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pivotTables/pivotTable7.xml" ContentType="application/vnd.openxmlformats-officedocument.spreadsheetml.pivotTab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pivotTables/pivotTable8.xml" ContentType="application/vnd.openxmlformats-officedocument.spreadsheetml.pivotTable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ables/table1.xml" ContentType="application/vnd.openxmlformats-officedocument.spreadsheetml.table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2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giomore\Documents\GIO\COMUNICACIONES\BOLETINES\boletines conteos\17\"/>
    </mc:Choice>
  </mc:AlternateContent>
  <xr:revisionPtr revIDLastSave="0" documentId="13_ncr:1_{31F6B27C-8A41-4331-AA22-746DB2160440}" xr6:coauthVersionLast="47" xr6:coauthVersionMax="47" xr10:uidLastSave="{00000000-0000-0000-0000-000000000000}"/>
  <bookViews>
    <workbookView xWindow="-120" yWindow="-120" windowWidth="29040" windowHeight="15840" activeTab="6" xr2:uid="{4DF97220-A120-4575-95E3-C44F8BF2BEFA}"/>
  </bookViews>
  <sheets>
    <sheet name="Dinámicas (2)" sheetId="15" r:id="rId1"/>
    <sheet name="Base corte al   24 09 21 " sheetId="16" r:id="rId2"/>
    <sheet name="Cuadros generales (2)" sheetId="17" r:id="rId3"/>
    <sheet name="Cuadros y gráficos Lugar (2)" sheetId="18" r:id="rId4"/>
    <sheet name="Centro comercial" sheetId="14" r:id="rId5"/>
    <sheet name="Calles" sheetId="13" r:id="rId6"/>
    <sheet name="alrededror plaza" sheetId="12" r:id="rId7"/>
    <sheet name="Dinámicas" sheetId="3" r:id="rId8"/>
    <sheet name="Total" sheetId="10" r:id="rId9"/>
    <sheet name="Base corte al  20 08 21 " sheetId="5" r:id="rId10"/>
    <sheet name="Cuadros generales" sheetId="2" r:id="rId11"/>
    <sheet name="Cuadros y gráficos Lugar" sheetId="4" r:id="rId12"/>
  </sheets>
  <definedNames>
    <definedName name="_xlnm._FilterDatabase" localSheetId="1" hidden="1">'Base corte al   24 09 21 '!$A$1:$J$610</definedName>
    <definedName name="_xlnm._FilterDatabase" localSheetId="9" hidden="1">'Base corte al  20 08 21 '!$B$1:$L$738</definedName>
    <definedName name="_xlnm._FilterDatabase" localSheetId="10" hidden="1">'Cuadros generales'!$B$54:$J$73</definedName>
    <definedName name="_xlnm._FilterDatabase" localSheetId="2" hidden="1">'Cuadros generales (2)'!$B$54:$J$73</definedName>
  </definedNames>
  <calcPr calcId="181029"/>
  <pivotCaches>
    <pivotCache cacheId="1" r:id="rId13"/>
    <pivotCache cacheId="2" r:id="rId14"/>
    <pivotCache cacheId="0" r:id="rId1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18" l="1"/>
  <c r="K99" i="18" s="1"/>
  <c r="H99" i="18"/>
  <c r="I99" i="18"/>
  <c r="J99" i="18"/>
  <c r="L99" i="18"/>
  <c r="G100" i="18"/>
  <c r="I100" i="18" s="1"/>
  <c r="H100" i="18"/>
  <c r="G101" i="18"/>
  <c r="H101" i="18"/>
  <c r="I101" i="18"/>
  <c r="J101" i="18"/>
  <c r="K101" i="18"/>
  <c r="L101" i="18"/>
  <c r="G102" i="18"/>
  <c r="J102" i="18" s="1"/>
  <c r="H102" i="18"/>
  <c r="I102" i="18" s="1"/>
  <c r="K102" i="18"/>
  <c r="G103" i="18"/>
  <c r="K103" i="18" s="1"/>
  <c r="H103" i="18"/>
  <c r="I103" i="18"/>
  <c r="J103" i="18"/>
  <c r="L103" i="18"/>
  <c r="G104" i="18"/>
  <c r="J104" i="18" s="1"/>
  <c r="H104" i="18"/>
  <c r="I104" i="18" s="1"/>
  <c r="K104" i="18"/>
  <c r="G105" i="18"/>
  <c r="H105" i="18"/>
  <c r="I105" i="18"/>
  <c r="J105" i="18"/>
  <c r="K105" i="18"/>
  <c r="L105" i="18"/>
  <c r="G106" i="18"/>
  <c r="J106" i="18" s="1"/>
  <c r="H106" i="18"/>
  <c r="I106" i="18" s="1"/>
  <c r="G107" i="18"/>
  <c r="K107" i="18" s="1"/>
  <c r="H107" i="18"/>
  <c r="I107" i="18"/>
  <c r="J107" i="18"/>
  <c r="L107" i="18"/>
  <c r="G108" i="18"/>
  <c r="J108" i="18" s="1"/>
  <c r="H108" i="18"/>
  <c r="I108" i="18" s="1"/>
  <c r="K108" i="18"/>
  <c r="G109" i="18"/>
  <c r="H109" i="18"/>
  <c r="I109" i="18"/>
  <c r="J109" i="18"/>
  <c r="K109" i="18"/>
  <c r="L109" i="18"/>
  <c r="G110" i="18"/>
  <c r="J110" i="18" s="1"/>
  <c r="H110" i="18"/>
  <c r="I110" i="18" s="1"/>
  <c r="K110" i="18"/>
  <c r="G111" i="18"/>
  <c r="H111" i="18"/>
  <c r="I111" i="18"/>
  <c r="J111" i="18"/>
  <c r="K111" i="18"/>
  <c r="L111" i="18"/>
  <c r="G112" i="18"/>
  <c r="J112" i="18" s="1"/>
  <c r="H112" i="18"/>
  <c r="I112" i="18" s="1"/>
  <c r="G113" i="18"/>
  <c r="K113" i="18" s="1"/>
  <c r="H113" i="18"/>
  <c r="I113" i="18"/>
  <c r="J113" i="18"/>
  <c r="L113" i="18"/>
  <c r="G114" i="18"/>
  <c r="J114" i="18" s="1"/>
  <c r="H114" i="18"/>
  <c r="I114" i="18" s="1"/>
  <c r="K114" i="18"/>
  <c r="G115" i="18"/>
  <c r="K115" i="18" s="1"/>
  <c r="H115" i="18"/>
  <c r="I115" i="18"/>
  <c r="J115" i="18"/>
  <c r="L115" i="18"/>
  <c r="G116" i="18"/>
  <c r="J116" i="18" s="1"/>
  <c r="H116" i="18"/>
  <c r="I116" i="18" s="1"/>
  <c r="G117" i="18"/>
  <c r="H117" i="18"/>
  <c r="I117" i="18"/>
  <c r="J117" i="18"/>
  <c r="K117" i="18"/>
  <c r="L117" i="18"/>
  <c r="G118" i="18"/>
  <c r="J118" i="18" s="1"/>
  <c r="H118" i="18"/>
  <c r="I118" i="18" s="1"/>
  <c r="K118" i="18"/>
  <c r="G119" i="18"/>
  <c r="K119" i="18" s="1"/>
  <c r="H119" i="18"/>
  <c r="I119" i="18"/>
  <c r="J119" i="18"/>
  <c r="L119" i="18"/>
  <c r="G120" i="18"/>
  <c r="J120" i="18" s="1"/>
  <c r="H120" i="18"/>
  <c r="I120" i="18" s="1"/>
  <c r="G121" i="18"/>
  <c r="H121" i="18"/>
  <c r="I121" i="18"/>
  <c r="J121" i="18"/>
  <c r="K121" i="18"/>
  <c r="L121" i="18"/>
  <c r="G122" i="18"/>
  <c r="J122" i="18" s="1"/>
  <c r="H122" i="18"/>
  <c r="I122" i="18" s="1"/>
  <c r="K122" i="18"/>
  <c r="G123" i="18"/>
  <c r="K123" i="18" s="1"/>
  <c r="H123" i="18"/>
  <c r="I123" i="18"/>
  <c r="J123" i="18"/>
  <c r="L123" i="18"/>
  <c r="G124" i="18"/>
  <c r="J124" i="18" s="1"/>
  <c r="H124" i="18"/>
  <c r="I124" i="18" s="1"/>
  <c r="G125" i="18"/>
  <c r="H125" i="18"/>
  <c r="I125" i="18"/>
  <c r="J125" i="18"/>
  <c r="K125" i="18"/>
  <c r="L125" i="18"/>
  <c r="G126" i="18"/>
  <c r="J126" i="18" s="1"/>
  <c r="H126" i="18"/>
  <c r="I126" i="18" s="1"/>
  <c r="K126" i="18"/>
  <c r="G127" i="18"/>
  <c r="J127" i="18" s="1"/>
  <c r="H127" i="18"/>
  <c r="I127" i="18"/>
  <c r="L127" i="18"/>
  <c r="G128" i="18"/>
  <c r="I128" i="18" s="1"/>
  <c r="H128" i="18"/>
  <c r="G129" i="18"/>
  <c r="H129" i="18"/>
  <c r="I129" i="18"/>
  <c r="J129" i="18"/>
  <c r="K129" i="18"/>
  <c r="L129" i="18"/>
  <c r="G130" i="18"/>
  <c r="I130" i="18" s="1"/>
  <c r="H130" i="18"/>
  <c r="K130" i="18"/>
  <c r="G131" i="18"/>
  <c r="J131" i="18" s="1"/>
  <c r="H131" i="18"/>
  <c r="I131" i="18"/>
  <c r="L131" i="18"/>
  <c r="G132" i="18"/>
  <c r="I132" i="18" s="1"/>
  <c r="H132" i="18"/>
  <c r="G133" i="18"/>
  <c r="J133" i="18" s="1"/>
  <c r="H133" i="18"/>
  <c r="I133" i="18"/>
  <c r="K133" i="18"/>
  <c r="L133" i="18"/>
  <c r="G134" i="18"/>
  <c r="I134" i="18" s="1"/>
  <c r="H134" i="18"/>
  <c r="K134" i="18"/>
  <c r="G135" i="18"/>
  <c r="J135" i="18" s="1"/>
  <c r="H135" i="18"/>
  <c r="I135" i="18"/>
  <c r="L135" i="18"/>
  <c r="G136" i="18"/>
  <c r="I136" i="18" s="1"/>
  <c r="H136" i="18"/>
  <c r="G137" i="18"/>
  <c r="J137" i="18" s="1"/>
  <c r="H137" i="18"/>
  <c r="I137" i="18"/>
  <c r="K137" i="18"/>
  <c r="L137" i="18"/>
  <c r="G138" i="18"/>
  <c r="I138" i="18" s="1"/>
  <c r="H138" i="18"/>
  <c r="K138" i="18"/>
  <c r="G139" i="18"/>
  <c r="J139" i="18" s="1"/>
  <c r="H139" i="18"/>
  <c r="I139" i="18"/>
  <c r="L139" i="18"/>
  <c r="G140" i="18"/>
  <c r="I140" i="18" s="1"/>
  <c r="H140" i="18"/>
  <c r="G141" i="18"/>
  <c r="J141" i="18" s="1"/>
  <c r="H141" i="18"/>
  <c r="I141" i="18"/>
  <c r="K141" i="18"/>
  <c r="L141" i="18"/>
  <c r="G142" i="18"/>
  <c r="I142" i="18" s="1"/>
  <c r="H142" i="18"/>
  <c r="K142" i="18"/>
  <c r="G143" i="18"/>
  <c r="J143" i="18" s="1"/>
  <c r="H143" i="18"/>
  <c r="I143" i="18"/>
  <c r="L143" i="18"/>
  <c r="G144" i="18"/>
  <c r="I144" i="18" s="1"/>
  <c r="H144" i="18"/>
  <c r="G145" i="18"/>
  <c r="K145" i="18" s="1"/>
  <c r="H145" i="18"/>
  <c r="I145" i="18"/>
  <c r="L145" i="18"/>
  <c r="G146" i="18"/>
  <c r="I146" i="18" s="1"/>
  <c r="H146" i="18"/>
  <c r="K146" i="18"/>
  <c r="G147" i="18"/>
  <c r="J147" i="18" s="1"/>
  <c r="H147" i="18"/>
  <c r="I147" i="18"/>
  <c r="K147" i="18"/>
  <c r="L147" i="18"/>
  <c r="G148" i="18"/>
  <c r="I148" i="18" s="1"/>
  <c r="H148" i="18"/>
  <c r="G149" i="18"/>
  <c r="J149" i="18" s="1"/>
  <c r="H149" i="18"/>
  <c r="I149" i="18"/>
  <c r="K149" i="18"/>
  <c r="L149" i="18"/>
  <c r="G150" i="18"/>
  <c r="I150" i="18" s="1"/>
  <c r="H150" i="18"/>
  <c r="K150" i="18"/>
  <c r="G151" i="18"/>
  <c r="J151" i="18" s="1"/>
  <c r="H151" i="18"/>
  <c r="I151" i="18"/>
  <c r="L151" i="18"/>
  <c r="G152" i="18"/>
  <c r="I152" i="18" s="1"/>
  <c r="H152" i="18"/>
  <c r="G153" i="18"/>
  <c r="J153" i="18" s="1"/>
  <c r="H153" i="18"/>
  <c r="I153" i="18"/>
  <c r="K153" i="18"/>
  <c r="L153" i="18"/>
  <c r="G154" i="18"/>
  <c r="I154" i="18" s="1"/>
  <c r="H154" i="18"/>
  <c r="K154" i="18"/>
  <c r="G155" i="18"/>
  <c r="J155" i="18" s="1"/>
  <c r="H155" i="18"/>
  <c r="I155" i="18"/>
  <c r="L155" i="18"/>
  <c r="G156" i="18"/>
  <c r="I156" i="18" s="1"/>
  <c r="H156" i="18"/>
  <c r="G157" i="18"/>
  <c r="J157" i="18" s="1"/>
  <c r="H157" i="18"/>
  <c r="I157" i="18"/>
  <c r="K157" i="18"/>
  <c r="L157" i="18"/>
  <c r="G158" i="18"/>
  <c r="I158" i="18" s="1"/>
  <c r="H158" i="18"/>
  <c r="K158" i="18"/>
  <c r="G159" i="18"/>
  <c r="J159" i="18" s="1"/>
  <c r="H159" i="18"/>
  <c r="I159" i="18"/>
  <c r="L159" i="18"/>
  <c r="G160" i="18"/>
  <c r="I160" i="18" s="1"/>
  <c r="H160" i="18"/>
  <c r="G161" i="18"/>
  <c r="J161" i="18" s="1"/>
  <c r="H161" i="18"/>
  <c r="I161" i="18"/>
  <c r="K161" i="18"/>
  <c r="L161" i="18"/>
  <c r="G162" i="18"/>
  <c r="I162" i="18" s="1"/>
  <c r="H162" i="18"/>
  <c r="K162" i="18"/>
  <c r="G163" i="18"/>
  <c r="J163" i="18" s="1"/>
  <c r="H163" i="18"/>
  <c r="I163" i="18"/>
  <c r="L163" i="18"/>
  <c r="G164" i="18"/>
  <c r="I164" i="18" s="1"/>
  <c r="H164" i="18"/>
  <c r="G165" i="18"/>
  <c r="J165" i="18" s="1"/>
  <c r="H165" i="18"/>
  <c r="I165" i="18"/>
  <c r="K165" i="18"/>
  <c r="L165" i="18"/>
  <c r="G166" i="18"/>
  <c r="I166" i="18" s="1"/>
  <c r="H166" i="18"/>
  <c r="K166" i="18"/>
  <c r="G167" i="18"/>
  <c r="J167" i="18" s="1"/>
  <c r="H167" i="18"/>
  <c r="I167" i="18"/>
  <c r="K167" i="18"/>
  <c r="L167" i="18"/>
  <c r="G168" i="18"/>
  <c r="I168" i="18" s="1"/>
  <c r="H168" i="18"/>
  <c r="G169" i="18"/>
  <c r="K169" i="18" s="1"/>
  <c r="H169" i="18"/>
  <c r="I169" i="18"/>
  <c r="L169" i="18"/>
  <c r="G170" i="18"/>
  <c r="I170" i="18" s="1"/>
  <c r="H170" i="18"/>
  <c r="K170" i="18"/>
  <c r="G171" i="18"/>
  <c r="J171" i="18" s="1"/>
  <c r="H171" i="18"/>
  <c r="I171" i="18"/>
  <c r="K171" i="18"/>
  <c r="L171" i="18"/>
  <c r="G172" i="18"/>
  <c r="I172" i="18" s="1"/>
  <c r="H172" i="18"/>
  <c r="G173" i="18"/>
  <c r="K173" i="18" s="1"/>
  <c r="H173" i="18"/>
  <c r="I173" i="18"/>
  <c r="L173" i="18"/>
  <c r="G174" i="18"/>
  <c r="I174" i="18" s="1"/>
  <c r="H174" i="18"/>
  <c r="K174" i="18"/>
  <c r="G175" i="18"/>
  <c r="J175" i="18" s="1"/>
  <c r="H175" i="18"/>
  <c r="I175" i="18"/>
  <c r="K175" i="18"/>
  <c r="L175" i="18"/>
  <c r="G176" i="18"/>
  <c r="I176" i="18" s="1"/>
  <c r="H176" i="18"/>
  <c r="G177" i="18"/>
  <c r="K177" i="18" s="1"/>
  <c r="H177" i="18"/>
  <c r="I177" i="18"/>
  <c r="L177" i="18"/>
  <c r="G178" i="18"/>
  <c r="I178" i="18" s="1"/>
  <c r="H178" i="18"/>
  <c r="K178" i="18"/>
  <c r="G179" i="18"/>
  <c r="J179" i="18" s="1"/>
  <c r="H179" i="18"/>
  <c r="I179" i="18"/>
  <c r="K179" i="18"/>
  <c r="L179" i="18"/>
  <c r="G180" i="18"/>
  <c r="I180" i="18" s="1"/>
  <c r="H180" i="18"/>
  <c r="G181" i="18"/>
  <c r="K181" i="18" s="1"/>
  <c r="H181" i="18"/>
  <c r="I181" i="18"/>
  <c r="L181" i="18"/>
  <c r="G182" i="18"/>
  <c r="I182" i="18" s="1"/>
  <c r="H182" i="18"/>
  <c r="K182" i="18"/>
  <c r="G183" i="18"/>
  <c r="J183" i="18" s="1"/>
  <c r="H183" i="18"/>
  <c r="I183" i="18"/>
  <c r="K183" i="18"/>
  <c r="L183" i="18"/>
  <c r="G184" i="18"/>
  <c r="I184" i="18" s="1"/>
  <c r="H184" i="18"/>
  <c r="G185" i="18"/>
  <c r="K185" i="18" s="1"/>
  <c r="H185" i="18"/>
  <c r="I185" i="18"/>
  <c r="L185" i="18"/>
  <c r="D186" i="18"/>
  <c r="E186" i="18"/>
  <c r="F186" i="18"/>
  <c r="H186" i="18"/>
  <c r="G288" i="18"/>
  <c r="L288" i="18" s="1"/>
  <c r="H288" i="18"/>
  <c r="I288" i="18"/>
  <c r="J288" i="18"/>
  <c r="G289" i="18"/>
  <c r="J289" i="18" s="1"/>
  <c r="H289" i="18"/>
  <c r="I289" i="18" s="1"/>
  <c r="K289" i="18"/>
  <c r="L289" i="18"/>
  <c r="G290" i="18"/>
  <c r="H290" i="18"/>
  <c r="I290" i="18"/>
  <c r="J290" i="18"/>
  <c r="K290" i="18"/>
  <c r="L290" i="18"/>
  <c r="G291" i="18"/>
  <c r="J291" i="18" s="1"/>
  <c r="H291" i="18"/>
  <c r="I291" i="18" s="1"/>
  <c r="L291" i="18"/>
  <c r="G292" i="18"/>
  <c r="L292" i="18" s="1"/>
  <c r="H292" i="18"/>
  <c r="I292" i="18"/>
  <c r="J292" i="18"/>
  <c r="G293" i="18"/>
  <c r="J293" i="18" s="1"/>
  <c r="H293" i="18"/>
  <c r="I293" i="18" s="1"/>
  <c r="K293" i="18"/>
  <c r="L293" i="18"/>
  <c r="G294" i="18"/>
  <c r="H294" i="18"/>
  <c r="I294" i="18"/>
  <c r="J294" i="18"/>
  <c r="K294" i="18"/>
  <c r="L294" i="18"/>
  <c r="G295" i="18"/>
  <c r="J295" i="18" s="1"/>
  <c r="H295" i="18"/>
  <c r="I295" i="18" s="1"/>
  <c r="L295" i="18"/>
  <c r="G296" i="18"/>
  <c r="L296" i="18" s="1"/>
  <c r="H296" i="18"/>
  <c r="I296" i="18"/>
  <c r="J296" i="18"/>
  <c r="G297" i="18"/>
  <c r="J297" i="18" s="1"/>
  <c r="H297" i="18"/>
  <c r="I297" i="18" s="1"/>
  <c r="K297" i="18"/>
  <c r="L297" i="18"/>
  <c r="G298" i="18"/>
  <c r="H298" i="18"/>
  <c r="I298" i="18"/>
  <c r="J298" i="18"/>
  <c r="K298" i="18"/>
  <c r="L298" i="18"/>
  <c r="G299" i="18"/>
  <c r="J299" i="18" s="1"/>
  <c r="H299" i="18"/>
  <c r="I299" i="18" s="1"/>
  <c r="L299" i="18"/>
  <c r="G300" i="18"/>
  <c r="L300" i="18" s="1"/>
  <c r="H300" i="18"/>
  <c r="I300" i="18"/>
  <c r="J300" i="18"/>
  <c r="G301" i="18"/>
  <c r="J301" i="18" s="1"/>
  <c r="H301" i="18"/>
  <c r="I301" i="18" s="1"/>
  <c r="K301" i="18"/>
  <c r="L301" i="18"/>
  <c r="G302" i="18"/>
  <c r="H302" i="18"/>
  <c r="I302" i="18"/>
  <c r="J302" i="18"/>
  <c r="K302" i="18"/>
  <c r="L302" i="18"/>
  <c r="G303" i="18"/>
  <c r="J303" i="18" s="1"/>
  <c r="H303" i="18"/>
  <c r="I303" i="18" s="1"/>
  <c r="L303" i="18"/>
  <c r="G304" i="18"/>
  <c r="L304" i="18" s="1"/>
  <c r="H304" i="18"/>
  <c r="I304" i="18"/>
  <c r="J304" i="18"/>
  <c r="G305" i="18"/>
  <c r="J305" i="18" s="1"/>
  <c r="H305" i="18"/>
  <c r="I305" i="18" s="1"/>
  <c r="K305" i="18"/>
  <c r="L305" i="18"/>
  <c r="G306" i="18"/>
  <c r="H306" i="18"/>
  <c r="I306" i="18"/>
  <c r="J306" i="18"/>
  <c r="K306" i="18"/>
  <c r="L306" i="18"/>
  <c r="G307" i="18"/>
  <c r="J307" i="18" s="1"/>
  <c r="H307" i="18"/>
  <c r="I307" i="18" s="1"/>
  <c r="L307" i="18"/>
  <c r="G308" i="18"/>
  <c r="L308" i="18" s="1"/>
  <c r="H308" i="18"/>
  <c r="I308" i="18"/>
  <c r="J308" i="18"/>
  <c r="G309" i="18"/>
  <c r="J309" i="18" s="1"/>
  <c r="H309" i="18"/>
  <c r="I309" i="18" s="1"/>
  <c r="K309" i="18"/>
  <c r="L309" i="18"/>
  <c r="G310" i="18"/>
  <c r="H310" i="18"/>
  <c r="I310" i="18"/>
  <c r="J310" i="18"/>
  <c r="K310" i="18"/>
  <c r="L310" i="18"/>
  <c r="G311" i="18"/>
  <c r="J311" i="18" s="1"/>
  <c r="H311" i="18"/>
  <c r="I311" i="18" s="1"/>
  <c r="L311" i="18"/>
  <c r="G312" i="18"/>
  <c r="L312" i="18" s="1"/>
  <c r="H312" i="18"/>
  <c r="I312" i="18"/>
  <c r="J312" i="18"/>
  <c r="G313" i="18"/>
  <c r="J313" i="18" s="1"/>
  <c r="H313" i="18"/>
  <c r="I313" i="18" s="1"/>
  <c r="K313" i="18"/>
  <c r="L313" i="18"/>
  <c r="G314" i="18"/>
  <c r="L314" i="18" s="1"/>
  <c r="H314" i="18"/>
  <c r="I314" i="18"/>
  <c r="J314" i="18"/>
  <c r="K314" i="18"/>
  <c r="G315" i="18"/>
  <c r="J315" i="18" s="1"/>
  <c r="H315" i="18"/>
  <c r="I315" i="18" s="1"/>
  <c r="L315" i="18"/>
  <c r="G316" i="18"/>
  <c r="L316" i="18" s="1"/>
  <c r="H316" i="18"/>
  <c r="I316" i="18"/>
  <c r="J316" i="18"/>
  <c r="G317" i="18"/>
  <c r="J317" i="18" s="1"/>
  <c r="H317" i="18"/>
  <c r="I317" i="18" s="1"/>
  <c r="K317" i="18"/>
  <c r="L317" i="18"/>
  <c r="G318" i="18"/>
  <c r="H318" i="18"/>
  <c r="I318" i="18"/>
  <c r="J318" i="18"/>
  <c r="K318" i="18"/>
  <c r="L318" i="18"/>
  <c r="G319" i="18"/>
  <c r="J319" i="18" s="1"/>
  <c r="H319" i="18"/>
  <c r="I319" i="18" s="1"/>
  <c r="L319" i="18"/>
  <c r="G320" i="18"/>
  <c r="L320" i="18" s="1"/>
  <c r="H320" i="18"/>
  <c r="I320" i="18"/>
  <c r="J320" i="18"/>
  <c r="G321" i="18"/>
  <c r="J321" i="18" s="1"/>
  <c r="H321" i="18"/>
  <c r="I321" i="18" s="1"/>
  <c r="K321" i="18"/>
  <c r="L321" i="18"/>
  <c r="G322" i="18"/>
  <c r="L322" i="18" s="1"/>
  <c r="H322" i="18"/>
  <c r="I322" i="18"/>
  <c r="J322" i="18"/>
  <c r="K322" i="18"/>
  <c r="G323" i="18"/>
  <c r="J323" i="18" s="1"/>
  <c r="H323" i="18"/>
  <c r="I323" i="18" s="1"/>
  <c r="L323" i="18"/>
  <c r="G324" i="18"/>
  <c r="L324" i="18" s="1"/>
  <c r="H324" i="18"/>
  <c r="I324" i="18"/>
  <c r="J324" i="18"/>
  <c r="G325" i="18"/>
  <c r="J325" i="18" s="1"/>
  <c r="H325" i="18"/>
  <c r="I325" i="18" s="1"/>
  <c r="K325" i="18"/>
  <c r="L325" i="18"/>
  <c r="G326" i="18"/>
  <c r="L326" i="18" s="1"/>
  <c r="H326" i="18"/>
  <c r="I326" i="18"/>
  <c r="J326" i="18"/>
  <c r="K326" i="18"/>
  <c r="G327" i="18"/>
  <c r="J327" i="18" s="1"/>
  <c r="H327" i="18"/>
  <c r="I327" i="18" s="1"/>
  <c r="L327" i="18"/>
  <c r="G328" i="18"/>
  <c r="L328" i="18" s="1"/>
  <c r="H328" i="18"/>
  <c r="I328" i="18"/>
  <c r="J328" i="18"/>
  <c r="G329" i="18"/>
  <c r="J329" i="18" s="1"/>
  <c r="H329" i="18"/>
  <c r="I329" i="18" s="1"/>
  <c r="K329" i="18"/>
  <c r="L329" i="18"/>
  <c r="G330" i="18"/>
  <c r="L330" i="18" s="1"/>
  <c r="H330" i="18"/>
  <c r="I330" i="18"/>
  <c r="J330" i="18"/>
  <c r="K330" i="18"/>
  <c r="G331" i="18"/>
  <c r="J331" i="18" s="1"/>
  <c r="H331" i="18"/>
  <c r="I331" i="18" s="1"/>
  <c r="L331" i="18"/>
  <c r="G332" i="18"/>
  <c r="L332" i="18" s="1"/>
  <c r="H332" i="18"/>
  <c r="I332" i="18"/>
  <c r="J332" i="18"/>
  <c r="K332" i="18"/>
  <c r="G333" i="18"/>
  <c r="J333" i="18" s="1"/>
  <c r="H333" i="18"/>
  <c r="I333" i="18" s="1"/>
  <c r="K333" i="18"/>
  <c r="L333" i="18"/>
  <c r="G334" i="18"/>
  <c r="K334" i="18" s="1"/>
  <c r="H334" i="18"/>
  <c r="I334" i="18"/>
  <c r="J334" i="18"/>
  <c r="G335" i="18"/>
  <c r="J335" i="18" s="1"/>
  <c r="H335" i="18"/>
  <c r="I335" i="18" s="1"/>
  <c r="L335" i="18"/>
  <c r="G336" i="18"/>
  <c r="L336" i="18" s="1"/>
  <c r="H336" i="18"/>
  <c r="I336" i="18"/>
  <c r="J336" i="18"/>
  <c r="K336" i="18"/>
  <c r="G337" i="18"/>
  <c r="J337" i="18" s="1"/>
  <c r="H337" i="18"/>
  <c r="I337" i="18" s="1"/>
  <c r="K337" i="18"/>
  <c r="L337" i="18"/>
  <c r="G338" i="18"/>
  <c r="K338" i="18" s="1"/>
  <c r="H338" i="18"/>
  <c r="I338" i="18"/>
  <c r="J338" i="18"/>
  <c r="G339" i="18"/>
  <c r="J339" i="18" s="1"/>
  <c r="H339" i="18"/>
  <c r="I339" i="18" s="1"/>
  <c r="L339" i="18"/>
  <c r="G340" i="18"/>
  <c r="L340" i="18" s="1"/>
  <c r="H340" i="18"/>
  <c r="I340" i="18"/>
  <c r="J340" i="18"/>
  <c r="K340" i="18"/>
  <c r="G341" i="18"/>
  <c r="J341" i="18" s="1"/>
  <c r="H341" i="18"/>
  <c r="I341" i="18" s="1"/>
  <c r="K341" i="18"/>
  <c r="L341" i="18"/>
  <c r="G342" i="18"/>
  <c r="K342" i="18" s="1"/>
  <c r="H342" i="18"/>
  <c r="I342" i="18"/>
  <c r="J342" i="18"/>
  <c r="G343" i="18"/>
  <c r="J343" i="18" s="1"/>
  <c r="H343" i="18"/>
  <c r="I343" i="18" s="1"/>
  <c r="L343" i="18"/>
  <c r="G344" i="18"/>
  <c r="L344" i="18" s="1"/>
  <c r="H344" i="18"/>
  <c r="I344" i="18"/>
  <c r="J344" i="18"/>
  <c r="K344" i="18"/>
  <c r="G345" i="18"/>
  <c r="J345" i="18" s="1"/>
  <c r="H345" i="18"/>
  <c r="I345" i="18" s="1"/>
  <c r="K345" i="18"/>
  <c r="L345" i="18"/>
  <c r="G346" i="18"/>
  <c r="K346" i="18" s="1"/>
  <c r="H346" i="18"/>
  <c r="I346" i="18"/>
  <c r="J346" i="18"/>
  <c r="G347" i="18"/>
  <c r="J347" i="18" s="1"/>
  <c r="H347" i="18"/>
  <c r="I347" i="18" s="1"/>
  <c r="L347" i="18"/>
  <c r="G348" i="18"/>
  <c r="L348" i="18" s="1"/>
  <c r="H348" i="18"/>
  <c r="I348" i="18"/>
  <c r="J348" i="18"/>
  <c r="K348" i="18"/>
  <c r="G349" i="18"/>
  <c r="J349" i="18" s="1"/>
  <c r="H349" i="18"/>
  <c r="I349" i="18" s="1"/>
  <c r="K349" i="18"/>
  <c r="L349" i="18"/>
  <c r="G350" i="18"/>
  <c r="K350" i="18" s="1"/>
  <c r="H350" i="18"/>
  <c r="I350" i="18"/>
  <c r="J350" i="18"/>
  <c r="G351" i="18"/>
  <c r="J351" i="18" s="1"/>
  <c r="H351" i="18"/>
  <c r="I351" i="18" s="1"/>
  <c r="L351" i="18"/>
  <c r="G352" i="18"/>
  <c r="L352" i="18" s="1"/>
  <c r="H352" i="18"/>
  <c r="I352" i="18"/>
  <c r="J352" i="18"/>
  <c r="K352" i="18"/>
  <c r="G353" i="18"/>
  <c r="J353" i="18" s="1"/>
  <c r="H353" i="18"/>
  <c r="I353" i="18" s="1"/>
  <c r="K353" i="18"/>
  <c r="L353" i="18"/>
  <c r="G354" i="18"/>
  <c r="K354" i="18" s="1"/>
  <c r="H354" i="18"/>
  <c r="I354" i="18"/>
  <c r="J354" i="18"/>
  <c r="G355" i="18"/>
  <c r="J355" i="18" s="1"/>
  <c r="H355" i="18"/>
  <c r="I355" i="18" s="1"/>
  <c r="L355" i="18"/>
  <c r="G356" i="18"/>
  <c r="L356" i="18" s="1"/>
  <c r="H356" i="18"/>
  <c r="I356" i="18"/>
  <c r="J356" i="18"/>
  <c r="K356" i="18"/>
  <c r="G357" i="18"/>
  <c r="J357" i="18" s="1"/>
  <c r="H357" i="18"/>
  <c r="I357" i="18" s="1"/>
  <c r="K357" i="18"/>
  <c r="L357" i="18"/>
  <c r="G358" i="18"/>
  <c r="K358" i="18" s="1"/>
  <c r="H358" i="18"/>
  <c r="I358" i="18"/>
  <c r="J358" i="18"/>
  <c r="G359" i="18"/>
  <c r="J359" i="18" s="1"/>
  <c r="H359" i="18"/>
  <c r="I359" i="18" s="1"/>
  <c r="L359" i="18"/>
  <c r="G360" i="18"/>
  <c r="L360" i="18" s="1"/>
  <c r="H360" i="18"/>
  <c r="I360" i="18"/>
  <c r="J360" i="18"/>
  <c r="K360" i="18"/>
  <c r="G361" i="18"/>
  <c r="J361" i="18" s="1"/>
  <c r="H361" i="18"/>
  <c r="I361" i="18" s="1"/>
  <c r="K361" i="18"/>
  <c r="L361" i="18"/>
  <c r="G362" i="18"/>
  <c r="K362" i="18" s="1"/>
  <c r="H362" i="18"/>
  <c r="I362" i="18"/>
  <c r="J362" i="18"/>
  <c r="G363" i="18"/>
  <c r="J363" i="18" s="1"/>
  <c r="H363" i="18"/>
  <c r="I363" i="18" s="1"/>
  <c r="L363" i="18"/>
  <c r="G364" i="18"/>
  <c r="L364" i="18" s="1"/>
  <c r="H364" i="18"/>
  <c r="I364" i="18"/>
  <c r="J364" i="18"/>
  <c r="K364" i="18"/>
  <c r="G365" i="18"/>
  <c r="J365" i="18" s="1"/>
  <c r="H365" i="18"/>
  <c r="I365" i="18" s="1"/>
  <c r="K365" i="18"/>
  <c r="L365" i="18"/>
  <c r="G366" i="18"/>
  <c r="K366" i="18" s="1"/>
  <c r="H366" i="18"/>
  <c r="I366" i="18"/>
  <c r="J366" i="18"/>
  <c r="D367" i="18"/>
  <c r="G367" i="18" s="1"/>
  <c r="L367" i="18" s="1"/>
  <c r="E367" i="18"/>
  <c r="K367" i="18" s="1"/>
  <c r="F367" i="18"/>
  <c r="G459" i="18"/>
  <c r="J459" i="18" s="1"/>
  <c r="H459" i="18"/>
  <c r="I459" i="18" s="1"/>
  <c r="G460" i="18"/>
  <c r="K460" i="18" s="1"/>
  <c r="H460" i="18"/>
  <c r="I460" i="18"/>
  <c r="J460" i="18"/>
  <c r="L460" i="18"/>
  <c r="G461" i="18"/>
  <c r="J461" i="18" s="1"/>
  <c r="H461" i="18"/>
  <c r="I461" i="18" s="1"/>
  <c r="K461" i="18"/>
  <c r="G462" i="18"/>
  <c r="H462" i="18"/>
  <c r="I462" i="18"/>
  <c r="J462" i="18"/>
  <c r="K462" i="18"/>
  <c r="L462" i="18"/>
  <c r="G463" i="18"/>
  <c r="H463" i="18"/>
  <c r="G464" i="18"/>
  <c r="K464" i="18" s="1"/>
  <c r="H464" i="18"/>
  <c r="I464" i="18"/>
  <c r="J464" i="18"/>
  <c r="L464" i="18"/>
  <c r="G465" i="18"/>
  <c r="H465" i="18"/>
  <c r="I465" i="18" s="1"/>
  <c r="K465" i="18"/>
  <c r="G466" i="18"/>
  <c r="H466" i="18"/>
  <c r="I466" i="18"/>
  <c r="J466" i="18"/>
  <c r="K466" i="18"/>
  <c r="L466" i="18"/>
  <c r="G467" i="18"/>
  <c r="K467" i="18" s="1"/>
  <c r="H467" i="18"/>
  <c r="G468" i="18"/>
  <c r="K468" i="18" s="1"/>
  <c r="H468" i="18"/>
  <c r="I468" i="18" s="1"/>
  <c r="J468" i="18"/>
  <c r="L468" i="18"/>
  <c r="G469" i="18"/>
  <c r="L469" i="18" s="1"/>
  <c r="H469" i="18"/>
  <c r="G470" i="18"/>
  <c r="H470" i="18"/>
  <c r="I470" i="18"/>
  <c r="J470" i="18"/>
  <c r="K470" i="18"/>
  <c r="L470" i="18"/>
  <c r="G471" i="18"/>
  <c r="H471" i="18"/>
  <c r="K471" i="18"/>
  <c r="G472" i="18"/>
  <c r="K472" i="18" s="1"/>
  <c r="H472" i="18"/>
  <c r="I472" i="18" s="1"/>
  <c r="J472" i="18"/>
  <c r="L472" i="18"/>
  <c r="G473" i="18"/>
  <c r="L473" i="18" s="1"/>
  <c r="H473" i="18"/>
  <c r="J473" i="18"/>
  <c r="G474" i="18"/>
  <c r="K474" i="18" s="1"/>
  <c r="H474" i="18"/>
  <c r="I474" i="18"/>
  <c r="J474" i="18"/>
  <c r="L474" i="18"/>
  <c r="G475" i="18"/>
  <c r="H475" i="18"/>
  <c r="I475" i="18" s="1"/>
  <c r="G476" i="18"/>
  <c r="K476" i="18" s="1"/>
  <c r="H476" i="18"/>
  <c r="I476" i="18"/>
  <c r="J476" i="18"/>
  <c r="L476" i="18"/>
  <c r="G477" i="18"/>
  <c r="L477" i="18" s="1"/>
  <c r="H477" i="18"/>
  <c r="I477" i="18" s="1"/>
  <c r="G478" i="18"/>
  <c r="K478" i="18" s="1"/>
  <c r="H478" i="18"/>
  <c r="I478" i="18"/>
  <c r="J478" i="18"/>
  <c r="L478" i="18"/>
  <c r="G479" i="18"/>
  <c r="K479" i="18" s="1"/>
  <c r="H479" i="18"/>
  <c r="G480" i="18"/>
  <c r="K480" i="18" s="1"/>
  <c r="H480" i="18"/>
  <c r="I480" i="18" s="1"/>
  <c r="J480" i="18"/>
  <c r="L480" i="18"/>
  <c r="G481" i="18"/>
  <c r="L481" i="18" s="1"/>
  <c r="H481" i="18"/>
  <c r="G482" i="18"/>
  <c r="H482" i="18"/>
  <c r="I482" i="18" s="1"/>
  <c r="J482" i="18"/>
  <c r="K482" i="18"/>
  <c r="L482" i="18"/>
  <c r="G483" i="18"/>
  <c r="L483" i="18" s="1"/>
  <c r="H483" i="18"/>
  <c r="J483" i="18"/>
  <c r="K483" i="18"/>
  <c r="G484" i="18"/>
  <c r="K484" i="18" s="1"/>
  <c r="H484" i="18"/>
  <c r="I484" i="18"/>
  <c r="J484" i="18"/>
  <c r="L484" i="18"/>
  <c r="G485" i="18"/>
  <c r="H485" i="18"/>
  <c r="I485" i="18" s="1"/>
  <c r="J485" i="18"/>
  <c r="K485" i="18"/>
  <c r="L485" i="18"/>
  <c r="G486" i="18"/>
  <c r="K486" i="18" s="1"/>
  <c r="H486" i="18"/>
  <c r="I486" i="18"/>
  <c r="J486" i="18"/>
  <c r="L486" i="18"/>
  <c r="G487" i="18"/>
  <c r="L487" i="18" s="1"/>
  <c r="H487" i="18"/>
  <c r="K487" i="18"/>
  <c r="G488" i="18"/>
  <c r="H488" i="18"/>
  <c r="I488" i="18" s="1"/>
  <c r="J488" i="18"/>
  <c r="K488" i="18"/>
  <c r="L488" i="18"/>
  <c r="G489" i="18"/>
  <c r="J489" i="18" s="1"/>
  <c r="H489" i="18"/>
  <c r="I489" i="18" s="1"/>
  <c r="L489" i="18"/>
  <c r="G490" i="18"/>
  <c r="K490" i="18" s="1"/>
  <c r="H490" i="18"/>
  <c r="I490" i="18" s="1"/>
  <c r="J490" i="18"/>
  <c r="G491" i="18"/>
  <c r="H491" i="18"/>
  <c r="I491" i="18" s="1"/>
  <c r="J491" i="18"/>
  <c r="K491" i="18"/>
  <c r="L491" i="18"/>
  <c r="G492" i="18"/>
  <c r="H492" i="18"/>
  <c r="I492" i="18" s="1"/>
  <c r="J492" i="18"/>
  <c r="K492" i="18"/>
  <c r="L492" i="18"/>
  <c r="G493" i="18"/>
  <c r="J493" i="18" s="1"/>
  <c r="H493" i="18"/>
  <c r="I493" i="18" s="1"/>
  <c r="L493" i="18"/>
  <c r="G494" i="18"/>
  <c r="K494" i="18" s="1"/>
  <c r="H494" i="18"/>
  <c r="I494" i="18" s="1"/>
  <c r="J494" i="18"/>
  <c r="G495" i="18"/>
  <c r="H495" i="18"/>
  <c r="I495" i="18" s="1"/>
  <c r="J495" i="18"/>
  <c r="K495" i="18"/>
  <c r="L495" i="18"/>
  <c r="G496" i="18"/>
  <c r="H496" i="18"/>
  <c r="I496" i="18" s="1"/>
  <c r="J496" i="18"/>
  <c r="K496" i="18"/>
  <c r="L496" i="18"/>
  <c r="G497" i="18"/>
  <c r="J497" i="18" s="1"/>
  <c r="H497" i="18"/>
  <c r="I497" i="18" s="1"/>
  <c r="L497" i="18"/>
  <c r="G498" i="18"/>
  <c r="K498" i="18" s="1"/>
  <c r="H498" i="18"/>
  <c r="I498" i="18" s="1"/>
  <c r="J498" i="18"/>
  <c r="G499" i="18"/>
  <c r="H499" i="18"/>
  <c r="I499" i="18" s="1"/>
  <c r="J499" i="18"/>
  <c r="K499" i="18"/>
  <c r="L499" i="18"/>
  <c r="G500" i="18"/>
  <c r="H500" i="18"/>
  <c r="I500" i="18" s="1"/>
  <c r="J500" i="18"/>
  <c r="K500" i="18"/>
  <c r="L500" i="18"/>
  <c r="G501" i="18"/>
  <c r="J501" i="18" s="1"/>
  <c r="H501" i="18"/>
  <c r="I501" i="18" s="1"/>
  <c r="L501" i="18"/>
  <c r="G502" i="18"/>
  <c r="K502" i="18" s="1"/>
  <c r="H502" i="18"/>
  <c r="I502" i="18" s="1"/>
  <c r="J502" i="18"/>
  <c r="G503" i="18"/>
  <c r="H503" i="18"/>
  <c r="I503" i="18" s="1"/>
  <c r="J503" i="18"/>
  <c r="K503" i="18"/>
  <c r="L503" i="18"/>
  <c r="G504" i="18"/>
  <c r="H504" i="18"/>
  <c r="I504" i="18" s="1"/>
  <c r="J504" i="18"/>
  <c r="K504" i="18"/>
  <c r="L504" i="18"/>
  <c r="G505" i="18"/>
  <c r="J505" i="18" s="1"/>
  <c r="H505" i="18"/>
  <c r="I505" i="18" s="1"/>
  <c r="L505" i="18"/>
  <c r="G506" i="18"/>
  <c r="K506" i="18" s="1"/>
  <c r="H506" i="18"/>
  <c r="I506" i="18" s="1"/>
  <c r="J506" i="18"/>
  <c r="G507" i="18"/>
  <c r="H507" i="18"/>
  <c r="I507" i="18" s="1"/>
  <c r="J507" i="18"/>
  <c r="K507" i="18"/>
  <c r="L507" i="18"/>
  <c r="G508" i="18"/>
  <c r="H508" i="18"/>
  <c r="I508" i="18" s="1"/>
  <c r="J508" i="18"/>
  <c r="K508" i="18"/>
  <c r="L508" i="18"/>
  <c r="G509" i="18"/>
  <c r="J509" i="18" s="1"/>
  <c r="H509" i="18"/>
  <c r="I509" i="18" s="1"/>
  <c r="L509" i="18"/>
  <c r="G510" i="18"/>
  <c r="K510" i="18" s="1"/>
  <c r="H510" i="18"/>
  <c r="I510" i="18" s="1"/>
  <c r="J510" i="18"/>
  <c r="G511" i="18"/>
  <c r="H511" i="18"/>
  <c r="I511" i="18" s="1"/>
  <c r="J511" i="18"/>
  <c r="K511" i="18"/>
  <c r="L511" i="18"/>
  <c r="G512" i="18"/>
  <c r="H512" i="18"/>
  <c r="I512" i="18" s="1"/>
  <c r="J512" i="18"/>
  <c r="K512" i="18"/>
  <c r="L512" i="18"/>
  <c r="G513" i="18"/>
  <c r="J513" i="18" s="1"/>
  <c r="H513" i="18"/>
  <c r="I513" i="18" s="1"/>
  <c r="L513" i="18"/>
  <c r="G514" i="18"/>
  <c r="K514" i="18" s="1"/>
  <c r="H514" i="18"/>
  <c r="I514" i="18" s="1"/>
  <c r="J514" i="18"/>
  <c r="G515" i="18"/>
  <c r="H515" i="18"/>
  <c r="I515" i="18" s="1"/>
  <c r="J515" i="18"/>
  <c r="K515" i="18"/>
  <c r="L515" i="18"/>
  <c r="G516" i="18"/>
  <c r="H516" i="18"/>
  <c r="I516" i="18" s="1"/>
  <c r="J516" i="18"/>
  <c r="K516" i="18"/>
  <c r="L516" i="18"/>
  <c r="G517" i="18"/>
  <c r="J517" i="18" s="1"/>
  <c r="H517" i="18"/>
  <c r="I517" i="18" s="1"/>
  <c r="L517" i="18"/>
  <c r="G518" i="18"/>
  <c r="K518" i="18" s="1"/>
  <c r="H518" i="18"/>
  <c r="I518" i="18" s="1"/>
  <c r="J518" i="18"/>
  <c r="G519" i="18"/>
  <c r="H519" i="18"/>
  <c r="I519" i="18" s="1"/>
  <c r="J519" i="18"/>
  <c r="K519" i="18"/>
  <c r="L519" i="18"/>
  <c r="G520" i="18"/>
  <c r="H520" i="18"/>
  <c r="I520" i="18" s="1"/>
  <c r="J520" i="18"/>
  <c r="K520" i="18"/>
  <c r="L520" i="18"/>
  <c r="G521" i="18"/>
  <c r="J521" i="18" s="1"/>
  <c r="H521" i="18"/>
  <c r="I521" i="18" s="1"/>
  <c r="L521" i="18"/>
  <c r="G522" i="18"/>
  <c r="K522" i="18" s="1"/>
  <c r="H522" i="18"/>
  <c r="I522" i="18" s="1"/>
  <c r="J522" i="18"/>
  <c r="G523" i="18"/>
  <c r="H523" i="18"/>
  <c r="I523" i="18" s="1"/>
  <c r="J523" i="18"/>
  <c r="K523" i="18"/>
  <c r="L523" i="18"/>
  <c r="G524" i="18"/>
  <c r="H524" i="18"/>
  <c r="I524" i="18" s="1"/>
  <c r="J524" i="18"/>
  <c r="K524" i="18"/>
  <c r="L524" i="18"/>
  <c r="G525" i="18"/>
  <c r="J525" i="18" s="1"/>
  <c r="H525" i="18"/>
  <c r="I525" i="18" s="1"/>
  <c r="L525" i="18"/>
  <c r="G526" i="18"/>
  <c r="K526" i="18" s="1"/>
  <c r="H526" i="18"/>
  <c r="I526" i="18" s="1"/>
  <c r="J526" i="18"/>
  <c r="G527" i="18"/>
  <c r="H527" i="18"/>
  <c r="I527" i="18" s="1"/>
  <c r="J527" i="18"/>
  <c r="K527" i="18"/>
  <c r="L527" i="18"/>
  <c r="G528" i="18"/>
  <c r="H528" i="18"/>
  <c r="I528" i="18" s="1"/>
  <c r="J528" i="18"/>
  <c r="K528" i="18"/>
  <c r="L528" i="18"/>
  <c r="G529" i="18"/>
  <c r="J529" i="18" s="1"/>
  <c r="H529" i="18"/>
  <c r="I529" i="18" s="1"/>
  <c r="L529" i="18"/>
  <c r="G530" i="18"/>
  <c r="K530" i="18" s="1"/>
  <c r="H530" i="18"/>
  <c r="I530" i="18" s="1"/>
  <c r="J530" i="18"/>
  <c r="G531" i="18"/>
  <c r="H531" i="18"/>
  <c r="I531" i="18" s="1"/>
  <c r="J531" i="18"/>
  <c r="K531" i="18"/>
  <c r="L531" i="18"/>
  <c r="G532" i="18"/>
  <c r="H532" i="18"/>
  <c r="I532" i="18" s="1"/>
  <c r="J532" i="18"/>
  <c r="K532" i="18"/>
  <c r="L532" i="18"/>
  <c r="G533" i="18"/>
  <c r="J533" i="18" s="1"/>
  <c r="H533" i="18"/>
  <c r="I533" i="18" s="1"/>
  <c r="L533" i="18"/>
  <c r="G534" i="18"/>
  <c r="K534" i="18" s="1"/>
  <c r="H534" i="18"/>
  <c r="I534" i="18" s="1"/>
  <c r="J534" i="18"/>
  <c r="D535" i="18"/>
  <c r="E535" i="18"/>
  <c r="K535" i="18" s="1"/>
  <c r="F535" i="18"/>
  <c r="L535" i="18" s="1"/>
  <c r="G535" i="18"/>
  <c r="J535" i="18" s="1"/>
  <c r="H639" i="18"/>
  <c r="L639" i="18" s="1"/>
  <c r="I639" i="18"/>
  <c r="H640" i="18"/>
  <c r="I640" i="18"/>
  <c r="J640" i="18"/>
  <c r="K640" i="18"/>
  <c r="L640" i="18"/>
  <c r="M640" i="18"/>
  <c r="H641" i="18"/>
  <c r="J641" i="18" s="1"/>
  <c r="I641" i="18"/>
  <c r="L641" i="18"/>
  <c r="M641" i="18"/>
  <c r="H642" i="18"/>
  <c r="J642" i="18" s="1"/>
  <c r="I642" i="18"/>
  <c r="H643" i="18"/>
  <c r="L643" i="18" s="1"/>
  <c r="I643" i="18"/>
  <c r="H644" i="18"/>
  <c r="I644" i="18"/>
  <c r="J644" i="18"/>
  <c r="K644" i="18"/>
  <c r="L644" i="18"/>
  <c r="M644" i="18"/>
  <c r="H645" i="18"/>
  <c r="J645" i="18" s="1"/>
  <c r="I645" i="18"/>
  <c r="L645" i="18"/>
  <c r="M645" i="18"/>
  <c r="H646" i="18"/>
  <c r="J646" i="18" s="1"/>
  <c r="I646" i="18"/>
  <c r="H647" i="18"/>
  <c r="L647" i="18" s="1"/>
  <c r="I647" i="18"/>
  <c r="J647" i="18" s="1"/>
  <c r="H648" i="18"/>
  <c r="I648" i="18"/>
  <c r="J648" i="18"/>
  <c r="K648" i="18"/>
  <c r="L648" i="18"/>
  <c r="M648" i="18"/>
  <c r="H649" i="18"/>
  <c r="J649" i="18" s="1"/>
  <c r="I649" i="18"/>
  <c r="L649" i="18"/>
  <c r="M649" i="18"/>
  <c r="H650" i="18"/>
  <c r="J650" i="18" s="1"/>
  <c r="I650" i="18"/>
  <c r="H651" i="18"/>
  <c r="L651" i="18" s="1"/>
  <c r="I651" i="18"/>
  <c r="J651" i="18" s="1"/>
  <c r="H652" i="18"/>
  <c r="I652" i="18"/>
  <c r="J652" i="18"/>
  <c r="K652" i="18"/>
  <c r="L652" i="18"/>
  <c r="M652" i="18"/>
  <c r="H653" i="18"/>
  <c r="J653" i="18" s="1"/>
  <c r="I653" i="18"/>
  <c r="L653" i="18"/>
  <c r="M653" i="18"/>
  <c r="H654" i="18"/>
  <c r="J654" i="18" s="1"/>
  <c r="I654" i="18"/>
  <c r="H655" i="18"/>
  <c r="L655" i="18" s="1"/>
  <c r="I655" i="18"/>
  <c r="J655" i="18" s="1"/>
  <c r="H656" i="18"/>
  <c r="I656" i="18"/>
  <c r="J656" i="18"/>
  <c r="K656" i="18"/>
  <c r="L656" i="18"/>
  <c r="M656" i="18"/>
  <c r="H657" i="18"/>
  <c r="J657" i="18" s="1"/>
  <c r="I657" i="18"/>
  <c r="L657" i="18"/>
  <c r="M657" i="18"/>
  <c r="H658" i="18"/>
  <c r="J658" i="18" s="1"/>
  <c r="I658" i="18"/>
  <c r="H659" i="18"/>
  <c r="L659" i="18" s="1"/>
  <c r="I659" i="18"/>
  <c r="J659" i="18" s="1"/>
  <c r="H660" i="18"/>
  <c r="I660" i="18"/>
  <c r="J660" i="18"/>
  <c r="K660" i="18"/>
  <c r="L660" i="18"/>
  <c r="M660" i="18"/>
  <c r="H661" i="18"/>
  <c r="J661" i="18" s="1"/>
  <c r="I661" i="18"/>
  <c r="L661" i="18"/>
  <c r="M661" i="18"/>
  <c r="H662" i="18"/>
  <c r="J662" i="18" s="1"/>
  <c r="I662" i="18"/>
  <c r="H663" i="18"/>
  <c r="L663" i="18" s="1"/>
  <c r="I663" i="18"/>
  <c r="J663" i="18" s="1"/>
  <c r="H664" i="18"/>
  <c r="I664" i="18"/>
  <c r="J664" i="18"/>
  <c r="K664" i="18"/>
  <c r="L664" i="18"/>
  <c r="M664" i="18"/>
  <c r="H665" i="18"/>
  <c r="J665" i="18" s="1"/>
  <c r="I665" i="18"/>
  <c r="L665" i="18"/>
  <c r="M665" i="18"/>
  <c r="H666" i="18"/>
  <c r="J666" i="18" s="1"/>
  <c r="I666" i="18"/>
  <c r="H667" i="18"/>
  <c r="L667" i="18" s="1"/>
  <c r="I667" i="18"/>
  <c r="J667" i="18" s="1"/>
  <c r="H668" i="18"/>
  <c r="I668" i="18"/>
  <c r="J668" i="18"/>
  <c r="K668" i="18"/>
  <c r="L668" i="18"/>
  <c r="M668" i="18"/>
  <c r="H669" i="18"/>
  <c r="J669" i="18" s="1"/>
  <c r="I669" i="18"/>
  <c r="L669" i="18"/>
  <c r="M669" i="18"/>
  <c r="H670" i="18"/>
  <c r="J670" i="18" s="1"/>
  <c r="I670" i="18"/>
  <c r="H671" i="18"/>
  <c r="L671" i="18" s="1"/>
  <c r="I671" i="18"/>
  <c r="J671" i="18" s="1"/>
  <c r="H672" i="18"/>
  <c r="I672" i="18"/>
  <c r="J672" i="18"/>
  <c r="K672" i="18"/>
  <c r="L672" i="18"/>
  <c r="M672" i="18"/>
  <c r="H673" i="18"/>
  <c r="J673" i="18" s="1"/>
  <c r="I673" i="18"/>
  <c r="L673" i="18"/>
  <c r="H674" i="18"/>
  <c r="K674" i="18" s="1"/>
  <c r="I674" i="18"/>
  <c r="J674" i="18"/>
  <c r="H675" i="18"/>
  <c r="L675" i="18" s="1"/>
  <c r="I675" i="18"/>
  <c r="J675" i="18" s="1"/>
  <c r="H676" i="18"/>
  <c r="I676" i="18"/>
  <c r="J676" i="18"/>
  <c r="K676" i="18"/>
  <c r="L676" i="18"/>
  <c r="M676" i="18"/>
  <c r="H677" i="18"/>
  <c r="J677" i="18" s="1"/>
  <c r="I677" i="18"/>
  <c r="L677" i="18"/>
  <c r="H678" i="18"/>
  <c r="K678" i="18" s="1"/>
  <c r="I678" i="18"/>
  <c r="J678" i="18"/>
  <c r="H679" i="18"/>
  <c r="L679" i="18" s="1"/>
  <c r="I679" i="18"/>
  <c r="J679" i="18" s="1"/>
  <c r="H680" i="18"/>
  <c r="I680" i="18"/>
  <c r="J680" i="18"/>
  <c r="K680" i="18"/>
  <c r="L680" i="18"/>
  <c r="M680" i="18"/>
  <c r="H681" i="18"/>
  <c r="J681" i="18" s="1"/>
  <c r="I681" i="18"/>
  <c r="L681" i="18"/>
  <c r="H682" i="18"/>
  <c r="K682" i="18" s="1"/>
  <c r="I682" i="18"/>
  <c r="J682" i="18"/>
  <c r="H683" i="18"/>
  <c r="L683" i="18" s="1"/>
  <c r="I683" i="18"/>
  <c r="H684" i="18"/>
  <c r="I684" i="18"/>
  <c r="J684" i="18"/>
  <c r="K684" i="18"/>
  <c r="L684" i="18"/>
  <c r="M684" i="18"/>
  <c r="H685" i="18"/>
  <c r="J685" i="18" s="1"/>
  <c r="I685" i="18"/>
  <c r="L685" i="18"/>
  <c r="H686" i="18"/>
  <c r="K686" i="18" s="1"/>
  <c r="I686" i="18"/>
  <c r="J686" i="18"/>
  <c r="H687" i="18"/>
  <c r="L687" i="18" s="1"/>
  <c r="I687" i="18"/>
  <c r="H688" i="18"/>
  <c r="I688" i="18"/>
  <c r="J688" i="18"/>
  <c r="K688" i="18"/>
  <c r="L688" i="18"/>
  <c r="M688" i="18"/>
  <c r="H689" i="18"/>
  <c r="J689" i="18" s="1"/>
  <c r="I689" i="18"/>
  <c r="L689" i="18"/>
  <c r="H690" i="18"/>
  <c r="K690" i="18" s="1"/>
  <c r="I690" i="18"/>
  <c r="J690" i="18"/>
  <c r="H691" i="18"/>
  <c r="L691" i="18" s="1"/>
  <c r="I691" i="18"/>
  <c r="H692" i="18"/>
  <c r="I692" i="18"/>
  <c r="J692" i="18"/>
  <c r="K692" i="18"/>
  <c r="L692" i="18"/>
  <c r="M692" i="18"/>
  <c r="H693" i="18"/>
  <c r="J693" i="18" s="1"/>
  <c r="I693" i="18"/>
  <c r="L693" i="18"/>
  <c r="H694" i="18"/>
  <c r="K694" i="18" s="1"/>
  <c r="I694" i="18"/>
  <c r="J694" i="18"/>
  <c r="H695" i="18"/>
  <c r="L695" i="18" s="1"/>
  <c r="I695" i="18"/>
  <c r="H696" i="18"/>
  <c r="I696" i="18"/>
  <c r="J696" i="18"/>
  <c r="K696" i="18"/>
  <c r="L696" i="18"/>
  <c r="M696" i="18"/>
  <c r="H697" i="18"/>
  <c r="J697" i="18" s="1"/>
  <c r="I697" i="18"/>
  <c r="L697" i="18"/>
  <c r="H698" i="18"/>
  <c r="K698" i="18" s="1"/>
  <c r="I698" i="18"/>
  <c r="J698" i="18"/>
  <c r="H699" i="18"/>
  <c r="L699" i="18" s="1"/>
  <c r="I699" i="18"/>
  <c r="H700" i="18"/>
  <c r="I700" i="18"/>
  <c r="J700" i="18"/>
  <c r="K700" i="18"/>
  <c r="L700" i="18"/>
  <c r="M700" i="18"/>
  <c r="H701" i="18"/>
  <c r="J701" i="18" s="1"/>
  <c r="I701" i="18"/>
  <c r="L701" i="18"/>
  <c r="H702" i="18"/>
  <c r="K702" i="18" s="1"/>
  <c r="I702" i="18"/>
  <c r="J702" i="18"/>
  <c r="H703" i="18"/>
  <c r="L703" i="18" s="1"/>
  <c r="I703" i="18"/>
  <c r="H704" i="18"/>
  <c r="I704" i="18"/>
  <c r="J704" i="18"/>
  <c r="K704" i="18"/>
  <c r="L704" i="18"/>
  <c r="M704" i="18"/>
  <c r="H705" i="18"/>
  <c r="J705" i="18" s="1"/>
  <c r="I705" i="18"/>
  <c r="L705" i="18"/>
  <c r="H706" i="18"/>
  <c r="K706" i="18" s="1"/>
  <c r="I706" i="18"/>
  <c r="J706" i="18"/>
  <c r="H707" i="18"/>
  <c r="L707" i="18" s="1"/>
  <c r="I707" i="18"/>
  <c r="H708" i="18"/>
  <c r="I708" i="18"/>
  <c r="J708" i="18"/>
  <c r="K708" i="18"/>
  <c r="L708" i="18"/>
  <c r="M708" i="18"/>
  <c r="H709" i="18"/>
  <c r="J709" i="18" s="1"/>
  <c r="I709" i="18"/>
  <c r="L709" i="18"/>
  <c r="H710" i="18"/>
  <c r="K710" i="18" s="1"/>
  <c r="I710" i="18"/>
  <c r="J710" i="18"/>
  <c r="H711" i="18"/>
  <c r="L711" i="18" s="1"/>
  <c r="I711" i="18"/>
  <c r="H712" i="18"/>
  <c r="I712" i="18"/>
  <c r="J712" i="18"/>
  <c r="K712" i="18"/>
  <c r="L712" i="18"/>
  <c r="M712" i="18"/>
  <c r="H713" i="18"/>
  <c r="J713" i="18" s="1"/>
  <c r="I713" i="18"/>
  <c r="L713" i="18"/>
  <c r="H714" i="18"/>
  <c r="K714" i="18" s="1"/>
  <c r="I714" i="18"/>
  <c r="J714" i="18"/>
  <c r="H715" i="18"/>
  <c r="L715" i="18" s="1"/>
  <c r="I715" i="18"/>
  <c r="H716" i="18"/>
  <c r="I716" i="18"/>
  <c r="J716" i="18"/>
  <c r="K716" i="18"/>
  <c r="L716" i="18"/>
  <c r="M716" i="18"/>
  <c r="H717" i="18"/>
  <c r="J717" i="18" s="1"/>
  <c r="I717" i="18"/>
  <c r="L717" i="18"/>
  <c r="H718" i="18"/>
  <c r="K718" i="18" s="1"/>
  <c r="I718" i="18"/>
  <c r="J718" i="18"/>
  <c r="H719" i="18"/>
  <c r="M719" i="18" s="1"/>
  <c r="I719" i="18"/>
  <c r="L719" i="18"/>
  <c r="H720" i="18"/>
  <c r="I720" i="18"/>
  <c r="J720" i="18"/>
  <c r="K720" i="18"/>
  <c r="L720" i="18"/>
  <c r="M720" i="18"/>
  <c r="H721" i="18"/>
  <c r="J721" i="18" s="1"/>
  <c r="I721" i="18"/>
  <c r="H722" i="18"/>
  <c r="K722" i="18" s="1"/>
  <c r="I722" i="18"/>
  <c r="J722" i="18"/>
  <c r="H723" i="18"/>
  <c r="M723" i="18" s="1"/>
  <c r="I723" i="18"/>
  <c r="L723" i="18"/>
  <c r="H724" i="18"/>
  <c r="I724" i="18"/>
  <c r="J724" i="18"/>
  <c r="K724" i="18"/>
  <c r="L724" i="18"/>
  <c r="M724" i="18"/>
  <c r="H725" i="18"/>
  <c r="J725" i="18" s="1"/>
  <c r="I725" i="18"/>
  <c r="E726" i="18"/>
  <c r="H726" i="18" s="1"/>
  <c r="F726" i="18"/>
  <c r="G726" i="18"/>
  <c r="E28" i="17"/>
  <c r="I28" i="17" s="1"/>
  <c r="G28" i="17"/>
  <c r="H28" i="17" s="1"/>
  <c r="J28" i="17"/>
  <c r="E29" i="17"/>
  <c r="G29" i="17"/>
  <c r="H29" i="17" s="1"/>
  <c r="I29" i="17"/>
  <c r="J29" i="17"/>
  <c r="E30" i="17"/>
  <c r="I30" i="17" s="1"/>
  <c r="G30" i="17"/>
  <c r="H30" i="17"/>
  <c r="E31" i="17"/>
  <c r="G31" i="17"/>
  <c r="I31" i="17" s="1"/>
  <c r="H31" i="17"/>
  <c r="J31" i="17"/>
  <c r="E32" i="17"/>
  <c r="I32" i="17" s="1"/>
  <c r="G32" i="17"/>
  <c r="H32" i="17" s="1"/>
  <c r="J32" i="17"/>
  <c r="E33" i="17"/>
  <c r="J33" i="17" s="1"/>
  <c r="G33" i="17"/>
  <c r="H33" i="17" s="1"/>
  <c r="I33" i="17"/>
  <c r="E34" i="17"/>
  <c r="G34" i="17"/>
  <c r="H34" i="17"/>
  <c r="I34" i="17"/>
  <c r="J34" i="17"/>
  <c r="E35" i="17"/>
  <c r="G35" i="17"/>
  <c r="H35" i="17" s="1"/>
  <c r="E36" i="17"/>
  <c r="I36" i="17" s="1"/>
  <c r="G36" i="17"/>
  <c r="H36" i="17"/>
  <c r="E37" i="17"/>
  <c r="G37" i="17"/>
  <c r="H37" i="17" s="1"/>
  <c r="I37" i="17"/>
  <c r="J37" i="17"/>
  <c r="E38" i="17"/>
  <c r="G38" i="17"/>
  <c r="H38" i="17"/>
  <c r="E39" i="17"/>
  <c r="G39" i="17"/>
  <c r="H39" i="17"/>
  <c r="I39" i="17"/>
  <c r="J39" i="17"/>
  <c r="E40" i="17"/>
  <c r="I40" i="17" s="1"/>
  <c r="G40" i="17"/>
  <c r="H40" i="17" s="1"/>
  <c r="E41" i="17"/>
  <c r="J41" i="17" s="1"/>
  <c r="G41" i="17"/>
  <c r="H41" i="17" s="1"/>
  <c r="I41" i="17"/>
  <c r="E42" i="17"/>
  <c r="G42" i="17"/>
  <c r="H42" i="17"/>
  <c r="I42" i="17"/>
  <c r="J42" i="17"/>
  <c r="E43" i="17"/>
  <c r="I43" i="17" s="1"/>
  <c r="G43" i="17"/>
  <c r="H43" i="17" s="1"/>
  <c r="E44" i="17"/>
  <c r="I44" i="17" s="1"/>
  <c r="G44" i="17"/>
  <c r="H44" i="17"/>
  <c r="J44" i="17"/>
  <c r="E45" i="17"/>
  <c r="G45" i="17"/>
  <c r="H45" i="17" s="1"/>
  <c r="I45" i="17"/>
  <c r="J45" i="17"/>
  <c r="E46" i="17"/>
  <c r="G46" i="17"/>
  <c r="H46" i="17"/>
  <c r="C47" i="17"/>
  <c r="C18" i="17" s="1"/>
  <c r="D47" i="17"/>
  <c r="F47" i="17"/>
  <c r="C15" i="17" s="1"/>
  <c r="E55" i="17"/>
  <c r="G55" i="17"/>
  <c r="I55" i="17" s="1"/>
  <c r="H55" i="17"/>
  <c r="J55" i="17"/>
  <c r="E56" i="17"/>
  <c r="I56" i="17" s="1"/>
  <c r="G56" i="17"/>
  <c r="H56" i="17" s="1"/>
  <c r="J56" i="17"/>
  <c r="E57" i="17"/>
  <c r="I57" i="17" s="1"/>
  <c r="G57" i="17"/>
  <c r="H57" i="17"/>
  <c r="E58" i="17"/>
  <c r="G58" i="17"/>
  <c r="H58" i="17"/>
  <c r="I58" i="17"/>
  <c r="J58" i="17"/>
  <c r="E59" i="17"/>
  <c r="I59" i="17" s="1"/>
  <c r="G59" i="17"/>
  <c r="H59" i="17"/>
  <c r="E60" i="17"/>
  <c r="J60" i="17" s="1"/>
  <c r="G60" i="17"/>
  <c r="H60" i="17"/>
  <c r="I60" i="17"/>
  <c r="E61" i="17"/>
  <c r="G61" i="17"/>
  <c r="H61" i="17" s="1"/>
  <c r="I61" i="17"/>
  <c r="J61" i="17"/>
  <c r="E62" i="17"/>
  <c r="I62" i="17" s="1"/>
  <c r="G62" i="17"/>
  <c r="H62" i="17" s="1"/>
  <c r="E63" i="17"/>
  <c r="G63" i="17"/>
  <c r="H63" i="17" s="1"/>
  <c r="J63" i="17"/>
  <c r="E64" i="17"/>
  <c r="G64" i="17"/>
  <c r="H64" i="17"/>
  <c r="I64" i="17"/>
  <c r="J64" i="17"/>
  <c r="E65" i="17"/>
  <c r="I65" i="17" s="1"/>
  <c r="G65" i="17"/>
  <c r="H65" i="17"/>
  <c r="E66" i="17"/>
  <c r="I66" i="17" s="1"/>
  <c r="G66" i="17"/>
  <c r="H66" i="17"/>
  <c r="J66" i="17"/>
  <c r="E67" i="17"/>
  <c r="I67" i="17" s="1"/>
  <c r="G67" i="17"/>
  <c r="H67" i="17"/>
  <c r="E68" i="17"/>
  <c r="J68" i="17" s="1"/>
  <c r="G68" i="17"/>
  <c r="H68" i="17"/>
  <c r="I68" i="17"/>
  <c r="E69" i="17"/>
  <c r="G69" i="17"/>
  <c r="H69" i="17" s="1"/>
  <c r="I69" i="17"/>
  <c r="J69" i="17"/>
  <c r="E70" i="17"/>
  <c r="I70" i="17" s="1"/>
  <c r="G70" i="17"/>
  <c r="H70" i="17" s="1"/>
  <c r="E71" i="17"/>
  <c r="G71" i="17"/>
  <c r="H71" i="17" s="1"/>
  <c r="J71" i="17"/>
  <c r="E72" i="17"/>
  <c r="G72" i="17"/>
  <c r="H72" i="17"/>
  <c r="I72" i="17"/>
  <c r="J72" i="17"/>
  <c r="E73" i="17"/>
  <c r="I73" i="17" s="1"/>
  <c r="G73" i="17"/>
  <c r="H73" i="17"/>
  <c r="C74" i="17"/>
  <c r="J74" i="17" s="1"/>
  <c r="D74" i="17"/>
  <c r="E74" i="17"/>
  <c r="F74" i="17"/>
  <c r="E85" i="17"/>
  <c r="E88" i="17" s="1"/>
  <c r="E86" i="17"/>
  <c r="H86" i="17" s="1"/>
  <c r="G86" i="17"/>
  <c r="E87" i="17"/>
  <c r="G87" i="17" s="1"/>
  <c r="H87" i="17" s="1"/>
  <c r="C88" i="17"/>
  <c r="D88" i="17"/>
  <c r="F88" i="17"/>
  <c r="E103" i="17"/>
  <c r="I103" i="17" s="1"/>
  <c r="G103" i="17"/>
  <c r="H103" i="17"/>
  <c r="E104" i="17"/>
  <c r="G104" i="17"/>
  <c r="H104" i="17" s="1"/>
  <c r="I104" i="17"/>
  <c r="E105" i="17"/>
  <c r="I105" i="17" s="1"/>
  <c r="G105" i="17"/>
  <c r="H105" i="17"/>
  <c r="C106" i="17"/>
  <c r="D106" i="17"/>
  <c r="F106" i="17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M656" i="5"/>
  <c r="P656" i="5" s="1"/>
  <c r="M657" i="5"/>
  <c r="M658" i="5"/>
  <c r="M659" i="5"/>
  <c r="M660" i="5"/>
  <c r="M661" i="5"/>
  <c r="M662" i="5"/>
  <c r="M663" i="5"/>
  <c r="M664" i="5"/>
  <c r="M665" i="5"/>
  <c r="O665" i="5" s="1"/>
  <c r="M666" i="5"/>
  <c r="P666" i="5" s="1"/>
  <c r="M667" i="5"/>
  <c r="M668" i="5"/>
  <c r="P668" i="5" s="1"/>
  <c r="M669" i="5"/>
  <c r="M670" i="5"/>
  <c r="M671" i="5"/>
  <c r="M672" i="5"/>
  <c r="M673" i="5"/>
  <c r="M674" i="5"/>
  <c r="M675" i="5"/>
  <c r="M676" i="5"/>
  <c r="M677" i="5"/>
  <c r="M678" i="5"/>
  <c r="P678" i="5" s="1"/>
  <c r="M679" i="5"/>
  <c r="M680" i="5"/>
  <c r="P680" i="5" s="1"/>
  <c r="M681" i="5"/>
  <c r="M682" i="5"/>
  <c r="M683" i="5"/>
  <c r="M684" i="5"/>
  <c r="M685" i="5"/>
  <c r="M686" i="5"/>
  <c r="M687" i="5"/>
  <c r="M688" i="5"/>
  <c r="M689" i="5"/>
  <c r="M690" i="5"/>
  <c r="P690" i="5" s="1"/>
  <c r="M691" i="5"/>
  <c r="M692" i="5"/>
  <c r="P692" i="5" s="1"/>
  <c r="M693" i="5"/>
  <c r="M694" i="5"/>
  <c r="M695" i="5"/>
  <c r="M696" i="5"/>
  <c r="M697" i="5"/>
  <c r="M698" i="5"/>
  <c r="M699" i="5"/>
  <c r="M700" i="5"/>
  <c r="M701" i="5"/>
  <c r="M702" i="5"/>
  <c r="P702" i="5" s="1"/>
  <c r="M703" i="5"/>
  <c r="M704" i="5"/>
  <c r="P704" i="5" s="1"/>
  <c r="M705" i="5"/>
  <c r="M706" i="5"/>
  <c r="M707" i="5"/>
  <c r="M708" i="5"/>
  <c r="M709" i="5"/>
  <c r="M710" i="5"/>
  <c r="M711" i="5"/>
  <c r="M712" i="5"/>
  <c r="M713" i="5"/>
  <c r="M714" i="5"/>
  <c r="P714" i="5" s="1"/>
  <c r="M715" i="5"/>
  <c r="M716" i="5"/>
  <c r="P716" i="5" s="1"/>
  <c r="M717" i="5"/>
  <c r="M718" i="5"/>
  <c r="M719" i="5"/>
  <c r="M720" i="5"/>
  <c r="M721" i="5"/>
  <c r="M722" i="5"/>
  <c r="M723" i="5"/>
  <c r="M724" i="5"/>
  <c r="M725" i="5"/>
  <c r="M726" i="5"/>
  <c r="P726" i="5" s="1"/>
  <c r="M727" i="5"/>
  <c r="M728" i="5"/>
  <c r="P728" i="5" s="1"/>
  <c r="M729" i="5"/>
  <c r="M730" i="5"/>
  <c r="M731" i="5"/>
  <c r="M732" i="5"/>
  <c r="M733" i="5"/>
  <c r="M734" i="5"/>
  <c r="M735" i="5"/>
  <c r="M736" i="5"/>
  <c r="M737" i="5"/>
  <c r="M738" i="5"/>
  <c r="P738" i="5" s="1"/>
  <c r="N656" i="5"/>
  <c r="N657" i="5"/>
  <c r="R657" i="5" s="1"/>
  <c r="N658" i="5"/>
  <c r="N659" i="5"/>
  <c r="N660" i="5"/>
  <c r="N661" i="5"/>
  <c r="Q661" i="5" s="1"/>
  <c r="N662" i="5"/>
  <c r="N663" i="5"/>
  <c r="N664" i="5"/>
  <c r="N665" i="5"/>
  <c r="N666" i="5"/>
  <c r="N667" i="5"/>
  <c r="R667" i="5" s="1"/>
  <c r="N668" i="5"/>
  <c r="N669" i="5"/>
  <c r="R669" i="5" s="1"/>
  <c r="N670" i="5"/>
  <c r="N671" i="5"/>
  <c r="N672" i="5"/>
  <c r="N673" i="5"/>
  <c r="Q673" i="5" s="1"/>
  <c r="N674" i="5"/>
  <c r="N675" i="5"/>
  <c r="N676" i="5"/>
  <c r="N677" i="5"/>
  <c r="N678" i="5"/>
  <c r="N679" i="5"/>
  <c r="R679" i="5" s="1"/>
  <c r="N680" i="5"/>
  <c r="N681" i="5"/>
  <c r="R681" i="5" s="1"/>
  <c r="N682" i="5"/>
  <c r="N683" i="5"/>
  <c r="N684" i="5"/>
  <c r="N685" i="5"/>
  <c r="Q685" i="5" s="1"/>
  <c r="N686" i="5"/>
  <c r="N687" i="5"/>
  <c r="N688" i="5"/>
  <c r="N689" i="5"/>
  <c r="N690" i="5"/>
  <c r="N691" i="5"/>
  <c r="R691" i="5" s="1"/>
  <c r="N692" i="5"/>
  <c r="N693" i="5"/>
  <c r="R693" i="5" s="1"/>
  <c r="N694" i="5"/>
  <c r="N695" i="5"/>
  <c r="N696" i="5"/>
  <c r="N697" i="5"/>
  <c r="Q697" i="5" s="1"/>
  <c r="N698" i="5"/>
  <c r="N699" i="5"/>
  <c r="N700" i="5"/>
  <c r="N701" i="5"/>
  <c r="N702" i="5"/>
  <c r="N703" i="5"/>
  <c r="R703" i="5" s="1"/>
  <c r="N704" i="5"/>
  <c r="N705" i="5"/>
  <c r="R705" i="5" s="1"/>
  <c r="N706" i="5"/>
  <c r="N707" i="5"/>
  <c r="N708" i="5"/>
  <c r="N709" i="5"/>
  <c r="Q709" i="5" s="1"/>
  <c r="N710" i="5"/>
  <c r="N711" i="5"/>
  <c r="N712" i="5"/>
  <c r="N713" i="5"/>
  <c r="N714" i="5"/>
  <c r="N715" i="5"/>
  <c r="R715" i="5" s="1"/>
  <c r="N716" i="5"/>
  <c r="N717" i="5"/>
  <c r="R717" i="5" s="1"/>
  <c r="N718" i="5"/>
  <c r="N719" i="5"/>
  <c r="N720" i="5"/>
  <c r="N721" i="5"/>
  <c r="Q721" i="5" s="1"/>
  <c r="N722" i="5"/>
  <c r="N723" i="5"/>
  <c r="N724" i="5"/>
  <c r="N725" i="5"/>
  <c r="N726" i="5"/>
  <c r="N727" i="5"/>
  <c r="R727" i="5" s="1"/>
  <c r="N728" i="5"/>
  <c r="N729" i="5"/>
  <c r="R729" i="5" s="1"/>
  <c r="N730" i="5"/>
  <c r="N731" i="5"/>
  <c r="N732" i="5"/>
  <c r="N733" i="5"/>
  <c r="Q733" i="5" s="1"/>
  <c r="N734" i="5"/>
  <c r="N735" i="5"/>
  <c r="N736" i="5"/>
  <c r="N737" i="5"/>
  <c r="N738" i="5"/>
  <c r="O657" i="5"/>
  <c r="O658" i="5"/>
  <c r="O659" i="5"/>
  <c r="O660" i="5"/>
  <c r="O661" i="5"/>
  <c r="O662" i="5"/>
  <c r="O663" i="5"/>
  <c r="O664" i="5"/>
  <c r="O667" i="5"/>
  <c r="O669" i="5"/>
  <c r="O670" i="5"/>
  <c r="O671" i="5"/>
  <c r="O672" i="5"/>
  <c r="O673" i="5"/>
  <c r="O674" i="5"/>
  <c r="O675" i="5"/>
  <c r="O676" i="5"/>
  <c r="O677" i="5"/>
  <c r="O679" i="5"/>
  <c r="O681" i="5"/>
  <c r="O682" i="5"/>
  <c r="O683" i="5"/>
  <c r="O684" i="5"/>
  <c r="O685" i="5"/>
  <c r="O686" i="5"/>
  <c r="O687" i="5"/>
  <c r="O688" i="5"/>
  <c r="O689" i="5"/>
  <c r="O691" i="5"/>
  <c r="O693" i="5"/>
  <c r="O694" i="5"/>
  <c r="O695" i="5"/>
  <c r="O696" i="5"/>
  <c r="O697" i="5"/>
  <c r="O698" i="5"/>
  <c r="O699" i="5"/>
  <c r="O700" i="5"/>
  <c r="O701" i="5"/>
  <c r="O703" i="5"/>
  <c r="O705" i="5"/>
  <c r="O706" i="5"/>
  <c r="O707" i="5"/>
  <c r="O708" i="5"/>
  <c r="O709" i="5"/>
  <c r="O710" i="5"/>
  <c r="O711" i="5"/>
  <c r="O712" i="5"/>
  <c r="O713" i="5"/>
  <c r="O715" i="5"/>
  <c r="O717" i="5"/>
  <c r="O718" i="5"/>
  <c r="O719" i="5"/>
  <c r="O720" i="5"/>
  <c r="O721" i="5"/>
  <c r="O722" i="5"/>
  <c r="O723" i="5"/>
  <c r="O724" i="5"/>
  <c r="O725" i="5"/>
  <c r="O727" i="5"/>
  <c r="O729" i="5"/>
  <c r="O730" i="5"/>
  <c r="O731" i="5"/>
  <c r="O732" i="5"/>
  <c r="O733" i="5"/>
  <c r="O734" i="5"/>
  <c r="O735" i="5"/>
  <c r="O736" i="5"/>
  <c r="O737" i="5"/>
  <c r="P657" i="5"/>
  <c r="P658" i="5"/>
  <c r="P659" i="5"/>
  <c r="P660" i="5"/>
  <c r="P661" i="5"/>
  <c r="P662" i="5"/>
  <c r="P663" i="5"/>
  <c r="P664" i="5"/>
  <c r="P665" i="5"/>
  <c r="P667" i="5"/>
  <c r="P669" i="5"/>
  <c r="P670" i="5"/>
  <c r="P671" i="5"/>
  <c r="P672" i="5"/>
  <c r="P673" i="5"/>
  <c r="P674" i="5"/>
  <c r="P675" i="5"/>
  <c r="P676" i="5"/>
  <c r="P677" i="5"/>
  <c r="P679" i="5"/>
  <c r="P681" i="5"/>
  <c r="P682" i="5"/>
  <c r="P683" i="5"/>
  <c r="P684" i="5"/>
  <c r="P685" i="5"/>
  <c r="P686" i="5"/>
  <c r="P687" i="5"/>
  <c r="P688" i="5"/>
  <c r="P689" i="5"/>
  <c r="P691" i="5"/>
  <c r="P693" i="5"/>
  <c r="P694" i="5"/>
  <c r="P695" i="5"/>
  <c r="P696" i="5"/>
  <c r="P697" i="5"/>
  <c r="P698" i="5"/>
  <c r="P699" i="5"/>
  <c r="P700" i="5"/>
  <c r="P701" i="5"/>
  <c r="P703" i="5"/>
  <c r="P705" i="5"/>
  <c r="P706" i="5"/>
  <c r="P707" i="5"/>
  <c r="P708" i="5"/>
  <c r="P709" i="5"/>
  <c r="P710" i="5"/>
  <c r="P711" i="5"/>
  <c r="P712" i="5"/>
  <c r="P713" i="5"/>
  <c r="P715" i="5"/>
  <c r="P717" i="5"/>
  <c r="P718" i="5"/>
  <c r="P719" i="5"/>
  <c r="P720" i="5"/>
  <c r="P721" i="5"/>
  <c r="P722" i="5"/>
  <c r="P723" i="5"/>
  <c r="P724" i="5"/>
  <c r="P725" i="5"/>
  <c r="P727" i="5"/>
  <c r="P729" i="5"/>
  <c r="P730" i="5"/>
  <c r="P731" i="5"/>
  <c r="P732" i="5"/>
  <c r="P733" i="5"/>
  <c r="P734" i="5"/>
  <c r="P735" i="5"/>
  <c r="P736" i="5"/>
  <c r="P737" i="5"/>
  <c r="Q656" i="5"/>
  <c r="Q658" i="5"/>
  <c r="Q659" i="5"/>
  <c r="Q660" i="5"/>
  <c r="Q662" i="5"/>
  <c r="Q663" i="5"/>
  <c r="Q664" i="5"/>
  <c r="Q665" i="5"/>
  <c r="Q666" i="5"/>
  <c r="Q668" i="5"/>
  <c r="Q670" i="5"/>
  <c r="Q671" i="5"/>
  <c r="Q672" i="5"/>
  <c r="Q674" i="5"/>
  <c r="Q675" i="5"/>
  <c r="Q676" i="5"/>
  <c r="Q677" i="5"/>
  <c r="Q678" i="5"/>
  <c r="Q680" i="5"/>
  <c r="Q682" i="5"/>
  <c r="Q683" i="5"/>
  <c r="Q684" i="5"/>
  <c r="Q686" i="5"/>
  <c r="Q687" i="5"/>
  <c r="Q688" i="5"/>
  <c r="Q689" i="5"/>
  <c r="Q690" i="5"/>
  <c r="Q692" i="5"/>
  <c r="Q694" i="5"/>
  <c r="Q695" i="5"/>
  <c r="Q696" i="5"/>
  <c r="Q698" i="5"/>
  <c r="Q699" i="5"/>
  <c r="Q700" i="5"/>
  <c r="Q701" i="5"/>
  <c r="Q702" i="5"/>
  <c r="Q704" i="5"/>
  <c r="Q706" i="5"/>
  <c r="Q707" i="5"/>
  <c r="Q708" i="5"/>
  <c r="Q710" i="5"/>
  <c r="Q711" i="5"/>
  <c r="Q712" i="5"/>
  <c r="Q713" i="5"/>
  <c r="Q714" i="5"/>
  <c r="Q716" i="5"/>
  <c r="Q718" i="5"/>
  <c r="Q719" i="5"/>
  <c r="Q720" i="5"/>
  <c r="Q722" i="5"/>
  <c r="Q723" i="5"/>
  <c r="Q724" i="5"/>
  <c r="Q725" i="5"/>
  <c r="Q726" i="5"/>
  <c r="Q728" i="5"/>
  <c r="Q730" i="5"/>
  <c r="Q731" i="5"/>
  <c r="Q732" i="5"/>
  <c r="Q734" i="5"/>
  <c r="Q735" i="5"/>
  <c r="Q736" i="5"/>
  <c r="Q738" i="5"/>
  <c r="R656" i="5"/>
  <c r="R658" i="5"/>
  <c r="R659" i="5"/>
  <c r="R660" i="5"/>
  <c r="R661" i="5"/>
  <c r="R662" i="5"/>
  <c r="R663" i="5"/>
  <c r="R664" i="5"/>
  <c r="R665" i="5"/>
  <c r="R666" i="5"/>
  <c r="R668" i="5"/>
  <c r="R670" i="5"/>
  <c r="R671" i="5"/>
  <c r="R672" i="5"/>
  <c r="R673" i="5"/>
  <c r="R674" i="5"/>
  <c r="R675" i="5"/>
  <c r="R676" i="5"/>
  <c r="R677" i="5"/>
  <c r="R678" i="5"/>
  <c r="R680" i="5"/>
  <c r="R682" i="5"/>
  <c r="R683" i="5"/>
  <c r="R684" i="5"/>
  <c r="R685" i="5"/>
  <c r="R686" i="5"/>
  <c r="R687" i="5"/>
  <c r="R688" i="5"/>
  <c r="R689" i="5"/>
  <c r="R690" i="5"/>
  <c r="R692" i="5"/>
  <c r="R694" i="5"/>
  <c r="R695" i="5"/>
  <c r="R696" i="5"/>
  <c r="R697" i="5"/>
  <c r="R698" i="5"/>
  <c r="R699" i="5"/>
  <c r="R700" i="5"/>
  <c r="R701" i="5"/>
  <c r="R702" i="5"/>
  <c r="R704" i="5"/>
  <c r="R706" i="5"/>
  <c r="R707" i="5"/>
  <c r="R708" i="5"/>
  <c r="R709" i="5"/>
  <c r="R710" i="5"/>
  <c r="R711" i="5"/>
  <c r="R712" i="5"/>
  <c r="R713" i="5"/>
  <c r="R714" i="5"/>
  <c r="R716" i="5"/>
  <c r="R718" i="5"/>
  <c r="R719" i="5"/>
  <c r="R720" i="5"/>
  <c r="R721" i="5"/>
  <c r="R722" i="5"/>
  <c r="R723" i="5"/>
  <c r="R724" i="5"/>
  <c r="R725" i="5"/>
  <c r="R726" i="5"/>
  <c r="R728" i="5"/>
  <c r="R730" i="5"/>
  <c r="R731" i="5"/>
  <c r="R732" i="5"/>
  <c r="R733" i="5"/>
  <c r="R734" i="5"/>
  <c r="R735" i="5"/>
  <c r="R736" i="5"/>
  <c r="R738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M568" i="5"/>
  <c r="M569" i="5"/>
  <c r="M570" i="5"/>
  <c r="M571" i="5"/>
  <c r="P571" i="5" s="1"/>
  <c r="M572" i="5"/>
  <c r="M573" i="5"/>
  <c r="O573" i="5" s="1"/>
  <c r="M574" i="5"/>
  <c r="P574" i="5" s="1"/>
  <c r="M575" i="5"/>
  <c r="P575" i="5" s="1"/>
  <c r="M576" i="5"/>
  <c r="M577" i="5"/>
  <c r="M578" i="5"/>
  <c r="M579" i="5"/>
  <c r="M580" i="5"/>
  <c r="M581" i="5"/>
  <c r="M582" i="5"/>
  <c r="M583" i="5"/>
  <c r="P583" i="5" s="1"/>
  <c r="M584" i="5"/>
  <c r="M585" i="5"/>
  <c r="O585" i="5" s="1"/>
  <c r="M586" i="5"/>
  <c r="P586" i="5" s="1"/>
  <c r="M587" i="5"/>
  <c r="P587" i="5" s="1"/>
  <c r="M588" i="5"/>
  <c r="M589" i="5"/>
  <c r="M590" i="5"/>
  <c r="M591" i="5"/>
  <c r="M592" i="5"/>
  <c r="M593" i="5"/>
  <c r="M594" i="5"/>
  <c r="M595" i="5"/>
  <c r="P595" i="5" s="1"/>
  <c r="M596" i="5"/>
  <c r="M597" i="5"/>
  <c r="O597" i="5" s="1"/>
  <c r="M598" i="5"/>
  <c r="O598" i="5" s="1"/>
  <c r="M599" i="5"/>
  <c r="O599" i="5" s="1"/>
  <c r="M600" i="5"/>
  <c r="M601" i="5"/>
  <c r="M602" i="5"/>
  <c r="M603" i="5"/>
  <c r="M604" i="5"/>
  <c r="M605" i="5"/>
  <c r="M606" i="5"/>
  <c r="M607" i="5"/>
  <c r="O607" i="5" s="1"/>
  <c r="M608" i="5"/>
  <c r="M609" i="5"/>
  <c r="O609" i="5" s="1"/>
  <c r="M610" i="5"/>
  <c r="O610" i="5" s="1"/>
  <c r="M611" i="5"/>
  <c r="O611" i="5" s="1"/>
  <c r="M612" i="5"/>
  <c r="M613" i="5"/>
  <c r="M614" i="5"/>
  <c r="M615" i="5"/>
  <c r="M616" i="5"/>
  <c r="M617" i="5"/>
  <c r="M618" i="5"/>
  <c r="M619" i="5"/>
  <c r="M620" i="5"/>
  <c r="M621" i="5"/>
  <c r="O621" i="5" s="1"/>
  <c r="M622" i="5"/>
  <c r="O622" i="5" s="1"/>
  <c r="M623" i="5"/>
  <c r="O623" i="5" s="1"/>
  <c r="M624" i="5"/>
  <c r="M625" i="5"/>
  <c r="M626" i="5"/>
  <c r="M627" i="5"/>
  <c r="M628" i="5"/>
  <c r="M629" i="5"/>
  <c r="M630" i="5"/>
  <c r="M631" i="5"/>
  <c r="M632" i="5"/>
  <c r="M633" i="5"/>
  <c r="O633" i="5" s="1"/>
  <c r="M634" i="5"/>
  <c r="O634" i="5" s="1"/>
  <c r="M635" i="5"/>
  <c r="O635" i="5" s="1"/>
  <c r="M636" i="5"/>
  <c r="M637" i="5"/>
  <c r="M638" i="5"/>
  <c r="M639" i="5"/>
  <c r="M640" i="5"/>
  <c r="M641" i="5"/>
  <c r="M642" i="5"/>
  <c r="M643" i="5"/>
  <c r="O643" i="5" s="1"/>
  <c r="M644" i="5"/>
  <c r="M645" i="5"/>
  <c r="O645" i="5" s="1"/>
  <c r="M646" i="5"/>
  <c r="P646" i="5" s="1"/>
  <c r="M647" i="5"/>
  <c r="O647" i="5" s="1"/>
  <c r="M648" i="5"/>
  <c r="M649" i="5"/>
  <c r="M650" i="5"/>
  <c r="M651" i="5"/>
  <c r="M652" i="5"/>
  <c r="M653" i="5"/>
  <c r="M654" i="5"/>
  <c r="M655" i="5"/>
  <c r="O655" i="5" s="1"/>
  <c r="N568" i="5"/>
  <c r="N569" i="5"/>
  <c r="R569" i="5" s="1"/>
  <c r="N570" i="5"/>
  <c r="R570" i="5" s="1"/>
  <c r="N571" i="5"/>
  <c r="Q571" i="5" s="1"/>
  <c r="N572" i="5"/>
  <c r="R572" i="5" s="1"/>
  <c r="N573" i="5"/>
  <c r="Q573" i="5" s="1"/>
  <c r="N574" i="5"/>
  <c r="N575" i="5"/>
  <c r="Q575" i="5" s="1"/>
  <c r="N576" i="5"/>
  <c r="Q576" i="5" s="1"/>
  <c r="N577" i="5"/>
  <c r="N578" i="5"/>
  <c r="R578" i="5" s="1"/>
  <c r="N579" i="5"/>
  <c r="R579" i="5" s="1"/>
  <c r="N580" i="5"/>
  <c r="N581" i="5"/>
  <c r="R581" i="5" s="1"/>
  <c r="N582" i="5"/>
  <c r="R582" i="5" s="1"/>
  <c r="N583" i="5"/>
  <c r="Q583" i="5" s="1"/>
  <c r="N584" i="5"/>
  <c r="R584" i="5" s="1"/>
  <c r="N585" i="5"/>
  <c r="Q585" i="5" s="1"/>
  <c r="N586" i="5"/>
  <c r="N587" i="5"/>
  <c r="Q587" i="5" s="1"/>
  <c r="N588" i="5"/>
  <c r="Q588" i="5" s="1"/>
  <c r="N589" i="5"/>
  <c r="N590" i="5"/>
  <c r="Q590" i="5" s="1"/>
  <c r="N591" i="5"/>
  <c r="R591" i="5" s="1"/>
  <c r="N592" i="5"/>
  <c r="N593" i="5"/>
  <c r="R593" i="5" s="1"/>
  <c r="N594" i="5"/>
  <c r="R594" i="5" s="1"/>
  <c r="N595" i="5"/>
  <c r="Q595" i="5" s="1"/>
  <c r="N596" i="5"/>
  <c r="R596" i="5" s="1"/>
  <c r="N597" i="5"/>
  <c r="Q597" i="5" s="1"/>
  <c r="N598" i="5"/>
  <c r="N599" i="5"/>
  <c r="Q599" i="5" s="1"/>
  <c r="N600" i="5"/>
  <c r="Q600" i="5" s="1"/>
  <c r="N601" i="5"/>
  <c r="N602" i="5"/>
  <c r="R602" i="5" s="1"/>
  <c r="N603" i="5"/>
  <c r="N604" i="5"/>
  <c r="N605" i="5"/>
  <c r="R605" i="5" s="1"/>
  <c r="N606" i="5"/>
  <c r="Q606" i="5" s="1"/>
  <c r="N607" i="5"/>
  <c r="Q607" i="5" s="1"/>
  <c r="N608" i="5"/>
  <c r="N609" i="5"/>
  <c r="Q609" i="5" s="1"/>
  <c r="N610" i="5"/>
  <c r="N611" i="5"/>
  <c r="Q611" i="5" s="1"/>
  <c r="N612" i="5"/>
  <c r="Q612" i="5" s="1"/>
  <c r="N613" i="5"/>
  <c r="N614" i="5"/>
  <c r="R614" i="5" s="1"/>
  <c r="N615" i="5"/>
  <c r="R615" i="5" s="1"/>
  <c r="N616" i="5"/>
  <c r="N617" i="5"/>
  <c r="R617" i="5" s="1"/>
  <c r="N618" i="5"/>
  <c r="R618" i="5" s="1"/>
  <c r="N619" i="5"/>
  <c r="R619" i="5" s="1"/>
  <c r="N620" i="5"/>
  <c r="N621" i="5"/>
  <c r="Q621" i="5" s="1"/>
  <c r="N622" i="5"/>
  <c r="N623" i="5"/>
  <c r="R623" i="5" s="1"/>
  <c r="N624" i="5"/>
  <c r="R624" i="5" s="1"/>
  <c r="N625" i="5"/>
  <c r="N626" i="5"/>
  <c r="Q626" i="5" s="1"/>
  <c r="N627" i="5"/>
  <c r="Q627" i="5" s="1"/>
  <c r="N628" i="5"/>
  <c r="N629" i="5"/>
  <c r="R629" i="5" s="1"/>
  <c r="N630" i="5"/>
  <c r="R630" i="5" s="1"/>
  <c r="N631" i="5"/>
  <c r="R631" i="5" s="1"/>
  <c r="N632" i="5"/>
  <c r="N633" i="5"/>
  <c r="Q633" i="5" s="1"/>
  <c r="N634" i="5"/>
  <c r="N635" i="5"/>
  <c r="R635" i="5" s="1"/>
  <c r="N636" i="5"/>
  <c r="R636" i="5" s="1"/>
  <c r="N637" i="5"/>
  <c r="N638" i="5"/>
  <c r="R638" i="5" s="1"/>
  <c r="N639" i="5"/>
  <c r="R639" i="5" s="1"/>
  <c r="N640" i="5"/>
  <c r="N641" i="5"/>
  <c r="R641" i="5" s="1"/>
  <c r="N642" i="5"/>
  <c r="Q642" i="5" s="1"/>
  <c r="N643" i="5"/>
  <c r="R643" i="5" s="1"/>
  <c r="N644" i="5"/>
  <c r="N645" i="5"/>
  <c r="R645" i="5" s="1"/>
  <c r="N646" i="5"/>
  <c r="N647" i="5"/>
  <c r="Q647" i="5" s="1"/>
  <c r="N648" i="5"/>
  <c r="R648" i="5" s="1"/>
  <c r="N649" i="5"/>
  <c r="N650" i="5"/>
  <c r="Q650" i="5" s="1"/>
  <c r="N651" i="5"/>
  <c r="R651" i="5" s="1"/>
  <c r="N652" i="5"/>
  <c r="N653" i="5"/>
  <c r="R653" i="5" s="1"/>
  <c r="N654" i="5"/>
  <c r="R654" i="5" s="1"/>
  <c r="N655" i="5"/>
  <c r="Q655" i="5" s="1"/>
  <c r="O568" i="5"/>
  <c r="O569" i="5"/>
  <c r="O570" i="5"/>
  <c r="O572" i="5"/>
  <c r="O576" i="5"/>
  <c r="O577" i="5"/>
  <c r="O578" i="5"/>
  <c r="O579" i="5"/>
  <c r="O580" i="5"/>
  <c r="O581" i="5"/>
  <c r="O582" i="5"/>
  <c r="O584" i="5"/>
  <c r="O588" i="5"/>
  <c r="O589" i="5"/>
  <c r="O590" i="5"/>
  <c r="O591" i="5"/>
  <c r="O592" i="5"/>
  <c r="O593" i="5"/>
  <c r="O594" i="5"/>
  <c r="O596" i="5"/>
  <c r="O600" i="5"/>
  <c r="O601" i="5"/>
  <c r="O602" i="5"/>
  <c r="O603" i="5"/>
  <c r="O604" i="5"/>
  <c r="O605" i="5"/>
  <c r="O606" i="5"/>
  <c r="O608" i="5"/>
  <c r="O612" i="5"/>
  <c r="O613" i="5"/>
  <c r="O614" i="5"/>
  <c r="O615" i="5"/>
  <c r="O616" i="5"/>
  <c r="O617" i="5"/>
  <c r="O618" i="5"/>
  <c r="O619" i="5"/>
  <c r="O620" i="5"/>
  <c r="O624" i="5"/>
  <c r="O625" i="5"/>
  <c r="O626" i="5"/>
  <c r="O627" i="5"/>
  <c r="O628" i="5"/>
  <c r="O629" i="5"/>
  <c r="O630" i="5"/>
  <c r="O631" i="5"/>
  <c r="O632" i="5"/>
  <c r="O636" i="5"/>
  <c r="O637" i="5"/>
  <c r="O638" i="5"/>
  <c r="O639" i="5"/>
  <c r="O640" i="5"/>
  <c r="O641" i="5"/>
  <c r="O642" i="5"/>
  <c r="O644" i="5"/>
  <c r="O646" i="5"/>
  <c r="O648" i="5"/>
  <c r="O649" i="5"/>
  <c r="O650" i="5"/>
  <c r="O651" i="5"/>
  <c r="O652" i="5"/>
  <c r="O653" i="5"/>
  <c r="O654" i="5"/>
  <c r="P568" i="5"/>
  <c r="P569" i="5"/>
  <c r="P570" i="5"/>
  <c r="P572" i="5"/>
  <c r="P573" i="5"/>
  <c r="P576" i="5"/>
  <c r="P577" i="5"/>
  <c r="P578" i="5"/>
  <c r="P579" i="5"/>
  <c r="P580" i="5"/>
  <c r="P581" i="5"/>
  <c r="P582" i="5"/>
  <c r="P584" i="5"/>
  <c r="P585" i="5"/>
  <c r="P588" i="5"/>
  <c r="P589" i="5"/>
  <c r="P590" i="5"/>
  <c r="P591" i="5"/>
  <c r="P592" i="5"/>
  <c r="P593" i="5"/>
  <c r="P594" i="5"/>
  <c r="P596" i="5"/>
  <c r="P597" i="5"/>
  <c r="P600" i="5"/>
  <c r="P601" i="5"/>
  <c r="P602" i="5"/>
  <c r="P603" i="5"/>
  <c r="P604" i="5"/>
  <c r="P605" i="5"/>
  <c r="P606" i="5"/>
  <c r="P608" i="5"/>
  <c r="P612" i="5"/>
  <c r="P613" i="5"/>
  <c r="P614" i="5"/>
  <c r="P615" i="5"/>
  <c r="P616" i="5"/>
  <c r="P617" i="5"/>
  <c r="P618" i="5"/>
  <c r="P619" i="5"/>
  <c r="P620" i="5"/>
  <c r="P621" i="5"/>
  <c r="P624" i="5"/>
  <c r="P625" i="5"/>
  <c r="P626" i="5"/>
  <c r="P627" i="5"/>
  <c r="P628" i="5"/>
  <c r="P629" i="5"/>
  <c r="P630" i="5"/>
  <c r="P631" i="5"/>
  <c r="P632" i="5"/>
  <c r="P633" i="5"/>
  <c r="P636" i="5"/>
  <c r="P637" i="5"/>
  <c r="P638" i="5"/>
  <c r="P639" i="5"/>
  <c r="P640" i="5"/>
  <c r="P641" i="5"/>
  <c r="P642" i="5"/>
  <c r="P643" i="5"/>
  <c r="P644" i="5"/>
  <c r="P645" i="5"/>
  <c r="P648" i="5"/>
  <c r="P649" i="5"/>
  <c r="P650" i="5"/>
  <c r="P651" i="5"/>
  <c r="P652" i="5"/>
  <c r="P653" i="5"/>
  <c r="P654" i="5"/>
  <c r="P655" i="5"/>
  <c r="Q568" i="5"/>
  <c r="Q569" i="5"/>
  <c r="Q572" i="5"/>
  <c r="Q574" i="5"/>
  <c r="Q577" i="5"/>
  <c r="Q579" i="5"/>
  <c r="Q580" i="5"/>
  <c r="Q581" i="5"/>
  <c r="Q584" i="5"/>
  <c r="Q586" i="5"/>
  <c r="Q589" i="5"/>
  <c r="Q592" i="5"/>
  <c r="Q593" i="5"/>
  <c r="Q596" i="5"/>
  <c r="Q598" i="5"/>
  <c r="Q601" i="5"/>
  <c r="Q602" i="5"/>
  <c r="Q603" i="5"/>
  <c r="Q604" i="5"/>
  <c r="Q605" i="5"/>
  <c r="Q608" i="5"/>
  <c r="Q610" i="5"/>
  <c r="Q613" i="5"/>
  <c r="Q615" i="5"/>
  <c r="Q616" i="5"/>
  <c r="Q617" i="5"/>
  <c r="Q618" i="5"/>
  <c r="Q620" i="5"/>
  <c r="Q622" i="5"/>
  <c r="Q625" i="5"/>
  <c r="Q628" i="5"/>
  <c r="Q629" i="5"/>
  <c r="Q632" i="5"/>
  <c r="Q634" i="5"/>
  <c r="Q637" i="5"/>
  <c r="Q639" i="5"/>
  <c r="Q640" i="5"/>
  <c r="Q641" i="5"/>
  <c r="Q644" i="5"/>
  <c r="Q646" i="5"/>
  <c r="Q649" i="5"/>
  <c r="Q651" i="5"/>
  <c r="Q652" i="5"/>
  <c r="Q653" i="5"/>
  <c r="R568" i="5"/>
  <c r="R574" i="5"/>
  <c r="R577" i="5"/>
  <c r="R580" i="5"/>
  <c r="R586" i="5"/>
  <c r="R587" i="5"/>
  <c r="R589" i="5"/>
  <c r="R592" i="5"/>
  <c r="R598" i="5"/>
  <c r="R601" i="5"/>
  <c r="R603" i="5"/>
  <c r="R604" i="5"/>
  <c r="R608" i="5"/>
  <c r="R610" i="5"/>
  <c r="R613" i="5"/>
  <c r="R616" i="5"/>
  <c r="R620" i="5"/>
  <c r="R621" i="5"/>
  <c r="R622" i="5"/>
  <c r="R625" i="5"/>
  <c r="R627" i="5"/>
  <c r="R628" i="5"/>
  <c r="R632" i="5"/>
  <c r="R633" i="5"/>
  <c r="R634" i="5"/>
  <c r="R637" i="5"/>
  <c r="R640" i="5"/>
  <c r="R644" i="5"/>
  <c r="R646" i="5"/>
  <c r="R647" i="5"/>
  <c r="R649" i="5"/>
  <c r="R650" i="5"/>
  <c r="R652" i="5"/>
  <c r="P504" i="5"/>
  <c r="P515" i="5"/>
  <c r="O189" i="5"/>
  <c r="O235" i="5"/>
  <c r="O381" i="5"/>
  <c r="O427" i="5"/>
  <c r="N2" i="5"/>
  <c r="N3" i="5"/>
  <c r="N4" i="5"/>
  <c r="N5" i="5"/>
  <c r="N6" i="5"/>
  <c r="N7" i="5"/>
  <c r="N8" i="5"/>
  <c r="N9" i="5"/>
  <c r="N10" i="5"/>
  <c r="N11" i="5"/>
  <c r="N12" i="5"/>
  <c r="R12" i="5" s="1"/>
  <c r="N13" i="5"/>
  <c r="R13" i="5" s="1"/>
  <c r="N14" i="5"/>
  <c r="N15" i="5"/>
  <c r="N16" i="5"/>
  <c r="R16" i="5" s="1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R48" i="5" s="1"/>
  <c r="N49" i="5"/>
  <c r="R49" i="5" s="1"/>
  <c r="N50" i="5"/>
  <c r="N51" i="5"/>
  <c r="N52" i="5"/>
  <c r="R52" i="5" s="1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R84" i="5" s="1"/>
  <c r="N85" i="5"/>
  <c r="R85" i="5" s="1"/>
  <c r="N86" i="5"/>
  <c r="N87" i="5"/>
  <c r="N88" i="5"/>
  <c r="R88" i="5" s="1"/>
  <c r="N89" i="5"/>
  <c r="N90" i="5"/>
  <c r="N91" i="5"/>
  <c r="N92" i="5"/>
  <c r="Q92" i="5" s="1"/>
  <c r="N93" i="5"/>
  <c r="N94" i="5"/>
  <c r="N95" i="5"/>
  <c r="N96" i="5"/>
  <c r="N97" i="5"/>
  <c r="N98" i="5"/>
  <c r="N99" i="5"/>
  <c r="N100" i="5"/>
  <c r="N101" i="5"/>
  <c r="N102" i="5"/>
  <c r="N103" i="5"/>
  <c r="N104" i="5"/>
  <c r="Q104" i="5" s="1"/>
  <c r="N105" i="5"/>
  <c r="N106" i="5"/>
  <c r="N107" i="5"/>
  <c r="N108" i="5"/>
  <c r="N109" i="5"/>
  <c r="N110" i="5"/>
  <c r="N111" i="5"/>
  <c r="N112" i="5"/>
  <c r="N113" i="5"/>
  <c r="N114" i="5"/>
  <c r="N115" i="5"/>
  <c r="N116" i="5"/>
  <c r="Q116" i="5" s="1"/>
  <c r="N117" i="5"/>
  <c r="N118" i="5"/>
  <c r="N119" i="5"/>
  <c r="N120" i="5"/>
  <c r="R120" i="5" s="1"/>
  <c r="N121" i="5"/>
  <c r="R121" i="5" s="1"/>
  <c r="N122" i="5"/>
  <c r="N123" i="5"/>
  <c r="N124" i="5"/>
  <c r="R124" i="5" s="1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R156" i="5" s="1"/>
  <c r="N157" i="5"/>
  <c r="R157" i="5" s="1"/>
  <c r="N158" i="5"/>
  <c r="N159" i="5"/>
  <c r="N160" i="5"/>
  <c r="R160" i="5" s="1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R192" i="5" s="1"/>
  <c r="N193" i="5"/>
  <c r="R193" i="5" s="1"/>
  <c r="N194" i="5"/>
  <c r="N195" i="5"/>
  <c r="N196" i="5"/>
  <c r="R196" i="5" s="1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R222" i="5" s="1"/>
  <c r="N223" i="5"/>
  <c r="N224" i="5"/>
  <c r="N225" i="5"/>
  <c r="N226" i="5"/>
  <c r="N227" i="5"/>
  <c r="N228" i="5"/>
  <c r="R228" i="5" s="1"/>
  <c r="N229" i="5"/>
  <c r="R229" i="5" s="1"/>
  <c r="N230" i="5"/>
  <c r="N231" i="5"/>
  <c r="N232" i="5"/>
  <c r="N233" i="5"/>
  <c r="N234" i="5"/>
  <c r="N235" i="5"/>
  <c r="N236" i="5"/>
  <c r="Q236" i="5" s="1"/>
  <c r="N237" i="5"/>
  <c r="N238" i="5"/>
  <c r="N239" i="5"/>
  <c r="N240" i="5"/>
  <c r="N241" i="5"/>
  <c r="N242" i="5"/>
  <c r="N243" i="5"/>
  <c r="N244" i="5"/>
  <c r="N245" i="5"/>
  <c r="N246" i="5"/>
  <c r="N247" i="5"/>
  <c r="N248" i="5"/>
  <c r="Q248" i="5" s="1"/>
  <c r="N249" i="5"/>
  <c r="N250" i="5"/>
  <c r="N251" i="5"/>
  <c r="N252" i="5"/>
  <c r="N253" i="5"/>
  <c r="R253" i="5" s="1"/>
  <c r="N254" i="5"/>
  <c r="N255" i="5"/>
  <c r="N256" i="5"/>
  <c r="R256" i="5" s="1"/>
  <c r="N257" i="5"/>
  <c r="R257" i="5" s="1"/>
  <c r="N258" i="5"/>
  <c r="N259" i="5"/>
  <c r="N260" i="5"/>
  <c r="Q260" i="5" s="1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R281" i="5" s="1"/>
  <c r="N282" i="5"/>
  <c r="R282" i="5" s="1"/>
  <c r="N283" i="5"/>
  <c r="N284" i="5"/>
  <c r="N285" i="5"/>
  <c r="N286" i="5"/>
  <c r="N287" i="5"/>
  <c r="N288" i="5"/>
  <c r="R288" i="5" s="1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R312" i="5" s="1"/>
  <c r="N313" i="5"/>
  <c r="R313" i="5" s="1"/>
  <c r="N314" i="5"/>
  <c r="N315" i="5"/>
  <c r="N316" i="5"/>
  <c r="R316" i="5" s="1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R340" i="5" s="1"/>
  <c r="N341" i="5"/>
  <c r="R341" i="5" s="1"/>
  <c r="N342" i="5"/>
  <c r="R342" i="5" s="1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R366" i="5" s="1"/>
  <c r="N367" i="5"/>
  <c r="N368" i="5"/>
  <c r="N369" i="5"/>
  <c r="N370" i="5"/>
  <c r="N371" i="5"/>
  <c r="N372" i="5"/>
  <c r="R372" i="5" s="1"/>
  <c r="N373" i="5"/>
  <c r="R373" i="5" s="1"/>
  <c r="N374" i="5"/>
  <c r="N375" i="5"/>
  <c r="N376" i="5"/>
  <c r="N377" i="5"/>
  <c r="N378" i="5"/>
  <c r="N379" i="5"/>
  <c r="N380" i="5"/>
  <c r="Q380" i="5" s="1"/>
  <c r="N381" i="5"/>
  <c r="N382" i="5"/>
  <c r="N383" i="5"/>
  <c r="N384" i="5"/>
  <c r="N385" i="5"/>
  <c r="N386" i="5"/>
  <c r="N387" i="5"/>
  <c r="N388" i="5"/>
  <c r="N389" i="5"/>
  <c r="N390" i="5"/>
  <c r="N391" i="5"/>
  <c r="N392" i="5"/>
  <c r="Q392" i="5" s="1"/>
  <c r="N393" i="5"/>
  <c r="N394" i="5"/>
  <c r="N395" i="5"/>
  <c r="N396" i="5"/>
  <c r="N397" i="5"/>
  <c r="R397" i="5" s="1"/>
  <c r="N398" i="5"/>
  <c r="N399" i="5"/>
  <c r="N400" i="5"/>
  <c r="R400" i="5" s="1"/>
  <c r="N401" i="5"/>
  <c r="R401" i="5" s="1"/>
  <c r="N402" i="5"/>
  <c r="N403" i="5"/>
  <c r="N404" i="5"/>
  <c r="Q404" i="5" s="1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R426" i="5" s="1"/>
  <c r="N427" i="5"/>
  <c r="N428" i="5"/>
  <c r="N429" i="5"/>
  <c r="N430" i="5"/>
  <c r="N431" i="5"/>
  <c r="N432" i="5"/>
  <c r="R432" i="5" s="1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R456" i="5" s="1"/>
  <c r="N457" i="5"/>
  <c r="R457" i="5" s="1"/>
  <c r="N458" i="5"/>
  <c r="R458" i="5" s="1"/>
  <c r="N459" i="5"/>
  <c r="N460" i="5"/>
  <c r="N461" i="5"/>
  <c r="N462" i="5"/>
  <c r="N463" i="5"/>
  <c r="N464" i="5"/>
  <c r="N465" i="5"/>
  <c r="N466" i="5"/>
  <c r="N467" i="5"/>
  <c r="N468" i="5"/>
  <c r="R468" i="5" s="1"/>
  <c r="N469" i="5"/>
  <c r="R469" i="5" s="1"/>
  <c r="N470" i="5"/>
  <c r="R470" i="5" s="1"/>
  <c r="N471" i="5"/>
  <c r="N472" i="5"/>
  <c r="N473" i="5"/>
  <c r="N474" i="5"/>
  <c r="N475" i="5"/>
  <c r="N476" i="5"/>
  <c r="N477" i="5"/>
  <c r="N478" i="5"/>
  <c r="N479" i="5"/>
  <c r="N480" i="5"/>
  <c r="R480" i="5" s="1"/>
  <c r="N481" i="5"/>
  <c r="R481" i="5" s="1"/>
  <c r="N482" i="5"/>
  <c r="R482" i="5" s="1"/>
  <c r="N483" i="5"/>
  <c r="N484" i="5"/>
  <c r="N485" i="5"/>
  <c r="N486" i="5"/>
  <c r="N487" i="5"/>
  <c r="N488" i="5"/>
  <c r="N489" i="5"/>
  <c r="N490" i="5"/>
  <c r="N491" i="5"/>
  <c r="N492" i="5"/>
  <c r="R492" i="5" s="1"/>
  <c r="N493" i="5"/>
  <c r="R493" i="5" s="1"/>
  <c r="N494" i="5"/>
  <c r="R494" i="5" s="1"/>
  <c r="N495" i="5"/>
  <c r="N496" i="5"/>
  <c r="N497" i="5"/>
  <c r="N498" i="5"/>
  <c r="N499" i="5"/>
  <c r="N500" i="5"/>
  <c r="Q500" i="5" s="1"/>
  <c r="N501" i="5"/>
  <c r="N502" i="5"/>
  <c r="N503" i="5"/>
  <c r="N504" i="5"/>
  <c r="R504" i="5" s="1"/>
  <c r="N505" i="5"/>
  <c r="R505" i="5" s="1"/>
  <c r="N506" i="5"/>
  <c r="R506" i="5" s="1"/>
  <c r="N507" i="5"/>
  <c r="N508" i="5"/>
  <c r="Q508" i="5" s="1"/>
  <c r="N509" i="5"/>
  <c r="N510" i="5"/>
  <c r="N511" i="5"/>
  <c r="N512" i="5"/>
  <c r="N513" i="5"/>
  <c r="N514" i="5"/>
  <c r="N515" i="5"/>
  <c r="N516" i="5"/>
  <c r="R516" i="5" s="1"/>
  <c r="N517" i="5"/>
  <c r="R517" i="5" s="1"/>
  <c r="N518" i="5"/>
  <c r="R518" i="5" s="1"/>
  <c r="N519" i="5"/>
  <c r="N520" i="5"/>
  <c r="N521" i="5"/>
  <c r="N522" i="5"/>
  <c r="N523" i="5"/>
  <c r="N524" i="5"/>
  <c r="N525" i="5"/>
  <c r="N526" i="5"/>
  <c r="N527" i="5"/>
  <c r="N528" i="5"/>
  <c r="R528" i="5" s="1"/>
  <c r="N529" i="5"/>
  <c r="R529" i="5" s="1"/>
  <c r="N530" i="5"/>
  <c r="R530" i="5" s="1"/>
  <c r="N531" i="5"/>
  <c r="N532" i="5"/>
  <c r="N533" i="5"/>
  <c r="N534" i="5"/>
  <c r="N535" i="5"/>
  <c r="N536" i="5"/>
  <c r="N537" i="5"/>
  <c r="N538" i="5"/>
  <c r="N539" i="5"/>
  <c r="N540" i="5"/>
  <c r="R540" i="5" s="1"/>
  <c r="N541" i="5"/>
  <c r="R541" i="5" s="1"/>
  <c r="N542" i="5"/>
  <c r="R542" i="5" s="1"/>
  <c r="N543" i="5"/>
  <c r="Q543" i="5" s="1"/>
  <c r="N544" i="5"/>
  <c r="Q544" i="5" s="1"/>
  <c r="N545" i="5"/>
  <c r="N546" i="5"/>
  <c r="N547" i="5"/>
  <c r="N548" i="5"/>
  <c r="N549" i="5"/>
  <c r="N550" i="5"/>
  <c r="N551" i="5"/>
  <c r="N552" i="5"/>
  <c r="R552" i="5" s="1"/>
  <c r="N553" i="5"/>
  <c r="R553" i="5" s="1"/>
  <c r="N554" i="5"/>
  <c r="R554" i="5" s="1"/>
  <c r="N555" i="5"/>
  <c r="N556" i="5"/>
  <c r="N557" i="5"/>
  <c r="N558" i="5"/>
  <c r="N559" i="5"/>
  <c r="N560" i="5"/>
  <c r="N561" i="5"/>
  <c r="N562" i="5"/>
  <c r="N563" i="5"/>
  <c r="N564" i="5"/>
  <c r="R564" i="5" s="1"/>
  <c r="N565" i="5"/>
  <c r="R565" i="5" s="1"/>
  <c r="N566" i="5"/>
  <c r="R566" i="5" s="1"/>
  <c r="N567" i="5"/>
  <c r="M3" i="5"/>
  <c r="M4" i="5"/>
  <c r="M5" i="5"/>
  <c r="M6" i="5"/>
  <c r="M7" i="5"/>
  <c r="M8" i="5"/>
  <c r="P8" i="5" s="1"/>
  <c r="M9" i="5"/>
  <c r="P9" i="5" s="1"/>
  <c r="M10" i="5"/>
  <c r="P10" i="5" s="1"/>
  <c r="M11" i="5"/>
  <c r="O11" i="5" s="1"/>
  <c r="M12" i="5"/>
  <c r="O12" i="5" s="1"/>
  <c r="M13" i="5"/>
  <c r="O13" i="5" s="1"/>
  <c r="M14" i="5"/>
  <c r="M15" i="5"/>
  <c r="M16" i="5"/>
  <c r="M17" i="5"/>
  <c r="M18" i="5"/>
  <c r="M19" i="5"/>
  <c r="M20" i="5"/>
  <c r="P20" i="5" s="1"/>
  <c r="M21" i="5"/>
  <c r="P21" i="5" s="1"/>
  <c r="M22" i="5"/>
  <c r="P22" i="5" s="1"/>
  <c r="M23" i="5"/>
  <c r="O23" i="5" s="1"/>
  <c r="M24" i="5"/>
  <c r="O24" i="5" s="1"/>
  <c r="M25" i="5"/>
  <c r="O25" i="5" s="1"/>
  <c r="M26" i="5"/>
  <c r="M27" i="5"/>
  <c r="M28" i="5"/>
  <c r="M29" i="5"/>
  <c r="M30" i="5"/>
  <c r="M31" i="5"/>
  <c r="M32" i="5"/>
  <c r="P32" i="5" s="1"/>
  <c r="M33" i="5"/>
  <c r="P33" i="5" s="1"/>
  <c r="M34" i="5"/>
  <c r="P34" i="5" s="1"/>
  <c r="M35" i="5"/>
  <c r="P35" i="5" s="1"/>
  <c r="M36" i="5"/>
  <c r="P36" i="5" s="1"/>
  <c r="M37" i="5"/>
  <c r="P37" i="5" s="1"/>
  <c r="M38" i="5"/>
  <c r="M39" i="5"/>
  <c r="M40" i="5"/>
  <c r="M41" i="5"/>
  <c r="M42" i="5"/>
  <c r="M43" i="5"/>
  <c r="P43" i="5" s="1"/>
  <c r="M44" i="5"/>
  <c r="P44" i="5" s="1"/>
  <c r="M45" i="5"/>
  <c r="P45" i="5" s="1"/>
  <c r="M46" i="5"/>
  <c r="P46" i="5" s="1"/>
  <c r="M47" i="5"/>
  <c r="P47" i="5" s="1"/>
  <c r="M48" i="5"/>
  <c r="P48" i="5" s="1"/>
  <c r="M49" i="5"/>
  <c r="P49" i="5" s="1"/>
  <c r="M50" i="5"/>
  <c r="M51" i="5"/>
  <c r="M52" i="5"/>
  <c r="M53" i="5"/>
  <c r="M54" i="5"/>
  <c r="M55" i="5"/>
  <c r="P55" i="5" s="1"/>
  <c r="M56" i="5"/>
  <c r="P56" i="5" s="1"/>
  <c r="M57" i="5"/>
  <c r="P57" i="5" s="1"/>
  <c r="M58" i="5"/>
  <c r="P58" i="5" s="1"/>
  <c r="M59" i="5"/>
  <c r="O59" i="5" s="1"/>
  <c r="M60" i="5"/>
  <c r="O60" i="5" s="1"/>
  <c r="M61" i="5"/>
  <c r="O61" i="5" s="1"/>
  <c r="M62" i="5"/>
  <c r="M63" i="5"/>
  <c r="M64" i="5"/>
  <c r="M65" i="5"/>
  <c r="M66" i="5"/>
  <c r="M67" i="5"/>
  <c r="P67" i="5" s="1"/>
  <c r="M68" i="5"/>
  <c r="P68" i="5" s="1"/>
  <c r="M69" i="5"/>
  <c r="P69" i="5" s="1"/>
  <c r="M70" i="5"/>
  <c r="P70" i="5" s="1"/>
  <c r="M71" i="5"/>
  <c r="P71" i="5" s="1"/>
  <c r="M72" i="5"/>
  <c r="P72" i="5" s="1"/>
  <c r="M73" i="5"/>
  <c r="O73" i="5" s="1"/>
  <c r="M74" i="5"/>
  <c r="M75" i="5"/>
  <c r="M76" i="5"/>
  <c r="M77" i="5"/>
  <c r="M78" i="5"/>
  <c r="M79" i="5"/>
  <c r="P79" i="5" s="1"/>
  <c r="M80" i="5"/>
  <c r="P80" i="5" s="1"/>
  <c r="M81" i="5"/>
  <c r="P81" i="5" s="1"/>
  <c r="M82" i="5"/>
  <c r="P82" i="5" s="1"/>
  <c r="M83" i="5"/>
  <c r="O83" i="5" s="1"/>
  <c r="M84" i="5"/>
  <c r="O84" i="5" s="1"/>
  <c r="M85" i="5"/>
  <c r="P85" i="5" s="1"/>
  <c r="M86" i="5"/>
  <c r="M87" i="5"/>
  <c r="M88" i="5"/>
  <c r="M89" i="5"/>
  <c r="M90" i="5"/>
  <c r="P90" i="5" s="1"/>
  <c r="M91" i="5"/>
  <c r="P91" i="5" s="1"/>
  <c r="M92" i="5"/>
  <c r="P92" i="5" s="1"/>
  <c r="M93" i="5"/>
  <c r="P93" i="5" s="1"/>
  <c r="M94" i="5"/>
  <c r="P94" i="5" s="1"/>
  <c r="M95" i="5"/>
  <c r="P95" i="5" s="1"/>
  <c r="M96" i="5"/>
  <c r="P96" i="5" s="1"/>
  <c r="M97" i="5"/>
  <c r="P97" i="5" s="1"/>
  <c r="M98" i="5"/>
  <c r="M99" i="5"/>
  <c r="M100" i="5"/>
  <c r="M101" i="5"/>
  <c r="M102" i="5"/>
  <c r="M103" i="5"/>
  <c r="P103" i="5" s="1"/>
  <c r="M104" i="5"/>
  <c r="P104" i="5" s="1"/>
  <c r="M105" i="5"/>
  <c r="P105" i="5" s="1"/>
  <c r="M106" i="5"/>
  <c r="P106" i="5" s="1"/>
  <c r="M107" i="5"/>
  <c r="P107" i="5" s="1"/>
  <c r="M108" i="5"/>
  <c r="O108" i="5" s="1"/>
  <c r="M109" i="5"/>
  <c r="O109" i="5" s="1"/>
  <c r="M110" i="5"/>
  <c r="P110" i="5" s="1"/>
  <c r="M111" i="5"/>
  <c r="P111" i="5" s="1"/>
  <c r="M112" i="5"/>
  <c r="P112" i="5" s="1"/>
  <c r="M113" i="5"/>
  <c r="M114" i="5"/>
  <c r="M115" i="5"/>
  <c r="P115" i="5" s="1"/>
  <c r="M116" i="5"/>
  <c r="P116" i="5" s="1"/>
  <c r="M117" i="5"/>
  <c r="P117" i="5" s="1"/>
  <c r="M118" i="5"/>
  <c r="P118" i="5" s="1"/>
  <c r="M119" i="5"/>
  <c r="P119" i="5" s="1"/>
  <c r="M120" i="5"/>
  <c r="O120" i="5" s="1"/>
  <c r="M121" i="5"/>
  <c r="O121" i="5" s="1"/>
  <c r="M122" i="5"/>
  <c r="P122" i="5" s="1"/>
  <c r="M123" i="5"/>
  <c r="P123" i="5" s="1"/>
  <c r="M124" i="5"/>
  <c r="P124" i="5" s="1"/>
  <c r="M125" i="5"/>
  <c r="M126" i="5"/>
  <c r="M127" i="5"/>
  <c r="P127" i="5" s="1"/>
  <c r="M128" i="5"/>
  <c r="P128" i="5" s="1"/>
  <c r="M129" i="5"/>
  <c r="P129" i="5" s="1"/>
  <c r="M130" i="5"/>
  <c r="P130" i="5" s="1"/>
  <c r="M131" i="5"/>
  <c r="O131" i="5" s="1"/>
  <c r="M132" i="5"/>
  <c r="O132" i="5" s="1"/>
  <c r="M133" i="5"/>
  <c r="O133" i="5" s="1"/>
  <c r="M134" i="5"/>
  <c r="P134" i="5" s="1"/>
  <c r="M135" i="5"/>
  <c r="P135" i="5" s="1"/>
  <c r="M136" i="5"/>
  <c r="P136" i="5" s="1"/>
  <c r="M137" i="5"/>
  <c r="M138" i="5"/>
  <c r="M139" i="5"/>
  <c r="P139" i="5" s="1"/>
  <c r="M140" i="5"/>
  <c r="P140" i="5" s="1"/>
  <c r="M141" i="5"/>
  <c r="P141" i="5" s="1"/>
  <c r="M142" i="5"/>
  <c r="P142" i="5" s="1"/>
  <c r="M143" i="5"/>
  <c r="P143" i="5" s="1"/>
  <c r="M144" i="5"/>
  <c r="O144" i="5" s="1"/>
  <c r="M145" i="5"/>
  <c r="O145" i="5" s="1"/>
  <c r="M146" i="5"/>
  <c r="P146" i="5" s="1"/>
  <c r="M147" i="5"/>
  <c r="P147" i="5" s="1"/>
  <c r="M148" i="5"/>
  <c r="P148" i="5" s="1"/>
  <c r="M149" i="5"/>
  <c r="M150" i="5"/>
  <c r="M151" i="5"/>
  <c r="P151" i="5" s="1"/>
  <c r="M152" i="5"/>
  <c r="P152" i="5" s="1"/>
  <c r="M153" i="5"/>
  <c r="P153" i="5" s="1"/>
  <c r="M154" i="5"/>
  <c r="P154" i="5" s="1"/>
  <c r="M155" i="5"/>
  <c r="P155" i="5" s="1"/>
  <c r="M156" i="5"/>
  <c r="O156" i="5" s="1"/>
  <c r="M157" i="5"/>
  <c r="O157" i="5" s="1"/>
  <c r="M158" i="5"/>
  <c r="P158" i="5" s="1"/>
  <c r="M159" i="5"/>
  <c r="P159" i="5" s="1"/>
  <c r="M160" i="5"/>
  <c r="P160" i="5" s="1"/>
  <c r="M161" i="5"/>
  <c r="M162" i="5"/>
  <c r="M163" i="5"/>
  <c r="P163" i="5" s="1"/>
  <c r="M164" i="5"/>
  <c r="P164" i="5" s="1"/>
  <c r="M165" i="5"/>
  <c r="P165" i="5" s="1"/>
  <c r="M166" i="5"/>
  <c r="P166" i="5" s="1"/>
  <c r="M167" i="5"/>
  <c r="P167" i="5" s="1"/>
  <c r="M168" i="5"/>
  <c r="O168" i="5" s="1"/>
  <c r="M169" i="5"/>
  <c r="O169" i="5" s="1"/>
  <c r="M170" i="5"/>
  <c r="P170" i="5" s="1"/>
  <c r="M171" i="5"/>
  <c r="P171" i="5" s="1"/>
  <c r="M172" i="5"/>
  <c r="P172" i="5" s="1"/>
  <c r="M173" i="5"/>
  <c r="M174" i="5"/>
  <c r="M175" i="5"/>
  <c r="P175" i="5" s="1"/>
  <c r="M176" i="5"/>
  <c r="P176" i="5" s="1"/>
  <c r="M177" i="5"/>
  <c r="P177" i="5" s="1"/>
  <c r="M178" i="5"/>
  <c r="P178" i="5" s="1"/>
  <c r="M179" i="5"/>
  <c r="O179" i="5" s="1"/>
  <c r="M180" i="5"/>
  <c r="O180" i="5" s="1"/>
  <c r="M181" i="5"/>
  <c r="O181" i="5" s="1"/>
  <c r="M182" i="5"/>
  <c r="P182" i="5" s="1"/>
  <c r="M183" i="5"/>
  <c r="P183" i="5" s="1"/>
  <c r="M184" i="5"/>
  <c r="P184" i="5" s="1"/>
  <c r="M185" i="5"/>
  <c r="M186" i="5"/>
  <c r="M187" i="5"/>
  <c r="P187" i="5" s="1"/>
  <c r="M188" i="5"/>
  <c r="P188" i="5" s="1"/>
  <c r="M189" i="5"/>
  <c r="P189" i="5" s="1"/>
  <c r="M190" i="5"/>
  <c r="P190" i="5" s="1"/>
  <c r="M191" i="5"/>
  <c r="P191" i="5" s="1"/>
  <c r="M192" i="5"/>
  <c r="O192" i="5" s="1"/>
  <c r="M193" i="5"/>
  <c r="O193" i="5" s="1"/>
  <c r="M194" i="5"/>
  <c r="P194" i="5" s="1"/>
  <c r="M195" i="5"/>
  <c r="P195" i="5" s="1"/>
  <c r="M196" i="5"/>
  <c r="P196" i="5" s="1"/>
  <c r="M197" i="5"/>
  <c r="M198" i="5"/>
  <c r="M199" i="5"/>
  <c r="P199" i="5" s="1"/>
  <c r="M200" i="5"/>
  <c r="P200" i="5" s="1"/>
  <c r="M201" i="5"/>
  <c r="P201" i="5" s="1"/>
  <c r="M202" i="5"/>
  <c r="P202" i="5" s="1"/>
  <c r="M203" i="5"/>
  <c r="P203" i="5" s="1"/>
  <c r="M204" i="5"/>
  <c r="O204" i="5" s="1"/>
  <c r="M205" i="5"/>
  <c r="O205" i="5" s="1"/>
  <c r="M206" i="5"/>
  <c r="P206" i="5" s="1"/>
  <c r="M207" i="5"/>
  <c r="P207" i="5" s="1"/>
  <c r="M208" i="5"/>
  <c r="P208" i="5" s="1"/>
  <c r="M209" i="5"/>
  <c r="M210" i="5"/>
  <c r="M211" i="5"/>
  <c r="P211" i="5" s="1"/>
  <c r="M212" i="5"/>
  <c r="P212" i="5" s="1"/>
  <c r="M213" i="5"/>
  <c r="P213" i="5" s="1"/>
  <c r="M214" i="5"/>
  <c r="P214" i="5" s="1"/>
  <c r="M215" i="5"/>
  <c r="P215" i="5" s="1"/>
  <c r="M216" i="5"/>
  <c r="O216" i="5" s="1"/>
  <c r="M217" i="5"/>
  <c r="O217" i="5" s="1"/>
  <c r="M218" i="5"/>
  <c r="P218" i="5" s="1"/>
  <c r="M219" i="5"/>
  <c r="P219" i="5" s="1"/>
  <c r="M220" i="5"/>
  <c r="P220" i="5" s="1"/>
  <c r="M221" i="5"/>
  <c r="M222" i="5"/>
  <c r="M223" i="5"/>
  <c r="P223" i="5" s="1"/>
  <c r="M224" i="5"/>
  <c r="P224" i="5" s="1"/>
  <c r="M225" i="5"/>
  <c r="P225" i="5" s="1"/>
  <c r="M226" i="5"/>
  <c r="P226" i="5" s="1"/>
  <c r="M227" i="5"/>
  <c r="O227" i="5" s="1"/>
  <c r="M228" i="5"/>
  <c r="O228" i="5" s="1"/>
  <c r="M229" i="5"/>
  <c r="O229" i="5" s="1"/>
  <c r="M230" i="5"/>
  <c r="P230" i="5" s="1"/>
  <c r="M231" i="5"/>
  <c r="P231" i="5" s="1"/>
  <c r="M232" i="5"/>
  <c r="P232" i="5" s="1"/>
  <c r="M233" i="5"/>
  <c r="M234" i="5"/>
  <c r="M235" i="5"/>
  <c r="P235" i="5" s="1"/>
  <c r="M236" i="5"/>
  <c r="P236" i="5" s="1"/>
  <c r="M237" i="5"/>
  <c r="P237" i="5" s="1"/>
  <c r="M238" i="5"/>
  <c r="P238" i="5" s="1"/>
  <c r="M239" i="5"/>
  <c r="P239" i="5" s="1"/>
  <c r="M240" i="5"/>
  <c r="O240" i="5" s="1"/>
  <c r="M241" i="5"/>
  <c r="O241" i="5" s="1"/>
  <c r="M242" i="5"/>
  <c r="P242" i="5" s="1"/>
  <c r="M243" i="5"/>
  <c r="P243" i="5" s="1"/>
  <c r="M244" i="5"/>
  <c r="P244" i="5" s="1"/>
  <c r="M245" i="5"/>
  <c r="M246" i="5"/>
  <c r="M247" i="5"/>
  <c r="P247" i="5" s="1"/>
  <c r="M248" i="5"/>
  <c r="P248" i="5" s="1"/>
  <c r="M249" i="5"/>
  <c r="P249" i="5" s="1"/>
  <c r="M250" i="5"/>
  <c r="P250" i="5" s="1"/>
  <c r="M251" i="5"/>
  <c r="P251" i="5" s="1"/>
  <c r="M252" i="5"/>
  <c r="O252" i="5" s="1"/>
  <c r="M253" i="5"/>
  <c r="O253" i="5" s="1"/>
  <c r="M254" i="5"/>
  <c r="P254" i="5" s="1"/>
  <c r="M255" i="5"/>
  <c r="P255" i="5" s="1"/>
  <c r="M256" i="5"/>
  <c r="P256" i="5" s="1"/>
  <c r="M257" i="5"/>
  <c r="M258" i="5"/>
  <c r="M259" i="5"/>
  <c r="P259" i="5" s="1"/>
  <c r="M260" i="5"/>
  <c r="P260" i="5" s="1"/>
  <c r="M261" i="5"/>
  <c r="P261" i="5" s="1"/>
  <c r="M262" i="5"/>
  <c r="P262" i="5" s="1"/>
  <c r="M263" i="5"/>
  <c r="P263" i="5" s="1"/>
  <c r="M264" i="5"/>
  <c r="O264" i="5" s="1"/>
  <c r="M265" i="5"/>
  <c r="O265" i="5" s="1"/>
  <c r="M266" i="5"/>
  <c r="P266" i="5" s="1"/>
  <c r="M267" i="5"/>
  <c r="P267" i="5" s="1"/>
  <c r="M268" i="5"/>
  <c r="P268" i="5" s="1"/>
  <c r="M269" i="5"/>
  <c r="M270" i="5"/>
  <c r="M271" i="5"/>
  <c r="P271" i="5" s="1"/>
  <c r="M272" i="5"/>
  <c r="P272" i="5" s="1"/>
  <c r="M273" i="5"/>
  <c r="P273" i="5" s="1"/>
  <c r="M274" i="5"/>
  <c r="P274" i="5" s="1"/>
  <c r="M275" i="5"/>
  <c r="O275" i="5" s="1"/>
  <c r="M276" i="5"/>
  <c r="O276" i="5" s="1"/>
  <c r="M277" i="5"/>
  <c r="O277" i="5" s="1"/>
  <c r="M278" i="5"/>
  <c r="P278" i="5" s="1"/>
  <c r="M279" i="5"/>
  <c r="P279" i="5" s="1"/>
  <c r="M280" i="5"/>
  <c r="P280" i="5" s="1"/>
  <c r="M281" i="5"/>
  <c r="M282" i="5"/>
  <c r="M283" i="5"/>
  <c r="P283" i="5" s="1"/>
  <c r="M284" i="5"/>
  <c r="P284" i="5" s="1"/>
  <c r="M285" i="5"/>
  <c r="P285" i="5" s="1"/>
  <c r="M286" i="5"/>
  <c r="P286" i="5" s="1"/>
  <c r="M287" i="5"/>
  <c r="P287" i="5" s="1"/>
  <c r="M288" i="5"/>
  <c r="O288" i="5" s="1"/>
  <c r="M289" i="5"/>
  <c r="O289" i="5" s="1"/>
  <c r="M290" i="5"/>
  <c r="P290" i="5" s="1"/>
  <c r="M291" i="5"/>
  <c r="P291" i="5" s="1"/>
  <c r="M292" i="5"/>
  <c r="P292" i="5" s="1"/>
  <c r="M293" i="5"/>
  <c r="M294" i="5"/>
  <c r="M295" i="5"/>
  <c r="P295" i="5" s="1"/>
  <c r="M296" i="5"/>
  <c r="P296" i="5" s="1"/>
  <c r="M297" i="5"/>
  <c r="P297" i="5" s="1"/>
  <c r="M298" i="5"/>
  <c r="P298" i="5" s="1"/>
  <c r="M299" i="5"/>
  <c r="P299" i="5" s="1"/>
  <c r="M300" i="5"/>
  <c r="O300" i="5" s="1"/>
  <c r="M301" i="5"/>
  <c r="O301" i="5" s="1"/>
  <c r="M302" i="5"/>
  <c r="P302" i="5" s="1"/>
  <c r="M303" i="5"/>
  <c r="P303" i="5" s="1"/>
  <c r="M304" i="5"/>
  <c r="P304" i="5" s="1"/>
  <c r="M305" i="5"/>
  <c r="M306" i="5"/>
  <c r="M307" i="5"/>
  <c r="P307" i="5" s="1"/>
  <c r="M308" i="5"/>
  <c r="P308" i="5" s="1"/>
  <c r="M309" i="5"/>
  <c r="P309" i="5" s="1"/>
  <c r="M310" i="5"/>
  <c r="P310" i="5" s="1"/>
  <c r="M311" i="5"/>
  <c r="P311" i="5" s="1"/>
  <c r="M312" i="5"/>
  <c r="O312" i="5" s="1"/>
  <c r="M313" i="5"/>
  <c r="O313" i="5" s="1"/>
  <c r="M314" i="5"/>
  <c r="P314" i="5" s="1"/>
  <c r="M315" i="5"/>
  <c r="P315" i="5" s="1"/>
  <c r="M316" i="5"/>
  <c r="P316" i="5" s="1"/>
  <c r="M317" i="5"/>
  <c r="M318" i="5"/>
  <c r="M319" i="5"/>
  <c r="P319" i="5" s="1"/>
  <c r="M320" i="5"/>
  <c r="P320" i="5" s="1"/>
  <c r="M321" i="5"/>
  <c r="P321" i="5" s="1"/>
  <c r="M322" i="5"/>
  <c r="P322" i="5" s="1"/>
  <c r="M323" i="5"/>
  <c r="O323" i="5" s="1"/>
  <c r="M324" i="5"/>
  <c r="O324" i="5" s="1"/>
  <c r="M325" i="5"/>
  <c r="O325" i="5" s="1"/>
  <c r="M326" i="5"/>
  <c r="P326" i="5" s="1"/>
  <c r="M327" i="5"/>
  <c r="P327" i="5" s="1"/>
  <c r="M328" i="5"/>
  <c r="P328" i="5" s="1"/>
  <c r="M329" i="5"/>
  <c r="M330" i="5"/>
  <c r="M331" i="5"/>
  <c r="P331" i="5" s="1"/>
  <c r="M332" i="5"/>
  <c r="P332" i="5" s="1"/>
  <c r="M333" i="5"/>
  <c r="P333" i="5" s="1"/>
  <c r="M334" i="5"/>
  <c r="P334" i="5" s="1"/>
  <c r="M335" i="5"/>
  <c r="P335" i="5" s="1"/>
  <c r="M336" i="5"/>
  <c r="O336" i="5" s="1"/>
  <c r="M337" i="5"/>
  <c r="O337" i="5" s="1"/>
  <c r="M338" i="5"/>
  <c r="P338" i="5" s="1"/>
  <c r="M339" i="5"/>
  <c r="P339" i="5" s="1"/>
  <c r="M340" i="5"/>
  <c r="P340" i="5" s="1"/>
  <c r="M341" i="5"/>
  <c r="M342" i="5"/>
  <c r="M343" i="5"/>
  <c r="P343" i="5" s="1"/>
  <c r="M344" i="5"/>
  <c r="P344" i="5" s="1"/>
  <c r="M345" i="5"/>
  <c r="P345" i="5" s="1"/>
  <c r="M346" i="5"/>
  <c r="P346" i="5" s="1"/>
  <c r="M347" i="5"/>
  <c r="P347" i="5" s="1"/>
  <c r="M348" i="5"/>
  <c r="O348" i="5" s="1"/>
  <c r="M349" i="5"/>
  <c r="O349" i="5" s="1"/>
  <c r="M350" i="5"/>
  <c r="P350" i="5" s="1"/>
  <c r="M351" i="5"/>
  <c r="P351" i="5" s="1"/>
  <c r="M352" i="5"/>
  <c r="P352" i="5" s="1"/>
  <c r="M353" i="5"/>
  <c r="M354" i="5"/>
  <c r="M355" i="5"/>
  <c r="P355" i="5" s="1"/>
  <c r="M356" i="5"/>
  <c r="P356" i="5" s="1"/>
  <c r="M357" i="5"/>
  <c r="P357" i="5" s="1"/>
  <c r="M358" i="5"/>
  <c r="P358" i="5" s="1"/>
  <c r="M359" i="5"/>
  <c r="P359" i="5" s="1"/>
  <c r="M360" i="5"/>
  <c r="O360" i="5" s="1"/>
  <c r="M361" i="5"/>
  <c r="O361" i="5" s="1"/>
  <c r="M362" i="5"/>
  <c r="P362" i="5" s="1"/>
  <c r="M363" i="5"/>
  <c r="P363" i="5" s="1"/>
  <c r="M364" i="5"/>
  <c r="P364" i="5" s="1"/>
  <c r="M365" i="5"/>
  <c r="M366" i="5"/>
  <c r="M367" i="5"/>
  <c r="P367" i="5" s="1"/>
  <c r="M368" i="5"/>
  <c r="P368" i="5" s="1"/>
  <c r="M369" i="5"/>
  <c r="P369" i="5" s="1"/>
  <c r="M370" i="5"/>
  <c r="P370" i="5" s="1"/>
  <c r="M371" i="5"/>
  <c r="O371" i="5" s="1"/>
  <c r="M372" i="5"/>
  <c r="O372" i="5" s="1"/>
  <c r="M373" i="5"/>
  <c r="O373" i="5" s="1"/>
  <c r="M374" i="5"/>
  <c r="P374" i="5" s="1"/>
  <c r="M375" i="5"/>
  <c r="P375" i="5" s="1"/>
  <c r="M376" i="5"/>
  <c r="P376" i="5" s="1"/>
  <c r="M377" i="5"/>
  <c r="M378" i="5"/>
  <c r="M379" i="5"/>
  <c r="P379" i="5" s="1"/>
  <c r="M380" i="5"/>
  <c r="P380" i="5" s="1"/>
  <c r="M381" i="5"/>
  <c r="P381" i="5" s="1"/>
  <c r="M382" i="5"/>
  <c r="P382" i="5" s="1"/>
  <c r="M383" i="5"/>
  <c r="P383" i="5" s="1"/>
  <c r="M384" i="5"/>
  <c r="O384" i="5" s="1"/>
  <c r="M385" i="5"/>
  <c r="O385" i="5" s="1"/>
  <c r="M386" i="5"/>
  <c r="P386" i="5" s="1"/>
  <c r="M387" i="5"/>
  <c r="P387" i="5" s="1"/>
  <c r="M388" i="5"/>
  <c r="P388" i="5" s="1"/>
  <c r="M389" i="5"/>
  <c r="M390" i="5"/>
  <c r="M391" i="5"/>
  <c r="P391" i="5" s="1"/>
  <c r="M392" i="5"/>
  <c r="P392" i="5" s="1"/>
  <c r="M393" i="5"/>
  <c r="P393" i="5" s="1"/>
  <c r="M394" i="5"/>
  <c r="P394" i="5" s="1"/>
  <c r="M395" i="5"/>
  <c r="P395" i="5" s="1"/>
  <c r="M396" i="5"/>
  <c r="O396" i="5" s="1"/>
  <c r="M397" i="5"/>
  <c r="O397" i="5" s="1"/>
  <c r="M398" i="5"/>
  <c r="P398" i="5" s="1"/>
  <c r="M399" i="5"/>
  <c r="P399" i="5" s="1"/>
  <c r="M400" i="5"/>
  <c r="P400" i="5" s="1"/>
  <c r="M401" i="5"/>
  <c r="M402" i="5"/>
  <c r="M403" i="5"/>
  <c r="P403" i="5" s="1"/>
  <c r="M404" i="5"/>
  <c r="P404" i="5" s="1"/>
  <c r="M405" i="5"/>
  <c r="P405" i="5" s="1"/>
  <c r="M406" i="5"/>
  <c r="P406" i="5" s="1"/>
  <c r="M407" i="5"/>
  <c r="P407" i="5" s="1"/>
  <c r="M408" i="5"/>
  <c r="O408" i="5" s="1"/>
  <c r="M409" i="5"/>
  <c r="O409" i="5" s="1"/>
  <c r="M410" i="5"/>
  <c r="P410" i="5" s="1"/>
  <c r="M411" i="5"/>
  <c r="P411" i="5" s="1"/>
  <c r="M412" i="5"/>
  <c r="P412" i="5" s="1"/>
  <c r="M413" i="5"/>
  <c r="M414" i="5"/>
  <c r="M415" i="5"/>
  <c r="P415" i="5" s="1"/>
  <c r="M416" i="5"/>
  <c r="P416" i="5" s="1"/>
  <c r="M417" i="5"/>
  <c r="P417" i="5" s="1"/>
  <c r="M418" i="5"/>
  <c r="P418" i="5" s="1"/>
  <c r="M419" i="5"/>
  <c r="O419" i="5" s="1"/>
  <c r="M420" i="5"/>
  <c r="O420" i="5" s="1"/>
  <c r="M421" i="5"/>
  <c r="O421" i="5" s="1"/>
  <c r="M422" i="5"/>
  <c r="P422" i="5" s="1"/>
  <c r="M423" i="5"/>
  <c r="P423" i="5" s="1"/>
  <c r="M424" i="5"/>
  <c r="P424" i="5" s="1"/>
  <c r="M425" i="5"/>
  <c r="M426" i="5"/>
  <c r="M427" i="5"/>
  <c r="P427" i="5" s="1"/>
  <c r="M428" i="5"/>
  <c r="P428" i="5" s="1"/>
  <c r="M429" i="5"/>
  <c r="P429" i="5" s="1"/>
  <c r="M430" i="5"/>
  <c r="P430" i="5" s="1"/>
  <c r="M431" i="5"/>
  <c r="P431" i="5" s="1"/>
  <c r="M432" i="5"/>
  <c r="O432" i="5" s="1"/>
  <c r="M433" i="5"/>
  <c r="O433" i="5" s="1"/>
  <c r="M434" i="5"/>
  <c r="P434" i="5" s="1"/>
  <c r="M435" i="5"/>
  <c r="P435" i="5" s="1"/>
  <c r="M436" i="5"/>
  <c r="P436" i="5" s="1"/>
  <c r="M437" i="5"/>
  <c r="M438" i="5"/>
  <c r="M439" i="5"/>
  <c r="P439" i="5" s="1"/>
  <c r="M440" i="5"/>
  <c r="P440" i="5" s="1"/>
  <c r="M441" i="5"/>
  <c r="P441" i="5" s="1"/>
  <c r="M442" i="5"/>
  <c r="P442" i="5" s="1"/>
  <c r="M443" i="5"/>
  <c r="P443" i="5" s="1"/>
  <c r="M444" i="5"/>
  <c r="O444" i="5" s="1"/>
  <c r="M445" i="5"/>
  <c r="O445" i="5" s="1"/>
  <c r="M446" i="5"/>
  <c r="P446" i="5" s="1"/>
  <c r="M447" i="5"/>
  <c r="P447" i="5" s="1"/>
  <c r="M448" i="5"/>
  <c r="P448" i="5" s="1"/>
  <c r="M449" i="5"/>
  <c r="M450" i="5"/>
  <c r="M451" i="5"/>
  <c r="P451" i="5" s="1"/>
  <c r="M452" i="5"/>
  <c r="P452" i="5" s="1"/>
  <c r="M453" i="5"/>
  <c r="P453" i="5" s="1"/>
  <c r="M454" i="5"/>
  <c r="P454" i="5" s="1"/>
  <c r="M455" i="5"/>
  <c r="P455" i="5" s="1"/>
  <c r="M456" i="5"/>
  <c r="O456" i="5" s="1"/>
  <c r="M457" i="5"/>
  <c r="O457" i="5" s="1"/>
  <c r="M458" i="5"/>
  <c r="P458" i="5" s="1"/>
  <c r="M459" i="5"/>
  <c r="P459" i="5" s="1"/>
  <c r="M460" i="5"/>
  <c r="P460" i="5" s="1"/>
  <c r="M461" i="5"/>
  <c r="M462" i="5"/>
  <c r="M463" i="5"/>
  <c r="P463" i="5" s="1"/>
  <c r="M464" i="5"/>
  <c r="P464" i="5" s="1"/>
  <c r="M465" i="5"/>
  <c r="P465" i="5" s="1"/>
  <c r="M466" i="5"/>
  <c r="P466" i="5" s="1"/>
  <c r="M467" i="5"/>
  <c r="O467" i="5" s="1"/>
  <c r="M468" i="5"/>
  <c r="O468" i="5" s="1"/>
  <c r="M469" i="5"/>
  <c r="O469" i="5" s="1"/>
  <c r="M470" i="5"/>
  <c r="P470" i="5" s="1"/>
  <c r="M471" i="5"/>
  <c r="P471" i="5" s="1"/>
  <c r="M472" i="5"/>
  <c r="P472" i="5" s="1"/>
  <c r="M473" i="5"/>
  <c r="M474" i="5"/>
  <c r="M475" i="5"/>
  <c r="P475" i="5" s="1"/>
  <c r="M476" i="5"/>
  <c r="P476" i="5" s="1"/>
  <c r="M477" i="5"/>
  <c r="P477" i="5" s="1"/>
  <c r="M478" i="5"/>
  <c r="P478" i="5" s="1"/>
  <c r="M479" i="5"/>
  <c r="P479" i="5" s="1"/>
  <c r="M480" i="5"/>
  <c r="O480" i="5" s="1"/>
  <c r="M481" i="5"/>
  <c r="O481" i="5" s="1"/>
  <c r="M482" i="5"/>
  <c r="P482" i="5" s="1"/>
  <c r="M483" i="5"/>
  <c r="P483" i="5" s="1"/>
  <c r="M484" i="5"/>
  <c r="P484" i="5" s="1"/>
  <c r="M485" i="5"/>
  <c r="M486" i="5"/>
  <c r="M487" i="5"/>
  <c r="P487" i="5" s="1"/>
  <c r="M488" i="5"/>
  <c r="P488" i="5" s="1"/>
  <c r="M489" i="5"/>
  <c r="P489" i="5" s="1"/>
  <c r="M490" i="5"/>
  <c r="P490" i="5" s="1"/>
  <c r="M491" i="5"/>
  <c r="P491" i="5" s="1"/>
  <c r="M492" i="5"/>
  <c r="O492" i="5" s="1"/>
  <c r="M493" i="5"/>
  <c r="O493" i="5" s="1"/>
  <c r="M494" i="5"/>
  <c r="P494" i="5" s="1"/>
  <c r="M495" i="5"/>
  <c r="P495" i="5" s="1"/>
  <c r="M496" i="5"/>
  <c r="P496" i="5" s="1"/>
  <c r="M497" i="5"/>
  <c r="M498" i="5"/>
  <c r="M499" i="5"/>
  <c r="P499" i="5" s="1"/>
  <c r="M500" i="5"/>
  <c r="P500" i="5" s="1"/>
  <c r="M501" i="5"/>
  <c r="P501" i="5" s="1"/>
  <c r="M502" i="5"/>
  <c r="P502" i="5" s="1"/>
  <c r="M503" i="5"/>
  <c r="P503" i="5" s="1"/>
  <c r="M504" i="5"/>
  <c r="O504" i="5" s="1"/>
  <c r="M505" i="5"/>
  <c r="O505" i="5" s="1"/>
  <c r="M506" i="5"/>
  <c r="P506" i="5" s="1"/>
  <c r="M507" i="5"/>
  <c r="P507" i="5" s="1"/>
  <c r="M508" i="5"/>
  <c r="P508" i="5" s="1"/>
  <c r="M509" i="5"/>
  <c r="M510" i="5"/>
  <c r="M511" i="5"/>
  <c r="P511" i="5" s="1"/>
  <c r="M512" i="5"/>
  <c r="P512" i="5" s="1"/>
  <c r="M513" i="5"/>
  <c r="P513" i="5" s="1"/>
  <c r="M514" i="5"/>
  <c r="P514" i="5" s="1"/>
  <c r="M515" i="5"/>
  <c r="O515" i="5" s="1"/>
  <c r="M516" i="5"/>
  <c r="O516" i="5" s="1"/>
  <c r="M517" i="5"/>
  <c r="O517" i="5" s="1"/>
  <c r="M518" i="5"/>
  <c r="P518" i="5" s="1"/>
  <c r="M519" i="5"/>
  <c r="P519" i="5" s="1"/>
  <c r="M520" i="5"/>
  <c r="P520" i="5" s="1"/>
  <c r="M521" i="5"/>
  <c r="M522" i="5"/>
  <c r="M523" i="5"/>
  <c r="P523" i="5" s="1"/>
  <c r="M524" i="5"/>
  <c r="P524" i="5" s="1"/>
  <c r="M525" i="5"/>
  <c r="P525" i="5" s="1"/>
  <c r="M526" i="5"/>
  <c r="P526" i="5" s="1"/>
  <c r="M527" i="5"/>
  <c r="P527" i="5" s="1"/>
  <c r="M528" i="5"/>
  <c r="O528" i="5" s="1"/>
  <c r="M529" i="5"/>
  <c r="O529" i="5" s="1"/>
  <c r="M530" i="5"/>
  <c r="P530" i="5" s="1"/>
  <c r="M531" i="5"/>
  <c r="P531" i="5" s="1"/>
  <c r="M532" i="5"/>
  <c r="P532" i="5" s="1"/>
  <c r="M533" i="5"/>
  <c r="M534" i="5"/>
  <c r="M535" i="5"/>
  <c r="P535" i="5" s="1"/>
  <c r="M536" i="5"/>
  <c r="P536" i="5" s="1"/>
  <c r="M537" i="5"/>
  <c r="P537" i="5" s="1"/>
  <c r="M538" i="5"/>
  <c r="P538" i="5" s="1"/>
  <c r="M539" i="5"/>
  <c r="P539" i="5" s="1"/>
  <c r="M540" i="5"/>
  <c r="O540" i="5" s="1"/>
  <c r="M541" i="5"/>
  <c r="O541" i="5" s="1"/>
  <c r="M542" i="5"/>
  <c r="P542" i="5" s="1"/>
  <c r="M543" i="5"/>
  <c r="P543" i="5" s="1"/>
  <c r="M544" i="5"/>
  <c r="P544" i="5" s="1"/>
  <c r="M545" i="5"/>
  <c r="M546" i="5"/>
  <c r="M547" i="5"/>
  <c r="P547" i="5" s="1"/>
  <c r="M548" i="5"/>
  <c r="P548" i="5" s="1"/>
  <c r="M549" i="5"/>
  <c r="P549" i="5" s="1"/>
  <c r="M550" i="5"/>
  <c r="P550" i="5" s="1"/>
  <c r="M551" i="5"/>
  <c r="P551" i="5" s="1"/>
  <c r="M552" i="5"/>
  <c r="O552" i="5" s="1"/>
  <c r="M553" i="5"/>
  <c r="O553" i="5" s="1"/>
  <c r="M554" i="5"/>
  <c r="P554" i="5" s="1"/>
  <c r="M555" i="5"/>
  <c r="P555" i="5" s="1"/>
  <c r="M556" i="5"/>
  <c r="P556" i="5" s="1"/>
  <c r="M557" i="5"/>
  <c r="M558" i="5"/>
  <c r="M559" i="5"/>
  <c r="P559" i="5" s="1"/>
  <c r="M560" i="5"/>
  <c r="P560" i="5" s="1"/>
  <c r="M561" i="5"/>
  <c r="P561" i="5" s="1"/>
  <c r="M562" i="5"/>
  <c r="P562" i="5" s="1"/>
  <c r="M563" i="5"/>
  <c r="O563" i="5" s="1"/>
  <c r="M564" i="5"/>
  <c r="O564" i="5" s="1"/>
  <c r="M565" i="5"/>
  <c r="O565" i="5" s="1"/>
  <c r="M566" i="5"/>
  <c r="P566" i="5" s="1"/>
  <c r="M567" i="5"/>
  <c r="P567" i="5" s="1"/>
  <c r="M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2" i="5"/>
  <c r="E85" i="2"/>
  <c r="E86" i="2"/>
  <c r="E87" i="2"/>
  <c r="G88" i="17" l="1"/>
  <c r="H88" i="17" s="1"/>
  <c r="I88" i="17"/>
  <c r="G74" i="17"/>
  <c r="I71" i="17"/>
  <c r="I63" i="17"/>
  <c r="I87" i="17"/>
  <c r="I85" i="17"/>
  <c r="I35" i="17"/>
  <c r="I46" i="17"/>
  <c r="J46" i="17"/>
  <c r="E106" i="17"/>
  <c r="G85" i="17"/>
  <c r="H85" i="17" s="1"/>
  <c r="J67" i="17"/>
  <c r="J59" i="17"/>
  <c r="M726" i="18"/>
  <c r="J70" i="17"/>
  <c r="J62" i="17"/>
  <c r="J36" i="17"/>
  <c r="I86" i="17"/>
  <c r="J73" i="17"/>
  <c r="J65" i="17"/>
  <c r="J57" i="17"/>
  <c r="E47" i="17"/>
  <c r="J40" i="17"/>
  <c r="K726" i="18"/>
  <c r="L726" i="18"/>
  <c r="I38" i="17"/>
  <c r="J38" i="17"/>
  <c r="G47" i="17"/>
  <c r="K723" i="18"/>
  <c r="K719" i="18"/>
  <c r="K715" i="18"/>
  <c r="K711" i="18"/>
  <c r="K707" i="18"/>
  <c r="K703" i="18"/>
  <c r="K699" i="18"/>
  <c r="K695" i="18"/>
  <c r="K691" i="18"/>
  <c r="K687" i="18"/>
  <c r="K683" i="18"/>
  <c r="K679" i="18"/>
  <c r="K675" i="18"/>
  <c r="K671" i="18"/>
  <c r="K667" i="18"/>
  <c r="K663" i="18"/>
  <c r="K659" i="18"/>
  <c r="K655" i="18"/>
  <c r="K651" i="18"/>
  <c r="K647" i="18"/>
  <c r="K643" i="18"/>
  <c r="K639" i="18"/>
  <c r="H535" i="18"/>
  <c r="I535" i="18" s="1"/>
  <c r="J487" i="18"/>
  <c r="J475" i="18"/>
  <c r="L475" i="18"/>
  <c r="I473" i="18"/>
  <c r="I471" i="18"/>
  <c r="K469" i="18"/>
  <c r="J723" i="18"/>
  <c r="J719" i="18"/>
  <c r="J715" i="18"/>
  <c r="J711" i="18"/>
  <c r="J707" i="18"/>
  <c r="J703" i="18"/>
  <c r="J699" i="18"/>
  <c r="J695" i="18"/>
  <c r="J691" i="18"/>
  <c r="J687" i="18"/>
  <c r="J683" i="18"/>
  <c r="J643" i="18"/>
  <c r="J639" i="18"/>
  <c r="I487" i="18"/>
  <c r="J471" i="18"/>
  <c r="L471" i="18"/>
  <c r="J469" i="18"/>
  <c r="M725" i="18"/>
  <c r="M721" i="18"/>
  <c r="M717" i="18"/>
  <c r="M713" i="18"/>
  <c r="M709" i="18"/>
  <c r="M705" i="18"/>
  <c r="M701" i="18"/>
  <c r="M697" i="18"/>
  <c r="M693" i="18"/>
  <c r="M689" i="18"/>
  <c r="M685" i="18"/>
  <c r="M681" i="18"/>
  <c r="M677" i="18"/>
  <c r="M673" i="18"/>
  <c r="I469" i="18"/>
  <c r="I467" i="18"/>
  <c r="I463" i="18"/>
  <c r="L725" i="18"/>
  <c r="L721" i="18"/>
  <c r="J467" i="18"/>
  <c r="L467" i="18"/>
  <c r="J463" i="18"/>
  <c r="K463" i="18"/>
  <c r="L463" i="18"/>
  <c r="J43" i="17"/>
  <c r="J35" i="17"/>
  <c r="K725" i="18"/>
  <c r="M722" i="18"/>
  <c r="K721" i="18"/>
  <c r="M718" i="18"/>
  <c r="K717" i="18"/>
  <c r="M714" i="18"/>
  <c r="K713" i="18"/>
  <c r="M710" i="18"/>
  <c r="K709" i="18"/>
  <c r="M706" i="18"/>
  <c r="K705" i="18"/>
  <c r="M702" i="18"/>
  <c r="K701" i="18"/>
  <c r="M698" i="18"/>
  <c r="K697" i="18"/>
  <c r="M694" i="18"/>
  <c r="K693" i="18"/>
  <c r="M690" i="18"/>
  <c r="K689" i="18"/>
  <c r="M686" i="18"/>
  <c r="K685" i="18"/>
  <c r="M682" i="18"/>
  <c r="K681" i="18"/>
  <c r="M678" i="18"/>
  <c r="K677" i="18"/>
  <c r="M674" i="18"/>
  <c r="K673" i="18"/>
  <c r="M670" i="18"/>
  <c r="K669" i="18"/>
  <c r="M666" i="18"/>
  <c r="K665" i="18"/>
  <c r="M662" i="18"/>
  <c r="K661" i="18"/>
  <c r="M658" i="18"/>
  <c r="K657" i="18"/>
  <c r="M654" i="18"/>
  <c r="K653" i="18"/>
  <c r="M650" i="18"/>
  <c r="K649" i="18"/>
  <c r="M646" i="18"/>
  <c r="K645" i="18"/>
  <c r="M642" i="18"/>
  <c r="K641" i="18"/>
  <c r="K533" i="18"/>
  <c r="K529" i="18"/>
  <c r="K525" i="18"/>
  <c r="K521" i="18"/>
  <c r="K517" i="18"/>
  <c r="K513" i="18"/>
  <c r="K509" i="18"/>
  <c r="K505" i="18"/>
  <c r="K501" i="18"/>
  <c r="K497" i="18"/>
  <c r="K493" i="18"/>
  <c r="K489" i="18"/>
  <c r="I483" i="18"/>
  <c r="K481" i="18"/>
  <c r="J465" i="18"/>
  <c r="L465" i="18"/>
  <c r="J30" i="17"/>
  <c r="I726" i="18"/>
  <c r="J726" i="18" s="1"/>
  <c r="L722" i="18"/>
  <c r="L718" i="18"/>
  <c r="L714" i="18"/>
  <c r="L710" i="18"/>
  <c r="L706" i="18"/>
  <c r="L702" i="18"/>
  <c r="L698" i="18"/>
  <c r="L694" i="18"/>
  <c r="L690" i="18"/>
  <c r="L686" i="18"/>
  <c r="L682" i="18"/>
  <c r="L678" i="18"/>
  <c r="L674" i="18"/>
  <c r="L670" i="18"/>
  <c r="L666" i="18"/>
  <c r="L662" i="18"/>
  <c r="L658" i="18"/>
  <c r="L654" i="18"/>
  <c r="L650" i="18"/>
  <c r="L646" i="18"/>
  <c r="L642" i="18"/>
  <c r="L534" i="18"/>
  <c r="L530" i="18"/>
  <c r="L526" i="18"/>
  <c r="L522" i="18"/>
  <c r="L518" i="18"/>
  <c r="L514" i="18"/>
  <c r="L510" i="18"/>
  <c r="L506" i="18"/>
  <c r="L502" i="18"/>
  <c r="L498" i="18"/>
  <c r="L494" i="18"/>
  <c r="L490" i="18"/>
  <c r="J481" i="18"/>
  <c r="K477" i="18"/>
  <c r="M715" i="18"/>
  <c r="M711" i="18"/>
  <c r="M707" i="18"/>
  <c r="M703" i="18"/>
  <c r="M699" i="18"/>
  <c r="M695" i="18"/>
  <c r="M691" i="18"/>
  <c r="M687" i="18"/>
  <c r="M683" i="18"/>
  <c r="M679" i="18"/>
  <c r="M675" i="18"/>
  <c r="M671" i="18"/>
  <c r="K670" i="18"/>
  <c r="M667" i="18"/>
  <c r="K666" i="18"/>
  <c r="M663" i="18"/>
  <c r="K662" i="18"/>
  <c r="M659" i="18"/>
  <c r="K658" i="18"/>
  <c r="M655" i="18"/>
  <c r="K654" i="18"/>
  <c r="M651" i="18"/>
  <c r="K650" i="18"/>
  <c r="M647" i="18"/>
  <c r="K646" i="18"/>
  <c r="M643" i="18"/>
  <c r="K642" i="18"/>
  <c r="M639" i="18"/>
  <c r="I481" i="18"/>
  <c r="I479" i="18"/>
  <c r="J477" i="18"/>
  <c r="K475" i="18"/>
  <c r="K473" i="18"/>
  <c r="J479" i="18"/>
  <c r="L479" i="18"/>
  <c r="L461" i="18"/>
  <c r="K328" i="18"/>
  <c r="K324" i="18"/>
  <c r="K320" i="18"/>
  <c r="K316" i="18"/>
  <c r="K312" i="18"/>
  <c r="K308" i="18"/>
  <c r="K304" i="18"/>
  <c r="K300" i="18"/>
  <c r="K296" i="18"/>
  <c r="K292" i="18"/>
  <c r="K288" i="18"/>
  <c r="J185" i="18"/>
  <c r="L182" i="18"/>
  <c r="J181" i="18"/>
  <c r="L178" i="18"/>
  <c r="J177" i="18"/>
  <c r="L174" i="18"/>
  <c r="J173" i="18"/>
  <c r="L170" i="18"/>
  <c r="J169" i="18"/>
  <c r="L166" i="18"/>
  <c r="L162" i="18"/>
  <c r="L158" i="18"/>
  <c r="L154" i="18"/>
  <c r="L150" i="18"/>
  <c r="L146" i="18"/>
  <c r="J145" i="18"/>
  <c r="L142" i="18"/>
  <c r="L138" i="18"/>
  <c r="L134" i="18"/>
  <c r="L130" i="18"/>
  <c r="L126" i="18"/>
  <c r="L122" i="18"/>
  <c r="L118" i="18"/>
  <c r="L114" i="18"/>
  <c r="L110" i="18"/>
  <c r="L106" i="18"/>
  <c r="L102" i="18"/>
  <c r="K106" i="18"/>
  <c r="G186" i="18"/>
  <c r="I186" i="18" s="1"/>
  <c r="J182" i="18"/>
  <c r="J178" i="18"/>
  <c r="J174" i="18"/>
  <c r="J170" i="18"/>
  <c r="J166" i="18"/>
  <c r="J162" i="18"/>
  <c r="J158" i="18"/>
  <c r="J154" i="18"/>
  <c r="J150" i="18"/>
  <c r="J146" i="18"/>
  <c r="J142" i="18"/>
  <c r="J138" i="18"/>
  <c r="J134" i="18"/>
  <c r="J130" i="18"/>
  <c r="L366" i="18"/>
  <c r="L362" i="18"/>
  <c r="L358" i="18"/>
  <c r="L354" i="18"/>
  <c r="L350" i="18"/>
  <c r="L346" i="18"/>
  <c r="L342" i="18"/>
  <c r="L338" i="18"/>
  <c r="L334" i="18"/>
  <c r="K163" i="18"/>
  <c r="K159" i="18"/>
  <c r="K155" i="18"/>
  <c r="K151" i="18"/>
  <c r="K143" i="18"/>
  <c r="K139" i="18"/>
  <c r="K135" i="18"/>
  <c r="K131" i="18"/>
  <c r="K127" i="18"/>
  <c r="L459" i="18"/>
  <c r="J367" i="18"/>
  <c r="L184" i="18"/>
  <c r="L180" i="18"/>
  <c r="L176" i="18"/>
  <c r="L172" i="18"/>
  <c r="L168" i="18"/>
  <c r="L164" i="18"/>
  <c r="L160" i="18"/>
  <c r="L156" i="18"/>
  <c r="L152" i="18"/>
  <c r="L148" i="18"/>
  <c r="L144" i="18"/>
  <c r="L140" i="18"/>
  <c r="L136" i="18"/>
  <c r="L132" i="18"/>
  <c r="L128" i="18"/>
  <c r="L124" i="18"/>
  <c r="L120" i="18"/>
  <c r="L116" i="18"/>
  <c r="L112" i="18"/>
  <c r="L108" i="18"/>
  <c r="L104" i="18"/>
  <c r="L100" i="18"/>
  <c r="K459" i="18"/>
  <c r="K184" i="18"/>
  <c r="K180" i="18"/>
  <c r="K176" i="18"/>
  <c r="K172" i="18"/>
  <c r="K168" i="18"/>
  <c r="K164" i="18"/>
  <c r="K160" i="18"/>
  <c r="K156" i="18"/>
  <c r="K152" i="18"/>
  <c r="K148" i="18"/>
  <c r="K144" i="18"/>
  <c r="K140" i="18"/>
  <c r="K136" i="18"/>
  <c r="K132" i="18"/>
  <c r="K128" i="18"/>
  <c r="K124" i="18"/>
  <c r="K120" i="18"/>
  <c r="K116" i="18"/>
  <c r="K112" i="18"/>
  <c r="K100" i="18"/>
  <c r="H367" i="18"/>
  <c r="I367" i="18" s="1"/>
  <c r="K363" i="18"/>
  <c r="K359" i="18"/>
  <c r="K355" i="18"/>
  <c r="K351" i="18"/>
  <c r="K347" i="18"/>
  <c r="K343" i="18"/>
  <c r="K339" i="18"/>
  <c r="K335" i="18"/>
  <c r="K331" i="18"/>
  <c r="K327" i="18"/>
  <c r="K323" i="18"/>
  <c r="K319" i="18"/>
  <c r="K315" i="18"/>
  <c r="K311" i="18"/>
  <c r="K307" i="18"/>
  <c r="K303" i="18"/>
  <c r="K299" i="18"/>
  <c r="K295" i="18"/>
  <c r="K291" i="18"/>
  <c r="J184" i="18"/>
  <c r="J180" i="18"/>
  <c r="J176" i="18"/>
  <c r="J172" i="18"/>
  <c r="J168" i="18"/>
  <c r="J164" i="18"/>
  <c r="J160" i="18"/>
  <c r="J156" i="18"/>
  <c r="J152" i="18"/>
  <c r="J148" i="18"/>
  <c r="J144" i="18"/>
  <c r="J140" i="18"/>
  <c r="J136" i="18"/>
  <c r="J132" i="18"/>
  <c r="J128" i="18"/>
  <c r="J100" i="18"/>
  <c r="R626" i="5"/>
  <c r="R576" i="5"/>
  <c r="Q578" i="5"/>
  <c r="O728" i="5"/>
  <c r="O716" i="5"/>
  <c r="O704" i="5"/>
  <c r="O692" i="5"/>
  <c r="O680" i="5"/>
  <c r="O668" i="5"/>
  <c r="O656" i="5"/>
  <c r="R600" i="5"/>
  <c r="Q638" i="5"/>
  <c r="Q729" i="5"/>
  <c r="Q717" i="5"/>
  <c r="Q705" i="5"/>
  <c r="Q693" i="5"/>
  <c r="Q681" i="5"/>
  <c r="Q669" i="5"/>
  <c r="Q657" i="5"/>
  <c r="Q654" i="5"/>
  <c r="O738" i="5"/>
  <c r="O726" i="5"/>
  <c r="O714" i="5"/>
  <c r="O702" i="5"/>
  <c r="O690" i="5"/>
  <c r="O678" i="5"/>
  <c r="O666" i="5"/>
  <c r="Q614" i="5"/>
  <c r="Q727" i="5"/>
  <c r="Q715" i="5"/>
  <c r="Q703" i="5"/>
  <c r="Q691" i="5"/>
  <c r="Q679" i="5"/>
  <c r="Q667" i="5"/>
  <c r="R590" i="5"/>
  <c r="Q582" i="5"/>
  <c r="O380" i="5"/>
  <c r="O188" i="5"/>
  <c r="P323" i="5"/>
  <c r="R606" i="5"/>
  <c r="O379" i="5"/>
  <c r="O187" i="5"/>
  <c r="P312" i="5"/>
  <c r="R642" i="5"/>
  <c r="O333" i="5"/>
  <c r="O151" i="5"/>
  <c r="P131" i="5"/>
  <c r="O525" i="5"/>
  <c r="O332" i="5"/>
  <c r="O141" i="5"/>
  <c r="P120" i="5"/>
  <c r="Q630" i="5"/>
  <c r="Q594" i="5"/>
  <c r="O575" i="5"/>
  <c r="O523" i="5"/>
  <c r="O331" i="5"/>
  <c r="O140" i="5"/>
  <c r="R655" i="5"/>
  <c r="O587" i="5"/>
  <c r="O574" i="5"/>
  <c r="O477" i="5"/>
  <c r="O285" i="5"/>
  <c r="O139" i="5"/>
  <c r="P599" i="5"/>
  <c r="O586" i="5"/>
  <c r="O476" i="5"/>
  <c r="O284" i="5"/>
  <c r="O103" i="5"/>
  <c r="Q591" i="5"/>
  <c r="P647" i="5"/>
  <c r="P635" i="5"/>
  <c r="P623" i="5"/>
  <c r="P611" i="5"/>
  <c r="P598" i="5"/>
  <c r="O571" i="5"/>
  <c r="O475" i="5"/>
  <c r="O283" i="5"/>
  <c r="O85" i="5"/>
  <c r="Q570" i="5"/>
  <c r="P634" i="5"/>
  <c r="P622" i="5"/>
  <c r="P610" i="5"/>
  <c r="O583" i="5"/>
  <c r="O429" i="5"/>
  <c r="O237" i="5"/>
  <c r="O72" i="5"/>
  <c r="O595" i="5"/>
  <c r="O428" i="5"/>
  <c r="O236" i="5"/>
  <c r="O71" i="5"/>
  <c r="P607" i="5"/>
  <c r="R588" i="5"/>
  <c r="R575" i="5"/>
  <c r="R612" i="5"/>
  <c r="R599" i="5"/>
  <c r="R573" i="5"/>
  <c r="Q648" i="5"/>
  <c r="Q636" i="5"/>
  <c r="Q624" i="5"/>
  <c r="R611" i="5"/>
  <c r="R585" i="5"/>
  <c r="Q635" i="5"/>
  <c r="Q623" i="5"/>
  <c r="R597" i="5"/>
  <c r="R571" i="5"/>
  <c r="R609" i="5"/>
  <c r="R583" i="5"/>
  <c r="Q645" i="5"/>
  <c r="R595" i="5"/>
  <c r="R607" i="5"/>
  <c r="Q643" i="5"/>
  <c r="Q631" i="5"/>
  <c r="Q619" i="5"/>
  <c r="P609" i="5"/>
  <c r="R500" i="5"/>
  <c r="Q541" i="5"/>
  <c r="Q504" i="5"/>
  <c r="Q493" i="5"/>
  <c r="Q84" i="5"/>
  <c r="Q49" i="5"/>
  <c r="O559" i="5"/>
  <c r="O511" i="5"/>
  <c r="O463" i="5"/>
  <c r="O415" i="5"/>
  <c r="O367" i="5"/>
  <c r="O319" i="5"/>
  <c r="O271" i="5"/>
  <c r="O223" i="5"/>
  <c r="O175" i="5"/>
  <c r="O127" i="5"/>
  <c r="O55" i="5"/>
  <c r="P456" i="5"/>
  <c r="P264" i="5"/>
  <c r="Q340" i="5"/>
  <c r="O549" i="5"/>
  <c r="O501" i="5"/>
  <c r="O453" i="5"/>
  <c r="O405" i="5"/>
  <c r="O357" i="5"/>
  <c r="O309" i="5"/>
  <c r="O261" i="5"/>
  <c r="O213" i="5"/>
  <c r="O165" i="5"/>
  <c r="O117" i="5"/>
  <c r="O35" i="5"/>
  <c r="P419" i="5"/>
  <c r="P227" i="5"/>
  <c r="Q316" i="5"/>
  <c r="O548" i="5"/>
  <c r="O500" i="5"/>
  <c r="O452" i="5"/>
  <c r="O404" i="5"/>
  <c r="O356" i="5"/>
  <c r="O308" i="5"/>
  <c r="O260" i="5"/>
  <c r="O212" i="5"/>
  <c r="O164" i="5"/>
  <c r="O116" i="5"/>
  <c r="O34" i="5"/>
  <c r="P409" i="5"/>
  <c r="P217" i="5"/>
  <c r="P25" i="5"/>
  <c r="Q313" i="5"/>
  <c r="O547" i="5"/>
  <c r="O499" i="5"/>
  <c r="O451" i="5"/>
  <c r="O403" i="5"/>
  <c r="O355" i="5"/>
  <c r="O307" i="5"/>
  <c r="O259" i="5"/>
  <c r="O211" i="5"/>
  <c r="O163" i="5"/>
  <c r="O115" i="5"/>
  <c r="O33" i="5"/>
  <c r="P408" i="5"/>
  <c r="P216" i="5"/>
  <c r="P24" i="5"/>
  <c r="Q222" i="5"/>
  <c r="O537" i="5"/>
  <c r="O489" i="5"/>
  <c r="O441" i="5"/>
  <c r="O393" i="5"/>
  <c r="O345" i="5"/>
  <c r="O297" i="5"/>
  <c r="O249" i="5"/>
  <c r="O201" i="5"/>
  <c r="O153" i="5"/>
  <c r="O105" i="5"/>
  <c r="P563" i="5"/>
  <c r="P371" i="5"/>
  <c r="P179" i="5"/>
  <c r="Q552" i="5"/>
  <c r="Q196" i="5"/>
  <c r="O536" i="5"/>
  <c r="O488" i="5"/>
  <c r="O440" i="5"/>
  <c r="O392" i="5"/>
  <c r="O344" i="5"/>
  <c r="O296" i="5"/>
  <c r="O248" i="5"/>
  <c r="O200" i="5"/>
  <c r="O152" i="5"/>
  <c r="O104" i="5"/>
  <c r="P553" i="5"/>
  <c r="P361" i="5"/>
  <c r="P169" i="5"/>
  <c r="Q542" i="5"/>
  <c r="Q193" i="5"/>
  <c r="O535" i="5"/>
  <c r="O487" i="5"/>
  <c r="O439" i="5"/>
  <c r="O391" i="5"/>
  <c r="O343" i="5"/>
  <c r="O295" i="5"/>
  <c r="O247" i="5"/>
  <c r="O199" i="5"/>
  <c r="P552" i="5"/>
  <c r="P360" i="5"/>
  <c r="P168" i="5"/>
  <c r="Q52" i="5"/>
  <c r="O524" i="5"/>
  <c r="P505" i="5"/>
  <c r="P313" i="5"/>
  <c r="P121" i="5"/>
  <c r="Q494" i="5"/>
  <c r="O561" i="5"/>
  <c r="O513" i="5"/>
  <c r="O465" i="5"/>
  <c r="O417" i="5"/>
  <c r="O369" i="5"/>
  <c r="O321" i="5"/>
  <c r="O273" i="5"/>
  <c r="O225" i="5"/>
  <c r="O177" i="5"/>
  <c r="O129" i="5"/>
  <c r="O70" i="5"/>
  <c r="P467" i="5"/>
  <c r="P275" i="5"/>
  <c r="P83" i="5"/>
  <c r="Q456" i="5"/>
  <c r="R404" i="5"/>
  <c r="O560" i="5"/>
  <c r="O512" i="5"/>
  <c r="O464" i="5"/>
  <c r="O416" i="5"/>
  <c r="O368" i="5"/>
  <c r="O320" i="5"/>
  <c r="O272" i="5"/>
  <c r="O224" i="5"/>
  <c r="O176" i="5"/>
  <c r="O128" i="5"/>
  <c r="O56" i="5"/>
  <c r="P457" i="5"/>
  <c r="P265" i="5"/>
  <c r="P73" i="5"/>
  <c r="Q432" i="5"/>
  <c r="R392" i="5"/>
  <c r="P330" i="5"/>
  <c r="O330" i="5"/>
  <c r="P522" i="5"/>
  <c r="O522" i="5"/>
  <c r="P270" i="5"/>
  <c r="O270" i="5"/>
  <c r="P546" i="5"/>
  <c r="O546" i="5"/>
  <c r="P534" i="5"/>
  <c r="O534" i="5"/>
  <c r="P498" i="5"/>
  <c r="O498" i="5"/>
  <c r="P486" i="5"/>
  <c r="O486" i="5"/>
  <c r="P474" i="5"/>
  <c r="O474" i="5"/>
  <c r="P462" i="5"/>
  <c r="O462" i="5"/>
  <c r="P438" i="5"/>
  <c r="O438" i="5"/>
  <c r="P426" i="5"/>
  <c r="O426" i="5"/>
  <c r="P414" i="5"/>
  <c r="O414" i="5"/>
  <c r="P402" i="5"/>
  <c r="O402" i="5"/>
  <c r="P390" i="5"/>
  <c r="O390" i="5"/>
  <c r="P366" i="5"/>
  <c r="O366" i="5"/>
  <c r="P354" i="5"/>
  <c r="O354" i="5"/>
  <c r="P294" i="5"/>
  <c r="O294" i="5"/>
  <c r="P258" i="5"/>
  <c r="O258" i="5"/>
  <c r="P246" i="5"/>
  <c r="O246" i="5"/>
  <c r="P234" i="5"/>
  <c r="O234" i="5"/>
  <c r="P222" i="5"/>
  <c r="O222" i="5"/>
  <c r="P210" i="5"/>
  <c r="O210" i="5"/>
  <c r="P198" i="5"/>
  <c r="O198" i="5"/>
  <c r="P186" i="5"/>
  <c r="O186" i="5"/>
  <c r="P174" i="5"/>
  <c r="O174" i="5"/>
  <c r="P162" i="5"/>
  <c r="O162" i="5"/>
  <c r="P150" i="5"/>
  <c r="O150" i="5"/>
  <c r="P138" i="5"/>
  <c r="O138" i="5"/>
  <c r="P126" i="5"/>
  <c r="O126" i="5"/>
  <c r="P114" i="5"/>
  <c r="O114" i="5"/>
  <c r="P102" i="5"/>
  <c r="O102" i="5"/>
  <c r="P78" i="5"/>
  <c r="O78" i="5"/>
  <c r="P66" i="5"/>
  <c r="O66" i="5"/>
  <c r="P54" i="5"/>
  <c r="O54" i="5"/>
  <c r="P42" i="5"/>
  <c r="O42" i="5"/>
  <c r="P30" i="5"/>
  <c r="O30" i="5"/>
  <c r="P18" i="5"/>
  <c r="O18" i="5"/>
  <c r="P6" i="5"/>
  <c r="O6" i="5"/>
  <c r="R559" i="5"/>
  <c r="Q559" i="5"/>
  <c r="Q547" i="5"/>
  <c r="R547" i="5"/>
  <c r="Q535" i="5"/>
  <c r="R535" i="5"/>
  <c r="R523" i="5"/>
  <c r="Q523" i="5"/>
  <c r="Q511" i="5"/>
  <c r="R511" i="5"/>
  <c r="Q499" i="5"/>
  <c r="R499" i="5"/>
  <c r="R487" i="5"/>
  <c r="Q487" i="5"/>
  <c r="R475" i="5"/>
  <c r="Q475" i="5"/>
  <c r="R463" i="5"/>
  <c r="Q463" i="5"/>
  <c r="R451" i="5"/>
  <c r="Q451" i="5"/>
  <c r="R439" i="5"/>
  <c r="Q439" i="5"/>
  <c r="R427" i="5"/>
  <c r="Q427" i="5"/>
  <c r="R415" i="5"/>
  <c r="Q415" i="5"/>
  <c r="R403" i="5"/>
  <c r="Q403" i="5"/>
  <c r="R391" i="5"/>
  <c r="Q391" i="5"/>
  <c r="R379" i="5"/>
  <c r="Q379" i="5"/>
  <c r="R367" i="5"/>
  <c r="Q367" i="5"/>
  <c r="R355" i="5"/>
  <c r="Q355" i="5"/>
  <c r="R343" i="5"/>
  <c r="Q343" i="5"/>
  <c r="R331" i="5"/>
  <c r="Q331" i="5"/>
  <c r="R319" i="5"/>
  <c r="Q319" i="5"/>
  <c r="R307" i="5"/>
  <c r="Q307" i="5"/>
  <c r="R295" i="5"/>
  <c r="Q295" i="5"/>
  <c r="R283" i="5"/>
  <c r="Q283" i="5"/>
  <c r="R271" i="5"/>
  <c r="Q271" i="5"/>
  <c r="R259" i="5"/>
  <c r="Q259" i="5"/>
  <c r="R247" i="5"/>
  <c r="Q247" i="5"/>
  <c r="R235" i="5"/>
  <c r="Q235" i="5"/>
  <c r="R223" i="5"/>
  <c r="Q223" i="5"/>
  <c r="R211" i="5"/>
  <c r="Q211" i="5"/>
  <c r="R199" i="5"/>
  <c r="Q199" i="5"/>
  <c r="R187" i="5"/>
  <c r="Q187" i="5"/>
  <c r="R175" i="5"/>
  <c r="Q175" i="5"/>
  <c r="R163" i="5"/>
  <c r="Q163" i="5"/>
  <c r="R151" i="5"/>
  <c r="Q151" i="5"/>
  <c r="R139" i="5"/>
  <c r="Q139" i="5"/>
  <c r="R127" i="5"/>
  <c r="Q127" i="5"/>
  <c r="R115" i="5"/>
  <c r="Q115" i="5"/>
  <c r="R103" i="5"/>
  <c r="Q103" i="5"/>
  <c r="R91" i="5"/>
  <c r="Q91" i="5"/>
  <c r="R79" i="5"/>
  <c r="Q79" i="5"/>
  <c r="R67" i="5"/>
  <c r="Q67" i="5"/>
  <c r="R55" i="5"/>
  <c r="Q55" i="5"/>
  <c r="R43" i="5"/>
  <c r="Q43" i="5"/>
  <c r="R31" i="5"/>
  <c r="Q31" i="5"/>
  <c r="R19" i="5"/>
  <c r="Q19" i="5"/>
  <c r="R7" i="5"/>
  <c r="Q7" i="5"/>
  <c r="P378" i="5"/>
  <c r="O378" i="5"/>
  <c r="P557" i="5"/>
  <c r="O557" i="5"/>
  <c r="P509" i="5"/>
  <c r="O509" i="5"/>
  <c r="P449" i="5"/>
  <c r="O449" i="5"/>
  <c r="P401" i="5"/>
  <c r="O401" i="5"/>
  <c r="P365" i="5"/>
  <c r="O365" i="5"/>
  <c r="P329" i="5"/>
  <c r="O329" i="5"/>
  <c r="P305" i="5"/>
  <c r="O305" i="5"/>
  <c r="P281" i="5"/>
  <c r="O281" i="5"/>
  <c r="P269" i="5"/>
  <c r="O269" i="5"/>
  <c r="P257" i="5"/>
  <c r="O257" i="5"/>
  <c r="P245" i="5"/>
  <c r="O245" i="5"/>
  <c r="P221" i="5"/>
  <c r="O221" i="5"/>
  <c r="P209" i="5"/>
  <c r="O209" i="5"/>
  <c r="P197" i="5"/>
  <c r="O197" i="5"/>
  <c r="P185" i="5"/>
  <c r="O185" i="5"/>
  <c r="P161" i="5"/>
  <c r="O161" i="5"/>
  <c r="P137" i="5"/>
  <c r="O137" i="5"/>
  <c r="P125" i="5"/>
  <c r="O125" i="5"/>
  <c r="P113" i="5"/>
  <c r="O113" i="5"/>
  <c r="P101" i="5"/>
  <c r="O101" i="5"/>
  <c r="P89" i="5"/>
  <c r="O89" i="5"/>
  <c r="P77" i="5"/>
  <c r="O77" i="5"/>
  <c r="P65" i="5"/>
  <c r="O65" i="5"/>
  <c r="P53" i="5"/>
  <c r="O53" i="5"/>
  <c r="P29" i="5"/>
  <c r="O29" i="5"/>
  <c r="P17" i="5"/>
  <c r="O17" i="5"/>
  <c r="P5" i="5"/>
  <c r="O5" i="5"/>
  <c r="R558" i="5"/>
  <c r="Q558" i="5"/>
  <c r="R546" i="5"/>
  <c r="Q546" i="5"/>
  <c r="R534" i="5"/>
  <c r="Q534" i="5"/>
  <c r="R425" i="5"/>
  <c r="Q425" i="5"/>
  <c r="P450" i="5"/>
  <c r="O450" i="5"/>
  <c r="P521" i="5"/>
  <c r="O521" i="5"/>
  <c r="P461" i="5"/>
  <c r="O461" i="5"/>
  <c r="P353" i="5"/>
  <c r="O353" i="5"/>
  <c r="P149" i="5"/>
  <c r="O149" i="5"/>
  <c r="O90" i="5"/>
  <c r="P318" i="5"/>
  <c r="O318" i="5"/>
  <c r="P545" i="5"/>
  <c r="O545" i="5"/>
  <c r="P497" i="5"/>
  <c r="O497" i="5"/>
  <c r="P473" i="5"/>
  <c r="O473" i="5"/>
  <c r="P437" i="5"/>
  <c r="O437" i="5"/>
  <c r="P413" i="5"/>
  <c r="O413" i="5"/>
  <c r="P377" i="5"/>
  <c r="O377" i="5"/>
  <c r="P317" i="5"/>
  <c r="O317" i="5"/>
  <c r="P293" i="5"/>
  <c r="O293" i="5"/>
  <c r="P233" i="5"/>
  <c r="O233" i="5"/>
  <c r="P41" i="5"/>
  <c r="O41" i="5"/>
  <c r="P342" i="5"/>
  <c r="O342" i="5"/>
  <c r="P533" i="5"/>
  <c r="O533" i="5"/>
  <c r="P485" i="5"/>
  <c r="O485" i="5"/>
  <c r="P425" i="5"/>
  <c r="O425" i="5"/>
  <c r="P173" i="5"/>
  <c r="O173" i="5"/>
  <c r="P558" i="5"/>
  <c r="O558" i="5"/>
  <c r="P510" i="5"/>
  <c r="O510" i="5"/>
  <c r="P282" i="5"/>
  <c r="O282" i="5"/>
  <c r="P341" i="5"/>
  <c r="O341" i="5"/>
  <c r="P306" i="5"/>
  <c r="O306" i="5"/>
  <c r="P389" i="5"/>
  <c r="O389" i="5"/>
  <c r="R498" i="5"/>
  <c r="Q498" i="5"/>
  <c r="R294" i="5"/>
  <c r="Q294" i="5"/>
  <c r="R186" i="5"/>
  <c r="Q186" i="5"/>
  <c r="R102" i="5"/>
  <c r="Q102" i="5"/>
  <c r="R30" i="5"/>
  <c r="Q30" i="5"/>
  <c r="R557" i="5"/>
  <c r="Q557" i="5"/>
  <c r="R461" i="5"/>
  <c r="Q461" i="5"/>
  <c r="R353" i="5"/>
  <c r="Q353" i="5"/>
  <c r="R221" i="5"/>
  <c r="Q221" i="5"/>
  <c r="R125" i="5"/>
  <c r="Q125" i="5"/>
  <c r="R5" i="5"/>
  <c r="Q5" i="5"/>
  <c r="R561" i="5"/>
  <c r="Q561" i="5"/>
  <c r="R549" i="5"/>
  <c r="Q549" i="5"/>
  <c r="R537" i="5"/>
  <c r="Q537" i="5"/>
  <c r="R525" i="5"/>
  <c r="Q525" i="5"/>
  <c r="R513" i="5"/>
  <c r="Q513" i="5"/>
  <c r="R501" i="5"/>
  <c r="Q501" i="5"/>
  <c r="R489" i="5"/>
  <c r="Q489" i="5"/>
  <c r="R477" i="5"/>
  <c r="Q477" i="5"/>
  <c r="R465" i="5"/>
  <c r="Q465" i="5"/>
  <c r="R453" i="5"/>
  <c r="Q453" i="5"/>
  <c r="R441" i="5"/>
  <c r="Q441" i="5"/>
  <c r="R429" i="5"/>
  <c r="Q429" i="5"/>
  <c r="R417" i="5"/>
  <c r="Q417" i="5"/>
  <c r="R405" i="5"/>
  <c r="Q405" i="5"/>
  <c r="R393" i="5"/>
  <c r="Q393" i="5"/>
  <c r="R381" i="5"/>
  <c r="Q381" i="5"/>
  <c r="R369" i="5"/>
  <c r="Q369" i="5"/>
  <c r="R357" i="5"/>
  <c r="Q357" i="5"/>
  <c r="R345" i="5"/>
  <c r="Q345" i="5"/>
  <c r="R333" i="5"/>
  <c r="Q333" i="5"/>
  <c r="R321" i="5"/>
  <c r="Q321" i="5"/>
  <c r="R309" i="5"/>
  <c r="Q309" i="5"/>
  <c r="R297" i="5"/>
  <c r="Q297" i="5"/>
  <c r="R285" i="5"/>
  <c r="Q285" i="5"/>
  <c r="R273" i="5"/>
  <c r="Q273" i="5"/>
  <c r="R261" i="5"/>
  <c r="Q261" i="5"/>
  <c r="R249" i="5"/>
  <c r="Q249" i="5"/>
  <c r="R237" i="5"/>
  <c r="Q237" i="5"/>
  <c r="R225" i="5"/>
  <c r="Q225" i="5"/>
  <c r="R213" i="5"/>
  <c r="Q213" i="5"/>
  <c r="R201" i="5"/>
  <c r="Q201" i="5"/>
  <c r="R189" i="5"/>
  <c r="Q189" i="5"/>
  <c r="R177" i="5"/>
  <c r="Q177" i="5"/>
  <c r="R165" i="5"/>
  <c r="Q165" i="5"/>
  <c r="R153" i="5"/>
  <c r="Q153" i="5"/>
  <c r="R141" i="5"/>
  <c r="Q141" i="5"/>
  <c r="R129" i="5"/>
  <c r="Q129" i="5"/>
  <c r="R117" i="5"/>
  <c r="Q117" i="5"/>
  <c r="R105" i="5"/>
  <c r="Q105" i="5"/>
  <c r="R93" i="5"/>
  <c r="Q93" i="5"/>
  <c r="R81" i="5"/>
  <c r="Q81" i="5"/>
  <c r="R69" i="5"/>
  <c r="Q69" i="5"/>
  <c r="R57" i="5"/>
  <c r="Q57" i="5"/>
  <c r="R45" i="5"/>
  <c r="Q45" i="5"/>
  <c r="R33" i="5"/>
  <c r="Q33" i="5"/>
  <c r="R21" i="5"/>
  <c r="Q21" i="5"/>
  <c r="R9" i="5"/>
  <c r="Q9" i="5"/>
  <c r="O551" i="5"/>
  <c r="O539" i="5"/>
  <c r="O527" i="5"/>
  <c r="O503" i="5"/>
  <c r="O491" i="5"/>
  <c r="O479" i="5"/>
  <c r="O455" i="5"/>
  <c r="O443" i="5"/>
  <c r="O431" i="5"/>
  <c r="O407" i="5"/>
  <c r="O395" i="5"/>
  <c r="O383" i="5"/>
  <c r="O359" i="5"/>
  <c r="O347" i="5"/>
  <c r="O335" i="5"/>
  <c r="O311" i="5"/>
  <c r="O299" i="5"/>
  <c r="O287" i="5"/>
  <c r="O263" i="5"/>
  <c r="O251" i="5"/>
  <c r="O239" i="5"/>
  <c r="O215" i="5"/>
  <c r="O203" i="5"/>
  <c r="O191" i="5"/>
  <c r="O167" i="5"/>
  <c r="O155" i="5"/>
  <c r="O143" i="5"/>
  <c r="O119" i="5"/>
  <c r="O107" i="5"/>
  <c r="O92" i="5"/>
  <c r="O58" i="5"/>
  <c r="O37" i="5"/>
  <c r="P565" i="5"/>
  <c r="P517" i="5"/>
  <c r="P469" i="5"/>
  <c r="P421" i="5"/>
  <c r="P373" i="5"/>
  <c r="P325" i="5"/>
  <c r="P277" i="5"/>
  <c r="P229" i="5"/>
  <c r="P181" i="5"/>
  <c r="P133" i="5"/>
  <c r="Q554" i="5"/>
  <c r="Q506" i="5"/>
  <c r="Q458" i="5"/>
  <c r="Q342" i="5"/>
  <c r="Q229" i="5"/>
  <c r="Q88" i="5"/>
  <c r="R462" i="5"/>
  <c r="Q462" i="5"/>
  <c r="R270" i="5"/>
  <c r="Q270" i="5"/>
  <c r="R210" i="5"/>
  <c r="Q210" i="5"/>
  <c r="R126" i="5"/>
  <c r="Q126" i="5"/>
  <c r="R54" i="5"/>
  <c r="Q54" i="5"/>
  <c r="P2" i="5"/>
  <c r="O2" i="5"/>
  <c r="P76" i="5"/>
  <c r="O76" i="5"/>
  <c r="P16" i="5"/>
  <c r="O16" i="5"/>
  <c r="R485" i="5"/>
  <c r="Q485" i="5"/>
  <c r="R389" i="5"/>
  <c r="Q389" i="5"/>
  <c r="R329" i="5"/>
  <c r="Q329" i="5"/>
  <c r="R245" i="5"/>
  <c r="Q245" i="5"/>
  <c r="R185" i="5"/>
  <c r="Q185" i="5"/>
  <c r="R89" i="5"/>
  <c r="Q89" i="5"/>
  <c r="R17" i="5"/>
  <c r="Q17" i="5"/>
  <c r="P31" i="5"/>
  <c r="O31" i="5"/>
  <c r="P19" i="5"/>
  <c r="O19" i="5"/>
  <c r="P7" i="5"/>
  <c r="O7" i="5"/>
  <c r="R560" i="5"/>
  <c r="Q560" i="5"/>
  <c r="Q548" i="5"/>
  <c r="R548" i="5"/>
  <c r="Q536" i="5"/>
  <c r="R536" i="5"/>
  <c r="R524" i="5"/>
  <c r="Q524" i="5"/>
  <c r="Q512" i="5"/>
  <c r="R512" i="5"/>
  <c r="Q488" i="5"/>
  <c r="R488" i="5"/>
  <c r="R476" i="5"/>
  <c r="Q476" i="5"/>
  <c r="R464" i="5"/>
  <c r="Q464" i="5"/>
  <c r="Q452" i="5"/>
  <c r="R452" i="5"/>
  <c r="Q440" i="5"/>
  <c r="R440" i="5"/>
  <c r="Q428" i="5"/>
  <c r="R428" i="5"/>
  <c r="Q416" i="5"/>
  <c r="R416" i="5"/>
  <c r="Q368" i="5"/>
  <c r="R368" i="5"/>
  <c r="Q356" i="5"/>
  <c r="R356" i="5"/>
  <c r="Q344" i="5"/>
  <c r="R344" i="5"/>
  <c r="Q332" i="5"/>
  <c r="R332" i="5"/>
  <c r="Q320" i="5"/>
  <c r="R320" i="5"/>
  <c r="Q308" i="5"/>
  <c r="R308" i="5"/>
  <c r="Q296" i="5"/>
  <c r="R296" i="5"/>
  <c r="Q284" i="5"/>
  <c r="R284" i="5"/>
  <c r="Q272" i="5"/>
  <c r="R272" i="5"/>
  <c r="Q224" i="5"/>
  <c r="R224" i="5"/>
  <c r="Q212" i="5"/>
  <c r="R212" i="5"/>
  <c r="Q200" i="5"/>
  <c r="R200" i="5"/>
  <c r="Q188" i="5"/>
  <c r="R188" i="5"/>
  <c r="Q176" i="5"/>
  <c r="R176" i="5"/>
  <c r="Q164" i="5"/>
  <c r="R164" i="5"/>
  <c r="Q152" i="5"/>
  <c r="R152" i="5"/>
  <c r="Q140" i="5"/>
  <c r="R140" i="5"/>
  <c r="Q128" i="5"/>
  <c r="R128" i="5"/>
  <c r="Q80" i="5"/>
  <c r="R80" i="5"/>
  <c r="Q68" i="5"/>
  <c r="R68" i="5"/>
  <c r="Q56" i="5"/>
  <c r="R56" i="5"/>
  <c r="Q44" i="5"/>
  <c r="R44" i="5"/>
  <c r="Q32" i="5"/>
  <c r="R32" i="5"/>
  <c r="Q20" i="5"/>
  <c r="R20" i="5"/>
  <c r="Q8" i="5"/>
  <c r="R8" i="5"/>
  <c r="O562" i="5"/>
  <c r="O550" i="5"/>
  <c r="O538" i="5"/>
  <c r="O526" i="5"/>
  <c r="O514" i="5"/>
  <c r="O502" i="5"/>
  <c r="O490" i="5"/>
  <c r="O478" i="5"/>
  <c r="O466" i="5"/>
  <c r="O454" i="5"/>
  <c r="O442" i="5"/>
  <c r="O430" i="5"/>
  <c r="O418" i="5"/>
  <c r="O406" i="5"/>
  <c r="O394" i="5"/>
  <c r="O382" i="5"/>
  <c r="O370" i="5"/>
  <c r="O358" i="5"/>
  <c r="O346" i="5"/>
  <c r="O334" i="5"/>
  <c r="O322" i="5"/>
  <c r="O310" i="5"/>
  <c r="O298" i="5"/>
  <c r="O286" i="5"/>
  <c r="O274" i="5"/>
  <c r="O262" i="5"/>
  <c r="O250" i="5"/>
  <c r="O238" i="5"/>
  <c r="O226" i="5"/>
  <c r="O214" i="5"/>
  <c r="O202" i="5"/>
  <c r="O190" i="5"/>
  <c r="O178" i="5"/>
  <c r="O166" i="5"/>
  <c r="O154" i="5"/>
  <c r="O142" i="5"/>
  <c r="O130" i="5"/>
  <c r="O118" i="5"/>
  <c r="O106" i="5"/>
  <c r="O91" i="5"/>
  <c r="O57" i="5"/>
  <c r="O36" i="5"/>
  <c r="P564" i="5"/>
  <c r="P516" i="5"/>
  <c r="P468" i="5"/>
  <c r="P420" i="5"/>
  <c r="P372" i="5"/>
  <c r="P324" i="5"/>
  <c r="P276" i="5"/>
  <c r="P228" i="5"/>
  <c r="P180" i="5"/>
  <c r="P132" i="5"/>
  <c r="P84" i="5"/>
  <c r="Q553" i="5"/>
  <c r="Q505" i="5"/>
  <c r="Q457" i="5"/>
  <c r="Q341" i="5"/>
  <c r="Q228" i="5"/>
  <c r="Q85" i="5"/>
  <c r="R508" i="5"/>
  <c r="R293" i="5"/>
  <c r="Q293" i="5"/>
  <c r="R113" i="5"/>
  <c r="Q113" i="5"/>
  <c r="O99" i="5"/>
  <c r="P99" i="5"/>
  <c r="O87" i="5"/>
  <c r="P87" i="5"/>
  <c r="O75" i="5"/>
  <c r="P75" i="5"/>
  <c r="O63" i="5"/>
  <c r="P63" i="5"/>
  <c r="O51" i="5"/>
  <c r="P51" i="5"/>
  <c r="O39" i="5"/>
  <c r="P39" i="5"/>
  <c r="O27" i="5"/>
  <c r="P27" i="5"/>
  <c r="O15" i="5"/>
  <c r="P15" i="5"/>
  <c r="O3" i="5"/>
  <c r="P3" i="5"/>
  <c r="R556" i="5"/>
  <c r="Q556" i="5"/>
  <c r="R532" i="5"/>
  <c r="Q532" i="5"/>
  <c r="R520" i="5"/>
  <c r="Q520" i="5"/>
  <c r="R496" i="5"/>
  <c r="Q496" i="5"/>
  <c r="R484" i="5"/>
  <c r="Q484" i="5"/>
  <c r="R472" i="5"/>
  <c r="Q472" i="5"/>
  <c r="R460" i="5"/>
  <c r="Q460" i="5"/>
  <c r="R448" i="5"/>
  <c r="Q448" i="5"/>
  <c r="R436" i="5"/>
  <c r="Q436" i="5"/>
  <c r="R424" i="5"/>
  <c r="Q424" i="5"/>
  <c r="R412" i="5"/>
  <c r="Q412" i="5"/>
  <c r="R388" i="5"/>
  <c r="Q388" i="5"/>
  <c r="R376" i="5"/>
  <c r="Q376" i="5"/>
  <c r="R364" i="5"/>
  <c r="Q364" i="5"/>
  <c r="R352" i="5"/>
  <c r="Q352" i="5"/>
  <c r="R328" i="5"/>
  <c r="Q328" i="5"/>
  <c r="R304" i="5"/>
  <c r="Q304" i="5"/>
  <c r="R292" i="5"/>
  <c r="Q292" i="5"/>
  <c r="R280" i="5"/>
  <c r="Q280" i="5"/>
  <c r="R268" i="5"/>
  <c r="Q268" i="5"/>
  <c r="R244" i="5"/>
  <c r="Q244" i="5"/>
  <c r="R232" i="5"/>
  <c r="Q232" i="5"/>
  <c r="R220" i="5"/>
  <c r="Q220" i="5"/>
  <c r="R208" i="5"/>
  <c r="Q208" i="5"/>
  <c r="R184" i="5"/>
  <c r="Q184" i="5"/>
  <c r="R172" i="5"/>
  <c r="Q172" i="5"/>
  <c r="R148" i="5"/>
  <c r="Q148" i="5"/>
  <c r="R136" i="5"/>
  <c r="Q136" i="5"/>
  <c r="R112" i="5"/>
  <c r="Q112" i="5"/>
  <c r="R100" i="5"/>
  <c r="Q100" i="5"/>
  <c r="R76" i="5"/>
  <c r="Q76" i="5"/>
  <c r="R64" i="5"/>
  <c r="Q64" i="5"/>
  <c r="R40" i="5"/>
  <c r="Q40" i="5"/>
  <c r="R28" i="5"/>
  <c r="Q28" i="5"/>
  <c r="R4" i="5"/>
  <c r="Q4" i="5"/>
  <c r="O69" i="5"/>
  <c r="O49" i="5"/>
  <c r="O32" i="5"/>
  <c r="P23" i="5"/>
  <c r="Q540" i="5"/>
  <c r="Q492" i="5"/>
  <c r="Q312" i="5"/>
  <c r="Q192" i="5"/>
  <c r="Q48" i="5"/>
  <c r="R380" i="5"/>
  <c r="R474" i="5"/>
  <c r="Q474" i="5"/>
  <c r="R402" i="5"/>
  <c r="Q402" i="5"/>
  <c r="R330" i="5"/>
  <c r="Q330" i="5"/>
  <c r="R138" i="5"/>
  <c r="Q138" i="5"/>
  <c r="R66" i="5"/>
  <c r="Q66" i="5"/>
  <c r="P64" i="5"/>
  <c r="O64" i="5"/>
  <c r="P4" i="5"/>
  <c r="O4" i="5"/>
  <c r="R473" i="5"/>
  <c r="Q473" i="5"/>
  <c r="R377" i="5"/>
  <c r="Q377" i="5"/>
  <c r="R317" i="5"/>
  <c r="Q317" i="5"/>
  <c r="R233" i="5"/>
  <c r="Q233" i="5"/>
  <c r="R173" i="5"/>
  <c r="Q173" i="5"/>
  <c r="R77" i="5"/>
  <c r="Q77" i="5"/>
  <c r="O98" i="5"/>
  <c r="P98" i="5"/>
  <c r="O86" i="5"/>
  <c r="P86" i="5"/>
  <c r="O74" i="5"/>
  <c r="P74" i="5"/>
  <c r="O62" i="5"/>
  <c r="P62" i="5"/>
  <c r="O50" i="5"/>
  <c r="P50" i="5"/>
  <c r="O38" i="5"/>
  <c r="P38" i="5"/>
  <c r="O26" i="5"/>
  <c r="P26" i="5"/>
  <c r="O14" i="5"/>
  <c r="P14" i="5"/>
  <c r="R567" i="5"/>
  <c r="Q567" i="5"/>
  <c r="Q555" i="5"/>
  <c r="R555" i="5"/>
  <c r="R531" i="5"/>
  <c r="Q531" i="5"/>
  <c r="Q519" i="5"/>
  <c r="R519" i="5"/>
  <c r="R507" i="5"/>
  <c r="Q507" i="5"/>
  <c r="R495" i="5"/>
  <c r="Q495" i="5"/>
  <c r="R483" i="5"/>
  <c r="Q483" i="5"/>
  <c r="R471" i="5"/>
  <c r="Q471" i="5"/>
  <c r="R459" i="5"/>
  <c r="Q459" i="5"/>
  <c r="R447" i="5"/>
  <c r="Q447" i="5"/>
  <c r="R435" i="5"/>
  <c r="Q435" i="5"/>
  <c r="R423" i="5"/>
  <c r="Q423" i="5"/>
  <c r="R411" i="5"/>
  <c r="Q411" i="5"/>
  <c r="R399" i="5"/>
  <c r="Q399" i="5"/>
  <c r="R387" i="5"/>
  <c r="Q387" i="5"/>
  <c r="R375" i="5"/>
  <c r="Q375" i="5"/>
  <c r="R363" i="5"/>
  <c r="Q363" i="5"/>
  <c r="R351" i="5"/>
  <c r="Q351" i="5"/>
  <c r="R339" i="5"/>
  <c r="Q339" i="5"/>
  <c r="R327" i="5"/>
  <c r="Q327" i="5"/>
  <c r="R315" i="5"/>
  <c r="Q315" i="5"/>
  <c r="R303" i="5"/>
  <c r="Q303" i="5"/>
  <c r="R291" i="5"/>
  <c r="Q291" i="5"/>
  <c r="R279" i="5"/>
  <c r="Q279" i="5"/>
  <c r="R267" i="5"/>
  <c r="Q267" i="5"/>
  <c r="R255" i="5"/>
  <c r="Q255" i="5"/>
  <c r="R243" i="5"/>
  <c r="Q243" i="5"/>
  <c r="R231" i="5"/>
  <c r="Q231" i="5"/>
  <c r="R219" i="5"/>
  <c r="Q219" i="5"/>
  <c r="R207" i="5"/>
  <c r="Q207" i="5"/>
  <c r="R195" i="5"/>
  <c r="Q195" i="5"/>
  <c r="R183" i="5"/>
  <c r="Q183" i="5"/>
  <c r="R171" i="5"/>
  <c r="Q171" i="5"/>
  <c r="R159" i="5"/>
  <c r="Q159" i="5"/>
  <c r="R147" i="5"/>
  <c r="Q147" i="5"/>
  <c r="R135" i="5"/>
  <c r="Q135" i="5"/>
  <c r="R123" i="5"/>
  <c r="Q123" i="5"/>
  <c r="R111" i="5"/>
  <c r="Q111" i="5"/>
  <c r="R99" i="5"/>
  <c r="Q99" i="5"/>
  <c r="R87" i="5"/>
  <c r="Q87" i="5"/>
  <c r="R75" i="5"/>
  <c r="Q75" i="5"/>
  <c r="R63" i="5"/>
  <c r="Q63" i="5"/>
  <c r="R51" i="5"/>
  <c r="Q51" i="5"/>
  <c r="R39" i="5"/>
  <c r="Q39" i="5"/>
  <c r="R27" i="5"/>
  <c r="Q27" i="5"/>
  <c r="R15" i="5"/>
  <c r="Q15" i="5"/>
  <c r="R3" i="5"/>
  <c r="Q3" i="5"/>
  <c r="O68" i="5"/>
  <c r="O48" i="5"/>
  <c r="O22" i="5"/>
  <c r="P541" i="5"/>
  <c r="P493" i="5"/>
  <c r="P445" i="5"/>
  <c r="P397" i="5"/>
  <c r="P349" i="5"/>
  <c r="P301" i="5"/>
  <c r="P253" i="5"/>
  <c r="P205" i="5"/>
  <c r="P157" i="5"/>
  <c r="P109" i="5"/>
  <c r="P61" i="5"/>
  <c r="P13" i="5"/>
  <c r="Q530" i="5"/>
  <c r="Q482" i="5"/>
  <c r="Q401" i="5"/>
  <c r="Q288" i="5"/>
  <c r="Q160" i="5"/>
  <c r="Q16" i="5"/>
  <c r="R260" i="5"/>
  <c r="R486" i="5"/>
  <c r="Q486" i="5"/>
  <c r="R414" i="5"/>
  <c r="Q414" i="5"/>
  <c r="R174" i="5"/>
  <c r="Q174" i="5"/>
  <c r="R90" i="5"/>
  <c r="Q90" i="5"/>
  <c r="R18" i="5"/>
  <c r="Q18" i="5"/>
  <c r="P88" i="5"/>
  <c r="O88" i="5"/>
  <c r="R545" i="5"/>
  <c r="Q545" i="5"/>
  <c r="R197" i="5"/>
  <c r="Q197" i="5"/>
  <c r="R101" i="5"/>
  <c r="Q101" i="5"/>
  <c r="R41" i="5"/>
  <c r="Q41" i="5"/>
  <c r="Q446" i="5"/>
  <c r="R446" i="5"/>
  <c r="Q434" i="5"/>
  <c r="R434" i="5"/>
  <c r="Q422" i="5"/>
  <c r="R422" i="5"/>
  <c r="Q410" i="5"/>
  <c r="R410" i="5"/>
  <c r="Q398" i="5"/>
  <c r="R398" i="5"/>
  <c r="Q386" i="5"/>
  <c r="R386" i="5"/>
  <c r="Q374" i="5"/>
  <c r="R374" i="5"/>
  <c r="Q362" i="5"/>
  <c r="R362" i="5"/>
  <c r="Q350" i="5"/>
  <c r="R350" i="5"/>
  <c r="Q338" i="5"/>
  <c r="R338" i="5"/>
  <c r="Q326" i="5"/>
  <c r="R326" i="5"/>
  <c r="Q314" i="5"/>
  <c r="R314" i="5"/>
  <c r="Q302" i="5"/>
  <c r="R302" i="5"/>
  <c r="Q290" i="5"/>
  <c r="R290" i="5"/>
  <c r="Q278" i="5"/>
  <c r="R278" i="5"/>
  <c r="Q266" i="5"/>
  <c r="R266" i="5"/>
  <c r="Q254" i="5"/>
  <c r="R254" i="5"/>
  <c r="Q242" i="5"/>
  <c r="R242" i="5"/>
  <c r="Q230" i="5"/>
  <c r="R230" i="5"/>
  <c r="Q218" i="5"/>
  <c r="R218" i="5"/>
  <c r="Q206" i="5"/>
  <c r="R206" i="5"/>
  <c r="Q194" i="5"/>
  <c r="R194" i="5"/>
  <c r="Q182" i="5"/>
  <c r="R182" i="5"/>
  <c r="Q170" i="5"/>
  <c r="R170" i="5"/>
  <c r="Q158" i="5"/>
  <c r="R158" i="5"/>
  <c r="Q146" i="5"/>
  <c r="R146" i="5"/>
  <c r="Q134" i="5"/>
  <c r="R134" i="5"/>
  <c r="Q122" i="5"/>
  <c r="R122" i="5"/>
  <c r="Q110" i="5"/>
  <c r="R110" i="5"/>
  <c r="Q98" i="5"/>
  <c r="R98" i="5"/>
  <c r="Q86" i="5"/>
  <c r="R86" i="5"/>
  <c r="Q74" i="5"/>
  <c r="R74" i="5"/>
  <c r="Q62" i="5"/>
  <c r="R62" i="5"/>
  <c r="Q50" i="5"/>
  <c r="R50" i="5"/>
  <c r="Q38" i="5"/>
  <c r="R38" i="5"/>
  <c r="Q26" i="5"/>
  <c r="R26" i="5"/>
  <c r="Q14" i="5"/>
  <c r="R14" i="5"/>
  <c r="Q2" i="5"/>
  <c r="R2" i="5"/>
  <c r="O556" i="5"/>
  <c r="O544" i="5"/>
  <c r="O532" i="5"/>
  <c r="O520" i="5"/>
  <c r="O508" i="5"/>
  <c r="O496" i="5"/>
  <c r="O484" i="5"/>
  <c r="O472" i="5"/>
  <c r="O460" i="5"/>
  <c r="O448" i="5"/>
  <c r="O436" i="5"/>
  <c r="O424" i="5"/>
  <c r="O412" i="5"/>
  <c r="O400" i="5"/>
  <c r="O388" i="5"/>
  <c r="O376" i="5"/>
  <c r="O364" i="5"/>
  <c r="O352" i="5"/>
  <c r="O340" i="5"/>
  <c r="O328" i="5"/>
  <c r="O316" i="5"/>
  <c r="O304" i="5"/>
  <c r="O292" i="5"/>
  <c r="O280" i="5"/>
  <c r="O268" i="5"/>
  <c r="O256" i="5"/>
  <c r="O244" i="5"/>
  <c r="O232" i="5"/>
  <c r="O220" i="5"/>
  <c r="O208" i="5"/>
  <c r="O196" i="5"/>
  <c r="O184" i="5"/>
  <c r="O172" i="5"/>
  <c r="O160" i="5"/>
  <c r="O148" i="5"/>
  <c r="O136" i="5"/>
  <c r="O124" i="5"/>
  <c r="O112" i="5"/>
  <c r="O97" i="5"/>
  <c r="O82" i="5"/>
  <c r="O67" i="5"/>
  <c r="O47" i="5"/>
  <c r="O21" i="5"/>
  <c r="P540" i="5"/>
  <c r="P492" i="5"/>
  <c r="P444" i="5"/>
  <c r="P396" i="5"/>
  <c r="P348" i="5"/>
  <c r="P300" i="5"/>
  <c r="P252" i="5"/>
  <c r="P204" i="5"/>
  <c r="P156" i="5"/>
  <c r="P108" i="5"/>
  <c r="P60" i="5"/>
  <c r="P12" i="5"/>
  <c r="Q529" i="5"/>
  <c r="Q481" i="5"/>
  <c r="Q400" i="5"/>
  <c r="Q282" i="5"/>
  <c r="Q157" i="5"/>
  <c r="Q13" i="5"/>
  <c r="R248" i="5"/>
  <c r="R522" i="5"/>
  <c r="Q522" i="5"/>
  <c r="R438" i="5"/>
  <c r="Q438" i="5"/>
  <c r="R378" i="5"/>
  <c r="Q378" i="5"/>
  <c r="R306" i="5"/>
  <c r="Q306" i="5"/>
  <c r="R234" i="5"/>
  <c r="Q234" i="5"/>
  <c r="R150" i="5"/>
  <c r="Q150" i="5"/>
  <c r="R6" i="5"/>
  <c r="Q6" i="5"/>
  <c r="P52" i="5"/>
  <c r="O52" i="5"/>
  <c r="R521" i="5"/>
  <c r="Q521" i="5"/>
  <c r="R449" i="5"/>
  <c r="Q449" i="5"/>
  <c r="R209" i="5"/>
  <c r="Q209" i="5"/>
  <c r="R137" i="5"/>
  <c r="Q137" i="5"/>
  <c r="R65" i="5"/>
  <c r="Q65" i="5"/>
  <c r="R445" i="5"/>
  <c r="Q445" i="5"/>
  <c r="R433" i="5"/>
  <c r="Q433" i="5"/>
  <c r="R421" i="5"/>
  <c r="Q421" i="5"/>
  <c r="R409" i="5"/>
  <c r="Q409" i="5"/>
  <c r="R385" i="5"/>
  <c r="Q385" i="5"/>
  <c r="R361" i="5"/>
  <c r="Q361" i="5"/>
  <c r="R349" i="5"/>
  <c r="Q349" i="5"/>
  <c r="R337" i="5"/>
  <c r="Q337" i="5"/>
  <c r="R325" i="5"/>
  <c r="Q325" i="5"/>
  <c r="R301" i="5"/>
  <c r="Q301" i="5"/>
  <c r="R289" i="5"/>
  <c r="Q289" i="5"/>
  <c r="R277" i="5"/>
  <c r="Q277" i="5"/>
  <c r="R265" i="5"/>
  <c r="Q265" i="5"/>
  <c r="R241" i="5"/>
  <c r="Q241" i="5"/>
  <c r="R217" i="5"/>
  <c r="Q217" i="5"/>
  <c r="R205" i="5"/>
  <c r="Q205" i="5"/>
  <c r="R181" i="5"/>
  <c r="Q181" i="5"/>
  <c r="R169" i="5"/>
  <c r="Q169" i="5"/>
  <c r="R145" i="5"/>
  <c r="Q145" i="5"/>
  <c r="R133" i="5"/>
  <c r="Q133" i="5"/>
  <c r="R109" i="5"/>
  <c r="Q109" i="5"/>
  <c r="R97" i="5"/>
  <c r="Q97" i="5"/>
  <c r="R73" i="5"/>
  <c r="Q73" i="5"/>
  <c r="R61" i="5"/>
  <c r="Q61" i="5"/>
  <c r="R37" i="5"/>
  <c r="Q37" i="5"/>
  <c r="R25" i="5"/>
  <c r="Q25" i="5"/>
  <c r="O567" i="5"/>
  <c r="O555" i="5"/>
  <c r="O543" i="5"/>
  <c r="O531" i="5"/>
  <c r="O519" i="5"/>
  <c r="O507" i="5"/>
  <c r="O495" i="5"/>
  <c r="O483" i="5"/>
  <c r="O471" i="5"/>
  <c r="O459" i="5"/>
  <c r="O447" i="5"/>
  <c r="O435" i="5"/>
  <c r="O423" i="5"/>
  <c r="O411" i="5"/>
  <c r="O399" i="5"/>
  <c r="O387" i="5"/>
  <c r="O375" i="5"/>
  <c r="O363" i="5"/>
  <c r="O351" i="5"/>
  <c r="O339" i="5"/>
  <c r="O327" i="5"/>
  <c r="O315" i="5"/>
  <c r="O303" i="5"/>
  <c r="O291" i="5"/>
  <c r="O279" i="5"/>
  <c r="O267" i="5"/>
  <c r="O255" i="5"/>
  <c r="O243" i="5"/>
  <c r="O231" i="5"/>
  <c r="O219" i="5"/>
  <c r="O207" i="5"/>
  <c r="O195" i="5"/>
  <c r="O183" i="5"/>
  <c r="O171" i="5"/>
  <c r="O159" i="5"/>
  <c r="O147" i="5"/>
  <c r="O135" i="5"/>
  <c r="O123" i="5"/>
  <c r="O111" i="5"/>
  <c r="O96" i="5"/>
  <c r="O81" i="5"/>
  <c r="O46" i="5"/>
  <c r="O20" i="5"/>
  <c r="P59" i="5"/>
  <c r="P11" i="5"/>
  <c r="Q528" i="5"/>
  <c r="Q480" i="5"/>
  <c r="Q397" i="5"/>
  <c r="Q281" i="5"/>
  <c r="Q156" i="5"/>
  <c r="Q12" i="5"/>
  <c r="R236" i="5"/>
  <c r="R354" i="5"/>
  <c r="Q354" i="5"/>
  <c r="R258" i="5"/>
  <c r="Q258" i="5"/>
  <c r="R198" i="5"/>
  <c r="Q198" i="5"/>
  <c r="R114" i="5"/>
  <c r="Q114" i="5"/>
  <c r="R42" i="5"/>
  <c r="Q42" i="5"/>
  <c r="P28" i="5"/>
  <c r="O28" i="5"/>
  <c r="R509" i="5"/>
  <c r="Q509" i="5"/>
  <c r="R437" i="5"/>
  <c r="Q437" i="5"/>
  <c r="R305" i="5"/>
  <c r="Q305" i="5"/>
  <c r="R161" i="5"/>
  <c r="Q161" i="5"/>
  <c r="R29" i="5"/>
  <c r="Q29" i="5"/>
  <c r="R444" i="5"/>
  <c r="Q444" i="5"/>
  <c r="R420" i="5"/>
  <c r="Q420" i="5"/>
  <c r="R408" i="5"/>
  <c r="Q408" i="5"/>
  <c r="R396" i="5"/>
  <c r="Q396" i="5"/>
  <c r="R384" i="5"/>
  <c r="Q384" i="5"/>
  <c r="R360" i="5"/>
  <c r="Q360" i="5"/>
  <c r="R348" i="5"/>
  <c r="Q348" i="5"/>
  <c r="R336" i="5"/>
  <c r="Q336" i="5"/>
  <c r="R324" i="5"/>
  <c r="Q324" i="5"/>
  <c r="R300" i="5"/>
  <c r="Q300" i="5"/>
  <c r="R276" i="5"/>
  <c r="Q276" i="5"/>
  <c r="R264" i="5"/>
  <c r="Q264" i="5"/>
  <c r="R252" i="5"/>
  <c r="Q252" i="5"/>
  <c r="R240" i="5"/>
  <c r="Q240" i="5"/>
  <c r="R216" i="5"/>
  <c r="Q216" i="5"/>
  <c r="R204" i="5"/>
  <c r="Q204" i="5"/>
  <c r="R180" i="5"/>
  <c r="Q180" i="5"/>
  <c r="R168" i="5"/>
  <c r="Q168" i="5"/>
  <c r="R144" i="5"/>
  <c r="Q144" i="5"/>
  <c r="R132" i="5"/>
  <c r="Q132" i="5"/>
  <c r="R108" i="5"/>
  <c r="Q108" i="5"/>
  <c r="R96" i="5"/>
  <c r="Q96" i="5"/>
  <c r="R72" i="5"/>
  <c r="Q72" i="5"/>
  <c r="R60" i="5"/>
  <c r="Q60" i="5"/>
  <c r="R36" i="5"/>
  <c r="Q36" i="5"/>
  <c r="R24" i="5"/>
  <c r="Q24" i="5"/>
  <c r="O566" i="5"/>
  <c r="O554" i="5"/>
  <c r="O542" i="5"/>
  <c r="O530" i="5"/>
  <c r="O518" i="5"/>
  <c r="O506" i="5"/>
  <c r="O494" i="5"/>
  <c r="O482" i="5"/>
  <c r="O470" i="5"/>
  <c r="O458" i="5"/>
  <c r="O446" i="5"/>
  <c r="O434" i="5"/>
  <c r="O422" i="5"/>
  <c r="O410" i="5"/>
  <c r="O398" i="5"/>
  <c r="O386" i="5"/>
  <c r="O374" i="5"/>
  <c r="O362" i="5"/>
  <c r="O350" i="5"/>
  <c r="O338" i="5"/>
  <c r="O326" i="5"/>
  <c r="O314" i="5"/>
  <c r="O302" i="5"/>
  <c r="O290" i="5"/>
  <c r="O278" i="5"/>
  <c r="O266" i="5"/>
  <c r="O254" i="5"/>
  <c r="O242" i="5"/>
  <c r="O230" i="5"/>
  <c r="O218" i="5"/>
  <c r="O206" i="5"/>
  <c r="O194" i="5"/>
  <c r="O182" i="5"/>
  <c r="O170" i="5"/>
  <c r="O158" i="5"/>
  <c r="O146" i="5"/>
  <c r="O134" i="5"/>
  <c r="O122" i="5"/>
  <c r="O110" i="5"/>
  <c r="O95" i="5"/>
  <c r="O80" i="5"/>
  <c r="O45" i="5"/>
  <c r="O10" i="5"/>
  <c r="P529" i="5"/>
  <c r="P481" i="5"/>
  <c r="P433" i="5"/>
  <c r="P385" i="5"/>
  <c r="P337" i="5"/>
  <c r="P289" i="5"/>
  <c r="P241" i="5"/>
  <c r="P193" i="5"/>
  <c r="P145" i="5"/>
  <c r="Q566" i="5"/>
  <c r="Q518" i="5"/>
  <c r="Q470" i="5"/>
  <c r="Q373" i="5"/>
  <c r="Q257" i="5"/>
  <c r="Q124" i="5"/>
  <c r="R116" i="5"/>
  <c r="R510" i="5"/>
  <c r="Q510" i="5"/>
  <c r="R450" i="5"/>
  <c r="Q450" i="5"/>
  <c r="R390" i="5"/>
  <c r="Q390" i="5"/>
  <c r="R318" i="5"/>
  <c r="Q318" i="5"/>
  <c r="R246" i="5"/>
  <c r="Q246" i="5"/>
  <c r="R162" i="5"/>
  <c r="Q162" i="5"/>
  <c r="R78" i="5"/>
  <c r="Q78" i="5"/>
  <c r="P40" i="5"/>
  <c r="O40" i="5"/>
  <c r="R497" i="5"/>
  <c r="Q497" i="5"/>
  <c r="R365" i="5"/>
  <c r="Q365" i="5"/>
  <c r="R149" i="5"/>
  <c r="Q149" i="5"/>
  <c r="R53" i="5"/>
  <c r="Q53" i="5"/>
  <c r="Q426" i="5"/>
  <c r="R563" i="5"/>
  <c r="Q563" i="5"/>
  <c r="R551" i="5"/>
  <c r="Q551" i="5"/>
  <c r="R539" i="5"/>
  <c r="Q539" i="5"/>
  <c r="R527" i="5"/>
  <c r="Q527" i="5"/>
  <c r="R515" i="5"/>
  <c r="Q515" i="5"/>
  <c r="R503" i="5"/>
  <c r="Q503" i="5"/>
  <c r="R491" i="5"/>
  <c r="Q491" i="5"/>
  <c r="R479" i="5"/>
  <c r="Q479" i="5"/>
  <c r="R467" i="5"/>
  <c r="Q467" i="5"/>
  <c r="R455" i="5"/>
  <c r="Q455" i="5"/>
  <c r="R443" i="5"/>
  <c r="Q443" i="5"/>
  <c r="R431" i="5"/>
  <c r="Q431" i="5"/>
  <c r="R419" i="5"/>
  <c r="Q419" i="5"/>
  <c r="R407" i="5"/>
  <c r="Q407" i="5"/>
  <c r="R395" i="5"/>
  <c r="Q395" i="5"/>
  <c r="R383" i="5"/>
  <c r="Q383" i="5"/>
  <c r="R371" i="5"/>
  <c r="Q371" i="5"/>
  <c r="R359" i="5"/>
  <c r="Q359" i="5"/>
  <c r="R347" i="5"/>
  <c r="Q347" i="5"/>
  <c r="R335" i="5"/>
  <c r="Q335" i="5"/>
  <c r="R323" i="5"/>
  <c r="Q323" i="5"/>
  <c r="R311" i="5"/>
  <c r="Q311" i="5"/>
  <c r="R299" i="5"/>
  <c r="Q299" i="5"/>
  <c r="R287" i="5"/>
  <c r="Q287" i="5"/>
  <c r="R275" i="5"/>
  <c r="Q275" i="5"/>
  <c r="R263" i="5"/>
  <c r="Q263" i="5"/>
  <c r="R251" i="5"/>
  <c r="Q251" i="5"/>
  <c r="R239" i="5"/>
  <c r="Q239" i="5"/>
  <c r="R227" i="5"/>
  <c r="Q227" i="5"/>
  <c r="R215" i="5"/>
  <c r="Q215" i="5"/>
  <c r="R203" i="5"/>
  <c r="Q203" i="5"/>
  <c r="R191" i="5"/>
  <c r="Q191" i="5"/>
  <c r="R179" i="5"/>
  <c r="Q179" i="5"/>
  <c r="R167" i="5"/>
  <c r="Q167" i="5"/>
  <c r="R155" i="5"/>
  <c r="Q155" i="5"/>
  <c r="R143" i="5"/>
  <c r="Q143" i="5"/>
  <c r="R131" i="5"/>
  <c r="Q131" i="5"/>
  <c r="R119" i="5"/>
  <c r="Q119" i="5"/>
  <c r="R107" i="5"/>
  <c r="Q107" i="5"/>
  <c r="R95" i="5"/>
  <c r="Q95" i="5"/>
  <c r="R83" i="5"/>
  <c r="Q83" i="5"/>
  <c r="R71" i="5"/>
  <c r="Q71" i="5"/>
  <c r="R59" i="5"/>
  <c r="Q59" i="5"/>
  <c r="R47" i="5"/>
  <c r="Q47" i="5"/>
  <c r="R35" i="5"/>
  <c r="Q35" i="5"/>
  <c r="R23" i="5"/>
  <c r="Q23" i="5"/>
  <c r="R11" i="5"/>
  <c r="Q11" i="5"/>
  <c r="O94" i="5"/>
  <c r="O79" i="5"/>
  <c r="O44" i="5"/>
  <c r="O9" i="5"/>
  <c r="P528" i="5"/>
  <c r="P480" i="5"/>
  <c r="P432" i="5"/>
  <c r="P384" i="5"/>
  <c r="P336" i="5"/>
  <c r="P288" i="5"/>
  <c r="P240" i="5"/>
  <c r="P192" i="5"/>
  <c r="P144" i="5"/>
  <c r="Q565" i="5"/>
  <c r="Q517" i="5"/>
  <c r="Q469" i="5"/>
  <c r="Q372" i="5"/>
  <c r="Q256" i="5"/>
  <c r="Q121" i="5"/>
  <c r="R544" i="5"/>
  <c r="R104" i="5"/>
  <c r="P100" i="5"/>
  <c r="O100" i="5"/>
  <c r="R533" i="5"/>
  <c r="Q533" i="5"/>
  <c r="R413" i="5"/>
  <c r="Q413" i="5"/>
  <c r="R269" i="5"/>
  <c r="Q269" i="5"/>
  <c r="R562" i="5"/>
  <c r="Q562" i="5"/>
  <c r="R550" i="5"/>
  <c r="Q550" i="5"/>
  <c r="R538" i="5"/>
  <c r="Q538" i="5"/>
  <c r="R526" i="5"/>
  <c r="Q526" i="5"/>
  <c r="R514" i="5"/>
  <c r="Q514" i="5"/>
  <c r="R502" i="5"/>
  <c r="Q502" i="5"/>
  <c r="R490" i="5"/>
  <c r="Q490" i="5"/>
  <c r="R478" i="5"/>
  <c r="Q478" i="5"/>
  <c r="R466" i="5"/>
  <c r="Q466" i="5"/>
  <c r="R454" i="5"/>
  <c r="Q454" i="5"/>
  <c r="R442" i="5"/>
  <c r="Q442" i="5"/>
  <c r="R430" i="5"/>
  <c r="Q430" i="5"/>
  <c r="R418" i="5"/>
  <c r="Q418" i="5"/>
  <c r="R406" i="5"/>
  <c r="Q406" i="5"/>
  <c r="R394" i="5"/>
  <c r="Q394" i="5"/>
  <c r="R382" i="5"/>
  <c r="Q382" i="5"/>
  <c r="R370" i="5"/>
  <c r="Q370" i="5"/>
  <c r="R358" i="5"/>
  <c r="Q358" i="5"/>
  <c r="R346" i="5"/>
  <c r="Q346" i="5"/>
  <c r="R334" i="5"/>
  <c r="Q334" i="5"/>
  <c r="R322" i="5"/>
  <c r="Q322" i="5"/>
  <c r="R310" i="5"/>
  <c r="Q310" i="5"/>
  <c r="R298" i="5"/>
  <c r="Q298" i="5"/>
  <c r="R286" i="5"/>
  <c r="Q286" i="5"/>
  <c r="R274" i="5"/>
  <c r="Q274" i="5"/>
  <c r="R262" i="5"/>
  <c r="Q262" i="5"/>
  <c r="R250" i="5"/>
  <c r="Q250" i="5"/>
  <c r="R238" i="5"/>
  <c r="Q238" i="5"/>
  <c r="R226" i="5"/>
  <c r="Q226" i="5"/>
  <c r="R214" i="5"/>
  <c r="Q214" i="5"/>
  <c r="R202" i="5"/>
  <c r="Q202" i="5"/>
  <c r="R190" i="5"/>
  <c r="Q190" i="5"/>
  <c r="R178" i="5"/>
  <c r="Q178" i="5"/>
  <c r="R166" i="5"/>
  <c r="Q166" i="5"/>
  <c r="R154" i="5"/>
  <c r="Q154" i="5"/>
  <c r="R142" i="5"/>
  <c r="Q142" i="5"/>
  <c r="R130" i="5"/>
  <c r="Q130" i="5"/>
  <c r="R118" i="5"/>
  <c r="Q118" i="5"/>
  <c r="R106" i="5"/>
  <c r="Q106" i="5"/>
  <c r="R94" i="5"/>
  <c r="Q94" i="5"/>
  <c r="R82" i="5"/>
  <c r="Q82" i="5"/>
  <c r="R70" i="5"/>
  <c r="Q70" i="5"/>
  <c r="R58" i="5"/>
  <c r="Q58" i="5"/>
  <c r="R46" i="5"/>
  <c r="Q46" i="5"/>
  <c r="R34" i="5"/>
  <c r="Q34" i="5"/>
  <c r="R22" i="5"/>
  <c r="Q22" i="5"/>
  <c r="R10" i="5"/>
  <c r="Q10" i="5"/>
  <c r="O93" i="5"/>
  <c r="O43" i="5"/>
  <c r="O8" i="5"/>
  <c r="Q564" i="5"/>
  <c r="Q516" i="5"/>
  <c r="Q468" i="5"/>
  <c r="Q366" i="5"/>
  <c r="Q253" i="5"/>
  <c r="Q120" i="5"/>
  <c r="R543" i="5"/>
  <c r="R92" i="5"/>
  <c r="H627" i="4"/>
  <c r="M627" i="4" s="1"/>
  <c r="I627" i="4"/>
  <c r="H628" i="4"/>
  <c r="M628" i="4" s="1"/>
  <c r="I628" i="4"/>
  <c r="H629" i="4"/>
  <c r="M629" i="4" s="1"/>
  <c r="I629" i="4"/>
  <c r="L629" i="4" s="1"/>
  <c r="H630" i="4"/>
  <c r="M630" i="4" s="1"/>
  <c r="I630" i="4"/>
  <c r="K630" i="4" s="1"/>
  <c r="H631" i="4"/>
  <c r="M631" i="4" s="1"/>
  <c r="I631" i="4"/>
  <c r="F632" i="4"/>
  <c r="G632" i="4"/>
  <c r="E632" i="4"/>
  <c r="G469" i="4"/>
  <c r="L469" i="4" s="1"/>
  <c r="H469" i="4"/>
  <c r="G470" i="4"/>
  <c r="L470" i="4" s="1"/>
  <c r="H470" i="4"/>
  <c r="G471" i="4"/>
  <c r="L471" i="4" s="1"/>
  <c r="H471" i="4"/>
  <c r="K471" i="4" s="1"/>
  <c r="G472" i="4"/>
  <c r="L472" i="4" s="1"/>
  <c r="H472" i="4"/>
  <c r="J472" i="4" s="1"/>
  <c r="G473" i="4"/>
  <c r="L473" i="4" s="1"/>
  <c r="H473" i="4"/>
  <c r="E474" i="4"/>
  <c r="F474" i="4"/>
  <c r="D474" i="4"/>
  <c r="H474" i="4" s="1"/>
  <c r="K474" i="4" s="1"/>
  <c r="G320" i="4"/>
  <c r="L320" i="4" s="1"/>
  <c r="H320" i="4"/>
  <c r="G321" i="4"/>
  <c r="L321" i="4" s="1"/>
  <c r="H321" i="4"/>
  <c r="G322" i="4"/>
  <c r="L322" i="4" s="1"/>
  <c r="H322" i="4"/>
  <c r="K322" i="4" s="1"/>
  <c r="G323" i="4"/>
  <c r="L323" i="4" s="1"/>
  <c r="H323" i="4"/>
  <c r="G324" i="4"/>
  <c r="L324" i="4" s="1"/>
  <c r="G158" i="4"/>
  <c r="L158" i="4" s="1"/>
  <c r="H158" i="4"/>
  <c r="G154" i="4"/>
  <c r="L154" i="4" s="1"/>
  <c r="H154" i="4"/>
  <c r="G155" i="4"/>
  <c r="L155" i="4" s="1"/>
  <c r="H155" i="4"/>
  <c r="G156" i="4"/>
  <c r="L156" i="4" s="1"/>
  <c r="H156" i="4"/>
  <c r="K156" i="4" s="1"/>
  <c r="G157" i="4"/>
  <c r="L157" i="4" s="1"/>
  <c r="H157" i="4"/>
  <c r="K157" i="4" s="1"/>
  <c r="K186" i="18" l="1"/>
  <c r="L186" i="18"/>
  <c r="I106" i="17"/>
  <c r="G106" i="17"/>
  <c r="H106" i="17" s="1"/>
  <c r="C21" i="17"/>
  <c r="H74" i="17"/>
  <c r="J186" i="18"/>
  <c r="J47" i="17"/>
  <c r="C16" i="17"/>
  <c r="D14" i="17" s="1"/>
  <c r="C17" i="17"/>
  <c r="C14" i="17"/>
  <c r="I47" i="17"/>
  <c r="C19" i="17"/>
  <c r="C22" i="17"/>
  <c r="H47" i="17"/>
  <c r="I74" i="17"/>
  <c r="L630" i="4"/>
  <c r="H632" i="4"/>
  <c r="M632" i="4" s="1"/>
  <c r="I632" i="4"/>
  <c r="L632" i="4" s="1"/>
  <c r="K629" i="4"/>
  <c r="J630" i="4"/>
  <c r="J627" i="4"/>
  <c r="J471" i="4"/>
  <c r="J628" i="4"/>
  <c r="J631" i="4"/>
  <c r="J629" i="4"/>
  <c r="L631" i="4"/>
  <c r="L627" i="4"/>
  <c r="K631" i="4"/>
  <c r="K627" i="4"/>
  <c r="L628" i="4"/>
  <c r="K628" i="4"/>
  <c r="G474" i="4"/>
  <c r="L474" i="4" s="1"/>
  <c r="H324" i="4"/>
  <c r="K324" i="4" s="1"/>
  <c r="I321" i="4"/>
  <c r="I470" i="4"/>
  <c r="I473" i="4"/>
  <c r="I469" i="4"/>
  <c r="J474" i="4"/>
  <c r="K472" i="4"/>
  <c r="I472" i="4"/>
  <c r="I471" i="4"/>
  <c r="K473" i="4"/>
  <c r="K469" i="4"/>
  <c r="J473" i="4"/>
  <c r="J469" i="4"/>
  <c r="K470" i="4"/>
  <c r="J470" i="4"/>
  <c r="I323" i="4"/>
  <c r="J157" i="4"/>
  <c r="I320" i="4"/>
  <c r="K323" i="4"/>
  <c r="J323" i="4"/>
  <c r="K320" i="4"/>
  <c r="J320" i="4"/>
  <c r="I322" i="4"/>
  <c r="J322" i="4"/>
  <c r="K321" i="4"/>
  <c r="J321" i="4"/>
  <c r="I158" i="4"/>
  <c r="J158" i="4"/>
  <c r="K158" i="4"/>
  <c r="J156" i="4"/>
  <c r="I157" i="4"/>
  <c r="I155" i="4"/>
  <c r="I154" i="4"/>
  <c r="I156" i="4"/>
  <c r="K154" i="4"/>
  <c r="J154" i="4"/>
  <c r="K155" i="4"/>
  <c r="J155" i="4"/>
  <c r="C23" i="17" l="1"/>
  <c r="D15" i="17"/>
  <c r="D17" i="17"/>
  <c r="D18" i="17"/>
  <c r="J632" i="4"/>
  <c r="K632" i="4"/>
  <c r="J324" i="4"/>
  <c r="I324" i="4"/>
  <c r="I474" i="4"/>
  <c r="H622" i="4" l="1"/>
  <c r="M622" i="4" s="1"/>
  <c r="I622" i="4"/>
  <c r="H623" i="4"/>
  <c r="M623" i="4" s="1"/>
  <c r="I623" i="4"/>
  <c r="L623" i="4" s="1"/>
  <c r="H624" i="4"/>
  <c r="M624" i="4" s="1"/>
  <c r="I624" i="4"/>
  <c r="H625" i="4"/>
  <c r="M625" i="4" s="1"/>
  <c r="I625" i="4"/>
  <c r="H626" i="4"/>
  <c r="M626" i="4" s="1"/>
  <c r="I626" i="4"/>
  <c r="J622" i="4" l="1"/>
  <c r="J625" i="4"/>
  <c r="J624" i="4"/>
  <c r="K625" i="4"/>
  <c r="K623" i="4"/>
  <c r="L625" i="4"/>
  <c r="J623" i="4"/>
  <c r="J626" i="4"/>
  <c r="L624" i="4"/>
  <c r="K624" i="4"/>
  <c r="L622" i="4"/>
  <c r="K626" i="4"/>
  <c r="K622" i="4"/>
  <c r="L626" i="4"/>
  <c r="G465" i="4" l="1"/>
  <c r="L465" i="4" s="1"/>
  <c r="H465" i="4"/>
  <c r="J465" i="4" s="1"/>
  <c r="G466" i="4"/>
  <c r="H466" i="4"/>
  <c r="K466" i="4" s="1"/>
  <c r="G467" i="4"/>
  <c r="L467" i="4" s="1"/>
  <c r="H467" i="4"/>
  <c r="J467" i="4" s="1"/>
  <c r="G468" i="4"/>
  <c r="L468" i="4" s="1"/>
  <c r="H468" i="4"/>
  <c r="G314" i="4"/>
  <c r="L314" i="4" s="1"/>
  <c r="H314" i="4"/>
  <c r="G315" i="4"/>
  <c r="L315" i="4" s="1"/>
  <c r="H315" i="4"/>
  <c r="K315" i="4" s="1"/>
  <c r="G316" i="4"/>
  <c r="L316" i="4" s="1"/>
  <c r="H316" i="4"/>
  <c r="K316" i="4" s="1"/>
  <c r="G317" i="4"/>
  <c r="H317" i="4"/>
  <c r="K317" i="4" s="1"/>
  <c r="G318" i="4"/>
  <c r="L318" i="4" s="1"/>
  <c r="H318" i="4"/>
  <c r="G319" i="4"/>
  <c r="L319" i="4" s="1"/>
  <c r="H319" i="4"/>
  <c r="K319" i="4" s="1"/>
  <c r="G149" i="4"/>
  <c r="L149" i="4" s="1"/>
  <c r="H149" i="4"/>
  <c r="G150" i="4"/>
  <c r="L150" i="4" s="1"/>
  <c r="H150" i="4"/>
  <c r="G151" i="4"/>
  <c r="L151" i="4" s="1"/>
  <c r="H151" i="4"/>
  <c r="K151" i="4" s="1"/>
  <c r="G152" i="4"/>
  <c r="H152" i="4"/>
  <c r="J152" i="4" s="1"/>
  <c r="G153" i="4"/>
  <c r="L153" i="4" s="1"/>
  <c r="H153" i="4"/>
  <c r="J153" i="4" s="1"/>
  <c r="J466" i="4" l="1"/>
  <c r="I468" i="4"/>
  <c r="J315" i="4"/>
  <c r="K467" i="4"/>
  <c r="I467" i="4"/>
  <c r="I466" i="4"/>
  <c r="I465" i="4"/>
  <c r="J317" i="4"/>
  <c r="L466" i="4"/>
  <c r="K468" i="4"/>
  <c r="J468" i="4"/>
  <c r="K465" i="4"/>
  <c r="I317" i="4"/>
  <c r="J316" i="4"/>
  <c r="L317" i="4"/>
  <c r="J319" i="4"/>
  <c r="I319" i="4"/>
  <c r="I314" i="4"/>
  <c r="I318" i="4"/>
  <c r="I316" i="4"/>
  <c r="I315" i="4"/>
  <c r="K318" i="4"/>
  <c r="J318" i="4"/>
  <c r="J314" i="4"/>
  <c r="K314" i="4"/>
  <c r="I149" i="4"/>
  <c r="J151" i="4"/>
  <c r="I150" i="4"/>
  <c r="I152" i="4"/>
  <c r="I153" i="4"/>
  <c r="K152" i="4"/>
  <c r="K149" i="4"/>
  <c r="I151" i="4"/>
  <c r="L152" i="4"/>
  <c r="K153" i="4"/>
  <c r="J149" i="4"/>
  <c r="K150" i="4"/>
  <c r="J150" i="4"/>
  <c r="H619" i="4"/>
  <c r="M619" i="4" s="1"/>
  <c r="I619" i="4"/>
  <c r="K619" i="4" s="1"/>
  <c r="H620" i="4"/>
  <c r="M620" i="4" s="1"/>
  <c r="I620" i="4"/>
  <c r="L620" i="4" s="1"/>
  <c r="H621" i="4"/>
  <c r="M621" i="4" s="1"/>
  <c r="I621" i="4"/>
  <c r="K621" i="4" s="1"/>
  <c r="G462" i="4"/>
  <c r="L462" i="4" s="1"/>
  <c r="H462" i="4"/>
  <c r="G463" i="4"/>
  <c r="L463" i="4" s="1"/>
  <c r="H463" i="4"/>
  <c r="K463" i="4" s="1"/>
  <c r="G312" i="4"/>
  <c r="L312" i="4" s="1"/>
  <c r="H312" i="4"/>
  <c r="G313" i="4"/>
  <c r="L313" i="4" s="1"/>
  <c r="H313" i="4"/>
  <c r="K313" i="4" s="1"/>
  <c r="G146" i="4"/>
  <c r="H146" i="4"/>
  <c r="J146" i="4" s="1"/>
  <c r="G147" i="4"/>
  <c r="L147" i="4" s="1"/>
  <c r="H147" i="4"/>
  <c r="G148" i="4"/>
  <c r="L148" i="4" s="1"/>
  <c r="H148" i="4"/>
  <c r="K148" i="4" s="1"/>
  <c r="G464" i="4" l="1"/>
  <c r="L464" i="4" s="1"/>
  <c r="K620" i="4"/>
  <c r="L621" i="4"/>
  <c r="J619" i="4"/>
  <c r="J621" i="4"/>
  <c r="J620" i="4"/>
  <c r="L619" i="4"/>
  <c r="I462" i="4"/>
  <c r="I463" i="4"/>
  <c r="J463" i="4"/>
  <c r="H464" i="4"/>
  <c r="J462" i="4"/>
  <c r="K462" i="4"/>
  <c r="I312" i="4"/>
  <c r="I313" i="4"/>
  <c r="J313" i="4"/>
  <c r="K312" i="4"/>
  <c r="J312" i="4"/>
  <c r="I146" i="4"/>
  <c r="I148" i="4"/>
  <c r="L146" i="4"/>
  <c r="K146" i="4"/>
  <c r="J148" i="4"/>
  <c r="I147" i="4"/>
  <c r="K147" i="4"/>
  <c r="J147" i="4"/>
  <c r="E45" i="2"/>
  <c r="E37" i="2"/>
  <c r="E36" i="2"/>
  <c r="E35" i="2"/>
  <c r="E42" i="2"/>
  <c r="E38" i="2"/>
  <c r="E30" i="2"/>
  <c r="E33" i="2"/>
  <c r="E32" i="2"/>
  <c r="E31" i="2"/>
  <c r="E39" i="2"/>
  <c r="E34" i="2"/>
  <c r="E46" i="2"/>
  <c r="E29" i="2"/>
  <c r="E40" i="2"/>
  <c r="E44" i="2"/>
  <c r="E41" i="2"/>
  <c r="E28" i="2"/>
  <c r="E43" i="2"/>
  <c r="H613" i="4"/>
  <c r="M613" i="4" s="1"/>
  <c r="I613" i="4"/>
  <c r="H618" i="4"/>
  <c r="M618" i="4" s="1"/>
  <c r="I618" i="4"/>
  <c r="K618" i="4" s="1"/>
  <c r="H614" i="4"/>
  <c r="M614" i="4" s="1"/>
  <c r="I614" i="4"/>
  <c r="L614" i="4" s="1"/>
  <c r="H615" i="4"/>
  <c r="M615" i="4" s="1"/>
  <c r="I615" i="4"/>
  <c r="L615" i="4" s="1"/>
  <c r="H616" i="4"/>
  <c r="M616" i="4" s="1"/>
  <c r="I616" i="4"/>
  <c r="H617" i="4"/>
  <c r="M617" i="4" s="1"/>
  <c r="I617" i="4"/>
  <c r="K617" i="4" s="1"/>
  <c r="G457" i="4"/>
  <c r="L457" i="4" s="1"/>
  <c r="H457" i="4"/>
  <c r="G458" i="4"/>
  <c r="L458" i="4" s="1"/>
  <c r="H458" i="4"/>
  <c r="G459" i="4"/>
  <c r="L459" i="4" s="1"/>
  <c r="H459" i="4"/>
  <c r="K459" i="4" s="1"/>
  <c r="G460" i="4"/>
  <c r="L460" i="4" s="1"/>
  <c r="H460" i="4"/>
  <c r="G461" i="4"/>
  <c r="L461" i="4" s="1"/>
  <c r="H461" i="4"/>
  <c r="G306" i="4"/>
  <c r="L306" i="4" s="1"/>
  <c r="H306" i="4"/>
  <c r="G307" i="4"/>
  <c r="L307" i="4" s="1"/>
  <c r="H307" i="4"/>
  <c r="G308" i="4"/>
  <c r="L308" i="4" s="1"/>
  <c r="H308" i="4"/>
  <c r="K308" i="4" s="1"/>
  <c r="G309" i="4"/>
  <c r="L309" i="4" s="1"/>
  <c r="H309" i="4"/>
  <c r="G310" i="4"/>
  <c r="L310" i="4" s="1"/>
  <c r="H310" i="4"/>
  <c r="G311" i="4"/>
  <c r="L311" i="4" s="1"/>
  <c r="H311" i="4"/>
  <c r="H139" i="4"/>
  <c r="J139" i="4" s="1"/>
  <c r="H140" i="4"/>
  <c r="J140" i="4" s="1"/>
  <c r="H141" i="4"/>
  <c r="K141" i="4" s="1"/>
  <c r="H142" i="4"/>
  <c r="K142" i="4" s="1"/>
  <c r="H143" i="4"/>
  <c r="K143" i="4" s="1"/>
  <c r="H144" i="4"/>
  <c r="H145" i="4"/>
  <c r="K145" i="4" s="1"/>
  <c r="G138" i="4"/>
  <c r="G139" i="4"/>
  <c r="L139" i="4" s="1"/>
  <c r="G140" i="4"/>
  <c r="L140" i="4" s="1"/>
  <c r="G141" i="4"/>
  <c r="L141" i="4" s="1"/>
  <c r="G142" i="4"/>
  <c r="L142" i="4" s="1"/>
  <c r="G143" i="4"/>
  <c r="L143" i="4" s="1"/>
  <c r="G144" i="4"/>
  <c r="L144" i="4" s="1"/>
  <c r="G145" i="4"/>
  <c r="L145" i="4" s="1"/>
  <c r="I464" i="4" l="1"/>
  <c r="K614" i="4"/>
  <c r="J464" i="4"/>
  <c r="K464" i="4"/>
  <c r="J616" i="4"/>
  <c r="I457" i="4"/>
  <c r="K615" i="4"/>
  <c r="J615" i="4"/>
  <c r="J618" i="4"/>
  <c r="J617" i="4"/>
  <c r="J613" i="4"/>
  <c r="J614" i="4"/>
  <c r="L616" i="4"/>
  <c r="L613" i="4"/>
  <c r="K616" i="4"/>
  <c r="K613" i="4"/>
  <c r="L617" i="4"/>
  <c r="L618" i="4"/>
  <c r="I461" i="4"/>
  <c r="I458" i="4"/>
  <c r="I460" i="4"/>
  <c r="J459" i="4"/>
  <c r="K460" i="4"/>
  <c r="J460" i="4"/>
  <c r="I459" i="4"/>
  <c r="K461" i="4"/>
  <c r="K457" i="4"/>
  <c r="J461" i="4"/>
  <c r="J457" i="4"/>
  <c r="K458" i="4"/>
  <c r="J458" i="4"/>
  <c r="I311" i="4"/>
  <c r="I307" i="4"/>
  <c r="I310" i="4"/>
  <c r="I306" i="4"/>
  <c r="I309" i="4"/>
  <c r="J308" i="4"/>
  <c r="K309" i="4"/>
  <c r="I308" i="4"/>
  <c r="J309" i="4"/>
  <c r="K310" i="4"/>
  <c r="K306" i="4"/>
  <c r="J310" i="4"/>
  <c r="J306" i="4"/>
  <c r="K311" i="4"/>
  <c r="K307" i="4"/>
  <c r="J311" i="4"/>
  <c r="J307" i="4"/>
  <c r="J145" i="4"/>
  <c r="J143" i="4"/>
  <c r="I144" i="4"/>
  <c r="I141" i="4"/>
  <c r="I143" i="4"/>
  <c r="J142" i="4"/>
  <c r="I142" i="4"/>
  <c r="I145" i="4"/>
  <c r="I139" i="4"/>
  <c r="J141" i="4"/>
  <c r="K144" i="4"/>
  <c r="K140" i="4"/>
  <c r="I140" i="4"/>
  <c r="J144" i="4"/>
  <c r="K139" i="4"/>
  <c r="G455" i="4"/>
  <c r="L455" i="4" s="1"/>
  <c r="H455" i="4"/>
  <c r="G456" i="4"/>
  <c r="L456" i="4" s="1"/>
  <c r="H456" i="4"/>
  <c r="K456" i="4" s="1"/>
  <c r="G302" i="4"/>
  <c r="H302" i="4"/>
  <c r="K302" i="4" s="1"/>
  <c r="G303" i="4"/>
  <c r="L303" i="4" s="1"/>
  <c r="H303" i="4"/>
  <c r="J303" i="4" s="1"/>
  <c r="G304" i="4"/>
  <c r="L304" i="4" s="1"/>
  <c r="H304" i="4"/>
  <c r="K304" i="4" s="1"/>
  <c r="G305" i="4"/>
  <c r="L305" i="4" s="1"/>
  <c r="H305" i="4"/>
  <c r="G135" i="4"/>
  <c r="L135" i="4" s="1"/>
  <c r="H135" i="4"/>
  <c r="G136" i="4"/>
  <c r="L136" i="4" s="1"/>
  <c r="H136" i="4"/>
  <c r="K136" i="4" s="1"/>
  <c r="G137" i="4"/>
  <c r="L137" i="4" s="1"/>
  <c r="H137" i="4"/>
  <c r="L138" i="4"/>
  <c r="H138" i="4"/>
  <c r="H608" i="4"/>
  <c r="M608" i="4" s="1"/>
  <c r="I608" i="4"/>
  <c r="H609" i="4"/>
  <c r="M609" i="4" s="1"/>
  <c r="I609" i="4"/>
  <c r="L609" i="4" s="1"/>
  <c r="H610" i="4"/>
  <c r="I610" i="4"/>
  <c r="K610" i="4" s="1"/>
  <c r="H611" i="4"/>
  <c r="M611" i="4" s="1"/>
  <c r="I611" i="4"/>
  <c r="K611" i="4" s="1"/>
  <c r="H612" i="4"/>
  <c r="M612" i="4" s="1"/>
  <c r="I612" i="4"/>
  <c r="I137" i="4" l="1"/>
  <c r="I305" i="4"/>
  <c r="J612" i="4"/>
  <c r="J456" i="4"/>
  <c r="J305" i="4"/>
  <c r="J302" i="4"/>
  <c r="I304" i="4"/>
  <c r="I138" i="4"/>
  <c r="J304" i="4"/>
  <c r="J138" i="4"/>
  <c r="J137" i="4"/>
  <c r="I456" i="4"/>
  <c r="K305" i="4"/>
  <c r="I455" i="4"/>
  <c r="K455" i="4"/>
  <c r="J455" i="4"/>
  <c r="I302" i="4"/>
  <c r="I303" i="4"/>
  <c r="K138" i="4"/>
  <c r="L302" i="4"/>
  <c r="K303" i="4"/>
  <c r="J136" i="4"/>
  <c r="I136" i="4"/>
  <c r="J609" i="4"/>
  <c r="L611" i="4"/>
  <c r="J608" i="4"/>
  <c r="K137" i="4"/>
  <c r="I135" i="4"/>
  <c r="K135" i="4"/>
  <c r="J135" i="4"/>
  <c r="J610" i="4"/>
  <c r="J611" i="4"/>
  <c r="K609" i="4"/>
  <c r="M610" i="4"/>
  <c r="L610" i="4"/>
  <c r="L612" i="4"/>
  <c r="L608" i="4"/>
  <c r="K612" i="4"/>
  <c r="K608" i="4"/>
  <c r="G130" i="4"/>
  <c r="L130" i="4" s="1"/>
  <c r="H130" i="4"/>
  <c r="G131" i="4"/>
  <c r="L131" i="4" s="1"/>
  <c r="H131" i="4"/>
  <c r="J131" i="4" s="1"/>
  <c r="G132" i="4"/>
  <c r="L132" i="4" s="1"/>
  <c r="H132" i="4"/>
  <c r="J132" i="4" s="1"/>
  <c r="G133" i="4"/>
  <c r="L133" i="4" s="1"/>
  <c r="H133" i="4"/>
  <c r="J133" i="4" s="1"/>
  <c r="G134" i="4"/>
  <c r="H134" i="4"/>
  <c r="K134" i="4" s="1"/>
  <c r="G298" i="4"/>
  <c r="L298" i="4" s="1"/>
  <c r="H298" i="4"/>
  <c r="G299" i="4"/>
  <c r="L299" i="4" s="1"/>
  <c r="H299" i="4"/>
  <c r="G300" i="4"/>
  <c r="L300" i="4" s="1"/>
  <c r="H300" i="4"/>
  <c r="K300" i="4" s="1"/>
  <c r="G301" i="4"/>
  <c r="L301" i="4" s="1"/>
  <c r="H301" i="4"/>
  <c r="H447" i="4"/>
  <c r="H448" i="4"/>
  <c r="K448" i="4" s="1"/>
  <c r="H449" i="4"/>
  <c r="J449" i="4" s="1"/>
  <c r="H450" i="4"/>
  <c r="K450" i="4" s="1"/>
  <c r="H451" i="4"/>
  <c r="J451" i="4" s="1"/>
  <c r="H452" i="4"/>
  <c r="H453" i="4"/>
  <c r="J453" i="4" s="1"/>
  <c r="H454" i="4"/>
  <c r="J454" i="4" s="1"/>
  <c r="G447" i="4"/>
  <c r="G448" i="4"/>
  <c r="L448" i="4" s="1"/>
  <c r="G449" i="4"/>
  <c r="L449" i="4" s="1"/>
  <c r="G450" i="4"/>
  <c r="L450" i="4" s="1"/>
  <c r="G451" i="4"/>
  <c r="L451" i="4" s="1"/>
  <c r="G452" i="4"/>
  <c r="L452" i="4" s="1"/>
  <c r="G453" i="4"/>
  <c r="L453" i="4" s="1"/>
  <c r="G454" i="4"/>
  <c r="L454" i="4" s="1"/>
  <c r="I596" i="4"/>
  <c r="I597" i="4"/>
  <c r="I598" i="4"/>
  <c r="I599" i="4"/>
  <c r="I600" i="4"/>
  <c r="I601" i="4"/>
  <c r="L601" i="4" s="1"/>
  <c r="I602" i="4"/>
  <c r="L602" i="4" s="1"/>
  <c r="I603" i="4"/>
  <c r="L603" i="4" s="1"/>
  <c r="I604" i="4"/>
  <c r="K604" i="4" s="1"/>
  <c r="I605" i="4"/>
  <c r="I606" i="4"/>
  <c r="I607" i="4"/>
  <c r="H603" i="4"/>
  <c r="M603" i="4" s="1"/>
  <c r="H604" i="4"/>
  <c r="M604" i="4" s="1"/>
  <c r="H605" i="4"/>
  <c r="M605" i="4" s="1"/>
  <c r="H606" i="4"/>
  <c r="M606" i="4" s="1"/>
  <c r="H607" i="4"/>
  <c r="M607" i="4" s="1"/>
  <c r="K133" i="4" l="1"/>
  <c r="I130" i="4"/>
  <c r="I133" i="4"/>
  <c r="I301" i="4"/>
  <c r="I132" i="4"/>
  <c r="I131" i="4"/>
  <c r="K132" i="4"/>
  <c r="K130" i="4"/>
  <c r="J130" i="4"/>
  <c r="J301" i="4"/>
  <c r="J134" i="4"/>
  <c r="I134" i="4"/>
  <c r="K301" i="4"/>
  <c r="I298" i="4"/>
  <c r="L134" i="4"/>
  <c r="K131" i="4"/>
  <c r="I299" i="4"/>
  <c r="K298" i="4"/>
  <c r="J300" i="4"/>
  <c r="J298" i="4"/>
  <c r="I300" i="4"/>
  <c r="K299" i="4"/>
  <c r="J299" i="4"/>
  <c r="I452" i="4"/>
  <c r="I450" i="4"/>
  <c r="K453" i="4"/>
  <c r="K451" i="4"/>
  <c r="I451" i="4"/>
  <c r="I453" i="4"/>
  <c r="I449" i="4"/>
  <c r="J448" i="4"/>
  <c r="J450" i="4"/>
  <c r="I454" i="4"/>
  <c r="K452" i="4"/>
  <c r="J452" i="4"/>
  <c r="K449" i="4"/>
  <c r="K454" i="4"/>
  <c r="J607" i="4"/>
  <c r="J606" i="4"/>
  <c r="J605" i="4"/>
  <c r="J604" i="4"/>
  <c r="K603" i="4"/>
  <c r="L606" i="4"/>
  <c r="L607" i="4"/>
  <c r="J603" i="4"/>
  <c r="K607" i="4"/>
  <c r="L605" i="4"/>
  <c r="K606" i="4"/>
  <c r="L604" i="4"/>
  <c r="K605" i="4"/>
  <c r="L596" i="4"/>
  <c r="L600" i="4"/>
  <c r="K602" i="4"/>
  <c r="H598" i="4"/>
  <c r="M598" i="4" s="1"/>
  <c r="H599" i="4"/>
  <c r="M599" i="4" s="1"/>
  <c r="H600" i="4"/>
  <c r="M600" i="4" s="1"/>
  <c r="H601" i="4"/>
  <c r="M601" i="4" s="1"/>
  <c r="H602" i="4"/>
  <c r="G437" i="4"/>
  <c r="G438" i="4"/>
  <c r="G439" i="4"/>
  <c r="G440" i="4"/>
  <c r="G441" i="4"/>
  <c r="G442" i="4"/>
  <c r="G443" i="4"/>
  <c r="G444" i="4"/>
  <c r="L444" i="4" s="1"/>
  <c r="G445" i="4"/>
  <c r="L445" i="4" s="1"/>
  <c r="G446" i="4"/>
  <c r="L446" i="4" s="1"/>
  <c r="L447" i="4"/>
  <c r="H440" i="4"/>
  <c r="H441" i="4"/>
  <c r="H442" i="4"/>
  <c r="H443" i="4"/>
  <c r="H444" i="4"/>
  <c r="H445" i="4"/>
  <c r="H446" i="4"/>
  <c r="K447" i="4"/>
  <c r="H294" i="4"/>
  <c r="H295" i="4"/>
  <c r="H296" i="4"/>
  <c r="K296" i="4" s="1"/>
  <c r="H297" i="4"/>
  <c r="J297" i="4" s="1"/>
  <c r="G294" i="4"/>
  <c r="L294" i="4" s="1"/>
  <c r="G295" i="4"/>
  <c r="L295" i="4" s="1"/>
  <c r="G296" i="4"/>
  <c r="L296" i="4" s="1"/>
  <c r="G297" i="4"/>
  <c r="L297" i="4" s="1"/>
  <c r="H124" i="4"/>
  <c r="J124" i="4" s="1"/>
  <c r="H125" i="4"/>
  <c r="K125" i="4" s="1"/>
  <c r="H126" i="4"/>
  <c r="K126" i="4" s="1"/>
  <c r="H127" i="4"/>
  <c r="K127" i="4" s="1"/>
  <c r="H128" i="4"/>
  <c r="K128" i="4" s="1"/>
  <c r="H129" i="4"/>
  <c r="K129" i="4" s="1"/>
  <c r="G123" i="4"/>
  <c r="G124" i="4"/>
  <c r="L124" i="4" s="1"/>
  <c r="G125" i="4"/>
  <c r="L125" i="4" s="1"/>
  <c r="G126" i="4"/>
  <c r="L126" i="4" s="1"/>
  <c r="G127" i="4"/>
  <c r="L127" i="4" s="1"/>
  <c r="G128" i="4"/>
  <c r="L128" i="4" s="1"/>
  <c r="G129" i="4"/>
  <c r="L129" i="4" s="1"/>
  <c r="I445" i="4" l="1"/>
  <c r="J598" i="4"/>
  <c r="M602" i="4"/>
  <c r="J602" i="4"/>
  <c r="I446" i="4"/>
  <c r="K598" i="4"/>
  <c r="J599" i="4"/>
  <c r="L599" i="4"/>
  <c r="L598" i="4"/>
  <c r="K599" i="4"/>
  <c r="K597" i="4"/>
  <c r="L597" i="4"/>
  <c r="K596" i="4"/>
  <c r="J601" i="4"/>
  <c r="J600" i="4"/>
  <c r="K601" i="4"/>
  <c r="K600" i="4"/>
  <c r="I295" i="4"/>
  <c r="I294" i="4"/>
  <c r="I448" i="4"/>
  <c r="J447" i="4"/>
  <c r="J446" i="4"/>
  <c r="K446" i="4"/>
  <c r="I443" i="4"/>
  <c r="I444" i="4"/>
  <c r="I447" i="4"/>
  <c r="J296" i="4"/>
  <c r="J294" i="4"/>
  <c r="I297" i="4"/>
  <c r="K295" i="4"/>
  <c r="I296" i="4"/>
  <c r="K294" i="4"/>
  <c r="J295" i="4"/>
  <c r="K297" i="4"/>
  <c r="K124" i="4"/>
  <c r="J128" i="4"/>
  <c r="I129" i="4"/>
  <c r="I124" i="4"/>
  <c r="J129" i="4"/>
  <c r="J127" i="4"/>
  <c r="I128" i="4"/>
  <c r="J126" i="4"/>
  <c r="I127" i="4"/>
  <c r="J125" i="4"/>
  <c r="I126" i="4"/>
  <c r="I125" i="4"/>
  <c r="K441" i="4" l="1"/>
  <c r="J442" i="4"/>
  <c r="J443" i="4"/>
  <c r="J444" i="4"/>
  <c r="J445" i="4"/>
  <c r="L443" i="4"/>
  <c r="H281" i="4"/>
  <c r="K281" i="4" s="1"/>
  <c r="H282" i="4"/>
  <c r="J282" i="4" s="1"/>
  <c r="H283" i="4"/>
  <c r="K283" i="4" s="1"/>
  <c r="H284" i="4"/>
  <c r="K284" i="4" s="1"/>
  <c r="H285" i="4"/>
  <c r="K285" i="4" s="1"/>
  <c r="H286" i="4"/>
  <c r="H287" i="4"/>
  <c r="J287" i="4" s="1"/>
  <c r="H288" i="4"/>
  <c r="J288" i="4" s="1"/>
  <c r="H289" i="4"/>
  <c r="K289" i="4" s="1"/>
  <c r="H290" i="4"/>
  <c r="J290" i="4" s="1"/>
  <c r="H291" i="4"/>
  <c r="K291" i="4" s="1"/>
  <c r="H292" i="4"/>
  <c r="K292" i="4" s="1"/>
  <c r="H293" i="4"/>
  <c r="K293" i="4" s="1"/>
  <c r="G286" i="4"/>
  <c r="L286" i="4" s="1"/>
  <c r="G287" i="4"/>
  <c r="L287" i="4" s="1"/>
  <c r="G288" i="4"/>
  <c r="L288" i="4" s="1"/>
  <c r="G289" i="4"/>
  <c r="L289" i="4" s="1"/>
  <c r="G290" i="4"/>
  <c r="L290" i="4" s="1"/>
  <c r="G291" i="4"/>
  <c r="L291" i="4" s="1"/>
  <c r="G292" i="4"/>
  <c r="L292" i="4" s="1"/>
  <c r="G293" i="4"/>
  <c r="L293" i="4" s="1"/>
  <c r="H112" i="4"/>
  <c r="K112" i="4" s="1"/>
  <c r="H113" i="4"/>
  <c r="K113" i="4" s="1"/>
  <c r="H114" i="4"/>
  <c r="K114" i="4" s="1"/>
  <c r="H115" i="4"/>
  <c r="K115" i="4" s="1"/>
  <c r="H116" i="4"/>
  <c r="K116" i="4" s="1"/>
  <c r="H117" i="4"/>
  <c r="K117" i="4" s="1"/>
  <c r="H118" i="4"/>
  <c r="K118" i="4" s="1"/>
  <c r="H119" i="4"/>
  <c r="J119" i="4" s="1"/>
  <c r="H120" i="4"/>
  <c r="J120" i="4" s="1"/>
  <c r="H121" i="4"/>
  <c r="J121" i="4" s="1"/>
  <c r="H122" i="4"/>
  <c r="H123" i="4"/>
  <c r="G112" i="4"/>
  <c r="L112" i="4" s="1"/>
  <c r="G113" i="4"/>
  <c r="L113" i="4" s="1"/>
  <c r="G114" i="4"/>
  <c r="L114" i="4" s="1"/>
  <c r="G115" i="4"/>
  <c r="L115" i="4" s="1"/>
  <c r="G116" i="4"/>
  <c r="L116" i="4" s="1"/>
  <c r="G117" i="4"/>
  <c r="L117" i="4" s="1"/>
  <c r="G118" i="4"/>
  <c r="L118" i="4" s="1"/>
  <c r="G119" i="4"/>
  <c r="L119" i="4" s="1"/>
  <c r="G120" i="4"/>
  <c r="L120" i="4" s="1"/>
  <c r="G121" i="4"/>
  <c r="L121" i="4" s="1"/>
  <c r="G122" i="4"/>
  <c r="L122" i="4" s="1"/>
  <c r="L123" i="4"/>
  <c r="H597" i="4"/>
  <c r="H596" i="4"/>
  <c r="I595" i="4"/>
  <c r="H595" i="4"/>
  <c r="M595" i="4" s="1"/>
  <c r="I594" i="4"/>
  <c r="L594" i="4" s="1"/>
  <c r="H594" i="4"/>
  <c r="M594" i="4" s="1"/>
  <c r="I593" i="4"/>
  <c r="L593" i="4" s="1"/>
  <c r="H593" i="4"/>
  <c r="M593" i="4" s="1"/>
  <c r="I592" i="4"/>
  <c r="K592" i="4" s="1"/>
  <c r="H592" i="4"/>
  <c r="M592" i="4" s="1"/>
  <c r="I591" i="4"/>
  <c r="K591" i="4" s="1"/>
  <c r="H591" i="4"/>
  <c r="M591" i="4" s="1"/>
  <c r="I590" i="4"/>
  <c r="L590" i="4" s="1"/>
  <c r="H590" i="4"/>
  <c r="M590" i="4" s="1"/>
  <c r="I589" i="4"/>
  <c r="L589" i="4" s="1"/>
  <c r="H589" i="4"/>
  <c r="M589" i="4" s="1"/>
  <c r="I588" i="4"/>
  <c r="K588" i="4" s="1"/>
  <c r="H588" i="4"/>
  <c r="M588" i="4" s="1"/>
  <c r="I587" i="4"/>
  <c r="L587" i="4" s="1"/>
  <c r="H587" i="4"/>
  <c r="M587" i="4" s="1"/>
  <c r="I586" i="4"/>
  <c r="L586" i="4" s="1"/>
  <c r="H586" i="4"/>
  <c r="M586" i="4" s="1"/>
  <c r="I585" i="4"/>
  <c r="L585" i="4" s="1"/>
  <c r="H585" i="4"/>
  <c r="M585" i="4" s="1"/>
  <c r="I584" i="4"/>
  <c r="K584" i="4" s="1"/>
  <c r="H584" i="4"/>
  <c r="M584" i="4" s="1"/>
  <c r="I583" i="4"/>
  <c r="L583" i="4" s="1"/>
  <c r="H583" i="4"/>
  <c r="M583" i="4" s="1"/>
  <c r="I582" i="4"/>
  <c r="L582" i="4" s="1"/>
  <c r="H582" i="4"/>
  <c r="M582" i="4" s="1"/>
  <c r="I581" i="4"/>
  <c r="L581" i="4" s="1"/>
  <c r="H581" i="4"/>
  <c r="M581" i="4" s="1"/>
  <c r="I580" i="4"/>
  <c r="K580" i="4" s="1"/>
  <c r="H580" i="4"/>
  <c r="M580" i="4" s="1"/>
  <c r="I579" i="4"/>
  <c r="L579" i="4" s="1"/>
  <c r="H579" i="4"/>
  <c r="M579" i="4" s="1"/>
  <c r="I578" i="4"/>
  <c r="L578" i="4" s="1"/>
  <c r="H578" i="4"/>
  <c r="M578" i="4" s="1"/>
  <c r="I577" i="4"/>
  <c r="L577" i="4" s="1"/>
  <c r="H577" i="4"/>
  <c r="M577" i="4" s="1"/>
  <c r="I576" i="4"/>
  <c r="K576" i="4" s="1"/>
  <c r="H576" i="4"/>
  <c r="M576" i="4" s="1"/>
  <c r="I575" i="4"/>
  <c r="L575" i="4" s="1"/>
  <c r="H575" i="4"/>
  <c r="M575" i="4" s="1"/>
  <c r="I574" i="4"/>
  <c r="L574" i="4" s="1"/>
  <c r="H574" i="4"/>
  <c r="M574" i="4" s="1"/>
  <c r="I573" i="4"/>
  <c r="L573" i="4" s="1"/>
  <c r="H573" i="4"/>
  <c r="M573" i="4" s="1"/>
  <c r="I572" i="4"/>
  <c r="K572" i="4" s="1"/>
  <c r="H572" i="4"/>
  <c r="M572" i="4" s="1"/>
  <c r="I571" i="4"/>
  <c r="K571" i="4" s="1"/>
  <c r="H571" i="4"/>
  <c r="M571" i="4" s="1"/>
  <c r="I570" i="4"/>
  <c r="L570" i="4" s="1"/>
  <c r="H570" i="4"/>
  <c r="M570" i="4" s="1"/>
  <c r="I569" i="4"/>
  <c r="L569" i="4" s="1"/>
  <c r="H569" i="4"/>
  <c r="M569" i="4" s="1"/>
  <c r="I568" i="4"/>
  <c r="K568" i="4" s="1"/>
  <c r="H568" i="4"/>
  <c r="M568" i="4" s="1"/>
  <c r="I567" i="4"/>
  <c r="L567" i="4" s="1"/>
  <c r="H567" i="4"/>
  <c r="M567" i="4" s="1"/>
  <c r="I566" i="4"/>
  <c r="L566" i="4" s="1"/>
  <c r="H566" i="4"/>
  <c r="M566" i="4" s="1"/>
  <c r="I565" i="4"/>
  <c r="L565" i="4" s="1"/>
  <c r="H565" i="4"/>
  <c r="M565" i="4" s="1"/>
  <c r="I564" i="4"/>
  <c r="K564" i="4" s="1"/>
  <c r="H564" i="4"/>
  <c r="M564" i="4" s="1"/>
  <c r="I563" i="4"/>
  <c r="L563" i="4" s="1"/>
  <c r="H563" i="4"/>
  <c r="M563" i="4" s="1"/>
  <c r="L442" i="4"/>
  <c r="L441" i="4"/>
  <c r="K440" i="4"/>
  <c r="L440" i="4"/>
  <c r="H439" i="4"/>
  <c r="J439" i="4" s="1"/>
  <c r="L439" i="4"/>
  <c r="H438" i="4"/>
  <c r="K438" i="4" s="1"/>
  <c r="L438" i="4"/>
  <c r="H437" i="4"/>
  <c r="L437" i="4"/>
  <c r="H436" i="4"/>
  <c r="K436" i="4" s="1"/>
  <c r="G436" i="4"/>
  <c r="L436" i="4" s="1"/>
  <c r="H435" i="4"/>
  <c r="K435" i="4" s="1"/>
  <c r="G435" i="4"/>
  <c r="L435" i="4" s="1"/>
  <c r="H434" i="4"/>
  <c r="K434" i="4" s="1"/>
  <c r="G434" i="4"/>
  <c r="L434" i="4" s="1"/>
  <c r="H433" i="4"/>
  <c r="G433" i="4"/>
  <c r="L433" i="4" s="1"/>
  <c r="H432" i="4"/>
  <c r="K432" i="4" s="1"/>
  <c r="G432" i="4"/>
  <c r="L432" i="4" s="1"/>
  <c r="H431" i="4"/>
  <c r="J431" i="4" s="1"/>
  <c r="G431" i="4"/>
  <c r="L431" i="4" s="1"/>
  <c r="H430" i="4"/>
  <c r="K430" i="4" s="1"/>
  <c r="G430" i="4"/>
  <c r="L430" i="4" s="1"/>
  <c r="H429" i="4"/>
  <c r="G429" i="4"/>
  <c r="L429" i="4" s="1"/>
  <c r="H428" i="4"/>
  <c r="K428" i="4" s="1"/>
  <c r="G428" i="4"/>
  <c r="L428" i="4" s="1"/>
  <c r="H427" i="4"/>
  <c r="K427" i="4" s="1"/>
  <c r="G427" i="4"/>
  <c r="L427" i="4" s="1"/>
  <c r="H426" i="4"/>
  <c r="K426" i="4" s="1"/>
  <c r="G426" i="4"/>
  <c r="L426" i="4" s="1"/>
  <c r="H425" i="4"/>
  <c r="K425" i="4" s="1"/>
  <c r="G425" i="4"/>
  <c r="L425" i="4" s="1"/>
  <c r="H424" i="4"/>
  <c r="K424" i="4" s="1"/>
  <c r="G424" i="4"/>
  <c r="L424" i="4" s="1"/>
  <c r="H423" i="4"/>
  <c r="J423" i="4" s="1"/>
  <c r="G423" i="4"/>
  <c r="H422" i="4"/>
  <c r="K422" i="4" s="1"/>
  <c r="G422" i="4"/>
  <c r="L422" i="4" s="1"/>
  <c r="H421" i="4"/>
  <c r="K421" i="4" s="1"/>
  <c r="G421" i="4"/>
  <c r="L421" i="4" s="1"/>
  <c r="H420" i="4"/>
  <c r="K420" i="4" s="1"/>
  <c r="G420" i="4"/>
  <c r="L420" i="4" s="1"/>
  <c r="H419" i="4"/>
  <c r="K419" i="4" s="1"/>
  <c r="G419" i="4"/>
  <c r="H418" i="4"/>
  <c r="K418" i="4" s="1"/>
  <c r="G418" i="4"/>
  <c r="L418" i="4" s="1"/>
  <c r="H417" i="4"/>
  <c r="G417" i="4"/>
  <c r="L417" i="4" s="1"/>
  <c r="H416" i="4"/>
  <c r="K416" i="4" s="1"/>
  <c r="G416" i="4"/>
  <c r="L416" i="4" s="1"/>
  <c r="G285" i="4"/>
  <c r="L285" i="4" s="1"/>
  <c r="G284" i="4"/>
  <c r="L284" i="4" s="1"/>
  <c r="G283" i="4"/>
  <c r="L283" i="4" s="1"/>
  <c r="G282" i="4"/>
  <c r="L282" i="4" s="1"/>
  <c r="G281" i="4"/>
  <c r="L281" i="4" s="1"/>
  <c r="H280" i="4"/>
  <c r="K280" i="4" s="1"/>
  <c r="G280" i="4"/>
  <c r="L280" i="4" s="1"/>
  <c r="H279" i="4"/>
  <c r="K279" i="4" s="1"/>
  <c r="G279" i="4"/>
  <c r="L279" i="4" s="1"/>
  <c r="H278" i="4"/>
  <c r="J278" i="4" s="1"/>
  <c r="G278" i="4"/>
  <c r="L278" i="4" s="1"/>
  <c r="H277" i="4"/>
  <c r="K277" i="4" s="1"/>
  <c r="G277" i="4"/>
  <c r="L277" i="4" s="1"/>
  <c r="H276" i="4"/>
  <c r="K276" i="4" s="1"/>
  <c r="G276" i="4"/>
  <c r="L276" i="4" s="1"/>
  <c r="H275" i="4"/>
  <c r="K275" i="4" s="1"/>
  <c r="G275" i="4"/>
  <c r="L275" i="4" s="1"/>
  <c r="H274" i="4"/>
  <c r="J274" i="4" s="1"/>
  <c r="G274" i="4"/>
  <c r="L274" i="4" s="1"/>
  <c r="H273" i="4"/>
  <c r="K273" i="4" s="1"/>
  <c r="G273" i="4"/>
  <c r="L273" i="4" s="1"/>
  <c r="H272" i="4"/>
  <c r="K272" i="4" s="1"/>
  <c r="G272" i="4"/>
  <c r="L272" i="4" s="1"/>
  <c r="H271" i="4"/>
  <c r="K271" i="4" s="1"/>
  <c r="G271" i="4"/>
  <c r="L271" i="4" s="1"/>
  <c r="H270" i="4"/>
  <c r="J270" i="4" s="1"/>
  <c r="G270" i="4"/>
  <c r="L270" i="4" s="1"/>
  <c r="H269" i="4"/>
  <c r="K269" i="4" s="1"/>
  <c r="G269" i="4"/>
  <c r="L269" i="4" s="1"/>
  <c r="H268" i="4"/>
  <c r="K268" i="4" s="1"/>
  <c r="G268" i="4"/>
  <c r="L268" i="4" s="1"/>
  <c r="H267" i="4"/>
  <c r="K267" i="4" s="1"/>
  <c r="G267" i="4"/>
  <c r="L267" i="4" s="1"/>
  <c r="H266" i="4"/>
  <c r="J266" i="4" s="1"/>
  <c r="G266" i="4"/>
  <c r="L266" i="4" s="1"/>
  <c r="H265" i="4"/>
  <c r="K265" i="4" s="1"/>
  <c r="G265" i="4"/>
  <c r="L265" i="4" s="1"/>
  <c r="H264" i="4"/>
  <c r="K264" i="4" s="1"/>
  <c r="G264" i="4"/>
  <c r="L264" i="4" s="1"/>
  <c r="H263" i="4"/>
  <c r="K263" i="4" s="1"/>
  <c r="G263" i="4"/>
  <c r="L263" i="4" s="1"/>
  <c r="H262" i="4"/>
  <c r="J262" i="4" s="1"/>
  <c r="G262" i="4"/>
  <c r="L262" i="4" s="1"/>
  <c r="H261" i="4"/>
  <c r="K261" i="4" s="1"/>
  <c r="G261" i="4"/>
  <c r="L261" i="4" s="1"/>
  <c r="H111" i="4"/>
  <c r="J111" i="4" s="1"/>
  <c r="G111" i="4"/>
  <c r="L111" i="4" s="1"/>
  <c r="H110" i="4"/>
  <c r="K110" i="4" s="1"/>
  <c r="G110" i="4"/>
  <c r="L110" i="4" s="1"/>
  <c r="H109" i="4"/>
  <c r="K109" i="4" s="1"/>
  <c r="G109" i="4"/>
  <c r="L109" i="4" s="1"/>
  <c r="H108" i="4"/>
  <c r="K108" i="4" s="1"/>
  <c r="G108" i="4"/>
  <c r="L108" i="4" s="1"/>
  <c r="H107" i="4"/>
  <c r="K107" i="4" s="1"/>
  <c r="G107" i="4"/>
  <c r="H106" i="4"/>
  <c r="K106" i="4" s="1"/>
  <c r="G106" i="4"/>
  <c r="L106" i="4" s="1"/>
  <c r="H105" i="4"/>
  <c r="G105" i="4"/>
  <c r="L105" i="4" s="1"/>
  <c r="H104" i="4"/>
  <c r="K104" i="4" s="1"/>
  <c r="G104" i="4"/>
  <c r="L104" i="4" s="1"/>
  <c r="H103" i="4"/>
  <c r="K103" i="4" s="1"/>
  <c r="G103" i="4"/>
  <c r="L103" i="4" s="1"/>
  <c r="H102" i="4"/>
  <c r="K102" i="4" s="1"/>
  <c r="G102" i="4"/>
  <c r="L102" i="4" s="1"/>
  <c r="H101" i="4"/>
  <c r="K101" i="4" s="1"/>
  <c r="G101" i="4"/>
  <c r="L101" i="4" s="1"/>
  <c r="H100" i="4"/>
  <c r="K100" i="4" s="1"/>
  <c r="G100" i="4"/>
  <c r="L100" i="4" s="1"/>
  <c r="H99" i="4"/>
  <c r="K99" i="4" s="1"/>
  <c r="G99" i="4"/>
  <c r="H98" i="4"/>
  <c r="G98" i="4"/>
  <c r="L98" i="4" s="1"/>
  <c r="H97" i="4"/>
  <c r="G97" i="4"/>
  <c r="L97" i="4" s="1"/>
  <c r="H96" i="4"/>
  <c r="K96" i="4" s="1"/>
  <c r="G96" i="4"/>
  <c r="L96" i="4" s="1"/>
  <c r="H95" i="4"/>
  <c r="J95" i="4" s="1"/>
  <c r="G95" i="4"/>
  <c r="L95" i="4" s="1"/>
  <c r="H94" i="4"/>
  <c r="K94" i="4" s="1"/>
  <c r="G94" i="4"/>
  <c r="L94" i="4" s="1"/>
  <c r="H93" i="4"/>
  <c r="G93" i="4"/>
  <c r="L93" i="4" s="1"/>
  <c r="H92" i="4"/>
  <c r="K92" i="4" s="1"/>
  <c r="G92" i="4"/>
  <c r="L92" i="4" s="1"/>
  <c r="H91" i="4"/>
  <c r="J91" i="4" s="1"/>
  <c r="G91" i="4"/>
  <c r="L91" i="4" s="1"/>
  <c r="H90" i="4"/>
  <c r="K90" i="4" s="1"/>
  <c r="G90" i="4"/>
  <c r="L90" i="4" s="1"/>
  <c r="F106" i="2"/>
  <c r="D106" i="2"/>
  <c r="C106" i="2"/>
  <c r="E105" i="2"/>
  <c r="G105" i="2" s="1"/>
  <c r="H105" i="2" s="1"/>
  <c r="E104" i="2"/>
  <c r="I104" i="2" s="1"/>
  <c r="E103" i="2"/>
  <c r="F88" i="2"/>
  <c r="D88" i="2"/>
  <c r="C88" i="2"/>
  <c r="I87" i="2"/>
  <c r="I86" i="2"/>
  <c r="I85" i="2"/>
  <c r="F74" i="2"/>
  <c r="D74" i="2"/>
  <c r="C74" i="2"/>
  <c r="G71" i="2"/>
  <c r="H71" i="2" s="1"/>
  <c r="E71" i="2"/>
  <c r="J71" i="2" s="1"/>
  <c r="G57" i="2"/>
  <c r="H57" i="2" s="1"/>
  <c r="E57" i="2"/>
  <c r="J57" i="2" s="1"/>
  <c r="G63" i="2"/>
  <c r="H63" i="2" s="1"/>
  <c r="E63" i="2"/>
  <c r="G65" i="2"/>
  <c r="H65" i="2" s="1"/>
  <c r="E65" i="2"/>
  <c r="J65" i="2" s="1"/>
  <c r="G69" i="2"/>
  <c r="H69" i="2" s="1"/>
  <c r="E69" i="2"/>
  <c r="J69" i="2" s="1"/>
  <c r="G56" i="2"/>
  <c r="H56" i="2" s="1"/>
  <c r="E56" i="2"/>
  <c r="J56" i="2" s="1"/>
  <c r="G70" i="2"/>
  <c r="H70" i="2" s="1"/>
  <c r="E70" i="2"/>
  <c r="J70" i="2" s="1"/>
  <c r="G68" i="2"/>
  <c r="H68" i="2" s="1"/>
  <c r="E68" i="2"/>
  <c r="J68" i="2" s="1"/>
  <c r="G66" i="2"/>
  <c r="H66" i="2" s="1"/>
  <c r="E66" i="2"/>
  <c r="J66" i="2" s="1"/>
  <c r="G60" i="2"/>
  <c r="H60" i="2" s="1"/>
  <c r="E60" i="2"/>
  <c r="J60" i="2" s="1"/>
  <c r="G67" i="2"/>
  <c r="H67" i="2" s="1"/>
  <c r="E67" i="2"/>
  <c r="G72" i="2"/>
  <c r="H72" i="2" s="1"/>
  <c r="E72" i="2"/>
  <c r="J72" i="2" s="1"/>
  <c r="G59" i="2"/>
  <c r="H59" i="2" s="1"/>
  <c r="E59" i="2"/>
  <c r="J59" i="2" s="1"/>
  <c r="G73" i="2"/>
  <c r="H73" i="2" s="1"/>
  <c r="E73" i="2"/>
  <c r="J73" i="2" s="1"/>
  <c r="G61" i="2"/>
  <c r="H61" i="2" s="1"/>
  <c r="E61" i="2"/>
  <c r="J61" i="2" s="1"/>
  <c r="G55" i="2"/>
  <c r="H55" i="2" s="1"/>
  <c r="E55" i="2"/>
  <c r="J55" i="2" s="1"/>
  <c r="G62" i="2"/>
  <c r="H62" i="2" s="1"/>
  <c r="E62" i="2"/>
  <c r="J62" i="2" s="1"/>
  <c r="G58" i="2"/>
  <c r="H58" i="2" s="1"/>
  <c r="E58" i="2"/>
  <c r="J58" i="2" s="1"/>
  <c r="G64" i="2"/>
  <c r="H64" i="2" s="1"/>
  <c r="E64" i="2"/>
  <c r="F47" i="2"/>
  <c r="C15" i="2" s="1"/>
  <c r="D47" i="2"/>
  <c r="C47" i="2"/>
  <c r="C18" i="2" s="1"/>
  <c r="J40" i="2"/>
  <c r="G40" i="2"/>
  <c r="H40" i="2" s="1"/>
  <c r="G35" i="2"/>
  <c r="H35" i="2" s="1"/>
  <c r="J36" i="2"/>
  <c r="G36" i="2"/>
  <c r="H36" i="2" s="1"/>
  <c r="G34" i="2"/>
  <c r="H34" i="2" s="1"/>
  <c r="J34" i="2"/>
  <c r="G45" i="2"/>
  <c r="H45" i="2" s="1"/>
  <c r="J45" i="2"/>
  <c r="J38" i="2"/>
  <c r="G38" i="2"/>
  <c r="H38" i="2" s="1"/>
  <c r="G31" i="2"/>
  <c r="H31" i="2" s="1"/>
  <c r="J31" i="2"/>
  <c r="J39" i="2"/>
  <c r="G39" i="2"/>
  <c r="H39" i="2" s="1"/>
  <c r="J46" i="2"/>
  <c r="G46" i="2"/>
  <c r="H46" i="2" s="1"/>
  <c r="G41" i="2"/>
  <c r="H41" i="2" s="1"/>
  <c r="J29" i="2"/>
  <c r="G29" i="2"/>
  <c r="H29" i="2" s="1"/>
  <c r="G37" i="2"/>
  <c r="H37" i="2" s="1"/>
  <c r="J37" i="2"/>
  <c r="G33" i="2"/>
  <c r="H33" i="2" s="1"/>
  <c r="J33" i="2"/>
  <c r="J32" i="2"/>
  <c r="G32" i="2"/>
  <c r="H32" i="2" s="1"/>
  <c r="G43" i="2"/>
  <c r="H43" i="2" s="1"/>
  <c r="J43" i="2"/>
  <c r="J30" i="2"/>
  <c r="G30" i="2"/>
  <c r="H30" i="2" s="1"/>
  <c r="J44" i="2"/>
  <c r="G44" i="2"/>
  <c r="H44" i="2" s="1"/>
  <c r="G28" i="2"/>
  <c r="H28" i="2" s="1"/>
  <c r="J42" i="2"/>
  <c r="G42" i="2"/>
  <c r="H42" i="2" s="1"/>
  <c r="E47" i="2"/>
  <c r="I31" i="2" l="1"/>
  <c r="G104" i="2"/>
  <c r="H104" i="2" s="1"/>
  <c r="G85" i="2"/>
  <c r="H85" i="2" s="1"/>
  <c r="I57" i="2"/>
  <c r="L595" i="4"/>
  <c r="J595" i="4"/>
  <c r="M596" i="4"/>
  <c r="J596" i="4"/>
  <c r="M597" i="4"/>
  <c r="J597" i="4"/>
  <c r="K443" i="4"/>
  <c r="K444" i="4"/>
  <c r="K122" i="4"/>
  <c r="J122" i="4"/>
  <c r="J123" i="4"/>
  <c r="K123" i="4"/>
  <c r="G103" i="2"/>
  <c r="H103" i="2" s="1"/>
  <c r="E106" i="2"/>
  <c r="G106" i="2" s="1"/>
  <c r="H106" i="2" s="1"/>
  <c r="I64" i="2"/>
  <c r="I67" i="2"/>
  <c r="I62" i="2"/>
  <c r="I103" i="2"/>
  <c r="I106" i="2"/>
  <c r="I105" i="2"/>
  <c r="G86" i="2"/>
  <c r="H86" i="2" s="1"/>
  <c r="G87" i="2"/>
  <c r="H87" i="2" s="1"/>
  <c r="I63" i="2"/>
  <c r="J67" i="2"/>
  <c r="I72" i="2"/>
  <c r="I56" i="2"/>
  <c r="I73" i="2"/>
  <c r="G74" i="2"/>
  <c r="H74" i="2" s="1"/>
  <c r="I65" i="2"/>
  <c r="J64" i="2"/>
  <c r="J63" i="2"/>
  <c r="I71" i="2"/>
  <c r="I66" i="2"/>
  <c r="I60" i="2"/>
  <c r="I32" i="2"/>
  <c r="I40" i="2"/>
  <c r="I38" i="2"/>
  <c r="I35" i="2"/>
  <c r="I39" i="2"/>
  <c r="I42" i="2"/>
  <c r="I41" i="2"/>
  <c r="G47" i="2"/>
  <c r="H47" i="2" s="1"/>
  <c r="I29" i="2"/>
  <c r="I30" i="2"/>
  <c r="J47" i="2"/>
  <c r="I28" i="2"/>
  <c r="I36" i="2"/>
  <c r="I419" i="4"/>
  <c r="K445" i="4"/>
  <c r="K442" i="4"/>
  <c r="I441" i="4"/>
  <c r="I442" i="4"/>
  <c r="J419" i="4"/>
  <c r="I289" i="4"/>
  <c r="J289" i="4"/>
  <c r="I286" i="4"/>
  <c r="J115" i="4"/>
  <c r="J286" i="4"/>
  <c r="J283" i="4"/>
  <c r="I293" i="4"/>
  <c r="I287" i="4"/>
  <c r="K286" i="4"/>
  <c r="I283" i="4"/>
  <c r="I285" i="4"/>
  <c r="I284" i="4"/>
  <c r="I292" i="4"/>
  <c r="K288" i="4"/>
  <c r="I291" i="4"/>
  <c r="I282" i="4"/>
  <c r="J285" i="4"/>
  <c r="K287" i="4"/>
  <c r="J293" i="4"/>
  <c r="J284" i="4"/>
  <c r="I288" i="4"/>
  <c r="J292" i="4"/>
  <c r="J291" i="4"/>
  <c r="I290" i="4"/>
  <c r="K290" i="4"/>
  <c r="I423" i="4"/>
  <c r="I429" i="4"/>
  <c r="K423" i="4"/>
  <c r="L584" i="4"/>
  <c r="J261" i="4"/>
  <c r="I121" i="4"/>
  <c r="I120" i="4"/>
  <c r="J118" i="4"/>
  <c r="K120" i="4"/>
  <c r="K119" i="4"/>
  <c r="I99" i="4"/>
  <c r="I116" i="4"/>
  <c r="I119" i="4"/>
  <c r="I118" i="4"/>
  <c r="I117" i="4"/>
  <c r="K121" i="4"/>
  <c r="I123" i="4"/>
  <c r="I115" i="4"/>
  <c r="I122" i="4"/>
  <c r="I114" i="4"/>
  <c r="J117" i="4"/>
  <c r="I105" i="4"/>
  <c r="J427" i="4"/>
  <c r="L592" i="4"/>
  <c r="J567" i="4"/>
  <c r="K95" i="4"/>
  <c r="I111" i="4"/>
  <c r="J269" i="4"/>
  <c r="K567" i="4"/>
  <c r="I93" i="4"/>
  <c r="K111" i="4"/>
  <c r="J281" i="4"/>
  <c r="J579" i="4"/>
  <c r="I417" i="4"/>
  <c r="J99" i="4"/>
  <c r="K417" i="4"/>
  <c r="I97" i="4"/>
  <c r="J273" i="4"/>
  <c r="I421" i="4"/>
  <c r="I437" i="4"/>
  <c r="L571" i="4"/>
  <c r="J573" i="4"/>
  <c r="L576" i="4"/>
  <c r="K97" i="4"/>
  <c r="J103" i="4"/>
  <c r="I107" i="4"/>
  <c r="K437" i="4"/>
  <c r="J587" i="4"/>
  <c r="J265" i="4"/>
  <c r="K587" i="4"/>
  <c r="J107" i="4"/>
  <c r="J277" i="4"/>
  <c r="J435" i="4"/>
  <c r="I425" i="4"/>
  <c r="I433" i="4"/>
  <c r="L572" i="4"/>
  <c r="L591" i="4"/>
  <c r="K93" i="4"/>
  <c r="K433" i="4"/>
  <c r="I109" i="4"/>
  <c r="I98" i="4"/>
  <c r="I101" i="4"/>
  <c r="I113" i="4"/>
  <c r="I91" i="4"/>
  <c r="J93" i="4"/>
  <c r="J109" i="4"/>
  <c r="I261" i="4"/>
  <c r="I265" i="4"/>
  <c r="I269" i="4"/>
  <c r="I273" i="4"/>
  <c r="I277" i="4"/>
  <c r="I281" i="4"/>
  <c r="J417" i="4"/>
  <c r="I431" i="4"/>
  <c r="J433" i="4"/>
  <c r="K91" i="4"/>
  <c r="I103" i="4"/>
  <c r="J105" i="4"/>
  <c r="I263" i="4"/>
  <c r="I267" i="4"/>
  <c r="I271" i="4"/>
  <c r="I275" i="4"/>
  <c r="I279" i="4"/>
  <c r="I427" i="4"/>
  <c r="J429" i="4"/>
  <c r="K431" i="4"/>
  <c r="K105" i="4"/>
  <c r="J263" i="4"/>
  <c r="J267" i="4"/>
  <c r="J271" i="4"/>
  <c r="J275" i="4"/>
  <c r="J279" i="4"/>
  <c r="K429" i="4"/>
  <c r="J101" i="4"/>
  <c r="J425" i="4"/>
  <c r="I439" i="4"/>
  <c r="J441" i="4"/>
  <c r="I95" i="4"/>
  <c r="J97" i="4"/>
  <c r="J113" i="4"/>
  <c r="K262" i="4"/>
  <c r="K266" i="4"/>
  <c r="K270" i="4"/>
  <c r="K274" i="4"/>
  <c r="K278" i="4"/>
  <c r="K282" i="4"/>
  <c r="J421" i="4"/>
  <c r="I435" i="4"/>
  <c r="J437" i="4"/>
  <c r="K439" i="4"/>
  <c r="J563" i="4"/>
  <c r="L580" i="4"/>
  <c r="J583" i="4"/>
  <c r="J569" i="4"/>
  <c r="J589" i="4"/>
  <c r="K563" i="4"/>
  <c r="J565" i="4"/>
  <c r="K583" i="4"/>
  <c r="J585" i="4"/>
  <c r="L568" i="4"/>
  <c r="J575" i="4"/>
  <c r="K579" i="4"/>
  <c r="J581" i="4"/>
  <c r="K595" i="4"/>
  <c r="J571" i="4"/>
  <c r="K575" i="4"/>
  <c r="L588" i="4"/>
  <c r="J591" i="4"/>
  <c r="L564" i="4"/>
  <c r="J577" i="4"/>
  <c r="J593" i="4"/>
  <c r="I106" i="4"/>
  <c r="I418" i="4"/>
  <c r="I426" i="4"/>
  <c r="I434" i="4"/>
  <c r="J90" i="4"/>
  <c r="J94" i="4"/>
  <c r="J98" i="4"/>
  <c r="L99" i="4"/>
  <c r="J102" i="4"/>
  <c r="J106" i="4"/>
  <c r="L107" i="4"/>
  <c r="J110" i="4"/>
  <c r="J114" i="4"/>
  <c r="I264" i="4"/>
  <c r="I268" i="4"/>
  <c r="I272" i="4"/>
  <c r="I276" i="4"/>
  <c r="I280" i="4"/>
  <c r="J418" i="4"/>
  <c r="L419" i="4"/>
  <c r="J422" i="4"/>
  <c r="L423" i="4"/>
  <c r="J426" i="4"/>
  <c r="J430" i="4"/>
  <c r="J434" i="4"/>
  <c r="J438" i="4"/>
  <c r="J566" i="4"/>
  <c r="J570" i="4"/>
  <c r="J574" i="4"/>
  <c r="J578" i="4"/>
  <c r="J582" i="4"/>
  <c r="J586" i="4"/>
  <c r="J590" i="4"/>
  <c r="J594" i="4"/>
  <c r="I90" i="4"/>
  <c r="I94" i="4"/>
  <c r="I102" i="4"/>
  <c r="I110" i="4"/>
  <c r="I422" i="4"/>
  <c r="I430" i="4"/>
  <c r="I438" i="4"/>
  <c r="K98" i="4"/>
  <c r="J264" i="4"/>
  <c r="J268" i="4"/>
  <c r="J272" i="4"/>
  <c r="J276" i="4"/>
  <c r="J280" i="4"/>
  <c r="K566" i="4"/>
  <c r="K570" i="4"/>
  <c r="K574" i="4"/>
  <c r="K578" i="4"/>
  <c r="K582" i="4"/>
  <c r="K586" i="4"/>
  <c r="K590" i="4"/>
  <c r="K594" i="4"/>
  <c r="I92" i="4"/>
  <c r="I96" i="4"/>
  <c r="I100" i="4"/>
  <c r="I104" i="4"/>
  <c r="I108" i="4"/>
  <c r="I112" i="4"/>
  <c r="I416" i="4"/>
  <c r="I420" i="4"/>
  <c r="I424" i="4"/>
  <c r="I428" i="4"/>
  <c r="I432" i="4"/>
  <c r="I436" i="4"/>
  <c r="I440" i="4"/>
  <c r="K565" i="4"/>
  <c r="K569" i="4"/>
  <c r="K573" i="4"/>
  <c r="K577" i="4"/>
  <c r="K581" i="4"/>
  <c r="K585" i="4"/>
  <c r="K589" i="4"/>
  <c r="K593" i="4"/>
  <c r="J92" i="4"/>
  <c r="J96" i="4"/>
  <c r="J100" i="4"/>
  <c r="J104" i="4"/>
  <c r="J108" i="4"/>
  <c r="J112" i="4"/>
  <c r="J116" i="4"/>
  <c r="I262" i="4"/>
  <c r="I266" i="4"/>
  <c r="I270" i="4"/>
  <c r="I274" i="4"/>
  <c r="I278" i="4"/>
  <c r="J416" i="4"/>
  <c r="J420" i="4"/>
  <c r="J424" i="4"/>
  <c r="J428" i="4"/>
  <c r="J432" i="4"/>
  <c r="J436" i="4"/>
  <c r="J440" i="4"/>
  <c r="J564" i="4"/>
  <c r="J568" i="4"/>
  <c r="J572" i="4"/>
  <c r="J576" i="4"/>
  <c r="J580" i="4"/>
  <c r="J584" i="4"/>
  <c r="J588" i="4"/>
  <c r="J592" i="4"/>
  <c r="C16" i="2"/>
  <c r="D14" i="2" s="1"/>
  <c r="C14" i="2"/>
  <c r="C17" i="2"/>
  <c r="E88" i="2"/>
  <c r="I44" i="2"/>
  <c r="I46" i="2"/>
  <c r="I37" i="2"/>
  <c r="I34" i="2"/>
  <c r="I61" i="2"/>
  <c r="I70" i="2"/>
  <c r="I58" i="2"/>
  <c r="I43" i="2"/>
  <c r="I59" i="2"/>
  <c r="I69" i="2"/>
  <c r="J28" i="2"/>
  <c r="I33" i="2"/>
  <c r="J41" i="2"/>
  <c r="I45" i="2"/>
  <c r="J35" i="2"/>
  <c r="I55" i="2"/>
  <c r="I68" i="2"/>
  <c r="E74" i="2"/>
  <c r="I74" i="2" l="1"/>
  <c r="D15" i="2"/>
  <c r="I47" i="2"/>
  <c r="C19" i="2"/>
  <c r="D17" i="2" s="1"/>
  <c r="D18" i="2"/>
  <c r="I88" i="2"/>
  <c r="G88" i="2"/>
  <c r="H88" i="2" s="1"/>
  <c r="J74" i="2"/>
</calcChain>
</file>

<file path=xl/sharedStrings.xml><?xml version="1.0" encoding="utf-8"?>
<sst xmlns="http://schemas.openxmlformats.org/spreadsheetml/2006/main" count="6954" uniqueCount="472">
  <si>
    <t>Fecha de recolección</t>
  </si>
  <si>
    <t>Nombre del recolector de la información</t>
  </si>
  <si>
    <t>Localidad donde se desarrolla el conteo</t>
  </si>
  <si>
    <t>Nombre del barrio</t>
  </si>
  <si>
    <t xml:space="preserve">Lugar de recolección </t>
  </si>
  <si>
    <t xml:space="preserve">P Bien </t>
  </si>
  <si>
    <t xml:space="preserve">P Mal </t>
  </si>
  <si>
    <t xml:space="preserve">V Mal </t>
  </si>
  <si>
    <t xml:space="preserve">V Sin </t>
  </si>
  <si>
    <t>2021-02-19</t>
  </si>
  <si>
    <t>Juan Carlos Rozo</t>
  </si>
  <si>
    <t>Usme</t>
  </si>
  <si>
    <t>Plaza de usme</t>
  </si>
  <si>
    <t>Plaza de mercado</t>
  </si>
  <si>
    <t>Calle principal con aglomeración de púbico</t>
  </si>
  <si>
    <t>Centro comercial</t>
  </si>
  <si>
    <t>San Cristóbal</t>
  </si>
  <si>
    <t>20 de julio</t>
  </si>
  <si>
    <t>Ciudad Bolívar</t>
  </si>
  <si>
    <t>Candelaria la nueva</t>
  </si>
  <si>
    <t>El ensueño</t>
  </si>
  <si>
    <t>Peñon del cortijo</t>
  </si>
  <si>
    <t>2021-02-23</t>
  </si>
  <si>
    <t>Pedro Bernal Meauri</t>
  </si>
  <si>
    <t>Usaquén</t>
  </si>
  <si>
    <t>Unicentro</t>
  </si>
  <si>
    <t>Chapinero</t>
  </si>
  <si>
    <t>Avenida Chile</t>
  </si>
  <si>
    <t>Lourdes</t>
  </si>
  <si>
    <t>Otro</t>
  </si>
  <si>
    <t>La Candelaria</t>
  </si>
  <si>
    <t>Centro</t>
  </si>
  <si>
    <t>Egipto</t>
  </si>
  <si>
    <t>2021-02-25</t>
  </si>
  <si>
    <t>Fontibón</t>
  </si>
  <si>
    <t>Hayuelos</t>
  </si>
  <si>
    <t>Suba</t>
  </si>
  <si>
    <t>El Portal</t>
  </si>
  <si>
    <t>Centro Suba</t>
  </si>
  <si>
    <t>El Rincón</t>
  </si>
  <si>
    <t>Engativá</t>
  </si>
  <si>
    <t>El Portal 80</t>
  </si>
  <si>
    <t>Las Ferias</t>
  </si>
  <si>
    <t>2021-03-04</t>
  </si>
  <si>
    <t>Antonio Nariño</t>
  </si>
  <si>
    <t>Restrepo</t>
  </si>
  <si>
    <t>Ecocampo</t>
  </si>
  <si>
    <t>Perdomo</t>
  </si>
  <si>
    <t>Rafael Uribe Uribe</t>
  </si>
  <si>
    <t>El Carmen</t>
  </si>
  <si>
    <t>La Estrella</t>
  </si>
  <si>
    <t>Olaya</t>
  </si>
  <si>
    <t>Centro Mayor</t>
  </si>
  <si>
    <t>Puente Aranda</t>
  </si>
  <si>
    <t>Trinidad Galan</t>
  </si>
  <si>
    <t>San Andresito la 38</t>
  </si>
  <si>
    <t>Plaza Centro</t>
  </si>
  <si>
    <t>2021-03-05</t>
  </si>
  <si>
    <t>Barrio Unidos</t>
  </si>
  <si>
    <t>La Floresta</t>
  </si>
  <si>
    <t>Siete de Agosto</t>
  </si>
  <si>
    <t>Teusaquillo</t>
  </si>
  <si>
    <t>Pablo VI</t>
  </si>
  <si>
    <t>Galerías</t>
  </si>
  <si>
    <t>Parkway</t>
  </si>
  <si>
    <t>Los Mártires</t>
  </si>
  <si>
    <t>Paloquemao</t>
  </si>
  <si>
    <t>Santa fe</t>
  </si>
  <si>
    <t>La Perseverancia</t>
  </si>
  <si>
    <t>San Victorino</t>
  </si>
  <si>
    <t>Calle 6</t>
  </si>
  <si>
    <t>2021-03-10</t>
  </si>
  <si>
    <t>Portal Suba</t>
  </si>
  <si>
    <t>El Rincon</t>
  </si>
  <si>
    <t>Portal 80 de TRansmilenio</t>
  </si>
  <si>
    <t>Chicó</t>
  </si>
  <si>
    <t>Usaquen</t>
  </si>
  <si>
    <t>2021-03-11</t>
  </si>
  <si>
    <t>La Playa</t>
  </si>
  <si>
    <t>2021-03-12</t>
  </si>
  <si>
    <t>Bosa</t>
  </si>
  <si>
    <t>La Amistad</t>
  </si>
  <si>
    <t>Bosa centro</t>
  </si>
  <si>
    <t>Kennedy</t>
  </si>
  <si>
    <t>Abastos</t>
  </si>
  <si>
    <t>El Tintal</t>
  </si>
  <si>
    <t>Kennedy Centro</t>
  </si>
  <si>
    <t>2021-03-29</t>
  </si>
  <si>
    <t>Juan Carlos Roz</t>
  </si>
  <si>
    <t>El restrepo</t>
  </si>
  <si>
    <t>Villa Mayor</t>
  </si>
  <si>
    <t>2021-03-30</t>
  </si>
  <si>
    <t>Portal de Suba</t>
  </si>
  <si>
    <t>Rincón</t>
  </si>
  <si>
    <t>Portal 80</t>
  </si>
  <si>
    <t>2021-04-06</t>
  </si>
  <si>
    <t>Palermo</t>
  </si>
  <si>
    <t>Perseverancia</t>
  </si>
  <si>
    <t>2021-04-07</t>
  </si>
  <si>
    <t>Trinidad Galán</t>
  </si>
  <si>
    <t>Las Américas</t>
  </si>
  <si>
    <t>El Restrepo</t>
  </si>
  <si>
    <t>Claret</t>
  </si>
  <si>
    <t>2021-04-15</t>
  </si>
  <si>
    <t>20 de Julio</t>
  </si>
  <si>
    <t>Santa Librada</t>
  </si>
  <si>
    <t>Pedro Bernal Merauri</t>
  </si>
  <si>
    <t>San José</t>
  </si>
  <si>
    <t>Juan CArlos Rozo</t>
  </si>
  <si>
    <t>Quintas del portal - portal usme</t>
  </si>
  <si>
    <t>Tunjuelito</t>
  </si>
  <si>
    <t>San Carlos</t>
  </si>
  <si>
    <t>Tunal</t>
  </si>
  <si>
    <t>Venecia</t>
  </si>
  <si>
    <t>Bravo paez</t>
  </si>
  <si>
    <t>2021-04-20</t>
  </si>
  <si>
    <t>Bosa Centro</t>
  </si>
  <si>
    <t>Tintal</t>
  </si>
  <si>
    <t>Nuevo Kennedy</t>
  </si>
  <si>
    <t>La Estancia</t>
  </si>
  <si>
    <t>El Ensueño</t>
  </si>
  <si>
    <t>El Perdomo</t>
  </si>
  <si>
    <t>2021-05-04</t>
  </si>
  <si>
    <t>Park Way</t>
  </si>
  <si>
    <t>2021-05-07</t>
  </si>
  <si>
    <t>Titan</t>
  </si>
  <si>
    <t>Ciudad Hayuelos</t>
  </si>
  <si>
    <t>Antigua estación del ferrocarril</t>
  </si>
  <si>
    <t>2021-05-21</t>
  </si>
  <si>
    <t>2021-06-01</t>
  </si>
  <si>
    <t>Hernan Dario Vargas Galvan</t>
  </si>
  <si>
    <t>La perseverancia</t>
  </si>
  <si>
    <t>Mileidy Araque Bedoya</t>
  </si>
  <si>
    <t>RESTREPO</t>
  </si>
  <si>
    <t>MILEIDY ARAQUE BEDOYA</t>
  </si>
  <si>
    <t>Juan Carlos Valencia Salazar</t>
  </si>
  <si>
    <t>plaza Bolivar</t>
  </si>
  <si>
    <t>centro</t>
  </si>
  <si>
    <t>2021-06-03</t>
  </si>
  <si>
    <t>GALERIAS</t>
  </si>
  <si>
    <t>2021-06-04</t>
  </si>
  <si>
    <t>Hernan Dario Vargas</t>
  </si>
  <si>
    <t>7 de Agosto</t>
  </si>
  <si>
    <t>siete de agosto</t>
  </si>
  <si>
    <t>Siete de agosto</t>
  </si>
  <si>
    <t>2021-06-08</t>
  </si>
  <si>
    <t>kennedy central</t>
  </si>
  <si>
    <t>BOSA  CENTRO</t>
  </si>
  <si>
    <t>MILEIDYB ARAQUE BEDOYA</t>
  </si>
  <si>
    <t>BOSA</t>
  </si>
  <si>
    <t>BOSA LA ESTCION</t>
  </si>
  <si>
    <t>Kennedy central</t>
  </si>
  <si>
    <t>Fontibón Centro</t>
  </si>
  <si>
    <t>2021-06-10</t>
  </si>
  <si>
    <t>Hernan Darío Vargas Galván</t>
  </si>
  <si>
    <t>San carlos</t>
  </si>
  <si>
    <t>zona industrial</t>
  </si>
  <si>
    <t>ZONA INDUSTRIAL</t>
  </si>
  <si>
    <t>Suba Centro</t>
  </si>
  <si>
    <t>Suba centro</t>
  </si>
  <si>
    <t>Juan Caros Valencia S</t>
  </si>
  <si>
    <t>Centenario</t>
  </si>
  <si>
    <t>Hernán Darío Vargas Galván</t>
  </si>
  <si>
    <t>2021-06-11</t>
  </si>
  <si>
    <t>Santa Barbara Occidental</t>
  </si>
  <si>
    <t>SAN DIEGO</t>
  </si>
  <si>
    <t>PERSEVERANCIA</t>
  </si>
  <si>
    <t>2021-06-12</t>
  </si>
  <si>
    <t>bosa</t>
  </si>
  <si>
    <t>2021-06-15</t>
  </si>
  <si>
    <t>el gran san  es el nombre del centro comercial</t>
  </si>
  <si>
    <t>San Jose</t>
  </si>
  <si>
    <t>Pradera</t>
  </si>
  <si>
    <t>Trinidad</t>
  </si>
  <si>
    <t>Mileidy Araque  Bedoya</t>
  </si>
  <si>
    <t>Candelaria</t>
  </si>
  <si>
    <t>Mileidy araque Bedoya</t>
  </si>
  <si>
    <t>2021-06-16</t>
  </si>
  <si>
    <t>Juan Carlos Valencia s</t>
  </si>
  <si>
    <t>Brasilia</t>
  </si>
  <si>
    <t>20 julio  plaza de mercado</t>
  </si>
  <si>
    <t>20 de julio estación contri sur</t>
  </si>
  <si>
    <t>2021-06-17</t>
  </si>
  <si>
    <t>Kennedy éxito</t>
  </si>
  <si>
    <t>Kennedy zona bancaria</t>
  </si>
  <si>
    <t>7 agosto</t>
  </si>
  <si>
    <t>siete de Agosto</t>
  </si>
  <si>
    <t>2021-06-18</t>
  </si>
  <si>
    <t>2021-06-19</t>
  </si>
  <si>
    <t>2021-06-21</t>
  </si>
  <si>
    <t>Pedro Bernal</t>
  </si>
  <si>
    <t>Juan Calos Valencia</t>
  </si>
  <si>
    <t>Kennedy Central</t>
  </si>
  <si>
    <t>Juan Carlos Valencia</t>
  </si>
  <si>
    <t>Juan Carlos Valencia S</t>
  </si>
  <si>
    <t>kennedy Central</t>
  </si>
  <si>
    <t>Mileidy Araque</t>
  </si>
  <si>
    <t>C, ensueño</t>
  </si>
  <si>
    <t>Miledy Araque</t>
  </si>
  <si>
    <t>2021-06-22</t>
  </si>
  <si>
    <t>Juan Calor Valencia</t>
  </si>
  <si>
    <t>Santander</t>
  </si>
  <si>
    <t>Galan</t>
  </si>
  <si>
    <t>Hernan Dario</t>
  </si>
  <si>
    <t>Outlets de las americas</t>
  </si>
  <si>
    <t>santa lucia</t>
  </si>
  <si>
    <t>2021-06-23</t>
  </si>
  <si>
    <t>20 Julio</t>
  </si>
  <si>
    <t>PEDRO BERNAL</t>
  </si>
  <si>
    <t>CHAPINERO</t>
  </si>
  <si>
    <t>JUAN CARLOS VALENCIA</t>
  </si>
  <si>
    <t>SANTA LIBRADA</t>
  </si>
  <si>
    <t>COLSUBSIDIO</t>
  </si>
  <si>
    <t>HERNAN DARIO VARGAS</t>
  </si>
  <si>
    <t>CENTRO</t>
  </si>
  <si>
    <t>2021-06-24</t>
  </si>
  <si>
    <t>TUNAL</t>
  </si>
  <si>
    <t>SAN CARLOS</t>
  </si>
  <si>
    <t>SIETE DE AGOSTO</t>
  </si>
  <si>
    <t>MARLY</t>
  </si>
  <si>
    <t>2021-06-25</t>
  </si>
  <si>
    <t>FONTIBON CENTRO</t>
  </si>
  <si>
    <t>MILEIDY ARAQUE</t>
  </si>
  <si>
    <t>PLAZA DE PALOQUEMADO</t>
  </si>
  <si>
    <t>SAN VICTORINO</t>
  </si>
  <si>
    <t>GRAN SAN</t>
  </si>
  <si>
    <t>FONTIBON</t>
  </si>
  <si>
    <t>2021-06-26</t>
  </si>
  <si>
    <t>BRASILIA</t>
  </si>
  <si>
    <t>MILEYDI ARAQUE</t>
  </si>
  <si>
    <t>SANTA LUCIA</t>
  </si>
  <si>
    <t>Etiquetas de fila</t>
  </si>
  <si>
    <t>(en blanco)</t>
  </si>
  <si>
    <t>Total general</t>
  </si>
  <si>
    <t>Cuadros Generales</t>
  </si>
  <si>
    <t/>
  </si>
  <si>
    <t>Total personas</t>
  </si>
  <si>
    <t xml:space="preserve">Con tapabocas </t>
  </si>
  <si>
    <t>%Con tapa</t>
  </si>
  <si>
    <t>Sin tapabocas</t>
  </si>
  <si>
    <t>T. Mal pueto</t>
  </si>
  <si>
    <t xml:space="preserve">%  P.  Con tapabocas </t>
  </si>
  <si>
    <t>%  P. Tapabocas bien puesto</t>
  </si>
  <si>
    <t>Localidades</t>
  </si>
  <si>
    <t>T Uso tapabocas</t>
  </si>
  <si>
    <t xml:space="preserve"> P Sin </t>
  </si>
  <si>
    <t xml:space="preserve">T Personas </t>
  </si>
  <si>
    <t>% Personas por localidad</t>
  </si>
  <si>
    <t>% Uso Tapabocas</t>
  </si>
  <si>
    <t>% Bien puesto</t>
  </si>
  <si>
    <t>Localidad</t>
  </si>
  <si>
    <t xml:space="preserve"> V Bien </t>
  </si>
  <si>
    <t>T  venedores con Tapabocas</t>
  </si>
  <si>
    <t>T Vendedores</t>
  </si>
  <si>
    <t>% Vendedores por localidad</t>
  </si>
  <si>
    <t>% con tapabocas</t>
  </si>
  <si>
    <t>% Tapabocas bien puesto</t>
  </si>
  <si>
    <t>T Personas</t>
  </si>
  <si>
    <t>Puntos de recolección</t>
  </si>
  <si>
    <t>P Bien</t>
  </si>
  <si>
    <t>P Mal</t>
  </si>
  <si>
    <t>T Tapabocas</t>
  </si>
  <si>
    <t xml:space="preserve">P sin </t>
  </si>
  <si>
    <t>% P con tapabocas</t>
  </si>
  <si>
    <t xml:space="preserve">V Bien </t>
  </si>
  <si>
    <t>V Mal</t>
  </si>
  <si>
    <t>T V tapabocas</t>
  </si>
  <si>
    <t>T Vededores</t>
  </si>
  <si>
    <t>(Varios elementos)</t>
  </si>
  <si>
    <t>Fecha</t>
  </si>
  <si>
    <t>Tapabocas bien puesto</t>
  </si>
  <si>
    <t>Tapabocas mal puesto</t>
  </si>
  <si>
    <t xml:space="preserve">Total personas </t>
  </si>
  <si>
    <t>T. Con tapabocas</t>
  </si>
  <si>
    <t xml:space="preserve">% Con tapabocas </t>
  </si>
  <si>
    <t>%con T. bien puesto</t>
  </si>
  <si>
    <t>% Tapabocas mal puesto</t>
  </si>
  <si>
    <t>% Sin tapabocas</t>
  </si>
  <si>
    <t>% Acumulado</t>
  </si>
  <si>
    <t>Centros comerciales</t>
  </si>
  <si>
    <t>Plazas de mercado</t>
  </si>
  <si>
    <t>Ciudad</t>
  </si>
  <si>
    <t>2021-06-30</t>
  </si>
  <si>
    <t>Fontibón centro</t>
  </si>
  <si>
    <t>Fontibon Centro</t>
  </si>
  <si>
    <t>2021-06-29</t>
  </si>
  <si>
    <t>Centro suba</t>
  </si>
  <si>
    <t>centro comercial Ensueño</t>
  </si>
  <si>
    <t>2021-07-01</t>
  </si>
  <si>
    <t>Multicentro</t>
  </si>
  <si>
    <t>Pesdro Bernal Meauri</t>
  </si>
  <si>
    <t>Cedritos</t>
  </si>
  <si>
    <t>Galerias</t>
  </si>
  <si>
    <t>2021-07-02</t>
  </si>
  <si>
    <t>Boyacá Real</t>
  </si>
  <si>
    <t>Villa Luz</t>
  </si>
  <si>
    <t>Kennedy CentraL</t>
  </si>
  <si>
    <t>Juan  Carlos Valencia Salazar</t>
  </si>
  <si>
    <t>JUAN CARLOS VALENCIA SALAZAR</t>
  </si>
  <si>
    <t>kENNEDY CENTRAL</t>
  </si>
  <si>
    <t>2021-07-03</t>
  </si>
  <si>
    <t>12 de Octubre</t>
  </si>
  <si>
    <t>Portal Sur</t>
  </si>
  <si>
    <t>Bosa Estación</t>
  </si>
  <si>
    <t>2021-07-10</t>
  </si>
  <si>
    <t>2021-07-06</t>
  </si>
  <si>
    <t>2021-07-07</t>
  </si>
  <si>
    <t>2021-07-08</t>
  </si>
  <si>
    <t>Bosa la Estación</t>
  </si>
  <si>
    <t>Portal sur</t>
  </si>
  <si>
    <t>Trinidad-galan</t>
  </si>
  <si>
    <t>San Andresito calle 9</t>
  </si>
  <si>
    <t>avenida chile</t>
  </si>
  <si>
    <t>AV chile con la 15</t>
  </si>
  <si>
    <t>Hernan Darío Vargas Galvan</t>
  </si>
  <si>
    <t>2021-07-09</t>
  </si>
  <si>
    <t>12 de octubre</t>
  </si>
  <si>
    <t>12de octubre</t>
  </si>
  <si>
    <t>pradera</t>
  </si>
  <si>
    <t>portal sur</t>
  </si>
  <si>
    <t>Zona industrial</t>
  </si>
  <si>
    <t>2021-07-12</t>
  </si>
  <si>
    <t>2021-07-13</t>
  </si>
  <si>
    <t>2021-07-14</t>
  </si>
  <si>
    <t>2021-07-15</t>
  </si>
  <si>
    <t>2021-07-16</t>
  </si>
  <si>
    <t>2021-07-17</t>
  </si>
  <si>
    <t>Plaza Fontibon</t>
  </si>
  <si>
    <t>Santa Lucía</t>
  </si>
  <si>
    <t>Ciudad Tunal</t>
  </si>
  <si>
    <t>Centro  Plaza Bolívar</t>
  </si>
  <si>
    <t>nieves</t>
  </si>
  <si>
    <t>las Ferias</t>
  </si>
  <si>
    <t>las ferias</t>
  </si>
  <si>
    <t>HERNAN DARIO VARGAS GALVAN</t>
  </si>
  <si>
    <t>PRADERA</t>
  </si>
  <si>
    <t>TRINIDAD</t>
  </si>
  <si>
    <t>Juan Carlos Rozo Pérez</t>
  </si>
  <si>
    <t>Ensueño</t>
  </si>
  <si>
    <t>Personas uso tapabocas Personas</t>
  </si>
  <si>
    <t xml:space="preserve">Vendedores informales uso tapabocas </t>
  </si>
  <si>
    <t>Vendedores Informales por localidad</t>
  </si>
  <si>
    <t>Personas por localidad</t>
  </si>
  <si>
    <t>2021-07-24</t>
  </si>
  <si>
    <t>Santiago Alejandro Arevalo Forero</t>
  </si>
  <si>
    <t>Santiago Arevalo Forero</t>
  </si>
  <si>
    <t>Barrio Las Nieves</t>
  </si>
  <si>
    <t>2021-07-19</t>
  </si>
  <si>
    <t>Las ferias</t>
  </si>
  <si>
    <t>Santa librada</t>
  </si>
  <si>
    <t>Ciudad de Kennedy</t>
  </si>
  <si>
    <t>Ciudad de kennedy</t>
  </si>
  <si>
    <t>2021-07-21</t>
  </si>
  <si>
    <t>la Valvanera</t>
  </si>
  <si>
    <t>2021-07-22</t>
  </si>
  <si>
    <t>2021-07-23</t>
  </si>
  <si>
    <t>OLAYA</t>
  </si>
  <si>
    <t>JUAN CARLOS VALENCIA S</t>
  </si>
  <si>
    <t>CENTENARIO</t>
  </si>
  <si>
    <t>Calles pricipales con aglomeración de públicos</t>
  </si>
  <si>
    <t>2021-07-28</t>
  </si>
  <si>
    <t>Las nieves</t>
  </si>
  <si>
    <t>LAS NIEVES</t>
  </si>
  <si>
    <t>santiago arevalo</t>
  </si>
  <si>
    <t>La candelaria</t>
  </si>
  <si>
    <t>Santiago Arevalo</t>
  </si>
  <si>
    <t>2021-07-29</t>
  </si>
  <si>
    <t>La Porciúncula</t>
  </si>
  <si>
    <t>Hernán Darío Vargas Galván técnico</t>
  </si>
  <si>
    <t>Concepción Norte</t>
  </si>
  <si>
    <t>2021-07-30</t>
  </si>
  <si>
    <t>EL CARMEN</t>
  </si>
  <si>
    <t>Perdono</t>
  </si>
  <si>
    <t>2021-08-03</t>
  </si>
  <si>
    <t>Juan Carlos valencia salazar</t>
  </si>
  <si>
    <t>Hernán Darío Vargas Galván tñ</t>
  </si>
  <si>
    <t>2021-08-04</t>
  </si>
  <si>
    <t>San diego</t>
  </si>
  <si>
    <t>Las Nieves</t>
  </si>
  <si>
    <t>2021-08-05</t>
  </si>
  <si>
    <t>Olay</t>
  </si>
  <si>
    <t>2021-08-06</t>
  </si>
  <si>
    <t>Candelario la nueva</t>
  </si>
  <si>
    <t>1 mayo</t>
  </si>
  <si>
    <t>2021-08-12</t>
  </si>
  <si>
    <t>2021-08-17</t>
  </si>
  <si>
    <t>2021-08-18</t>
  </si>
  <si>
    <t>2021-08-19</t>
  </si>
  <si>
    <t>2021-08-20</t>
  </si>
  <si>
    <t>PALOQUEMAO</t>
  </si>
  <si>
    <t>PLAZA ESPAÑA</t>
  </si>
  <si>
    <t>CENTRO GRAN SAN</t>
  </si>
  <si>
    <t>San lucia</t>
  </si>
  <si>
    <t>2021-07-31</t>
  </si>
  <si>
    <t xml:space="preserve">  </t>
  </si>
  <si>
    <t>%con Tapabocas bien puesto</t>
  </si>
  <si>
    <t>(Todas)</t>
  </si>
  <si>
    <t>Total</t>
  </si>
  <si>
    <t>Fecha de recolección2</t>
  </si>
  <si>
    <t xml:space="preserve">Tapabocas bien puesto </t>
  </si>
  <si>
    <t xml:space="preserve">Vendedor tapabocas bien puesto </t>
  </si>
  <si>
    <t xml:space="preserve">Vendedor tapabocas mal puesto </t>
  </si>
  <si>
    <t xml:space="preserve">Vendedor sin tapabocas </t>
  </si>
  <si>
    <t>Total vendedor</t>
  </si>
  <si>
    <t>Porcentaje tapabocas bien puesto</t>
  </si>
  <si>
    <t>Porcentaje sin tapabocas</t>
  </si>
  <si>
    <t>Porcentaje vendedro tapabocas mal puesto</t>
  </si>
  <si>
    <t>Porcentaje vendedor sin tapaboca</t>
  </si>
  <si>
    <t>19/02/2021 - 5/03/2021</t>
  </si>
  <si>
    <t>6/03/2021 - 20/03/2021</t>
  </si>
  <si>
    <t>21/03/2021 - 4/04/2021</t>
  </si>
  <si>
    <t>5/04/2021 - 19/04/2021</t>
  </si>
  <si>
    <t>20/04/2021 - 4/05/2021</t>
  </si>
  <si>
    <t>5/05/2021 - 19/05/2021</t>
  </si>
  <si>
    <t>20/05/2021 - 3/06/2021</t>
  </si>
  <si>
    <t>4/06/2021 - 18/06/2021</t>
  </si>
  <si>
    <t>19/06/2021 - 3/07/2021</t>
  </si>
  <si>
    <t>4/07/2021 - 18/07/2021</t>
  </si>
  <si>
    <t>19/07/2021 - 2/08/2021</t>
  </si>
  <si>
    <t>3/08/2021 - 17/08/2021</t>
  </si>
  <si>
    <t>Porcentaje Sin tapabocas.</t>
  </si>
  <si>
    <t>Porcentaje buen uso tapabocas.</t>
  </si>
  <si>
    <t>2021-08-28</t>
  </si>
  <si>
    <t>2021-08-30</t>
  </si>
  <si>
    <t>2021-08-31</t>
  </si>
  <si>
    <t>2021-09-01</t>
  </si>
  <si>
    <t>Plaza fundacional</t>
  </si>
  <si>
    <t>2021-09-02</t>
  </si>
  <si>
    <t>Parque</t>
  </si>
  <si>
    <t>2021-09-03</t>
  </si>
  <si>
    <t>2021-09-04</t>
  </si>
  <si>
    <t>Parque principal</t>
  </si>
  <si>
    <t>2021-09-06</t>
  </si>
  <si>
    <t>Parque Fundacional</t>
  </si>
  <si>
    <t>2021-09-08</t>
  </si>
  <si>
    <t>Parque Fundación</t>
  </si>
  <si>
    <t>18/08/2021 - 1/09/2021</t>
  </si>
  <si>
    <t>2021-09-10</t>
  </si>
  <si>
    <t>2021-09-13</t>
  </si>
  <si>
    <t>2021-09-14</t>
  </si>
  <si>
    <t>2021-09-15</t>
  </si>
  <si>
    <t>2021-09-16</t>
  </si>
  <si>
    <t>2021-09-17</t>
  </si>
  <si>
    <t>2021-09-18</t>
  </si>
  <si>
    <t>2021-09-20</t>
  </si>
  <si>
    <t>2021-09-21</t>
  </si>
  <si>
    <t>2/09/2021 - 16/09/2021</t>
  </si>
  <si>
    <t>17/09/2021 - 22/09/2021</t>
  </si>
  <si>
    <t xml:space="preserve">Suma de V Sin </t>
  </si>
  <si>
    <t xml:space="preserve">Suma de V Mal </t>
  </si>
  <si>
    <t xml:space="preserve">Suma de V Bien </t>
  </si>
  <si>
    <t>Zona bancaria</t>
  </si>
  <si>
    <t>Polo químico</t>
  </si>
  <si>
    <t>Clínica Infantil</t>
  </si>
  <si>
    <t>Súpercade Bosa</t>
  </si>
  <si>
    <t>Plazoleta</t>
  </si>
  <si>
    <t>Sitio médico</t>
  </si>
  <si>
    <t>Plaza</t>
  </si>
  <si>
    <t>Parque comercial</t>
  </si>
  <si>
    <t>plaza Bolívar</t>
  </si>
  <si>
    <t>Clínica</t>
  </si>
  <si>
    <t>-Punto de intercesión entre avenida 57 R sur con calle 65</t>
  </si>
  <si>
    <t>punto intercesión puente peatonal super cade del sur</t>
  </si>
  <si>
    <t>Parque con harto flujo de público</t>
  </si>
  <si>
    <t xml:space="preserve">P Sin </t>
  </si>
  <si>
    <t xml:space="preserve">¿Cuál? </t>
  </si>
  <si>
    <t>Total pesrsonas contadas</t>
  </si>
  <si>
    <t xml:space="preserve">Personas </t>
  </si>
  <si>
    <t xml:space="preserve">Vendedores informales </t>
  </si>
  <si>
    <t xml:space="preserve">Suma de P Sin </t>
  </si>
  <si>
    <t xml:space="preserve">Suma de P Mal </t>
  </si>
  <si>
    <t xml:space="preserve">Suma de P Bien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</si>
</sst>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%"/>
    <numFmt numFmtId="165" formatCode="dd\-mm\-yy;@"/>
    <numFmt numFmtId="166" formatCode="dd\-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8" borderId="0" applyNumberFormat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/>
    <xf numFmtId="9" fontId="0" fillId="0" borderId="0" xfId="1" applyFont="1" applyBorder="1"/>
    <xf numFmtId="0" fontId="0" fillId="0" borderId="0" xfId="0" quotePrefix="1"/>
    <xf numFmtId="164" fontId="0" fillId="0" borderId="0" xfId="1" applyNumberFormat="1" applyFont="1" applyBorder="1"/>
    <xf numFmtId="3" fontId="0" fillId="0" borderId="0" xfId="0" applyNumberFormat="1"/>
    <xf numFmtId="0" fontId="4" fillId="0" borderId="0" xfId="0" applyFont="1"/>
    <xf numFmtId="164" fontId="0" fillId="0" borderId="1" xfId="1" applyNumberFormat="1" applyFont="1" applyBorder="1"/>
    <xf numFmtId="164" fontId="0" fillId="0" borderId="0" xfId="1" applyNumberFormat="1" applyFont="1"/>
    <xf numFmtId="3" fontId="0" fillId="0" borderId="1" xfId="0" applyNumberFormat="1" applyBorder="1"/>
    <xf numFmtId="0" fontId="0" fillId="2" borderId="1" xfId="0" applyFill="1" applyBorder="1"/>
    <xf numFmtId="164" fontId="0" fillId="2" borderId="1" xfId="1" applyNumberFormat="1" applyFont="1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5" fillId="0" borderId="0" xfId="0" applyFont="1"/>
    <xf numFmtId="0" fontId="0" fillId="0" borderId="1" xfId="0" applyBorder="1" applyAlignment="1">
      <alignment horizontal="left" indent="1"/>
    </xf>
    <xf numFmtId="164" fontId="0" fillId="0" borderId="0" xfId="1" pivotButton="1" applyNumberFormat="1" applyFont="1"/>
    <xf numFmtId="3" fontId="0" fillId="0" borderId="0" xfId="0" pivotButton="1" applyNumberFormat="1"/>
    <xf numFmtId="0" fontId="0" fillId="0" borderId="1" xfId="0" applyFill="1" applyBorder="1" applyAlignment="1">
      <alignment horizontal="left" indent="1"/>
    </xf>
    <xf numFmtId="0" fontId="0" fillId="0" borderId="1" xfId="0" applyNumberFormat="1" applyFill="1" applyBorder="1"/>
    <xf numFmtId="0" fontId="2" fillId="4" borderId="1" xfId="0" applyFont="1" applyFill="1" applyBorder="1"/>
    <xf numFmtId="14" fontId="0" fillId="0" borderId="1" xfId="0" applyNumberFormat="1" applyBorder="1"/>
    <xf numFmtId="3" fontId="0" fillId="5" borderId="1" xfId="0" applyNumberFormat="1" applyFill="1" applyBorder="1"/>
    <xf numFmtId="165" fontId="0" fillId="0" borderId="1" xfId="0" applyNumberFormat="1" applyBorder="1" applyAlignment="1">
      <alignment horizontal="left"/>
    </xf>
    <xf numFmtId="0" fontId="0" fillId="6" borderId="0" xfId="0" applyFill="1"/>
    <xf numFmtId="0" fontId="0" fillId="0" borderId="1" xfId="0" applyFill="1" applyBorder="1"/>
    <xf numFmtId="3" fontId="0" fillId="0" borderId="1" xfId="0" applyNumberFormat="1" applyFill="1" applyBorder="1"/>
    <xf numFmtId="3" fontId="0" fillId="7" borderId="1" xfId="0" applyNumberFormat="1" applyFill="1" applyBorder="1"/>
    <xf numFmtId="3" fontId="6" fillId="4" borderId="0" xfId="0" applyNumberFormat="1" applyFont="1" applyFill="1"/>
    <xf numFmtId="0" fontId="7" fillId="0" borderId="0" xfId="0" applyFont="1"/>
    <xf numFmtId="0" fontId="7" fillId="0" borderId="1" xfId="0" applyFont="1" applyBorder="1"/>
    <xf numFmtId="0" fontId="7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NumberFormat="1" applyFont="1" applyFill="1" applyBorder="1"/>
    <xf numFmtId="0" fontId="5" fillId="0" borderId="0" xfId="0" applyNumberFormat="1" applyFont="1"/>
    <xf numFmtId="166" fontId="0" fillId="3" borderId="1" xfId="0" applyNumberFormat="1" applyFill="1" applyBorder="1" applyAlignment="1">
      <alignment horizontal="center" vertical="center"/>
    </xf>
    <xf numFmtId="166" fontId="0" fillId="0" borderId="1" xfId="0" applyNumberFormat="1" applyBorder="1"/>
    <xf numFmtId="0" fontId="8" fillId="8" borderId="0" xfId="2"/>
    <xf numFmtId="166" fontId="0" fillId="0" borderId="1" xfId="0" applyNumberFormat="1" applyBorder="1" applyAlignment="1">
      <alignment horizontal="left" indent="1"/>
    </xf>
    <xf numFmtId="14" fontId="2" fillId="4" borderId="1" xfId="0" applyNumberFormat="1" applyFont="1" applyFill="1" applyBorder="1"/>
    <xf numFmtId="14" fontId="0" fillId="0" borderId="0" xfId="0" applyNumberFormat="1"/>
    <xf numFmtId="0" fontId="2" fillId="4" borderId="2" xfId="0" applyFont="1" applyFill="1" applyBorder="1"/>
    <xf numFmtId="14" fontId="2" fillId="4" borderId="3" xfId="0" applyNumberFormat="1" applyFont="1" applyFill="1" applyBorder="1"/>
    <xf numFmtId="14" fontId="0" fillId="0" borderId="3" xfId="0" applyNumberFormat="1" applyBorder="1"/>
    <xf numFmtId="164" fontId="0" fillId="0" borderId="0" xfId="0" applyNumberFormat="1"/>
    <xf numFmtId="2" fontId="2" fillId="4" borderId="2" xfId="1" applyNumberFormat="1" applyFont="1" applyFill="1" applyBorder="1"/>
    <xf numFmtId="2" fontId="2" fillId="4" borderId="2" xfId="0" applyNumberFormat="1" applyFont="1" applyFill="1" applyBorder="1"/>
    <xf numFmtId="2" fontId="0" fillId="0" borderId="4" xfId="1" applyNumberFormat="1" applyFont="1" applyBorder="1"/>
    <xf numFmtId="2" fontId="0" fillId="0" borderId="1" xfId="1" applyNumberFormat="1" applyFont="1" applyBorder="1"/>
    <xf numFmtId="2" fontId="0" fillId="0" borderId="1" xfId="0" applyNumberFormat="1" applyBorder="1"/>
    <xf numFmtId="2" fontId="0" fillId="0" borderId="5" xfId="1" applyNumberFormat="1" applyFont="1" applyBorder="1"/>
    <xf numFmtId="2" fontId="0" fillId="0" borderId="5" xfId="0" applyNumberFormat="1" applyBorder="1"/>
    <xf numFmtId="2" fontId="0" fillId="0" borderId="0" xfId="1" applyNumberFormat="1" applyFont="1"/>
    <xf numFmtId="2" fontId="0" fillId="0" borderId="0" xfId="0" applyNumberFormat="1"/>
    <xf numFmtId="166" fontId="0" fillId="0" borderId="0" xfId="0" applyNumberFormat="1"/>
    <xf numFmtId="14" fontId="0" fillId="0" borderId="6" xfId="0" applyNumberFormat="1" applyBorder="1"/>
    <xf numFmtId="14" fontId="0" fillId="0" borderId="5" xfId="0" applyNumberFormat="1" applyBorder="1"/>
    <xf numFmtId="0" fontId="0" fillId="0" borderId="5" xfId="0" applyBorder="1"/>
    <xf numFmtId="0" fontId="0" fillId="0" borderId="5" xfId="0" applyNumberFormat="1" applyBorder="1"/>
    <xf numFmtId="0" fontId="0" fillId="0" borderId="0" xfId="0" applyBorder="1"/>
    <xf numFmtId="0" fontId="0" fillId="0" borderId="0" xfId="0" applyNumberFormat="1" applyBorder="1"/>
    <xf numFmtId="0" fontId="9" fillId="0" borderId="0" xfId="0" applyFont="1"/>
    <xf numFmtId="3" fontId="6" fillId="9" borderId="0" xfId="0" applyNumberFormat="1" applyFont="1" applyFill="1"/>
    <xf numFmtId="0" fontId="6" fillId="9" borderId="0" xfId="0" applyFont="1" applyFill="1"/>
    <xf numFmtId="3" fontId="7" fillId="0" borderId="1" xfId="0" applyNumberFormat="1" applyFont="1" applyBorder="1"/>
    <xf numFmtId="0" fontId="0" fillId="10" borderId="0" xfId="0" applyFill="1"/>
    <xf numFmtId="0" fontId="7" fillId="0" borderId="0" xfId="0" applyFont="1" applyAlignment="1">
      <alignment horizontal="left"/>
    </xf>
  </cellXfs>
  <cellStyles count="3">
    <cellStyle name="Bueno" xfId="2" builtinId="26"/>
    <cellStyle name="Normal" xfId="0" builtinId="0"/>
    <cellStyle name="Porcentaje" xfId="1" builtinId="5"/>
  </cellStyles>
  <dxfs count="27"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/mm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</dxfs>
  <tableStyles count="1" defaultTableStyle="TableStyleMedium2" defaultPivotStyle="PivotStyleLight16">
    <tableStyle name="Invisible" pivot="0" table="0" count="0" xr9:uid="{CA875EC3-AB6E-488B-A528-6818A147763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5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rgbClr val="002060"/>
                </a:solidFill>
              </a:rPr>
              <a:t>Total personas observadas por localidad </a:t>
            </a:r>
          </a:p>
        </c:rich>
      </c:tx>
      <c:layout>
        <c:manualLayout>
          <c:xMode val="edge"/>
          <c:yMode val="edge"/>
          <c:x val="0.1357570860762295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5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7471434820647417"/>
          <c:y val="8.2389771847177787E-2"/>
          <c:w val="0.6680444487589875"/>
          <c:h val="0.883262135761490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'Cuadros generales (2)'!$G$27</c:f>
              <c:strCache>
                <c:ptCount val="1"/>
                <c:pt idx="0">
                  <c:v>T Personas 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3C63-4C88-B76D-38923DC132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 (2)'!$B$28:$B$46</c:f>
              <c:strCache>
                <c:ptCount val="19"/>
                <c:pt idx="0">
                  <c:v>Suba</c:v>
                </c:pt>
                <c:pt idx="1">
                  <c:v>Barrio Unidos</c:v>
                </c:pt>
                <c:pt idx="2">
                  <c:v>La Candelaria</c:v>
                </c:pt>
                <c:pt idx="3">
                  <c:v>Los Mártires</c:v>
                </c:pt>
                <c:pt idx="4">
                  <c:v>Fontibón</c:v>
                </c:pt>
                <c:pt idx="5">
                  <c:v>Rafael Uribe Uribe</c:v>
                </c:pt>
                <c:pt idx="6">
                  <c:v>Teusaquillo</c:v>
                </c:pt>
                <c:pt idx="7">
                  <c:v>Puente Aranda</c:v>
                </c:pt>
                <c:pt idx="8">
                  <c:v>Kennedy</c:v>
                </c:pt>
                <c:pt idx="9">
                  <c:v>Antonio Nariño</c:v>
                </c:pt>
                <c:pt idx="10">
                  <c:v>Engativá</c:v>
                </c:pt>
                <c:pt idx="11">
                  <c:v>Usme</c:v>
                </c:pt>
                <c:pt idx="12">
                  <c:v>Santa fe</c:v>
                </c:pt>
                <c:pt idx="13">
                  <c:v>Bosa</c:v>
                </c:pt>
                <c:pt idx="14">
                  <c:v>Ciudad Bolívar</c:v>
                </c:pt>
                <c:pt idx="15">
                  <c:v>Chapinero</c:v>
                </c:pt>
                <c:pt idx="16">
                  <c:v>Usaquén</c:v>
                </c:pt>
                <c:pt idx="17">
                  <c:v>San Cristóbal</c:v>
                </c:pt>
                <c:pt idx="18">
                  <c:v>Tunjuelito</c:v>
                </c:pt>
              </c:strCache>
            </c:strRef>
          </c:cat>
          <c:val>
            <c:numRef>
              <c:f>'Cuadros generales (2)'!$G$28:$G$46</c:f>
              <c:numCache>
                <c:formatCode>#,##0</c:formatCode>
                <c:ptCount val="19"/>
                <c:pt idx="0">
                  <c:v>11069</c:v>
                </c:pt>
                <c:pt idx="1">
                  <c:v>11038</c:v>
                </c:pt>
                <c:pt idx="2">
                  <c:v>10669</c:v>
                </c:pt>
                <c:pt idx="3">
                  <c:v>10373</c:v>
                </c:pt>
                <c:pt idx="4">
                  <c:v>9742</c:v>
                </c:pt>
                <c:pt idx="5">
                  <c:v>9685</c:v>
                </c:pt>
                <c:pt idx="6">
                  <c:v>9578</c:v>
                </c:pt>
                <c:pt idx="7">
                  <c:v>9397</c:v>
                </c:pt>
                <c:pt idx="8">
                  <c:v>9343</c:v>
                </c:pt>
                <c:pt idx="9">
                  <c:v>8950</c:v>
                </c:pt>
                <c:pt idx="10">
                  <c:v>8857</c:v>
                </c:pt>
                <c:pt idx="11">
                  <c:v>8637</c:v>
                </c:pt>
                <c:pt idx="12">
                  <c:v>8562</c:v>
                </c:pt>
                <c:pt idx="13">
                  <c:v>8384</c:v>
                </c:pt>
                <c:pt idx="14">
                  <c:v>8289</c:v>
                </c:pt>
                <c:pt idx="15">
                  <c:v>8192</c:v>
                </c:pt>
                <c:pt idx="16">
                  <c:v>7769</c:v>
                </c:pt>
                <c:pt idx="17">
                  <c:v>7197</c:v>
                </c:pt>
                <c:pt idx="18">
                  <c:v>6244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63-4C88-B76D-38923DC13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-1515890608"/>
        <c:axId val="-1515888976"/>
      </c:barChart>
      <c:catAx>
        <c:axId val="-1515890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15888976"/>
        <c:crosses val="autoZero"/>
        <c:auto val="1"/>
        <c:lblAlgn val="ctr"/>
        <c:lblOffset val="100"/>
        <c:noMultiLvlLbl val="0"/>
      </c:catAx>
      <c:valAx>
        <c:axId val="-1515888976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-151589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050892759016513E-2"/>
          <c:y val="0.14233323253126215"/>
          <c:w val="0.92894428624395853"/>
          <c:h val="0.54056579492660373"/>
        </c:manualLayout>
      </c:layout>
      <c:lineChart>
        <c:grouping val="standard"/>
        <c:varyColors val="0"/>
        <c:ser>
          <c:idx val="0"/>
          <c:order val="0"/>
          <c:tx>
            <c:strRef>
              <c:f>'Cuadros y gráficos Lugar (2)'!$J$287</c:f>
              <c:strCache>
                <c:ptCount val="1"/>
                <c:pt idx="0">
                  <c:v>%con T. bien puesto</c:v>
                </c:pt>
              </c:strCache>
            </c:strRef>
          </c:tx>
          <c:spPr>
            <a:ln w="22225" cap="rnd">
              <a:solidFill>
                <a:srgbClr val="7030A0">
                  <a:alpha val="99000"/>
                </a:srgb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 (2)'!$C$288:$C$367</c:f>
              <c:strCache>
                <c:ptCount val="80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2021-06-08</c:v>
                </c:pt>
                <c:pt idx="20">
                  <c:v>2021-06-10</c:v>
                </c:pt>
                <c:pt idx="21">
                  <c:v>2021-06-11</c:v>
                </c:pt>
                <c:pt idx="22">
                  <c:v>2021-06-12</c:v>
                </c:pt>
                <c:pt idx="23">
                  <c:v>2021-06-15</c:v>
                </c:pt>
                <c:pt idx="24">
                  <c:v>2021-06-16</c:v>
                </c:pt>
                <c:pt idx="25">
                  <c:v>2021-06-17</c:v>
                </c:pt>
                <c:pt idx="26">
                  <c:v>2021-06-19</c:v>
                </c:pt>
                <c:pt idx="27">
                  <c:v>2021-06-21</c:v>
                </c:pt>
                <c:pt idx="28">
                  <c:v>2021-06-22</c:v>
                </c:pt>
                <c:pt idx="29">
                  <c:v>2021-06-23</c:v>
                </c:pt>
                <c:pt idx="30">
                  <c:v>2021-06-24</c:v>
                </c:pt>
                <c:pt idx="31">
                  <c:v>2021-06-25</c:v>
                </c:pt>
                <c:pt idx="32">
                  <c:v>2021-06-26</c:v>
                </c:pt>
                <c:pt idx="33">
                  <c:v>2021-06-29</c:v>
                </c:pt>
                <c:pt idx="34">
                  <c:v>2021-06-30</c:v>
                </c:pt>
                <c:pt idx="35">
                  <c:v>2021-07-01</c:v>
                </c:pt>
                <c:pt idx="36">
                  <c:v>2021-07-03</c:v>
                </c:pt>
                <c:pt idx="37">
                  <c:v>2021-07-06</c:v>
                </c:pt>
                <c:pt idx="38">
                  <c:v>2021-07-07</c:v>
                </c:pt>
                <c:pt idx="39">
                  <c:v>2021-07-08</c:v>
                </c:pt>
                <c:pt idx="40">
                  <c:v>2021-07-10</c:v>
                </c:pt>
                <c:pt idx="41">
                  <c:v>2021-07-12</c:v>
                </c:pt>
                <c:pt idx="42">
                  <c:v>2021-07-13</c:v>
                </c:pt>
                <c:pt idx="43">
                  <c:v>2021-07-14</c:v>
                </c:pt>
                <c:pt idx="44">
                  <c:v>2021-07-15</c:v>
                </c:pt>
                <c:pt idx="45">
                  <c:v>2021-07-16</c:v>
                </c:pt>
                <c:pt idx="46">
                  <c:v>2021-07-19</c:v>
                </c:pt>
                <c:pt idx="47">
                  <c:v>2021-07-21</c:v>
                </c:pt>
                <c:pt idx="48">
                  <c:v>2021-07-22</c:v>
                </c:pt>
                <c:pt idx="49">
                  <c:v>2021-07-23</c:v>
                </c:pt>
                <c:pt idx="50">
                  <c:v>2021-07-24</c:v>
                </c:pt>
                <c:pt idx="51">
                  <c:v>2021-07-28</c:v>
                </c:pt>
                <c:pt idx="52">
                  <c:v>2021-07-29</c:v>
                </c:pt>
                <c:pt idx="53">
                  <c:v>2021-07-31</c:v>
                </c:pt>
                <c:pt idx="54">
                  <c:v>2021-08-03</c:v>
                </c:pt>
                <c:pt idx="55">
                  <c:v>2021-08-04</c:v>
                </c:pt>
                <c:pt idx="56">
                  <c:v>2021-08-05</c:v>
                </c:pt>
                <c:pt idx="57">
                  <c:v>2021-08-06</c:v>
                </c:pt>
                <c:pt idx="58">
                  <c:v>2021-08-12</c:v>
                </c:pt>
                <c:pt idx="59">
                  <c:v>2021-08-17</c:v>
                </c:pt>
                <c:pt idx="60">
                  <c:v>2021-08-18</c:v>
                </c:pt>
                <c:pt idx="61">
                  <c:v>2021-08-19</c:v>
                </c:pt>
                <c:pt idx="62">
                  <c:v>2021-08-20</c:v>
                </c:pt>
                <c:pt idx="63">
                  <c:v>2021-08-30</c:v>
                </c:pt>
                <c:pt idx="64">
                  <c:v>2021-09-01</c:v>
                </c:pt>
                <c:pt idx="65">
                  <c:v>2021-09-02</c:v>
                </c:pt>
                <c:pt idx="66">
                  <c:v>2021-09-03</c:v>
                </c:pt>
                <c:pt idx="67">
                  <c:v>2021-09-04</c:v>
                </c:pt>
                <c:pt idx="68">
                  <c:v>2021-09-06</c:v>
                </c:pt>
                <c:pt idx="69">
                  <c:v>2021-09-08</c:v>
                </c:pt>
                <c:pt idx="70">
                  <c:v>2021-09-10</c:v>
                </c:pt>
                <c:pt idx="71">
                  <c:v>2021-09-13</c:v>
                </c:pt>
                <c:pt idx="72">
                  <c:v>2021-09-14</c:v>
                </c:pt>
                <c:pt idx="73">
                  <c:v>2021-09-15</c:v>
                </c:pt>
                <c:pt idx="74">
                  <c:v>2021-09-16</c:v>
                </c:pt>
                <c:pt idx="75">
                  <c:v>2021-09-17</c:v>
                </c:pt>
                <c:pt idx="76">
                  <c:v>2021-09-18</c:v>
                </c:pt>
                <c:pt idx="77">
                  <c:v>2021-09-20</c:v>
                </c:pt>
                <c:pt idx="78">
                  <c:v>2021-09-21</c:v>
                </c:pt>
                <c:pt idx="79">
                  <c:v>% Acumulado</c:v>
                </c:pt>
              </c:strCache>
            </c:strRef>
          </c:cat>
          <c:val>
            <c:numRef>
              <c:f>'Cuadros y gráficos Lugar (2)'!$J$288:$J$367</c:f>
              <c:numCache>
                <c:formatCode>0.0%</c:formatCode>
                <c:ptCount val="80"/>
                <c:pt idx="0">
                  <c:v>0.83953488372093021</c:v>
                </c:pt>
                <c:pt idx="1">
                  <c:v>0.89086859688195996</c:v>
                </c:pt>
                <c:pt idx="2">
                  <c:v>0.91262135922330101</c:v>
                </c:pt>
                <c:pt idx="3">
                  <c:v>0.93040293040293043</c:v>
                </c:pt>
                <c:pt idx="4">
                  <c:v>0.84067796610169487</c:v>
                </c:pt>
                <c:pt idx="5">
                  <c:v>0.86890243902439024</c:v>
                </c:pt>
                <c:pt idx="6">
                  <c:v>0.86619718309859151</c:v>
                </c:pt>
                <c:pt idx="7">
                  <c:v>0.90184049079754602</c:v>
                </c:pt>
                <c:pt idx="8">
                  <c:v>0.8527131782945736</c:v>
                </c:pt>
                <c:pt idx="9">
                  <c:v>0.92715231788079466</c:v>
                </c:pt>
                <c:pt idx="10">
                  <c:v>0.85993485342019549</c:v>
                </c:pt>
                <c:pt idx="11">
                  <c:v>0.91672498250524848</c:v>
                </c:pt>
                <c:pt idx="12">
                  <c:v>0.8516896120150188</c:v>
                </c:pt>
                <c:pt idx="13">
                  <c:v>0.86975397973950797</c:v>
                </c:pt>
                <c:pt idx="14">
                  <c:v>0.91902313624678666</c:v>
                </c:pt>
                <c:pt idx="15">
                  <c:v>0.92578986039676703</c:v>
                </c:pt>
                <c:pt idx="16">
                  <c:v>0.87845968712394706</c:v>
                </c:pt>
                <c:pt idx="17">
                  <c:v>0.80835380835380832</c:v>
                </c:pt>
                <c:pt idx="18">
                  <c:v>0.85795454545454541</c:v>
                </c:pt>
                <c:pt idx="19">
                  <c:v>0.75609756097560976</c:v>
                </c:pt>
                <c:pt idx="20">
                  <c:v>0.83498349834983498</c:v>
                </c:pt>
                <c:pt idx="21">
                  <c:v>0.76095617529880477</c:v>
                </c:pt>
                <c:pt idx="22">
                  <c:v>0.74380165289256195</c:v>
                </c:pt>
                <c:pt idx="23">
                  <c:v>0.86151079136690645</c:v>
                </c:pt>
                <c:pt idx="24">
                  <c:v>0.83535108958837767</c:v>
                </c:pt>
                <c:pt idx="25">
                  <c:v>0.82119205298013243</c:v>
                </c:pt>
                <c:pt idx="26">
                  <c:v>0.84684684684684686</c:v>
                </c:pt>
                <c:pt idx="27">
                  <c:v>0.78965517241379313</c:v>
                </c:pt>
                <c:pt idx="28">
                  <c:v>0.7875848690591658</c:v>
                </c:pt>
                <c:pt idx="29">
                  <c:v>0.77391304347826084</c:v>
                </c:pt>
                <c:pt idx="30">
                  <c:v>0.75889328063241102</c:v>
                </c:pt>
                <c:pt idx="31">
                  <c:v>0.89610389610389607</c:v>
                </c:pt>
                <c:pt idx="32">
                  <c:v>0.76470588235294112</c:v>
                </c:pt>
                <c:pt idx="33">
                  <c:v>0.83817951959544879</c:v>
                </c:pt>
                <c:pt idx="34">
                  <c:v>0.66326530612244894</c:v>
                </c:pt>
                <c:pt idx="35">
                  <c:v>0.86389413988657848</c:v>
                </c:pt>
                <c:pt idx="36">
                  <c:v>0.66190476190476188</c:v>
                </c:pt>
                <c:pt idx="37">
                  <c:v>0.80118694362017806</c:v>
                </c:pt>
                <c:pt idx="38">
                  <c:v>0.70193740685543959</c:v>
                </c:pt>
                <c:pt idx="39">
                  <c:v>0.68983957219251335</c:v>
                </c:pt>
                <c:pt idx="40">
                  <c:v>0.7429193899782135</c:v>
                </c:pt>
                <c:pt idx="41">
                  <c:v>0.80735930735930739</c:v>
                </c:pt>
                <c:pt idx="42">
                  <c:v>0.76478149100257065</c:v>
                </c:pt>
                <c:pt idx="43">
                  <c:v>0.8441558441558441</c:v>
                </c:pt>
                <c:pt idx="44">
                  <c:v>0.75308641975308643</c:v>
                </c:pt>
                <c:pt idx="45">
                  <c:v>0.88976377952755903</c:v>
                </c:pt>
                <c:pt idx="46">
                  <c:v>0.7583081570996979</c:v>
                </c:pt>
                <c:pt idx="47">
                  <c:v>0.73199329983249584</c:v>
                </c:pt>
                <c:pt idx="48">
                  <c:v>0.70186335403726707</c:v>
                </c:pt>
                <c:pt idx="49">
                  <c:v>0.75634517766497467</c:v>
                </c:pt>
                <c:pt idx="50">
                  <c:v>0.8007448789571695</c:v>
                </c:pt>
                <c:pt idx="51">
                  <c:v>0.63809523809523805</c:v>
                </c:pt>
                <c:pt idx="52">
                  <c:v>0.87354651162790697</c:v>
                </c:pt>
                <c:pt idx="53">
                  <c:v>0.71304347826086956</c:v>
                </c:pt>
                <c:pt idx="54">
                  <c:v>0.75435540069686413</c:v>
                </c:pt>
                <c:pt idx="55">
                  <c:v>0.60649819494584833</c:v>
                </c:pt>
                <c:pt idx="56">
                  <c:v>0.60240963855421692</c:v>
                </c:pt>
                <c:pt idx="57">
                  <c:v>0.73529411764705888</c:v>
                </c:pt>
                <c:pt idx="58">
                  <c:v>0.79295154185022021</c:v>
                </c:pt>
                <c:pt idx="59">
                  <c:v>0.77722152690863577</c:v>
                </c:pt>
                <c:pt idx="60">
                  <c:v>0.63179916317991636</c:v>
                </c:pt>
                <c:pt idx="61">
                  <c:v>0.64429530201342278</c:v>
                </c:pt>
                <c:pt idx="62">
                  <c:v>0.74111675126903553</c:v>
                </c:pt>
                <c:pt idx="63">
                  <c:v>0.59638554216867468</c:v>
                </c:pt>
                <c:pt idx="64">
                  <c:v>0.67291666666666672</c:v>
                </c:pt>
                <c:pt idx="65">
                  <c:v>0.76299694189602452</c:v>
                </c:pt>
                <c:pt idx="66">
                  <c:v>0.69594594594594594</c:v>
                </c:pt>
                <c:pt idx="67">
                  <c:v>0.69444444444444442</c:v>
                </c:pt>
                <c:pt idx="68">
                  <c:v>0.663768115942029</c:v>
                </c:pt>
                <c:pt idx="69">
                  <c:v>0.73657289002557547</c:v>
                </c:pt>
                <c:pt idx="70">
                  <c:v>0.82706766917293228</c:v>
                </c:pt>
                <c:pt idx="71">
                  <c:v>0.61428571428571432</c:v>
                </c:pt>
                <c:pt idx="72">
                  <c:v>0.74011299435028244</c:v>
                </c:pt>
                <c:pt idx="73">
                  <c:v>0.6741071428571429</c:v>
                </c:pt>
                <c:pt idx="74">
                  <c:v>0.6203319502074689</c:v>
                </c:pt>
                <c:pt idx="75">
                  <c:v>0.76551724137931032</c:v>
                </c:pt>
                <c:pt idx="76">
                  <c:v>0.56079027355623101</c:v>
                </c:pt>
                <c:pt idx="77">
                  <c:v>0.58912386706948638</c:v>
                </c:pt>
                <c:pt idx="78">
                  <c:v>0.66666666666666663</c:v>
                </c:pt>
                <c:pt idx="79">
                  <c:v>0.80891461519403585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3F-4810-B223-F7F6D229704C}"/>
            </c:ext>
          </c:extLst>
        </c:ser>
        <c:ser>
          <c:idx val="1"/>
          <c:order val="1"/>
          <c:tx>
            <c:strRef>
              <c:f>'Cuadros y gráficos Lugar (2)'!$K$287</c:f>
              <c:strCache>
                <c:ptCount val="1"/>
                <c:pt idx="0">
                  <c:v>% Tapabocas mal puesto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002060"/>
              </a:solidFill>
              <a:ln w="9525">
                <a:noFill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 (2)'!$C$288:$C$367</c:f>
              <c:strCache>
                <c:ptCount val="80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2021-06-08</c:v>
                </c:pt>
                <c:pt idx="20">
                  <c:v>2021-06-10</c:v>
                </c:pt>
                <c:pt idx="21">
                  <c:v>2021-06-11</c:v>
                </c:pt>
                <c:pt idx="22">
                  <c:v>2021-06-12</c:v>
                </c:pt>
                <c:pt idx="23">
                  <c:v>2021-06-15</c:v>
                </c:pt>
                <c:pt idx="24">
                  <c:v>2021-06-16</c:v>
                </c:pt>
                <c:pt idx="25">
                  <c:v>2021-06-17</c:v>
                </c:pt>
                <c:pt idx="26">
                  <c:v>2021-06-19</c:v>
                </c:pt>
                <c:pt idx="27">
                  <c:v>2021-06-21</c:v>
                </c:pt>
                <c:pt idx="28">
                  <c:v>2021-06-22</c:v>
                </c:pt>
                <c:pt idx="29">
                  <c:v>2021-06-23</c:v>
                </c:pt>
                <c:pt idx="30">
                  <c:v>2021-06-24</c:v>
                </c:pt>
                <c:pt idx="31">
                  <c:v>2021-06-25</c:v>
                </c:pt>
                <c:pt idx="32">
                  <c:v>2021-06-26</c:v>
                </c:pt>
                <c:pt idx="33">
                  <c:v>2021-06-29</c:v>
                </c:pt>
                <c:pt idx="34">
                  <c:v>2021-06-30</c:v>
                </c:pt>
                <c:pt idx="35">
                  <c:v>2021-07-01</c:v>
                </c:pt>
                <c:pt idx="36">
                  <c:v>2021-07-03</c:v>
                </c:pt>
                <c:pt idx="37">
                  <c:v>2021-07-06</c:v>
                </c:pt>
                <c:pt idx="38">
                  <c:v>2021-07-07</c:v>
                </c:pt>
                <c:pt idx="39">
                  <c:v>2021-07-08</c:v>
                </c:pt>
                <c:pt idx="40">
                  <c:v>2021-07-10</c:v>
                </c:pt>
                <c:pt idx="41">
                  <c:v>2021-07-12</c:v>
                </c:pt>
                <c:pt idx="42">
                  <c:v>2021-07-13</c:v>
                </c:pt>
                <c:pt idx="43">
                  <c:v>2021-07-14</c:v>
                </c:pt>
                <c:pt idx="44">
                  <c:v>2021-07-15</c:v>
                </c:pt>
                <c:pt idx="45">
                  <c:v>2021-07-16</c:v>
                </c:pt>
                <c:pt idx="46">
                  <c:v>2021-07-19</c:v>
                </c:pt>
                <c:pt idx="47">
                  <c:v>2021-07-21</c:v>
                </c:pt>
                <c:pt idx="48">
                  <c:v>2021-07-22</c:v>
                </c:pt>
                <c:pt idx="49">
                  <c:v>2021-07-23</c:v>
                </c:pt>
                <c:pt idx="50">
                  <c:v>2021-07-24</c:v>
                </c:pt>
                <c:pt idx="51">
                  <c:v>2021-07-28</c:v>
                </c:pt>
                <c:pt idx="52">
                  <c:v>2021-07-29</c:v>
                </c:pt>
                <c:pt idx="53">
                  <c:v>2021-07-31</c:v>
                </c:pt>
                <c:pt idx="54">
                  <c:v>2021-08-03</c:v>
                </c:pt>
                <c:pt idx="55">
                  <c:v>2021-08-04</c:v>
                </c:pt>
                <c:pt idx="56">
                  <c:v>2021-08-05</c:v>
                </c:pt>
                <c:pt idx="57">
                  <c:v>2021-08-06</c:v>
                </c:pt>
                <c:pt idx="58">
                  <c:v>2021-08-12</c:v>
                </c:pt>
                <c:pt idx="59">
                  <c:v>2021-08-17</c:v>
                </c:pt>
                <c:pt idx="60">
                  <c:v>2021-08-18</c:v>
                </c:pt>
                <c:pt idx="61">
                  <c:v>2021-08-19</c:v>
                </c:pt>
                <c:pt idx="62">
                  <c:v>2021-08-20</c:v>
                </c:pt>
                <c:pt idx="63">
                  <c:v>2021-08-30</c:v>
                </c:pt>
                <c:pt idx="64">
                  <c:v>2021-09-01</c:v>
                </c:pt>
                <c:pt idx="65">
                  <c:v>2021-09-02</c:v>
                </c:pt>
                <c:pt idx="66">
                  <c:v>2021-09-03</c:v>
                </c:pt>
                <c:pt idx="67">
                  <c:v>2021-09-04</c:v>
                </c:pt>
                <c:pt idx="68">
                  <c:v>2021-09-06</c:v>
                </c:pt>
                <c:pt idx="69">
                  <c:v>2021-09-08</c:v>
                </c:pt>
                <c:pt idx="70">
                  <c:v>2021-09-10</c:v>
                </c:pt>
                <c:pt idx="71">
                  <c:v>2021-09-13</c:v>
                </c:pt>
                <c:pt idx="72">
                  <c:v>2021-09-14</c:v>
                </c:pt>
                <c:pt idx="73">
                  <c:v>2021-09-15</c:v>
                </c:pt>
                <c:pt idx="74">
                  <c:v>2021-09-16</c:v>
                </c:pt>
                <c:pt idx="75">
                  <c:v>2021-09-17</c:v>
                </c:pt>
                <c:pt idx="76">
                  <c:v>2021-09-18</c:v>
                </c:pt>
                <c:pt idx="77">
                  <c:v>2021-09-20</c:v>
                </c:pt>
                <c:pt idx="78">
                  <c:v>2021-09-21</c:v>
                </c:pt>
                <c:pt idx="79">
                  <c:v>% Acumulado</c:v>
                </c:pt>
              </c:strCache>
            </c:strRef>
          </c:cat>
          <c:val>
            <c:numRef>
              <c:f>'Cuadros y gráficos Lugar (2)'!$K$288:$K$367</c:f>
              <c:numCache>
                <c:formatCode>0.0%</c:formatCode>
                <c:ptCount val="80"/>
                <c:pt idx="0">
                  <c:v>0.1558139534883721</c:v>
                </c:pt>
                <c:pt idx="1">
                  <c:v>0.10244988864142539</c:v>
                </c:pt>
                <c:pt idx="2">
                  <c:v>8.3495145631067955E-2</c:v>
                </c:pt>
                <c:pt idx="3">
                  <c:v>6.6666666666666666E-2</c:v>
                </c:pt>
                <c:pt idx="4">
                  <c:v>0.14915254237288136</c:v>
                </c:pt>
                <c:pt idx="5">
                  <c:v>0.12652439024390244</c:v>
                </c:pt>
                <c:pt idx="6">
                  <c:v>0.12394366197183099</c:v>
                </c:pt>
                <c:pt idx="7">
                  <c:v>9.815950920245399E-2</c:v>
                </c:pt>
                <c:pt idx="8">
                  <c:v>0.14728682170542637</c:v>
                </c:pt>
                <c:pt idx="9">
                  <c:v>6.6225165562913912E-2</c:v>
                </c:pt>
                <c:pt idx="10">
                  <c:v>0.13289902280130292</c:v>
                </c:pt>
                <c:pt idx="11">
                  <c:v>7.9776067179846047E-2</c:v>
                </c:pt>
                <c:pt idx="12">
                  <c:v>0.13454317897371715</c:v>
                </c:pt>
                <c:pt idx="13">
                  <c:v>0.11722141823444283</c:v>
                </c:pt>
                <c:pt idx="14">
                  <c:v>7.9691516709511565E-2</c:v>
                </c:pt>
                <c:pt idx="15">
                  <c:v>7.274063188831742E-2</c:v>
                </c:pt>
                <c:pt idx="16">
                  <c:v>0.11793020457280386</c:v>
                </c:pt>
                <c:pt idx="17">
                  <c:v>0.12039312039312039</c:v>
                </c:pt>
                <c:pt idx="18">
                  <c:v>0.10227272727272728</c:v>
                </c:pt>
                <c:pt idx="19">
                  <c:v>0.18699186991869918</c:v>
                </c:pt>
                <c:pt idx="20">
                  <c:v>0.15291529152915292</c:v>
                </c:pt>
                <c:pt idx="21">
                  <c:v>0.14741035856573706</c:v>
                </c:pt>
                <c:pt idx="22">
                  <c:v>0.16942148760330578</c:v>
                </c:pt>
                <c:pt idx="23">
                  <c:v>0.12410071942446044</c:v>
                </c:pt>
                <c:pt idx="24">
                  <c:v>0.13559322033898305</c:v>
                </c:pt>
                <c:pt idx="25">
                  <c:v>0.14569536423841059</c:v>
                </c:pt>
                <c:pt idx="26">
                  <c:v>0.12612612612612611</c:v>
                </c:pt>
                <c:pt idx="27">
                  <c:v>0.1793103448275862</c:v>
                </c:pt>
                <c:pt idx="28">
                  <c:v>0.20174587778855479</c:v>
                </c:pt>
                <c:pt idx="29">
                  <c:v>0.18260869565217391</c:v>
                </c:pt>
                <c:pt idx="30">
                  <c:v>0.22134387351778656</c:v>
                </c:pt>
                <c:pt idx="31">
                  <c:v>9.4619666048237475E-2</c:v>
                </c:pt>
                <c:pt idx="32">
                  <c:v>0.18487394957983194</c:v>
                </c:pt>
                <c:pt idx="33">
                  <c:v>0.13400758533501897</c:v>
                </c:pt>
                <c:pt idx="34">
                  <c:v>0.2857142857142857</c:v>
                </c:pt>
                <c:pt idx="35">
                  <c:v>0.11720226843100189</c:v>
                </c:pt>
                <c:pt idx="36">
                  <c:v>0.31428571428571428</c:v>
                </c:pt>
                <c:pt idx="37">
                  <c:v>0.16320474777448071</c:v>
                </c:pt>
                <c:pt idx="38">
                  <c:v>0.28464977645305511</c:v>
                </c:pt>
                <c:pt idx="39">
                  <c:v>0.28342245989304815</c:v>
                </c:pt>
                <c:pt idx="40">
                  <c:v>0.22766884531590414</c:v>
                </c:pt>
                <c:pt idx="41">
                  <c:v>0.18398268398268397</c:v>
                </c:pt>
                <c:pt idx="42">
                  <c:v>0.2210796915167095</c:v>
                </c:pt>
                <c:pt idx="43">
                  <c:v>0.15151515151515152</c:v>
                </c:pt>
                <c:pt idx="44">
                  <c:v>0.22427983539094651</c:v>
                </c:pt>
                <c:pt idx="45">
                  <c:v>8.1364829396325458E-2</c:v>
                </c:pt>
                <c:pt idx="46">
                  <c:v>0.21450151057401812</c:v>
                </c:pt>
                <c:pt idx="47">
                  <c:v>0.21943048576214405</c:v>
                </c:pt>
                <c:pt idx="48">
                  <c:v>0.27950310559006208</c:v>
                </c:pt>
                <c:pt idx="49">
                  <c:v>0.21319796954314721</c:v>
                </c:pt>
                <c:pt idx="50">
                  <c:v>0.18808193668528864</c:v>
                </c:pt>
                <c:pt idx="51">
                  <c:v>0.33333333333333331</c:v>
                </c:pt>
                <c:pt idx="52">
                  <c:v>0.10465116279069768</c:v>
                </c:pt>
                <c:pt idx="53">
                  <c:v>0.25217391304347825</c:v>
                </c:pt>
                <c:pt idx="54">
                  <c:v>0.22822299651567945</c:v>
                </c:pt>
                <c:pt idx="55">
                  <c:v>0.34296028880866425</c:v>
                </c:pt>
                <c:pt idx="56">
                  <c:v>0.36746987951807231</c:v>
                </c:pt>
                <c:pt idx="57">
                  <c:v>0.20915032679738563</c:v>
                </c:pt>
                <c:pt idx="58">
                  <c:v>0.1762114537444934</c:v>
                </c:pt>
                <c:pt idx="59">
                  <c:v>0.1964956195244055</c:v>
                </c:pt>
                <c:pt idx="60">
                  <c:v>0.33891213389121339</c:v>
                </c:pt>
                <c:pt idx="61">
                  <c:v>0.28187919463087246</c:v>
                </c:pt>
                <c:pt idx="62">
                  <c:v>0.22588832487309646</c:v>
                </c:pt>
                <c:pt idx="63">
                  <c:v>0.37048192771084337</c:v>
                </c:pt>
                <c:pt idx="64">
                  <c:v>0.28749999999999998</c:v>
                </c:pt>
                <c:pt idx="65">
                  <c:v>0.21865443425076453</c:v>
                </c:pt>
                <c:pt idx="66">
                  <c:v>0.28378378378378377</c:v>
                </c:pt>
                <c:pt idx="67">
                  <c:v>0.28086419753086422</c:v>
                </c:pt>
                <c:pt idx="68">
                  <c:v>0.24347826086956523</c:v>
                </c:pt>
                <c:pt idx="69">
                  <c:v>0.23785166240409208</c:v>
                </c:pt>
                <c:pt idx="70">
                  <c:v>0.15639097744360902</c:v>
                </c:pt>
                <c:pt idx="71">
                  <c:v>0.34285714285714286</c:v>
                </c:pt>
                <c:pt idx="72">
                  <c:v>0.21892655367231639</c:v>
                </c:pt>
                <c:pt idx="73">
                  <c:v>0.2857142857142857</c:v>
                </c:pt>
                <c:pt idx="74">
                  <c:v>0.33195020746887965</c:v>
                </c:pt>
                <c:pt idx="75">
                  <c:v>0.17586206896551723</c:v>
                </c:pt>
                <c:pt idx="76">
                  <c:v>0.37386018237082069</c:v>
                </c:pt>
                <c:pt idx="77">
                  <c:v>0.35800604229607252</c:v>
                </c:pt>
                <c:pt idx="78">
                  <c:v>0.28603603603603606</c:v>
                </c:pt>
                <c:pt idx="79">
                  <c:v>0.17022905921304535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3F-4810-B223-F7F6D229704C}"/>
            </c:ext>
          </c:extLst>
        </c:ser>
        <c:ser>
          <c:idx val="2"/>
          <c:order val="2"/>
          <c:tx>
            <c:strRef>
              <c:f>'Cuadros y gráficos Lugar (2)'!$L$287</c:f>
              <c:strCache>
                <c:ptCount val="1"/>
                <c:pt idx="0">
                  <c:v>% Sin tapabocas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0000">
                  <a:alpha val="66000"/>
                </a:srgbClr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 (2)'!$C$288:$C$367</c:f>
              <c:strCache>
                <c:ptCount val="80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2021-06-08</c:v>
                </c:pt>
                <c:pt idx="20">
                  <c:v>2021-06-10</c:v>
                </c:pt>
                <c:pt idx="21">
                  <c:v>2021-06-11</c:v>
                </c:pt>
                <c:pt idx="22">
                  <c:v>2021-06-12</c:v>
                </c:pt>
                <c:pt idx="23">
                  <c:v>2021-06-15</c:v>
                </c:pt>
                <c:pt idx="24">
                  <c:v>2021-06-16</c:v>
                </c:pt>
                <c:pt idx="25">
                  <c:v>2021-06-17</c:v>
                </c:pt>
                <c:pt idx="26">
                  <c:v>2021-06-19</c:v>
                </c:pt>
                <c:pt idx="27">
                  <c:v>2021-06-21</c:v>
                </c:pt>
                <c:pt idx="28">
                  <c:v>2021-06-22</c:v>
                </c:pt>
                <c:pt idx="29">
                  <c:v>2021-06-23</c:v>
                </c:pt>
                <c:pt idx="30">
                  <c:v>2021-06-24</c:v>
                </c:pt>
                <c:pt idx="31">
                  <c:v>2021-06-25</c:v>
                </c:pt>
                <c:pt idx="32">
                  <c:v>2021-06-26</c:v>
                </c:pt>
                <c:pt idx="33">
                  <c:v>2021-06-29</c:v>
                </c:pt>
                <c:pt idx="34">
                  <c:v>2021-06-30</c:v>
                </c:pt>
                <c:pt idx="35">
                  <c:v>2021-07-01</c:v>
                </c:pt>
                <c:pt idx="36">
                  <c:v>2021-07-03</c:v>
                </c:pt>
                <c:pt idx="37">
                  <c:v>2021-07-06</c:v>
                </c:pt>
                <c:pt idx="38">
                  <c:v>2021-07-07</c:v>
                </c:pt>
                <c:pt idx="39">
                  <c:v>2021-07-08</c:v>
                </c:pt>
                <c:pt idx="40">
                  <c:v>2021-07-10</c:v>
                </c:pt>
                <c:pt idx="41">
                  <c:v>2021-07-12</c:v>
                </c:pt>
                <c:pt idx="42">
                  <c:v>2021-07-13</c:v>
                </c:pt>
                <c:pt idx="43">
                  <c:v>2021-07-14</c:v>
                </c:pt>
                <c:pt idx="44">
                  <c:v>2021-07-15</c:v>
                </c:pt>
                <c:pt idx="45">
                  <c:v>2021-07-16</c:v>
                </c:pt>
                <c:pt idx="46">
                  <c:v>2021-07-19</c:v>
                </c:pt>
                <c:pt idx="47">
                  <c:v>2021-07-21</c:v>
                </c:pt>
                <c:pt idx="48">
                  <c:v>2021-07-22</c:v>
                </c:pt>
                <c:pt idx="49">
                  <c:v>2021-07-23</c:v>
                </c:pt>
                <c:pt idx="50">
                  <c:v>2021-07-24</c:v>
                </c:pt>
                <c:pt idx="51">
                  <c:v>2021-07-28</c:v>
                </c:pt>
                <c:pt idx="52">
                  <c:v>2021-07-29</c:v>
                </c:pt>
                <c:pt idx="53">
                  <c:v>2021-07-31</c:v>
                </c:pt>
                <c:pt idx="54">
                  <c:v>2021-08-03</c:v>
                </c:pt>
                <c:pt idx="55">
                  <c:v>2021-08-04</c:v>
                </c:pt>
                <c:pt idx="56">
                  <c:v>2021-08-05</c:v>
                </c:pt>
                <c:pt idx="57">
                  <c:v>2021-08-06</c:v>
                </c:pt>
                <c:pt idx="58">
                  <c:v>2021-08-12</c:v>
                </c:pt>
                <c:pt idx="59">
                  <c:v>2021-08-17</c:v>
                </c:pt>
                <c:pt idx="60">
                  <c:v>2021-08-18</c:v>
                </c:pt>
                <c:pt idx="61">
                  <c:v>2021-08-19</c:v>
                </c:pt>
                <c:pt idx="62">
                  <c:v>2021-08-20</c:v>
                </c:pt>
                <c:pt idx="63">
                  <c:v>2021-08-30</c:v>
                </c:pt>
                <c:pt idx="64">
                  <c:v>2021-09-01</c:v>
                </c:pt>
                <c:pt idx="65">
                  <c:v>2021-09-02</c:v>
                </c:pt>
                <c:pt idx="66">
                  <c:v>2021-09-03</c:v>
                </c:pt>
                <c:pt idx="67">
                  <c:v>2021-09-04</c:v>
                </c:pt>
                <c:pt idx="68">
                  <c:v>2021-09-06</c:v>
                </c:pt>
                <c:pt idx="69">
                  <c:v>2021-09-08</c:v>
                </c:pt>
                <c:pt idx="70">
                  <c:v>2021-09-10</c:v>
                </c:pt>
                <c:pt idx="71">
                  <c:v>2021-09-13</c:v>
                </c:pt>
                <c:pt idx="72">
                  <c:v>2021-09-14</c:v>
                </c:pt>
                <c:pt idx="73">
                  <c:v>2021-09-15</c:v>
                </c:pt>
                <c:pt idx="74">
                  <c:v>2021-09-16</c:v>
                </c:pt>
                <c:pt idx="75">
                  <c:v>2021-09-17</c:v>
                </c:pt>
                <c:pt idx="76">
                  <c:v>2021-09-18</c:v>
                </c:pt>
                <c:pt idx="77">
                  <c:v>2021-09-20</c:v>
                </c:pt>
                <c:pt idx="78">
                  <c:v>2021-09-21</c:v>
                </c:pt>
                <c:pt idx="79">
                  <c:v>% Acumulado</c:v>
                </c:pt>
              </c:strCache>
            </c:strRef>
          </c:cat>
          <c:val>
            <c:numRef>
              <c:f>'Cuadros y gráficos Lugar (2)'!$L$288:$L$367</c:f>
              <c:numCache>
                <c:formatCode>0.0%</c:formatCode>
                <c:ptCount val="80"/>
                <c:pt idx="0">
                  <c:v>4.6511627906976744E-3</c:v>
                </c:pt>
                <c:pt idx="1">
                  <c:v>6.6815144766146995E-3</c:v>
                </c:pt>
                <c:pt idx="2">
                  <c:v>3.8834951456310678E-3</c:v>
                </c:pt>
                <c:pt idx="3">
                  <c:v>2.9304029304029304E-3</c:v>
                </c:pt>
                <c:pt idx="4">
                  <c:v>1.0169491525423728E-2</c:v>
                </c:pt>
                <c:pt idx="5">
                  <c:v>4.5731707317073168E-3</c:v>
                </c:pt>
                <c:pt idx="6">
                  <c:v>9.8591549295774655E-3</c:v>
                </c:pt>
                <c:pt idx="7">
                  <c:v>0</c:v>
                </c:pt>
                <c:pt idx="8">
                  <c:v>0</c:v>
                </c:pt>
                <c:pt idx="9">
                  <c:v>6.6225165562913907E-3</c:v>
                </c:pt>
                <c:pt idx="10">
                  <c:v>7.1661237785016286E-3</c:v>
                </c:pt>
                <c:pt idx="11">
                  <c:v>3.4989503149055285E-3</c:v>
                </c:pt>
                <c:pt idx="12">
                  <c:v>1.3767209011264081E-2</c:v>
                </c:pt>
                <c:pt idx="13">
                  <c:v>1.3024602026049204E-2</c:v>
                </c:pt>
                <c:pt idx="14">
                  <c:v>1.2853470437017994E-3</c:v>
                </c:pt>
                <c:pt idx="15">
                  <c:v>1.4695077149155032E-3</c:v>
                </c:pt>
                <c:pt idx="16">
                  <c:v>3.6101083032490976E-3</c:v>
                </c:pt>
                <c:pt idx="17">
                  <c:v>7.125307125307126E-2</c:v>
                </c:pt>
                <c:pt idx="18">
                  <c:v>3.9772727272727272E-2</c:v>
                </c:pt>
                <c:pt idx="19">
                  <c:v>5.6910569105691054E-2</c:v>
                </c:pt>
                <c:pt idx="20">
                  <c:v>1.2101210121012101E-2</c:v>
                </c:pt>
                <c:pt idx="21">
                  <c:v>9.1633466135458169E-2</c:v>
                </c:pt>
                <c:pt idx="22">
                  <c:v>8.6776859504132234E-2</c:v>
                </c:pt>
                <c:pt idx="23">
                  <c:v>1.4388489208633094E-2</c:v>
                </c:pt>
                <c:pt idx="24">
                  <c:v>2.9055690072639227E-2</c:v>
                </c:pt>
                <c:pt idx="25">
                  <c:v>3.3112582781456956E-2</c:v>
                </c:pt>
                <c:pt idx="26">
                  <c:v>2.7027027027027029E-2</c:v>
                </c:pt>
                <c:pt idx="27">
                  <c:v>3.1034482758620689E-2</c:v>
                </c:pt>
                <c:pt idx="28">
                  <c:v>1.066925315227934E-2</c:v>
                </c:pt>
                <c:pt idx="29">
                  <c:v>4.3478260869565216E-2</c:v>
                </c:pt>
                <c:pt idx="30">
                  <c:v>1.9762845849802372E-2</c:v>
                </c:pt>
                <c:pt idx="31">
                  <c:v>9.2764378478664197E-3</c:v>
                </c:pt>
                <c:pt idx="32">
                  <c:v>5.0420168067226892E-2</c:v>
                </c:pt>
                <c:pt idx="33">
                  <c:v>2.7812895069532238E-2</c:v>
                </c:pt>
                <c:pt idx="34">
                  <c:v>5.1020408163265307E-2</c:v>
                </c:pt>
                <c:pt idx="35">
                  <c:v>1.890359168241966E-2</c:v>
                </c:pt>
                <c:pt idx="36">
                  <c:v>2.3809523809523808E-2</c:v>
                </c:pt>
                <c:pt idx="37">
                  <c:v>3.5608308605341248E-2</c:v>
                </c:pt>
                <c:pt idx="38">
                  <c:v>1.3412816691505217E-2</c:v>
                </c:pt>
                <c:pt idx="39">
                  <c:v>2.6737967914438502E-2</c:v>
                </c:pt>
                <c:pt idx="40">
                  <c:v>2.9411764705882353E-2</c:v>
                </c:pt>
                <c:pt idx="41">
                  <c:v>8.658008658008658E-3</c:v>
                </c:pt>
                <c:pt idx="42">
                  <c:v>1.4138817480719794E-2</c:v>
                </c:pt>
                <c:pt idx="43">
                  <c:v>4.329004329004329E-3</c:v>
                </c:pt>
                <c:pt idx="44">
                  <c:v>2.2633744855967079E-2</c:v>
                </c:pt>
                <c:pt idx="45">
                  <c:v>2.8871391076115485E-2</c:v>
                </c:pt>
                <c:pt idx="46">
                  <c:v>2.7190332326283987E-2</c:v>
                </c:pt>
                <c:pt idx="47">
                  <c:v>4.8576214405360134E-2</c:v>
                </c:pt>
                <c:pt idx="48">
                  <c:v>1.8633540372670808E-2</c:v>
                </c:pt>
                <c:pt idx="49">
                  <c:v>3.0456852791878174E-2</c:v>
                </c:pt>
                <c:pt idx="50">
                  <c:v>1.11731843575419E-2</c:v>
                </c:pt>
                <c:pt idx="51">
                  <c:v>2.8571428571428571E-2</c:v>
                </c:pt>
                <c:pt idx="52">
                  <c:v>2.1802325581395349E-2</c:v>
                </c:pt>
                <c:pt idx="53">
                  <c:v>3.4782608695652174E-2</c:v>
                </c:pt>
                <c:pt idx="54">
                  <c:v>1.7421602787456445E-2</c:v>
                </c:pt>
                <c:pt idx="55">
                  <c:v>5.0541516245487361E-2</c:v>
                </c:pt>
                <c:pt idx="56">
                  <c:v>3.0120481927710843E-2</c:v>
                </c:pt>
                <c:pt idx="57">
                  <c:v>5.5555555555555552E-2</c:v>
                </c:pt>
                <c:pt idx="58">
                  <c:v>3.0837004405286344E-2</c:v>
                </c:pt>
                <c:pt idx="59">
                  <c:v>2.6282853566958697E-2</c:v>
                </c:pt>
                <c:pt idx="60">
                  <c:v>2.9288702928870293E-2</c:v>
                </c:pt>
                <c:pt idx="61">
                  <c:v>7.3825503355704702E-2</c:v>
                </c:pt>
                <c:pt idx="62">
                  <c:v>3.2994923857868022E-2</c:v>
                </c:pt>
                <c:pt idx="63">
                  <c:v>3.313253012048193E-2</c:v>
                </c:pt>
                <c:pt idx="64">
                  <c:v>3.9583333333333331E-2</c:v>
                </c:pt>
                <c:pt idx="65">
                  <c:v>1.834862385321101E-2</c:v>
                </c:pt>
                <c:pt idx="66">
                  <c:v>2.0270270270270271E-2</c:v>
                </c:pt>
                <c:pt idx="67">
                  <c:v>2.4691358024691357E-2</c:v>
                </c:pt>
                <c:pt idx="68">
                  <c:v>9.2753623188405798E-2</c:v>
                </c:pt>
                <c:pt idx="69">
                  <c:v>2.557544757033248E-2</c:v>
                </c:pt>
                <c:pt idx="70">
                  <c:v>1.6541353383458645E-2</c:v>
                </c:pt>
                <c:pt idx="71">
                  <c:v>4.2857142857142858E-2</c:v>
                </c:pt>
                <c:pt idx="72">
                  <c:v>4.0960451977401127E-2</c:v>
                </c:pt>
                <c:pt idx="73">
                  <c:v>4.0178571428571432E-2</c:v>
                </c:pt>
                <c:pt idx="74">
                  <c:v>4.7717842323651449E-2</c:v>
                </c:pt>
                <c:pt idx="75">
                  <c:v>5.8620689655172413E-2</c:v>
                </c:pt>
                <c:pt idx="76">
                  <c:v>6.5349544072948323E-2</c:v>
                </c:pt>
                <c:pt idx="77">
                  <c:v>5.2870090634441085E-2</c:v>
                </c:pt>
                <c:pt idx="78">
                  <c:v>4.72972972972973E-2</c:v>
                </c:pt>
                <c:pt idx="79">
                  <c:v>2.0856325592918758E-2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3F-4810-B223-F7F6D229704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1098176"/>
        <c:axId val="511097520"/>
      </c:lineChart>
      <c:catAx>
        <c:axId val="51109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7520"/>
        <c:crosses val="autoZero"/>
        <c:auto val="1"/>
        <c:lblAlgn val="ctr"/>
        <c:lblOffset val="100"/>
        <c:noMultiLvlLbl val="0"/>
      </c:catAx>
      <c:valAx>
        <c:axId val="511097520"/>
        <c:scaling>
          <c:orientation val="minMax"/>
          <c:max val="1"/>
          <c:min val="0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802917575639837"/>
          <c:y val="0.91208704253214634"/>
          <c:w val="0.54684020598604022"/>
          <c:h val="6.6766045935652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050885943008387E-2"/>
          <c:y val="1.6826679666744268E-2"/>
          <c:w val="0.9459491069214313"/>
          <c:h val="0.70990674810505416"/>
        </c:manualLayout>
      </c:layout>
      <c:lineChart>
        <c:grouping val="standard"/>
        <c:varyColors val="0"/>
        <c:ser>
          <c:idx val="0"/>
          <c:order val="0"/>
          <c:tx>
            <c:strRef>
              <c:f>'Cuadros y gráficos Lugar (2)'!$J$458</c:f>
              <c:strCache>
                <c:ptCount val="1"/>
                <c:pt idx="0">
                  <c:v>%con T. bien puesto</c:v>
                </c:pt>
              </c:strCache>
            </c:strRef>
          </c:tx>
          <c:spPr>
            <a:ln w="22225" cap="rnd">
              <a:solidFill>
                <a:srgbClr val="7030A0">
                  <a:alpha val="99000"/>
                </a:srgb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73"/>
              <c:layout>
                <c:manualLayout>
                  <c:x val="-2.3911983320705388E-3"/>
                  <c:y val="-6.508720454995224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D1-4674-B734-DAE226450B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 (2)'!$C$459:$C$535</c:f>
              <c:strCache>
                <c:ptCount val="77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2021-06-04</c:v>
                </c:pt>
                <c:pt idx="19">
                  <c:v>2021-06-08</c:v>
                </c:pt>
                <c:pt idx="20">
                  <c:v>2021-06-10</c:v>
                </c:pt>
                <c:pt idx="21">
                  <c:v>2021-06-11</c:v>
                </c:pt>
                <c:pt idx="22">
                  <c:v>2021-06-12</c:v>
                </c:pt>
                <c:pt idx="23">
                  <c:v>2021-06-15</c:v>
                </c:pt>
                <c:pt idx="24">
                  <c:v>2021-06-16</c:v>
                </c:pt>
                <c:pt idx="25">
                  <c:v>2021-06-18</c:v>
                </c:pt>
                <c:pt idx="26">
                  <c:v>2021-06-19</c:v>
                </c:pt>
                <c:pt idx="27">
                  <c:v>2021-06-21</c:v>
                </c:pt>
                <c:pt idx="28">
                  <c:v>2021-06-22</c:v>
                </c:pt>
                <c:pt idx="29">
                  <c:v>2021-06-23</c:v>
                </c:pt>
                <c:pt idx="30">
                  <c:v>2021-06-25</c:v>
                </c:pt>
                <c:pt idx="31">
                  <c:v>2021-06-26</c:v>
                </c:pt>
                <c:pt idx="32">
                  <c:v>2021-06-30</c:v>
                </c:pt>
                <c:pt idx="33">
                  <c:v>2021-07-03</c:v>
                </c:pt>
                <c:pt idx="34">
                  <c:v>2021-07-06</c:v>
                </c:pt>
                <c:pt idx="35">
                  <c:v>2021-07-07</c:v>
                </c:pt>
                <c:pt idx="36">
                  <c:v>2021-07-08</c:v>
                </c:pt>
                <c:pt idx="37">
                  <c:v>2021-07-09</c:v>
                </c:pt>
                <c:pt idx="38">
                  <c:v>2021-07-10</c:v>
                </c:pt>
                <c:pt idx="39">
                  <c:v>2021-07-12</c:v>
                </c:pt>
                <c:pt idx="40">
                  <c:v>2021-07-13</c:v>
                </c:pt>
                <c:pt idx="41">
                  <c:v>2021-07-14</c:v>
                </c:pt>
                <c:pt idx="42">
                  <c:v>2021-07-15</c:v>
                </c:pt>
                <c:pt idx="43">
                  <c:v>2021-07-16</c:v>
                </c:pt>
                <c:pt idx="44">
                  <c:v>2021-07-24</c:v>
                </c:pt>
                <c:pt idx="45">
                  <c:v>2021-07-19</c:v>
                </c:pt>
                <c:pt idx="46">
                  <c:v>2021-07-21</c:v>
                </c:pt>
                <c:pt idx="47">
                  <c:v>2021-07-28</c:v>
                </c:pt>
                <c:pt idx="48">
                  <c:v>2021-07-29</c:v>
                </c:pt>
                <c:pt idx="49">
                  <c:v>2021-07-30</c:v>
                </c:pt>
                <c:pt idx="50">
                  <c:v>2021-07-31</c:v>
                </c:pt>
                <c:pt idx="51">
                  <c:v>2021-08-03</c:v>
                </c:pt>
                <c:pt idx="52">
                  <c:v>2021-08-04</c:v>
                </c:pt>
                <c:pt idx="53">
                  <c:v>2021-08-05</c:v>
                </c:pt>
                <c:pt idx="54">
                  <c:v>2021-08-06</c:v>
                </c:pt>
                <c:pt idx="55">
                  <c:v>2021-08-17</c:v>
                </c:pt>
                <c:pt idx="56">
                  <c:v>2021-08-18</c:v>
                </c:pt>
                <c:pt idx="57">
                  <c:v>2021-08-19</c:v>
                </c:pt>
                <c:pt idx="58">
                  <c:v>2021-08-20</c:v>
                </c:pt>
                <c:pt idx="59">
                  <c:v>2021-08-30</c:v>
                </c:pt>
                <c:pt idx="60">
                  <c:v>2021-08-31</c:v>
                </c:pt>
                <c:pt idx="61">
                  <c:v>2021-09-01</c:v>
                </c:pt>
                <c:pt idx="62">
                  <c:v>2021-09-02</c:v>
                </c:pt>
                <c:pt idx="63">
                  <c:v>2021-09-03</c:v>
                </c:pt>
                <c:pt idx="64">
                  <c:v>2021-09-04</c:v>
                </c:pt>
                <c:pt idx="65">
                  <c:v>2021-09-06</c:v>
                </c:pt>
                <c:pt idx="66">
                  <c:v>2021-09-08</c:v>
                </c:pt>
                <c:pt idx="67">
                  <c:v>2021-09-10</c:v>
                </c:pt>
                <c:pt idx="68">
                  <c:v>2021-09-13</c:v>
                </c:pt>
                <c:pt idx="69">
                  <c:v>2021-09-14</c:v>
                </c:pt>
                <c:pt idx="70">
                  <c:v>2021-09-15</c:v>
                </c:pt>
                <c:pt idx="71">
                  <c:v>2021-09-16</c:v>
                </c:pt>
                <c:pt idx="72">
                  <c:v>2021-09-17</c:v>
                </c:pt>
                <c:pt idx="73">
                  <c:v>2021-09-18</c:v>
                </c:pt>
                <c:pt idx="74">
                  <c:v>2021-09-20</c:v>
                </c:pt>
                <c:pt idx="75">
                  <c:v>2021-09-21</c:v>
                </c:pt>
                <c:pt idx="76">
                  <c:v>% Acumulado</c:v>
                </c:pt>
              </c:strCache>
            </c:strRef>
          </c:cat>
          <c:val>
            <c:numRef>
              <c:f>'Cuadros y gráficos Lugar (2)'!$J$459:$J$535</c:f>
              <c:numCache>
                <c:formatCode>0.0%</c:formatCode>
                <c:ptCount val="77"/>
                <c:pt idx="0">
                  <c:v>0.83955223880597019</c:v>
                </c:pt>
                <c:pt idx="1">
                  <c:v>0.88440860215053763</c:v>
                </c:pt>
                <c:pt idx="2">
                  <c:v>0.85638998682476941</c:v>
                </c:pt>
                <c:pt idx="3">
                  <c:v>0.82750582750582746</c:v>
                </c:pt>
                <c:pt idx="4">
                  <c:v>0.86086956521739133</c:v>
                </c:pt>
                <c:pt idx="5">
                  <c:v>0.8428720083246618</c:v>
                </c:pt>
                <c:pt idx="6">
                  <c:v>0.86337760910815942</c:v>
                </c:pt>
                <c:pt idx="7">
                  <c:v>0.8528138528138528</c:v>
                </c:pt>
                <c:pt idx="8">
                  <c:v>0.80338983050847457</c:v>
                </c:pt>
                <c:pt idx="9">
                  <c:v>0.83676268861454051</c:v>
                </c:pt>
                <c:pt idx="10">
                  <c:v>0.87512291052114066</c:v>
                </c:pt>
                <c:pt idx="11">
                  <c:v>0.87576374745417518</c:v>
                </c:pt>
                <c:pt idx="12">
                  <c:v>0.84398340248962656</c:v>
                </c:pt>
                <c:pt idx="13">
                  <c:v>0.7975460122699386</c:v>
                </c:pt>
                <c:pt idx="14">
                  <c:v>0.87272727272727268</c:v>
                </c:pt>
                <c:pt idx="15">
                  <c:v>0.84905660377358494</c:v>
                </c:pt>
                <c:pt idx="16">
                  <c:v>0.88328075709779175</c:v>
                </c:pt>
                <c:pt idx="17">
                  <c:v>0.82067510548523204</c:v>
                </c:pt>
                <c:pt idx="18">
                  <c:v>0.85185185185185186</c:v>
                </c:pt>
                <c:pt idx="19">
                  <c:v>0.80246913580246915</c:v>
                </c:pt>
                <c:pt idx="20">
                  <c:v>0.84276729559748431</c:v>
                </c:pt>
                <c:pt idx="21">
                  <c:v>0.8839285714285714</c:v>
                </c:pt>
                <c:pt idx="22">
                  <c:v>0.76258992805755399</c:v>
                </c:pt>
                <c:pt idx="23">
                  <c:v>0.772887323943662</c:v>
                </c:pt>
                <c:pt idx="24">
                  <c:v>0.75914634146341464</c:v>
                </c:pt>
                <c:pt idx="25">
                  <c:v>0.83622828784119108</c:v>
                </c:pt>
                <c:pt idx="26">
                  <c:v>0.86086956521739133</c:v>
                </c:pt>
                <c:pt idx="27">
                  <c:v>0.75</c:v>
                </c:pt>
                <c:pt idx="28">
                  <c:v>0.81847133757961787</c:v>
                </c:pt>
                <c:pt idx="29">
                  <c:v>0.83263598326359833</c:v>
                </c:pt>
                <c:pt idx="30">
                  <c:v>0.71171171171171166</c:v>
                </c:pt>
                <c:pt idx="31">
                  <c:v>0.75630252100840334</c:v>
                </c:pt>
                <c:pt idx="32">
                  <c:v>0.72857142857142854</c:v>
                </c:pt>
                <c:pt idx="33">
                  <c:v>0.56774193548387097</c:v>
                </c:pt>
                <c:pt idx="34">
                  <c:v>0.55851063829787229</c:v>
                </c:pt>
                <c:pt idx="35">
                  <c:v>0.64673913043478259</c:v>
                </c:pt>
                <c:pt idx="36">
                  <c:v>0.74235807860262004</c:v>
                </c:pt>
                <c:pt idx="37">
                  <c:v>0.73369565217391308</c:v>
                </c:pt>
                <c:pt idx="38">
                  <c:v>0.79824561403508776</c:v>
                </c:pt>
                <c:pt idx="39">
                  <c:v>0.75943396226415094</c:v>
                </c:pt>
                <c:pt idx="40">
                  <c:v>0.69773299748110829</c:v>
                </c:pt>
                <c:pt idx="41">
                  <c:v>0.81165919282511212</c:v>
                </c:pt>
                <c:pt idx="42">
                  <c:v>0.84946236559139787</c:v>
                </c:pt>
                <c:pt idx="43">
                  <c:v>0.79190751445086704</c:v>
                </c:pt>
                <c:pt idx="44">
                  <c:v>0.60185185185185186</c:v>
                </c:pt>
                <c:pt idx="45">
                  <c:v>0.67672413793103448</c:v>
                </c:pt>
                <c:pt idx="46">
                  <c:v>0.71567043618739901</c:v>
                </c:pt>
                <c:pt idx="47">
                  <c:v>0.53551912568306015</c:v>
                </c:pt>
                <c:pt idx="48">
                  <c:v>0.80192307692307696</c:v>
                </c:pt>
                <c:pt idx="49">
                  <c:v>0.63456790123456785</c:v>
                </c:pt>
                <c:pt idx="50">
                  <c:v>0.53097345132743368</c:v>
                </c:pt>
                <c:pt idx="51">
                  <c:v>0.64615384615384619</c:v>
                </c:pt>
                <c:pt idx="52">
                  <c:v>0.7744874715261959</c:v>
                </c:pt>
                <c:pt idx="53">
                  <c:v>0.6181229773462783</c:v>
                </c:pt>
                <c:pt idx="54">
                  <c:v>0.75647668393782386</c:v>
                </c:pt>
                <c:pt idx="55">
                  <c:v>0.61403508771929827</c:v>
                </c:pt>
                <c:pt idx="56">
                  <c:v>0.80686695278969955</c:v>
                </c:pt>
                <c:pt idx="57">
                  <c:v>0.74137931034482762</c:v>
                </c:pt>
                <c:pt idx="58">
                  <c:v>0.42528735632183906</c:v>
                </c:pt>
                <c:pt idx="59">
                  <c:v>0.54828660436137067</c:v>
                </c:pt>
                <c:pt idx="60">
                  <c:v>0.42805755395683454</c:v>
                </c:pt>
                <c:pt idx="61">
                  <c:v>0.61029411764705888</c:v>
                </c:pt>
                <c:pt idx="62">
                  <c:v>0.58620689655172409</c:v>
                </c:pt>
                <c:pt idx="63">
                  <c:v>0.62637362637362637</c:v>
                </c:pt>
                <c:pt idx="64">
                  <c:v>0.69277845777233782</c:v>
                </c:pt>
                <c:pt idx="65">
                  <c:v>0.710594315245478</c:v>
                </c:pt>
                <c:pt idx="66">
                  <c:v>0.76923076923076927</c:v>
                </c:pt>
                <c:pt idx="67">
                  <c:v>0.39240506329113922</c:v>
                </c:pt>
                <c:pt idx="68">
                  <c:v>0.68695652173913047</c:v>
                </c:pt>
                <c:pt idx="69">
                  <c:v>0.60142348754448394</c:v>
                </c:pt>
                <c:pt idx="70">
                  <c:v>0.52</c:v>
                </c:pt>
                <c:pt idx="71">
                  <c:v>0.50714285714285712</c:v>
                </c:pt>
                <c:pt idx="72">
                  <c:v>0.6</c:v>
                </c:pt>
                <c:pt idx="73">
                  <c:v>0.42537313432835822</c:v>
                </c:pt>
                <c:pt idx="74">
                  <c:v>0.6776859504132231</c:v>
                </c:pt>
                <c:pt idx="75">
                  <c:v>0.67102396514161222</c:v>
                </c:pt>
                <c:pt idx="76">
                  <c:v>0.76790738285418625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D1-4674-B734-DAE226450B86}"/>
            </c:ext>
          </c:extLst>
        </c:ser>
        <c:ser>
          <c:idx val="1"/>
          <c:order val="1"/>
          <c:tx>
            <c:strRef>
              <c:f>'Cuadros y gráficos Lugar (2)'!$K$458</c:f>
              <c:strCache>
                <c:ptCount val="1"/>
                <c:pt idx="0">
                  <c:v>% Tapabocas mal puesto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00B050"/>
              </a:solidFill>
              <a:ln w="9525">
                <a:noFill/>
                <a:round/>
              </a:ln>
              <a:effectLst/>
            </c:spPr>
          </c:marker>
          <c:dPt>
            <c:idx val="57"/>
            <c:marker>
              <c:symbol val="square"/>
              <c:size val="6"/>
              <c:spPr>
                <a:solidFill>
                  <a:srgbClr val="00B050"/>
                </a:solidFill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rgbClr val="00B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6D1-4674-B734-DAE226450B86}"/>
              </c:ext>
            </c:extLst>
          </c:dPt>
          <c:dLbls>
            <c:dLbl>
              <c:idx val="5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6D1-4674-B734-DAE226450B86}"/>
                </c:ext>
              </c:extLst>
            </c:dLbl>
            <c:dLbl>
              <c:idx val="73"/>
              <c:layout>
                <c:manualLayout>
                  <c:x val="-2.5395631130704178E-2"/>
                  <c:y val="-1.0907021966770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D1-4674-B734-DAE226450B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 (2)'!$C$459:$C$535</c:f>
              <c:strCache>
                <c:ptCount val="77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2021-06-04</c:v>
                </c:pt>
                <c:pt idx="19">
                  <c:v>2021-06-08</c:v>
                </c:pt>
                <c:pt idx="20">
                  <c:v>2021-06-10</c:v>
                </c:pt>
                <c:pt idx="21">
                  <c:v>2021-06-11</c:v>
                </c:pt>
                <c:pt idx="22">
                  <c:v>2021-06-12</c:v>
                </c:pt>
                <c:pt idx="23">
                  <c:v>2021-06-15</c:v>
                </c:pt>
                <c:pt idx="24">
                  <c:v>2021-06-16</c:v>
                </c:pt>
                <c:pt idx="25">
                  <c:v>2021-06-18</c:v>
                </c:pt>
                <c:pt idx="26">
                  <c:v>2021-06-19</c:v>
                </c:pt>
                <c:pt idx="27">
                  <c:v>2021-06-21</c:v>
                </c:pt>
                <c:pt idx="28">
                  <c:v>2021-06-22</c:v>
                </c:pt>
                <c:pt idx="29">
                  <c:v>2021-06-23</c:v>
                </c:pt>
                <c:pt idx="30">
                  <c:v>2021-06-25</c:v>
                </c:pt>
                <c:pt idx="31">
                  <c:v>2021-06-26</c:v>
                </c:pt>
                <c:pt idx="32">
                  <c:v>2021-06-30</c:v>
                </c:pt>
                <c:pt idx="33">
                  <c:v>2021-07-03</c:v>
                </c:pt>
                <c:pt idx="34">
                  <c:v>2021-07-06</c:v>
                </c:pt>
                <c:pt idx="35">
                  <c:v>2021-07-07</c:v>
                </c:pt>
                <c:pt idx="36">
                  <c:v>2021-07-08</c:v>
                </c:pt>
                <c:pt idx="37">
                  <c:v>2021-07-09</c:v>
                </c:pt>
                <c:pt idx="38">
                  <c:v>2021-07-10</c:v>
                </c:pt>
                <c:pt idx="39">
                  <c:v>2021-07-12</c:v>
                </c:pt>
                <c:pt idx="40">
                  <c:v>2021-07-13</c:v>
                </c:pt>
                <c:pt idx="41">
                  <c:v>2021-07-14</c:v>
                </c:pt>
                <c:pt idx="42">
                  <c:v>2021-07-15</c:v>
                </c:pt>
                <c:pt idx="43">
                  <c:v>2021-07-16</c:v>
                </c:pt>
                <c:pt idx="44">
                  <c:v>2021-07-24</c:v>
                </c:pt>
                <c:pt idx="45">
                  <c:v>2021-07-19</c:v>
                </c:pt>
                <c:pt idx="46">
                  <c:v>2021-07-21</c:v>
                </c:pt>
                <c:pt idx="47">
                  <c:v>2021-07-28</c:v>
                </c:pt>
                <c:pt idx="48">
                  <c:v>2021-07-29</c:v>
                </c:pt>
                <c:pt idx="49">
                  <c:v>2021-07-30</c:v>
                </c:pt>
                <c:pt idx="50">
                  <c:v>2021-07-31</c:v>
                </c:pt>
                <c:pt idx="51">
                  <c:v>2021-08-03</c:v>
                </c:pt>
                <c:pt idx="52">
                  <c:v>2021-08-04</c:v>
                </c:pt>
                <c:pt idx="53">
                  <c:v>2021-08-05</c:v>
                </c:pt>
                <c:pt idx="54">
                  <c:v>2021-08-06</c:v>
                </c:pt>
                <c:pt idx="55">
                  <c:v>2021-08-17</c:v>
                </c:pt>
                <c:pt idx="56">
                  <c:v>2021-08-18</c:v>
                </c:pt>
                <c:pt idx="57">
                  <c:v>2021-08-19</c:v>
                </c:pt>
                <c:pt idx="58">
                  <c:v>2021-08-20</c:v>
                </c:pt>
                <c:pt idx="59">
                  <c:v>2021-08-30</c:v>
                </c:pt>
                <c:pt idx="60">
                  <c:v>2021-08-31</c:v>
                </c:pt>
                <c:pt idx="61">
                  <c:v>2021-09-01</c:v>
                </c:pt>
                <c:pt idx="62">
                  <c:v>2021-09-02</c:v>
                </c:pt>
                <c:pt idx="63">
                  <c:v>2021-09-03</c:v>
                </c:pt>
                <c:pt idx="64">
                  <c:v>2021-09-04</c:v>
                </c:pt>
                <c:pt idx="65">
                  <c:v>2021-09-06</c:v>
                </c:pt>
                <c:pt idx="66">
                  <c:v>2021-09-08</c:v>
                </c:pt>
                <c:pt idx="67">
                  <c:v>2021-09-10</c:v>
                </c:pt>
                <c:pt idx="68">
                  <c:v>2021-09-13</c:v>
                </c:pt>
                <c:pt idx="69">
                  <c:v>2021-09-14</c:v>
                </c:pt>
                <c:pt idx="70">
                  <c:v>2021-09-15</c:v>
                </c:pt>
                <c:pt idx="71">
                  <c:v>2021-09-16</c:v>
                </c:pt>
                <c:pt idx="72">
                  <c:v>2021-09-17</c:v>
                </c:pt>
                <c:pt idx="73">
                  <c:v>2021-09-18</c:v>
                </c:pt>
                <c:pt idx="74">
                  <c:v>2021-09-20</c:v>
                </c:pt>
                <c:pt idx="75">
                  <c:v>2021-09-21</c:v>
                </c:pt>
                <c:pt idx="76">
                  <c:v>% Acumulado</c:v>
                </c:pt>
              </c:strCache>
            </c:strRef>
          </c:cat>
          <c:val>
            <c:numRef>
              <c:f>'Cuadros y gráficos Lugar (2)'!$K$459:$K$535</c:f>
              <c:numCache>
                <c:formatCode>0.0%</c:formatCode>
                <c:ptCount val="77"/>
                <c:pt idx="0">
                  <c:v>0.13432835820895522</c:v>
                </c:pt>
                <c:pt idx="1">
                  <c:v>0.11290322580645161</c:v>
                </c:pt>
                <c:pt idx="2">
                  <c:v>0.12516469038208169</c:v>
                </c:pt>
                <c:pt idx="3">
                  <c:v>0.1585081585081585</c:v>
                </c:pt>
                <c:pt idx="4">
                  <c:v>0.13217391304347825</c:v>
                </c:pt>
                <c:pt idx="5">
                  <c:v>0.13839750260145681</c:v>
                </c:pt>
                <c:pt idx="6">
                  <c:v>0.12903225806451613</c:v>
                </c:pt>
                <c:pt idx="7">
                  <c:v>0.1471861471861472</c:v>
                </c:pt>
                <c:pt idx="8">
                  <c:v>0.18983050847457628</c:v>
                </c:pt>
                <c:pt idx="9">
                  <c:v>0.15363511659807957</c:v>
                </c:pt>
                <c:pt idx="10">
                  <c:v>0.11799410029498525</c:v>
                </c:pt>
                <c:pt idx="11">
                  <c:v>0.12016293279022404</c:v>
                </c:pt>
                <c:pt idx="12">
                  <c:v>0.14190871369294605</c:v>
                </c:pt>
                <c:pt idx="13">
                  <c:v>0.19018404907975461</c:v>
                </c:pt>
                <c:pt idx="14">
                  <c:v>0.12290909090909091</c:v>
                </c:pt>
                <c:pt idx="15">
                  <c:v>0.14046121593291405</c:v>
                </c:pt>
                <c:pt idx="16">
                  <c:v>0.10883280757097792</c:v>
                </c:pt>
                <c:pt idx="17">
                  <c:v>0.14556962025316456</c:v>
                </c:pt>
                <c:pt idx="18">
                  <c:v>0.125</c:v>
                </c:pt>
                <c:pt idx="19">
                  <c:v>0.18518518518518517</c:v>
                </c:pt>
                <c:pt idx="20">
                  <c:v>0.11949685534591195</c:v>
                </c:pt>
                <c:pt idx="21">
                  <c:v>0.11607142857142858</c:v>
                </c:pt>
                <c:pt idx="22">
                  <c:v>0.20143884892086331</c:v>
                </c:pt>
                <c:pt idx="23">
                  <c:v>0.20070422535211269</c:v>
                </c:pt>
                <c:pt idx="24">
                  <c:v>0.2073170731707317</c:v>
                </c:pt>
                <c:pt idx="25">
                  <c:v>0.15384615384615385</c:v>
                </c:pt>
                <c:pt idx="26">
                  <c:v>0.1</c:v>
                </c:pt>
                <c:pt idx="27">
                  <c:v>0.20833333333333334</c:v>
                </c:pt>
                <c:pt idx="28">
                  <c:v>0.16242038216560509</c:v>
                </c:pt>
                <c:pt idx="29">
                  <c:v>0.12133891213389121</c:v>
                </c:pt>
                <c:pt idx="30">
                  <c:v>0.21621621621621623</c:v>
                </c:pt>
                <c:pt idx="31">
                  <c:v>0.21176470588235294</c:v>
                </c:pt>
                <c:pt idx="32">
                  <c:v>0.22500000000000001</c:v>
                </c:pt>
                <c:pt idx="33">
                  <c:v>0.34838709677419355</c:v>
                </c:pt>
                <c:pt idx="34">
                  <c:v>0.36702127659574468</c:v>
                </c:pt>
                <c:pt idx="35">
                  <c:v>0.34239130434782611</c:v>
                </c:pt>
                <c:pt idx="36">
                  <c:v>0.21615720524017468</c:v>
                </c:pt>
                <c:pt idx="37">
                  <c:v>0.18478260869565216</c:v>
                </c:pt>
                <c:pt idx="38">
                  <c:v>0.17105263157894737</c:v>
                </c:pt>
                <c:pt idx="39">
                  <c:v>0.22169811320754718</c:v>
                </c:pt>
                <c:pt idx="40">
                  <c:v>0.25188916876574308</c:v>
                </c:pt>
                <c:pt idx="41">
                  <c:v>0.17937219730941703</c:v>
                </c:pt>
                <c:pt idx="42">
                  <c:v>0.11290322580645161</c:v>
                </c:pt>
                <c:pt idx="43">
                  <c:v>0.19075144508670519</c:v>
                </c:pt>
                <c:pt idx="44">
                  <c:v>0.3611111111111111</c:v>
                </c:pt>
                <c:pt idx="45">
                  <c:v>0.26293103448275862</c:v>
                </c:pt>
                <c:pt idx="46">
                  <c:v>0.23101777059773829</c:v>
                </c:pt>
                <c:pt idx="47">
                  <c:v>0.32786885245901637</c:v>
                </c:pt>
                <c:pt idx="48">
                  <c:v>0.14423076923076922</c:v>
                </c:pt>
                <c:pt idx="49">
                  <c:v>0.33333333333333331</c:v>
                </c:pt>
                <c:pt idx="50">
                  <c:v>0.41592920353982299</c:v>
                </c:pt>
                <c:pt idx="51">
                  <c:v>0.28974358974358977</c:v>
                </c:pt>
                <c:pt idx="52">
                  <c:v>0.2072892938496583</c:v>
                </c:pt>
                <c:pt idx="53">
                  <c:v>0.34304207119741098</c:v>
                </c:pt>
                <c:pt idx="54">
                  <c:v>0.18911917098445596</c:v>
                </c:pt>
                <c:pt idx="55">
                  <c:v>0.31578947368421051</c:v>
                </c:pt>
                <c:pt idx="56">
                  <c:v>0.16738197424892703</c:v>
                </c:pt>
                <c:pt idx="57">
                  <c:v>0.18103448275862069</c:v>
                </c:pt>
                <c:pt idx="58">
                  <c:v>0.4942528735632184</c:v>
                </c:pt>
                <c:pt idx="59">
                  <c:v>0.42679127725856697</c:v>
                </c:pt>
                <c:pt idx="60">
                  <c:v>0.51438848920863312</c:v>
                </c:pt>
                <c:pt idx="61">
                  <c:v>0.33823529411764708</c:v>
                </c:pt>
                <c:pt idx="62">
                  <c:v>0.34482758620689657</c:v>
                </c:pt>
                <c:pt idx="63">
                  <c:v>0.32967032967032966</c:v>
                </c:pt>
                <c:pt idx="64">
                  <c:v>0.27050183598531213</c:v>
                </c:pt>
                <c:pt idx="65">
                  <c:v>0.26356589147286824</c:v>
                </c:pt>
                <c:pt idx="66">
                  <c:v>0.19230769230769232</c:v>
                </c:pt>
                <c:pt idx="67">
                  <c:v>0.59493670886075944</c:v>
                </c:pt>
                <c:pt idx="68">
                  <c:v>0.23768115942028986</c:v>
                </c:pt>
                <c:pt idx="69">
                  <c:v>0.28113879003558717</c:v>
                </c:pt>
                <c:pt idx="70">
                  <c:v>0.34666666666666668</c:v>
                </c:pt>
                <c:pt idx="71">
                  <c:v>0.36428571428571427</c:v>
                </c:pt>
                <c:pt idx="72">
                  <c:v>0.32</c:v>
                </c:pt>
                <c:pt idx="73">
                  <c:v>0.44776119402985076</c:v>
                </c:pt>
                <c:pt idx="74">
                  <c:v>0.25950413223140495</c:v>
                </c:pt>
                <c:pt idx="75">
                  <c:v>0.22875816993464052</c:v>
                </c:pt>
                <c:pt idx="76">
                  <c:v>0.20036865763347669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D1-4674-B734-DAE226450B86}"/>
            </c:ext>
          </c:extLst>
        </c:ser>
        <c:ser>
          <c:idx val="2"/>
          <c:order val="2"/>
          <c:tx>
            <c:strRef>
              <c:f>'Cuadros y gráficos Lugar (2)'!$L$458</c:f>
              <c:strCache>
                <c:ptCount val="1"/>
                <c:pt idx="0">
                  <c:v>% Sin tapabocas</c:v>
                </c:pt>
              </c:strCache>
            </c:strRef>
          </c:tx>
          <c:spPr>
            <a:ln w="22225" cap="rnd">
              <a:solidFill>
                <a:srgbClr val="FF0000">
                  <a:alpha val="43000"/>
                </a:srgb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0000">
                  <a:alpha val="43000"/>
                </a:srgbClr>
              </a:solidFill>
              <a:ln w="9525">
                <a:noFill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 (2)'!$C$459:$C$535</c:f>
              <c:strCache>
                <c:ptCount val="77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2021-06-04</c:v>
                </c:pt>
                <c:pt idx="19">
                  <c:v>2021-06-08</c:v>
                </c:pt>
                <c:pt idx="20">
                  <c:v>2021-06-10</c:v>
                </c:pt>
                <c:pt idx="21">
                  <c:v>2021-06-11</c:v>
                </c:pt>
                <c:pt idx="22">
                  <c:v>2021-06-12</c:v>
                </c:pt>
                <c:pt idx="23">
                  <c:v>2021-06-15</c:v>
                </c:pt>
                <c:pt idx="24">
                  <c:v>2021-06-16</c:v>
                </c:pt>
                <c:pt idx="25">
                  <c:v>2021-06-18</c:v>
                </c:pt>
                <c:pt idx="26">
                  <c:v>2021-06-19</c:v>
                </c:pt>
                <c:pt idx="27">
                  <c:v>2021-06-21</c:v>
                </c:pt>
                <c:pt idx="28">
                  <c:v>2021-06-22</c:v>
                </c:pt>
                <c:pt idx="29">
                  <c:v>2021-06-23</c:v>
                </c:pt>
                <c:pt idx="30">
                  <c:v>2021-06-25</c:v>
                </c:pt>
                <c:pt idx="31">
                  <c:v>2021-06-26</c:v>
                </c:pt>
                <c:pt idx="32">
                  <c:v>2021-06-30</c:v>
                </c:pt>
                <c:pt idx="33">
                  <c:v>2021-07-03</c:v>
                </c:pt>
                <c:pt idx="34">
                  <c:v>2021-07-06</c:v>
                </c:pt>
                <c:pt idx="35">
                  <c:v>2021-07-07</c:v>
                </c:pt>
                <c:pt idx="36">
                  <c:v>2021-07-08</c:v>
                </c:pt>
                <c:pt idx="37">
                  <c:v>2021-07-09</c:v>
                </c:pt>
                <c:pt idx="38">
                  <c:v>2021-07-10</c:v>
                </c:pt>
                <c:pt idx="39">
                  <c:v>2021-07-12</c:v>
                </c:pt>
                <c:pt idx="40">
                  <c:v>2021-07-13</c:v>
                </c:pt>
                <c:pt idx="41">
                  <c:v>2021-07-14</c:v>
                </c:pt>
                <c:pt idx="42">
                  <c:v>2021-07-15</c:v>
                </c:pt>
                <c:pt idx="43">
                  <c:v>2021-07-16</c:v>
                </c:pt>
                <c:pt idx="44">
                  <c:v>2021-07-24</c:v>
                </c:pt>
                <c:pt idx="45">
                  <c:v>2021-07-19</c:v>
                </c:pt>
                <c:pt idx="46">
                  <c:v>2021-07-21</c:v>
                </c:pt>
                <c:pt idx="47">
                  <c:v>2021-07-28</c:v>
                </c:pt>
                <c:pt idx="48">
                  <c:v>2021-07-29</c:v>
                </c:pt>
                <c:pt idx="49">
                  <c:v>2021-07-30</c:v>
                </c:pt>
                <c:pt idx="50">
                  <c:v>2021-07-31</c:v>
                </c:pt>
                <c:pt idx="51">
                  <c:v>2021-08-03</c:v>
                </c:pt>
                <c:pt idx="52">
                  <c:v>2021-08-04</c:v>
                </c:pt>
                <c:pt idx="53">
                  <c:v>2021-08-05</c:v>
                </c:pt>
                <c:pt idx="54">
                  <c:v>2021-08-06</c:v>
                </c:pt>
                <c:pt idx="55">
                  <c:v>2021-08-17</c:v>
                </c:pt>
                <c:pt idx="56">
                  <c:v>2021-08-18</c:v>
                </c:pt>
                <c:pt idx="57">
                  <c:v>2021-08-19</c:v>
                </c:pt>
                <c:pt idx="58">
                  <c:v>2021-08-20</c:v>
                </c:pt>
                <c:pt idx="59">
                  <c:v>2021-08-30</c:v>
                </c:pt>
                <c:pt idx="60">
                  <c:v>2021-08-31</c:v>
                </c:pt>
                <c:pt idx="61">
                  <c:v>2021-09-01</c:v>
                </c:pt>
                <c:pt idx="62">
                  <c:v>2021-09-02</c:v>
                </c:pt>
                <c:pt idx="63">
                  <c:v>2021-09-03</c:v>
                </c:pt>
                <c:pt idx="64">
                  <c:v>2021-09-04</c:v>
                </c:pt>
                <c:pt idx="65">
                  <c:v>2021-09-06</c:v>
                </c:pt>
                <c:pt idx="66">
                  <c:v>2021-09-08</c:v>
                </c:pt>
                <c:pt idx="67">
                  <c:v>2021-09-10</c:v>
                </c:pt>
                <c:pt idx="68">
                  <c:v>2021-09-13</c:v>
                </c:pt>
                <c:pt idx="69">
                  <c:v>2021-09-14</c:v>
                </c:pt>
                <c:pt idx="70">
                  <c:v>2021-09-15</c:v>
                </c:pt>
                <c:pt idx="71">
                  <c:v>2021-09-16</c:v>
                </c:pt>
                <c:pt idx="72">
                  <c:v>2021-09-17</c:v>
                </c:pt>
                <c:pt idx="73">
                  <c:v>2021-09-18</c:v>
                </c:pt>
                <c:pt idx="74">
                  <c:v>2021-09-20</c:v>
                </c:pt>
                <c:pt idx="75">
                  <c:v>2021-09-21</c:v>
                </c:pt>
                <c:pt idx="76">
                  <c:v>% Acumulado</c:v>
                </c:pt>
              </c:strCache>
            </c:strRef>
          </c:cat>
          <c:val>
            <c:numRef>
              <c:f>'Cuadros y gráficos Lugar (2)'!$L$459:$L$535</c:f>
              <c:numCache>
                <c:formatCode>0.0%</c:formatCode>
                <c:ptCount val="77"/>
                <c:pt idx="0">
                  <c:v>2.6119402985074626E-2</c:v>
                </c:pt>
                <c:pt idx="1">
                  <c:v>2.6881720430107529E-3</c:v>
                </c:pt>
                <c:pt idx="2">
                  <c:v>1.844532279314888E-2</c:v>
                </c:pt>
                <c:pt idx="3">
                  <c:v>1.3986013986013986E-2</c:v>
                </c:pt>
                <c:pt idx="4">
                  <c:v>6.956521739130435E-3</c:v>
                </c:pt>
                <c:pt idx="5">
                  <c:v>1.8730489073881373E-2</c:v>
                </c:pt>
                <c:pt idx="6">
                  <c:v>7.5901328273244783E-3</c:v>
                </c:pt>
                <c:pt idx="7">
                  <c:v>0</c:v>
                </c:pt>
                <c:pt idx="8">
                  <c:v>6.7796610169491523E-3</c:v>
                </c:pt>
                <c:pt idx="9">
                  <c:v>9.6021947873799734E-3</c:v>
                </c:pt>
                <c:pt idx="10">
                  <c:v>6.8829891838741398E-3</c:v>
                </c:pt>
                <c:pt idx="11">
                  <c:v>4.0733197556008143E-3</c:v>
                </c:pt>
                <c:pt idx="12">
                  <c:v>1.4107883817427386E-2</c:v>
                </c:pt>
                <c:pt idx="13">
                  <c:v>1.2269938650306749E-2</c:v>
                </c:pt>
                <c:pt idx="14">
                  <c:v>4.3636363636363638E-3</c:v>
                </c:pt>
                <c:pt idx="15">
                  <c:v>1.0482180293501049E-2</c:v>
                </c:pt>
                <c:pt idx="16">
                  <c:v>7.8864353312302835E-3</c:v>
                </c:pt>
                <c:pt idx="17">
                  <c:v>3.3755274261603373E-2</c:v>
                </c:pt>
                <c:pt idx="18">
                  <c:v>2.3148148148148147E-2</c:v>
                </c:pt>
                <c:pt idx="19">
                  <c:v>1.2345679012345678E-2</c:v>
                </c:pt>
                <c:pt idx="20">
                  <c:v>3.7735849056603772E-2</c:v>
                </c:pt>
                <c:pt idx="21">
                  <c:v>0</c:v>
                </c:pt>
                <c:pt idx="22">
                  <c:v>3.5971223021582732E-2</c:v>
                </c:pt>
                <c:pt idx="23">
                  <c:v>2.6408450704225352E-2</c:v>
                </c:pt>
                <c:pt idx="24">
                  <c:v>3.3536585365853661E-2</c:v>
                </c:pt>
                <c:pt idx="25">
                  <c:v>9.9255583126550868E-3</c:v>
                </c:pt>
                <c:pt idx="26">
                  <c:v>3.9130434782608699E-2</c:v>
                </c:pt>
                <c:pt idx="27">
                  <c:v>4.1666666666666664E-2</c:v>
                </c:pt>
                <c:pt idx="28">
                  <c:v>1.9108280254777069E-2</c:v>
                </c:pt>
                <c:pt idx="29">
                  <c:v>4.6025104602510462E-2</c:v>
                </c:pt>
                <c:pt idx="30">
                  <c:v>7.2072072072072071E-2</c:v>
                </c:pt>
                <c:pt idx="31">
                  <c:v>3.1932773109243695E-2</c:v>
                </c:pt>
                <c:pt idx="32">
                  <c:v>4.642857142857143E-2</c:v>
                </c:pt>
                <c:pt idx="33">
                  <c:v>8.387096774193549E-2</c:v>
                </c:pt>
                <c:pt idx="34">
                  <c:v>7.4468085106382975E-2</c:v>
                </c:pt>
                <c:pt idx="35">
                  <c:v>1.0869565217391304E-2</c:v>
                </c:pt>
                <c:pt idx="36">
                  <c:v>4.148471615720524E-2</c:v>
                </c:pt>
                <c:pt idx="37">
                  <c:v>8.1521739130434784E-2</c:v>
                </c:pt>
                <c:pt idx="38">
                  <c:v>3.0701754385964911E-2</c:v>
                </c:pt>
                <c:pt idx="39">
                  <c:v>1.8867924528301886E-2</c:v>
                </c:pt>
                <c:pt idx="40">
                  <c:v>5.0377833753148617E-2</c:v>
                </c:pt>
                <c:pt idx="41">
                  <c:v>8.9686098654708519E-3</c:v>
                </c:pt>
                <c:pt idx="42">
                  <c:v>3.7634408602150539E-2</c:v>
                </c:pt>
                <c:pt idx="43">
                  <c:v>1.7341040462427744E-2</c:v>
                </c:pt>
                <c:pt idx="44">
                  <c:v>3.7037037037037035E-2</c:v>
                </c:pt>
                <c:pt idx="45">
                  <c:v>6.0344827586206899E-2</c:v>
                </c:pt>
                <c:pt idx="46">
                  <c:v>5.3311793214862679E-2</c:v>
                </c:pt>
                <c:pt idx="47">
                  <c:v>0.13661202185792351</c:v>
                </c:pt>
                <c:pt idx="48">
                  <c:v>5.3846153846153849E-2</c:v>
                </c:pt>
                <c:pt idx="49">
                  <c:v>3.2098765432098768E-2</c:v>
                </c:pt>
                <c:pt idx="50">
                  <c:v>5.3097345132743362E-2</c:v>
                </c:pt>
                <c:pt idx="51">
                  <c:v>6.4102564102564097E-2</c:v>
                </c:pt>
                <c:pt idx="52">
                  <c:v>1.8223234624145785E-2</c:v>
                </c:pt>
                <c:pt idx="53">
                  <c:v>3.8834951456310676E-2</c:v>
                </c:pt>
                <c:pt idx="54">
                  <c:v>5.4404145077720206E-2</c:v>
                </c:pt>
                <c:pt idx="55">
                  <c:v>7.0175438596491224E-2</c:v>
                </c:pt>
                <c:pt idx="56">
                  <c:v>2.575107296137339E-2</c:v>
                </c:pt>
                <c:pt idx="57">
                  <c:v>7.7586206896551727E-2</c:v>
                </c:pt>
                <c:pt idx="58">
                  <c:v>8.0459770114942528E-2</c:v>
                </c:pt>
                <c:pt idx="59">
                  <c:v>2.4922118380062305E-2</c:v>
                </c:pt>
                <c:pt idx="60">
                  <c:v>5.7553956834532377E-2</c:v>
                </c:pt>
                <c:pt idx="61">
                  <c:v>5.1470588235294115E-2</c:v>
                </c:pt>
                <c:pt idx="62">
                  <c:v>6.8965517241379309E-2</c:v>
                </c:pt>
                <c:pt idx="63">
                  <c:v>4.3956043956043959E-2</c:v>
                </c:pt>
                <c:pt idx="64">
                  <c:v>3.6719706242350061E-2</c:v>
                </c:pt>
                <c:pt idx="65">
                  <c:v>2.5839793281653745E-2</c:v>
                </c:pt>
                <c:pt idx="66">
                  <c:v>3.8461538461538464E-2</c:v>
                </c:pt>
                <c:pt idx="67">
                  <c:v>1.2658227848101266E-2</c:v>
                </c:pt>
                <c:pt idx="68">
                  <c:v>7.5362318840579715E-2</c:v>
                </c:pt>
                <c:pt idx="69">
                  <c:v>0.11743772241992882</c:v>
                </c:pt>
                <c:pt idx="70">
                  <c:v>0.13333333333333333</c:v>
                </c:pt>
                <c:pt idx="71">
                  <c:v>0.12857142857142856</c:v>
                </c:pt>
                <c:pt idx="72">
                  <c:v>0.08</c:v>
                </c:pt>
                <c:pt idx="73">
                  <c:v>0.12686567164179105</c:v>
                </c:pt>
                <c:pt idx="74">
                  <c:v>6.2809917355371905E-2</c:v>
                </c:pt>
                <c:pt idx="75">
                  <c:v>0.10021786492374728</c:v>
                </c:pt>
                <c:pt idx="76">
                  <c:v>3.1723959512337092E-2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6D1-4674-B734-DAE226450B8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1098176"/>
        <c:axId val="511097520"/>
      </c:lineChart>
      <c:catAx>
        <c:axId val="51109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7520"/>
        <c:crosses val="autoZero"/>
        <c:auto val="1"/>
        <c:lblAlgn val="ctr"/>
        <c:lblOffset val="100"/>
        <c:noMultiLvlLbl val="0"/>
      </c:catAx>
      <c:valAx>
        <c:axId val="511097520"/>
        <c:scaling>
          <c:orientation val="minMax"/>
          <c:max val="1"/>
          <c:min val="0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802917575639837"/>
          <c:y val="0.91208704253214634"/>
          <c:w val="0.31940409505686035"/>
          <c:h val="5.1063276000034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050885943008387E-2"/>
          <c:y val="0.2009848695383665"/>
          <c:w val="0.94594908584317183"/>
          <c:h val="0.52574849467345985"/>
        </c:manualLayout>
      </c:layout>
      <c:lineChart>
        <c:grouping val="standard"/>
        <c:varyColors val="0"/>
        <c:ser>
          <c:idx val="0"/>
          <c:order val="0"/>
          <c:tx>
            <c:strRef>
              <c:f>'Cuadros y gráficos Lugar (2)'!$K$638</c:f>
              <c:strCache>
                <c:ptCount val="1"/>
                <c:pt idx="0">
                  <c:v>%con T. bien puesto</c:v>
                </c:pt>
              </c:strCache>
            </c:strRef>
          </c:tx>
          <c:spPr>
            <a:ln w="22225" cap="rnd">
              <a:solidFill>
                <a:srgbClr val="7030A0">
                  <a:alpha val="99000"/>
                </a:srgb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 (2)'!$D$639:$D$726</c:f>
              <c:strCache>
                <c:ptCount val="88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2021-06-04</c:v>
                </c:pt>
                <c:pt idx="20">
                  <c:v>2021-06-08</c:v>
                </c:pt>
                <c:pt idx="21">
                  <c:v>2021-06-10</c:v>
                </c:pt>
                <c:pt idx="22">
                  <c:v>2021-06-11</c:v>
                </c:pt>
                <c:pt idx="23">
                  <c:v>2021-06-12</c:v>
                </c:pt>
                <c:pt idx="24">
                  <c:v>2021-06-15</c:v>
                </c:pt>
                <c:pt idx="25">
                  <c:v>2021-06-16</c:v>
                </c:pt>
                <c:pt idx="26">
                  <c:v>2021-06-17</c:v>
                </c:pt>
                <c:pt idx="27">
                  <c:v>2021-06-18</c:v>
                </c:pt>
                <c:pt idx="28">
                  <c:v>2021-06-19</c:v>
                </c:pt>
                <c:pt idx="29">
                  <c:v>2021-06-21</c:v>
                </c:pt>
                <c:pt idx="30">
                  <c:v>2021-06-22</c:v>
                </c:pt>
                <c:pt idx="31">
                  <c:v>2021-06-23</c:v>
                </c:pt>
                <c:pt idx="32">
                  <c:v>2021-06-24</c:v>
                </c:pt>
                <c:pt idx="33">
                  <c:v>2021-06-25</c:v>
                </c:pt>
                <c:pt idx="34">
                  <c:v>2021-06-26</c:v>
                </c:pt>
                <c:pt idx="35">
                  <c:v>2021-06-29</c:v>
                </c:pt>
                <c:pt idx="36">
                  <c:v>2021-06-30</c:v>
                </c:pt>
                <c:pt idx="37">
                  <c:v>2021-07-01</c:v>
                </c:pt>
                <c:pt idx="38">
                  <c:v>2021-07-02</c:v>
                </c:pt>
                <c:pt idx="39">
                  <c:v>2021-07-03</c:v>
                </c:pt>
                <c:pt idx="40">
                  <c:v>2021-07-06</c:v>
                </c:pt>
                <c:pt idx="41">
                  <c:v>2021-07-07</c:v>
                </c:pt>
                <c:pt idx="42">
                  <c:v>2021-07-08</c:v>
                </c:pt>
                <c:pt idx="43">
                  <c:v>2021-07-09</c:v>
                </c:pt>
                <c:pt idx="44">
                  <c:v>2021-07-10</c:v>
                </c:pt>
                <c:pt idx="45">
                  <c:v>2021-07-12</c:v>
                </c:pt>
                <c:pt idx="46">
                  <c:v>2021-07-13</c:v>
                </c:pt>
                <c:pt idx="47">
                  <c:v>2021-07-14</c:v>
                </c:pt>
                <c:pt idx="48">
                  <c:v>2021-07-15</c:v>
                </c:pt>
                <c:pt idx="49">
                  <c:v>2021-07-16</c:v>
                </c:pt>
                <c:pt idx="50">
                  <c:v>2021-07-17</c:v>
                </c:pt>
                <c:pt idx="51">
                  <c:v>2021-07-24</c:v>
                </c:pt>
                <c:pt idx="52">
                  <c:v>2021-07-19</c:v>
                </c:pt>
                <c:pt idx="53">
                  <c:v>2021-07-21</c:v>
                </c:pt>
                <c:pt idx="54">
                  <c:v>2021-07-22</c:v>
                </c:pt>
                <c:pt idx="55">
                  <c:v>2021-07-23</c:v>
                </c:pt>
                <c:pt idx="56">
                  <c:v>2021-07-28</c:v>
                </c:pt>
                <c:pt idx="57">
                  <c:v>2021-07-29</c:v>
                </c:pt>
                <c:pt idx="58">
                  <c:v>2021-07-30</c:v>
                </c:pt>
                <c:pt idx="59">
                  <c:v>2021-07-31</c:v>
                </c:pt>
                <c:pt idx="60">
                  <c:v>2021-08-03</c:v>
                </c:pt>
                <c:pt idx="61">
                  <c:v>2021-08-04</c:v>
                </c:pt>
                <c:pt idx="62">
                  <c:v>2021-08-05</c:v>
                </c:pt>
                <c:pt idx="63">
                  <c:v>2021-08-06</c:v>
                </c:pt>
                <c:pt idx="64">
                  <c:v>2021-08-12</c:v>
                </c:pt>
                <c:pt idx="65">
                  <c:v>2021-08-17</c:v>
                </c:pt>
                <c:pt idx="66">
                  <c:v>2021-08-18</c:v>
                </c:pt>
                <c:pt idx="67">
                  <c:v>2021-08-19</c:v>
                </c:pt>
                <c:pt idx="68">
                  <c:v>2021-08-20</c:v>
                </c:pt>
                <c:pt idx="69">
                  <c:v>2021-08-28</c:v>
                </c:pt>
                <c:pt idx="70">
                  <c:v>2021-08-30</c:v>
                </c:pt>
                <c:pt idx="71">
                  <c:v>2021-08-31</c:v>
                </c:pt>
                <c:pt idx="72">
                  <c:v>2021-09-01</c:v>
                </c:pt>
                <c:pt idx="73">
                  <c:v>2021-09-02</c:v>
                </c:pt>
                <c:pt idx="74">
                  <c:v>2021-09-03</c:v>
                </c:pt>
                <c:pt idx="75">
                  <c:v>2021-09-04</c:v>
                </c:pt>
                <c:pt idx="76">
                  <c:v>2021-09-06</c:v>
                </c:pt>
                <c:pt idx="77">
                  <c:v>2021-09-08</c:v>
                </c:pt>
                <c:pt idx="78">
                  <c:v>2021-09-10</c:v>
                </c:pt>
                <c:pt idx="79">
                  <c:v>2021-09-13</c:v>
                </c:pt>
                <c:pt idx="80">
                  <c:v>2021-09-14</c:v>
                </c:pt>
                <c:pt idx="81">
                  <c:v>2021-09-15</c:v>
                </c:pt>
                <c:pt idx="82">
                  <c:v>2021-09-16</c:v>
                </c:pt>
                <c:pt idx="83">
                  <c:v>2021-09-17</c:v>
                </c:pt>
                <c:pt idx="84">
                  <c:v>2021-09-18</c:v>
                </c:pt>
                <c:pt idx="85">
                  <c:v>2021-09-20</c:v>
                </c:pt>
                <c:pt idx="86">
                  <c:v>2021-09-21</c:v>
                </c:pt>
                <c:pt idx="87">
                  <c:v>% Acumulado</c:v>
                </c:pt>
              </c:strCache>
            </c:strRef>
          </c:cat>
          <c:val>
            <c:numRef>
              <c:f>'Cuadros y gráficos Lugar (2)'!$K$639:$K$726</c:f>
              <c:numCache>
                <c:formatCode>0.0%</c:formatCode>
                <c:ptCount val="88"/>
                <c:pt idx="0">
                  <c:v>0.84343434343434343</c:v>
                </c:pt>
                <c:pt idx="1">
                  <c:v>0.89409282700421944</c:v>
                </c:pt>
                <c:pt idx="2">
                  <c:v>0.88826366559485526</c:v>
                </c:pt>
                <c:pt idx="3">
                  <c:v>0.88032220943613348</c:v>
                </c:pt>
                <c:pt idx="4">
                  <c:v>0.85045513654096228</c:v>
                </c:pt>
                <c:pt idx="5">
                  <c:v>0.8748584371460929</c:v>
                </c:pt>
                <c:pt idx="6">
                  <c:v>0.85536547433903576</c:v>
                </c:pt>
                <c:pt idx="7">
                  <c:v>0.88707482993197284</c:v>
                </c:pt>
                <c:pt idx="8">
                  <c:v>0.8246913580246914</c:v>
                </c:pt>
                <c:pt idx="9">
                  <c:v>0.88714205502526666</c:v>
                </c:pt>
                <c:pt idx="10">
                  <c:v>0.85834649815692465</c:v>
                </c:pt>
                <c:pt idx="11">
                  <c:v>0.87981146897093476</c:v>
                </c:pt>
                <c:pt idx="12">
                  <c:v>0.85134615384615386</c:v>
                </c:pt>
                <c:pt idx="13">
                  <c:v>0.8425971470732907</c:v>
                </c:pt>
                <c:pt idx="14">
                  <c:v>0.90053114437469817</c:v>
                </c:pt>
                <c:pt idx="15">
                  <c:v>0.89338892197736752</c:v>
                </c:pt>
                <c:pt idx="16">
                  <c:v>0.88176352705410821</c:v>
                </c:pt>
                <c:pt idx="17">
                  <c:v>0.80366819508128384</c:v>
                </c:pt>
                <c:pt idx="18">
                  <c:v>0.84297520661157022</c:v>
                </c:pt>
                <c:pt idx="19">
                  <c:v>0.7781818181818182</c:v>
                </c:pt>
                <c:pt idx="20">
                  <c:v>0.80483592400690851</c:v>
                </c:pt>
                <c:pt idx="21">
                  <c:v>0.80632252901160462</c:v>
                </c:pt>
                <c:pt idx="22">
                  <c:v>0.7978723404255319</c:v>
                </c:pt>
                <c:pt idx="23">
                  <c:v>0.75767918088737196</c:v>
                </c:pt>
                <c:pt idx="24">
                  <c:v>0.79929577464788737</c:v>
                </c:pt>
                <c:pt idx="25">
                  <c:v>0.79934210526315785</c:v>
                </c:pt>
                <c:pt idx="26">
                  <c:v>0.77920839294229849</c:v>
                </c:pt>
                <c:pt idx="27">
                  <c:v>0.831207065750736</c:v>
                </c:pt>
                <c:pt idx="28">
                  <c:v>0.83783783783783783</c:v>
                </c:pt>
                <c:pt idx="29">
                  <c:v>0.76197998946814116</c:v>
                </c:pt>
                <c:pt idx="30">
                  <c:v>0.7626447288238879</c:v>
                </c:pt>
                <c:pt idx="31">
                  <c:v>0.73547169811320756</c:v>
                </c:pt>
                <c:pt idx="32">
                  <c:v>0.78916021441334128</c:v>
                </c:pt>
                <c:pt idx="33">
                  <c:v>0.81739130434782614</c:v>
                </c:pt>
                <c:pt idx="34">
                  <c:v>0.75615763546798032</c:v>
                </c:pt>
                <c:pt idx="35">
                  <c:v>0.79788557213930345</c:v>
                </c:pt>
                <c:pt idx="36">
                  <c:v>0.76360225140712945</c:v>
                </c:pt>
                <c:pt idx="37">
                  <c:v>0.80851063829787229</c:v>
                </c:pt>
                <c:pt idx="38">
                  <c:v>0.77777777777777779</c:v>
                </c:pt>
                <c:pt idx="39">
                  <c:v>0.67793744716821636</c:v>
                </c:pt>
                <c:pt idx="40">
                  <c:v>0.72080887149380302</c:v>
                </c:pt>
                <c:pt idx="41">
                  <c:v>0.66876750700280108</c:v>
                </c:pt>
                <c:pt idx="42">
                  <c:v>0.73596766951055226</c:v>
                </c:pt>
                <c:pt idx="43">
                  <c:v>0.77162414436838833</c:v>
                </c:pt>
                <c:pt idx="44">
                  <c:v>0.73034657650042267</c:v>
                </c:pt>
                <c:pt idx="45">
                  <c:v>0.78889650445510628</c:v>
                </c:pt>
                <c:pt idx="46">
                  <c:v>0.68797856049004591</c:v>
                </c:pt>
                <c:pt idx="47">
                  <c:v>0.8237951807228916</c:v>
                </c:pt>
                <c:pt idx="48">
                  <c:v>0.8</c:v>
                </c:pt>
                <c:pt idx="49">
                  <c:v>0.83374689826302728</c:v>
                </c:pt>
                <c:pt idx="50">
                  <c:v>0.797827903091061</c:v>
                </c:pt>
                <c:pt idx="51">
                  <c:v>0.7793345008756567</c:v>
                </c:pt>
                <c:pt idx="52">
                  <c:v>0.71893491124260356</c:v>
                </c:pt>
                <c:pt idx="53">
                  <c:v>0.7783582089552239</c:v>
                </c:pt>
                <c:pt idx="54">
                  <c:v>0.6966292134831461</c:v>
                </c:pt>
                <c:pt idx="55">
                  <c:v>0.65809768637532129</c:v>
                </c:pt>
                <c:pt idx="56">
                  <c:v>0.66232153941651151</c:v>
                </c:pt>
                <c:pt idx="57">
                  <c:v>0.82412847630238939</c:v>
                </c:pt>
                <c:pt idx="58">
                  <c:v>0.671875</c:v>
                </c:pt>
                <c:pt idx="59">
                  <c:v>0.58171206225680938</c:v>
                </c:pt>
                <c:pt idx="60">
                  <c:v>0.70173833485818848</c:v>
                </c:pt>
                <c:pt idx="61">
                  <c:v>0.68936953520478605</c:v>
                </c:pt>
                <c:pt idx="62">
                  <c:v>0.63047068538398021</c:v>
                </c:pt>
                <c:pt idx="63">
                  <c:v>0.7007434944237918</c:v>
                </c:pt>
                <c:pt idx="64">
                  <c:v>0.8</c:v>
                </c:pt>
                <c:pt idx="65">
                  <c:v>0.78306878306878303</c:v>
                </c:pt>
                <c:pt idx="66">
                  <c:v>0.72173913043478266</c:v>
                </c:pt>
                <c:pt idx="67">
                  <c:v>0.65975609756097564</c:v>
                </c:pt>
                <c:pt idx="68">
                  <c:v>0.58119658119658124</c:v>
                </c:pt>
                <c:pt idx="69">
                  <c:v>0.65829145728643212</c:v>
                </c:pt>
                <c:pt idx="70">
                  <c:v>0.5691964285714286</c:v>
                </c:pt>
                <c:pt idx="71">
                  <c:v>0.64223194748358858</c:v>
                </c:pt>
                <c:pt idx="72">
                  <c:v>0.59759157049673861</c:v>
                </c:pt>
                <c:pt idx="73">
                  <c:v>0.66222426470588236</c:v>
                </c:pt>
                <c:pt idx="74">
                  <c:v>0.58605401047964534</c:v>
                </c:pt>
                <c:pt idx="75">
                  <c:v>0.71578947368421053</c:v>
                </c:pt>
                <c:pt idx="76">
                  <c:v>0.69721407624633436</c:v>
                </c:pt>
                <c:pt idx="77">
                  <c:v>0.72924187725631773</c:v>
                </c:pt>
                <c:pt idx="78">
                  <c:v>0.78108581436077062</c:v>
                </c:pt>
                <c:pt idx="79">
                  <c:v>0.6942090395480226</c:v>
                </c:pt>
                <c:pt idx="80">
                  <c:v>0.61932938856015785</c:v>
                </c:pt>
                <c:pt idx="81">
                  <c:v>0.58893280632411071</c:v>
                </c:pt>
                <c:pt idx="82">
                  <c:v>0.5839253996447602</c:v>
                </c:pt>
                <c:pt idx="83">
                  <c:v>0.73558118899733804</c:v>
                </c:pt>
                <c:pt idx="84">
                  <c:v>0.56660499537465314</c:v>
                </c:pt>
                <c:pt idx="85">
                  <c:v>0.56430352689704311</c:v>
                </c:pt>
                <c:pt idx="86">
                  <c:v>0.66087264987584249</c:v>
                </c:pt>
                <c:pt idx="87">
                  <c:v>0.7674603866841111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5E-420C-8247-C5F46373D511}"/>
            </c:ext>
          </c:extLst>
        </c:ser>
        <c:ser>
          <c:idx val="1"/>
          <c:order val="1"/>
          <c:tx>
            <c:strRef>
              <c:f>'Cuadros y gráficos Lugar (2)'!$L$638</c:f>
              <c:strCache>
                <c:ptCount val="1"/>
                <c:pt idx="0">
                  <c:v>% Tapabocas mal puesto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002060"/>
              </a:solidFill>
              <a:ln w="9525">
                <a:noFill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 (2)'!$D$639:$D$726</c:f>
              <c:strCache>
                <c:ptCount val="88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2021-06-04</c:v>
                </c:pt>
                <c:pt idx="20">
                  <c:v>2021-06-08</c:v>
                </c:pt>
                <c:pt idx="21">
                  <c:v>2021-06-10</c:v>
                </c:pt>
                <c:pt idx="22">
                  <c:v>2021-06-11</c:v>
                </c:pt>
                <c:pt idx="23">
                  <c:v>2021-06-12</c:v>
                </c:pt>
                <c:pt idx="24">
                  <c:v>2021-06-15</c:v>
                </c:pt>
                <c:pt idx="25">
                  <c:v>2021-06-16</c:v>
                </c:pt>
                <c:pt idx="26">
                  <c:v>2021-06-17</c:v>
                </c:pt>
                <c:pt idx="27">
                  <c:v>2021-06-18</c:v>
                </c:pt>
                <c:pt idx="28">
                  <c:v>2021-06-19</c:v>
                </c:pt>
                <c:pt idx="29">
                  <c:v>2021-06-21</c:v>
                </c:pt>
                <c:pt idx="30">
                  <c:v>2021-06-22</c:v>
                </c:pt>
                <c:pt idx="31">
                  <c:v>2021-06-23</c:v>
                </c:pt>
                <c:pt idx="32">
                  <c:v>2021-06-24</c:v>
                </c:pt>
                <c:pt idx="33">
                  <c:v>2021-06-25</c:v>
                </c:pt>
                <c:pt idx="34">
                  <c:v>2021-06-26</c:v>
                </c:pt>
                <c:pt idx="35">
                  <c:v>2021-06-29</c:v>
                </c:pt>
                <c:pt idx="36">
                  <c:v>2021-06-30</c:v>
                </c:pt>
                <c:pt idx="37">
                  <c:v>2021-07-01</c:v>
                </c:pt>
                <c:pt idx="38">
                  <c:v>2021-07-02</c:v>
                </c:pt>
                <c:pt idx="39">
                  <c:v>2021-07-03</c:v>
                </c:pt>
                <c:pt idx="40">
                  <c:v>2021-07-06</c:v>
                </c:pt>
                <c:pt idx="41">
                  <c:v>2021-07-07</c:v>
                </c:pt>
                <c:pt idx="42">
                  <c:v>2021-07-08</c:v>
                </c:pt>
                <c:pt idx="43">
                  <c:v>2021-07-09</c:v>
                </c:pt>
                <c:pt idx="44">
                  <c:v>2021-07-10</c:v>
                </c:pt>
                <c:pt idx="45">
                  <c:v>2021-07-12</c:v>
                </c:pt>
                <c:pt idx="46">
                  <c:v>2021-07-13</c:v>
                </c:pt>
                <c:pt idx="47">
                  <c:v>2021-07-14</c:v>
                </c:pt>
                <c:pt idx="48">
                  <c:v>2021-07-15</c:v>
                </c:pt>
                <c:pt idx="49">
                  <c:v>2021-07-16</c:v>
                </c:pt>
                <c:pt idx="50">
                  <c:v>2021-07-17</c:v>
                </c:pt>
                <c:pt idx="51">
                  <c:v>2021-07-24</c:v>
                </c:pt>
                <c:pt idx="52">
                  <c:v>2021-07-19</c:v>
                </c:pt>
                <c:pt idx="53">
                  <c:v>2021-07-21</c:v>
                </c:pt>
                <c:pt idx="54">
                  <c:v>2021-07-22</c:v>
                </c:pt>
                <c:pt idx="55">
                  <c:v>2021-07-23</c:v>
                </c:pt>
                <c:pt idx="56">
                  <c:v>2021-07-28</c:v>
                </c:pt>
                <c:pt idx="57">
                  <c:v>2021-07-29</c:v>
                </c:pt>
                <c:pt idx="58">
                  <c:v>2021-07-30</c:v>
                </c:pt>
                <c:pt idx="59">
                  <c:v>2021-07-31</c:v>
                </c:pt>
                <c:pt idx="60">
                  <c:v>2021-08-03</c:v>
                </c:pt>
                <c:pt idx="61">
                  <c:v>2021-08-04</c:v>
                </c:pt>
                <c:pt idx="62">
                  <c:v>2021-08-05</c:v>
                </c:pt>
                <c:pt idx="63">
                  <c:v>2021-08-06</c:v>
                </c:pt>
                <c:pt idx="64">
                  <c:v>2021-08-12</c:v>
                </c:pt>
                <c:pt idx="65">
                  <c:v>2021-08-17</c:v>
                </c:pt>
                <c:pt idx="66">
                  <c:v>2021-08-18</c:v>
                </c:pt>
                <c:pt idx="67">
                  <c:v>2021-08-19</c:v>
                </c:pt>
                <c:pt idx="68">
                  <c:v>2021-08-20</c:v>
                </c:pt>
                <c:pt idx="69">
                  <c:v>2021-08-28</c:v>
                </c:pt>
                <c:pt idx="70">
                  <c:v>2021-08-30</c:v>
                </c:pt>
                <c:pt idx="71">
                  <c:v>2021-08-31</c:v>
                </c:pt>
                <c:pt idx="72">
                  <c:v>2021-09-01</c:v>
                </c:pt>
                <c:pt idx="73">
                  <c:v>2021-09-02</c:v>
                </c:pt>
                <c:pt idx="74">
                  <c:v>2021-09-03</c:v>
                </c:pt>
                <c:pt idx="75">
                  <c:v>2021-09-04</c:v>
                </c:pt>
                <c:pt idx="76">
                  <c:v>2021-09-06</c:v>
                </c:pt>
                <c:pt idx="77">
                  <c:v>2021-09-08</c:v>
                </c:pt>
                <c:pt idx="78">
                  <c:v>2021-09-10</c:v>
                </c:pt>
                <c:pt idx="79">
                  <c:v>2021-09-13</c:v>
                </c:pt>
                <c:pt idx="80">
                  <c:v>2021-09-14</c:v>
                </c:pt>
                <c:pt idx="81">
                  <c:v>2021-09-15</c:v>
                </c:pt>
                <c:pt idx="82">
                  <c:v>2021-09-16</c:v>
                </c:pt>
                <c:pt idx="83">
                  <c:v>2021-09-17</c:v>
                </c:pt>
                <c:pt idx="84">
                  <c:v>2021-09-18</c:v>
                </c:pt>
                <c:pt idx="85">
                  <c:v>2021-09-20</c:v>
                </c:pt>
                <c:pt idx="86">
                  <c:v>2021-09-21</c:v>
                </c:pt>
                <c:pt idx="87">
                  <c:v>% Acumulado</c:v>
                </c:pt>
              </c:strCache>
            </c:strRef>
          </c:cat>
          <c:val>
            <c:numRef>
              <c:f>'Cuadros y gráficos Lugar (2)'!$L$639:$L$726</c:f>
              <c:numCache>
                <c:formatCode>0.0%</c:formatCode>
                <c:ptCount val="88"/>
                <c:pt idx="0">
                  <c:v>0.14213564213564214</c:v>
                </c:pt>
                <c:pt idx="1">
                  <c:v>0.10084388185654009</c:v>
                </c:pt>
                <c:pt idx="2">
                  <c:v>0.10209003215434084</c:v>
                </c:pt>
                <c:pt idx="3">
                  <c:v>0.11133486766398158</c:v>
                </c:pt>
                <c:pt idx="4">
                  <c:v>0.13992197659297789</c:v>
                </c:pt>
                <c:pt idx="5">
                  <c:v>0.11523216308040771</c:v>
                </c:pt>
                <c:pt idx="6">
                  <c:v>0.13297045101088648</c:v>
                </c:pt>
                <c:pt idx="7">
                  <c:v>0.10408163265306122</c:v>
                </c:pt>
                <c:pt idx="8">
                  <c:v>0.17037037037037037</c:v>
                </c:pt>
                <c:pt idx="9">
                  <c:v>0.10612015721504772</c:v>
                </c:pt>
                <c:pt idx="10">
                  <c:v>0.13296471827277515</c:v>
                </c:pt>
                <c:pt idx="11">
                  <c:v>0.11416601204503797</c:v>
                </c:pt>
                <c:pt idx="12">
                  <c:v>0.13423076923076924</c:v>
                </c:pt>
                <c:pt idx="13">
                  <c:v>0.14756517461878996</c:v>
                </c:pt>
                <c:pt idx="14">
                  <c:v>9.5605987445678414E-2</c:v>
                </c:pt>
                <c:pt idx="15">
                  <c:v>0.10125074449076832</c:v>
                </c:pt>
                <c:pt idx="16">
                  <c:v>0.10971943887775551</c:v>
                </c:pt>
                <c:pt idx="17">
                  <c:v>0.15714881200500208</c:v>
                </c:pt>
                <c:pt idx="18">
                  <c:v>0.13223140495867769</c:v>
                </c:pt>
                <c:pt idx="19">
                  <c:v>0.1918181818181818</c:v>
                </c:pt>
                <c:pt idx="20">
                  <c:v>0.17501439263097293</c:v>
                </c:pt>
                <c:pt idx="21">
                  <c:v>0.15686274509803921</c:v>
                </c:pt>
                <c:pt idx="22">
                  <c:v>0.16366612111292964</c:v>
                </c:pt>
                <c:pt idx="23">
                  <c:v>0.20364050056882821</c:v>
                </c:pt>
                <c:pt idx="24">
                  <c:v>0.16866197183098591</c:v>
                </c:pt>
                <c:pt idx="25">
                  <c:v>0.17335526315789473</c:v>
                </c:pt>
                <c:pt idx="26">
                  <c:v>0.18693371483071053</c:v>
                </c:pt>
                <c:pt idx="27">
                  <c:v>0.15996074582924436</c:v>
                </c:pt>
                <c:pt idx="28">
                  <c:v>0.12889812889812891</c:v>
                </c:pt>
                <c:pt idx="29">
                  <c:v>0.19115323854660349</c:v>
                </c:pt>
                <c:pt idx="30">
                  <c:v>0.20780012187690433</c:v>
                </c:pt>
                <c:pt idx="31">
                  <c:v>0.22641509433962265</c:v>
                </c:pt>
                <c:pt idx="32">
                  <c:v>0.16736152471709351</c:v>
                </c:pt>
                <c:pt idx="33">
                  <c:v>0.16704805491990846</c:v>
                </c:pt>
                <c:pt idx="34">
                  <c:v>0.20689655172413793</c:v>
                </c:pt>
                <c:pt idx="35">
                  <c:v>0.16791044776119404</c:v>
                </c:pt>
                <c:pt idx="36">
                  <c:v>0.20544090056285177</c:v>
                </c:pt>
                <c:pt idx="37">
                  <c:v>0.15818686401480112</c:v>
                </c:pt>
                <c:pt idx="38">
                  <c:v>0.18518518518518517</c:v>
                </c:pt>
                <c:pt idx="39">
                  <c:v>0.26880811496196111</c:v>
                </c:pt>
                <c:pt idx="40">
                  <c:v>0.24200913242009131</c:v>
                </c:pt>
                <c:pt idx="41">
                  <c:v>0.30882352941176472</c:v>
                </c:pt>
                <c:pt idx="42">
                  <c:v>0.23080377189043558</c:v>
                </c:pt>
                <c:pt idx="43">
                  <c:v>0.17485998755444929</c:v>
                </c:pt>
                <c:pt idx="44">
                  <c:v>0.21682163989856298</c:v>
                </c:pt>
                <c:pt idx="45">
                  <c:v>0.19396847155586017</c:v>
                </c:pt>
                <c:pt idx="46">
                  <c:v>0.26952526799387444</c:v>
                </c:pt>
                <c:pt idx="47">
                  <c:v>0.1588855421686747</c:v>
                </c:pt>
                <c:pt idx="48">
                  <c:v>0.15583333333333332</c:v>
                </c:pt>
                <c:pt idx="49">
                  <c:v>0.13813068651778329</c:v>
                </c:pt>
                <c:pt idx="50">
                  <c:v>0.17627401837928153</c:v>
                </c:pt>
                <c:pt idx="51">
                  <c:v>0.18739054290718038</c:v>
                </c:pt>
                <c:pt idx="52">
                  <c:v>0.23922231614539308</c:v>
                </c:pt>
                <c:pt idx="53">
                  <c:v>0.18171641791044776</c:v>
                </c:pt>
                <c:pt idx="54">
                  <c:v>0.25842696629213485</c:v>
                </c:pt>
                <c:pt idx="55">
                  <c:v>0.25192802056555269</c:v>
                </c:pt>
                <c:pt idx="56">
                  <c:v>0.28677839851024206</c:v>
                </c:pt>
                <c:pt idx="57">
                  <c:v>0.13944379161770465</c:v>
                </c:pt>
                <c:pt idx="58">
                  <c:v>0.29261363636363635</c:v>
                </c:pt>
                <c:pt idx="59">
                  <c:v>0.37354085603112841</c:v>
                </c:pt>
                <c:pt idx="60">
                  <c:v>0.25022872827081427</c:v>
                </c:pt>
                <c:pt idx="61">
                  <c:v>0.28439944776806259</c:v>
                </c:pt>
                <c:pt idx="62">
                  <c:v>0.30470685383980184</c:v>
                </c:pt>
                <c:pt idx="63">
                  <c:v>0.24256505576208179</c:v>
                </c:pt>
                <c:pt idx="64">
                  <c:v>0.16460176991150444</c:v>
                </c:pt>
                <c:pt idx="65">
                  <c:v>0.18783068783068782</c:v>
                </c:pt>
                <c:pt idx="66">
                  <c:v>0.24927536231884059</c:v>
                </c:pt>
                <c:pt idx="67">
                  <c:v>0.2524390243902439</c:v>
                </c:pt>
                <c:pt idx="68">
                  <c:v>0.36372269705603039</c:v>
                </c:pt>
                <c:pt idx="69">
                  <c:v>0.23115577889447236</c:v>
                </c:pt>
                <c:pt idx="70">
                  <c:v>0.39434523809523808</c:v>
                </c:pt>
                <c:pt idx="71">
                  <c:v>0.31072210065645517</c:v>
                </c:pt>
                <c:pt idx="72">
                  <c:v>0.30958354239839436</c:v>
                </c:pt>
                <c:pt idx="73">
                  <c:v>0.28308823529411764</c:v>
                </c:pt>
                <c:pt idx="74">
                  <c:v>0.31680773881499397</c:v>
                </c:pt>
                <c:pt idx="75">
                  <c:v>0.25546558704453443</c:v>
                </c:pt>
                <c:pt idx="76">
                  <c:v>0.26136363636363635</c:v>
                </c:pt>
                <c:pt idx="77">
                  <c:v>0.24548736462093862</c:v>
                </c:pt>
                <c:pt idx="78">
                  <c:v>0.19176882661996497</c:v>
                </c:pt>
                <c:pt idx="79">
                  <c:v>0.25070621468926552</c:v>
                </c:pt>
                <c:pt idx="80">
                  <c:v>0.30522682445759369</c:v>
                </c:pt>
                <c:pt idx="81">
                  <c:v>0.33201581027667987</c:v>
                </c:pt>
                <c:pt idx="82">
                  <c:v>0.3450266429840142</c:v>
                </c:pt>
                <c:pt idx="83">
                  <c:v>0.19964507542147295</c:v>
                </c:pt>
                <c:pt idx="84">
                  <c:v>0.35430157261794637</c:v>
                </c:pt>
                <c:pt idx="85">
                  <c:v>0.34413965087281795</c:v>
                </c:pt>
                <c:pt idx="86">
                  <c:v>0.26959914863426748</c:v>
                </c:pt>
                <c:pt idx="87">
                  <c:v>0.19829626399185929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5E-420C-8247-C5F46373D511}"/>
            </c:ext>
          </c:extLst>
        </c:ser>
        <c:ser>
          <c:idx val="2"/>
          <c:order val="2"/>
          <c:tx>
            <c:strRef>
              <c:f>'Cuadros y gráficos Lugar (2)'!$M$638</c:f>
              <c:strCache>
                <c:ptCount val="1"/>
                <c:pt idx="0">
                  <c:v>% Sin tapabocas</c:v>
                </c:pt>
              </c:strCache>
            </c:strRef>
          </c:tx>
          <c:spPr>
            <a:ln w="22225" cap="rnd">
              <a:solidFill>
                <a:srgbClr val="FF0000">
                  <a:alpha val="43000"/>
                </a:srgb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0000">
                  <a:alpha val="43000"/>
                </a:srgbClr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 (2)'!$D$639:$D$726</c:f>
              <c:strCache>
                <c:ptCount val="88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2021-06-04</c:v>
                </c:pt>
                <c:pt idx="20">
                  <c:v>2021-06-08</c:v>
                </c:pt>
                <c:pt idx="21">
                  <c:v>2021-06-10</c:v>
                </c:pt>
                <c:pt idx="22">
                  <c:v>2021-06-11</c:v>
                </c:pt>
                <c:pt idx="23">
                  <c:v>2021-06-12</c:v>
                </c:pt>
                <c:pt idx="24">
                  <c:v>2021-06-15</c:v>
                </c:pt>
                <c:pt idx="25">
                  <c:v>2021-06-16</c:v>
                </c:pt>
                <c:pt idx="26">
                  <c:v>2021-06-17</c:v>
                </c:pt>
                <c:pt idx="27">
                  <c:v>2021-06-18</c:v>
                </c:pt>
                <c:pt idx="28">
                  <c:v>2021-06-19</c:v>
                </c:pt>
                <c:pt idx="29">
                  <c:v>2021-06-21</c:v>
                </c:pt>
                <c:pt idx="30">
                  <c:v>2021-06-22</c:v>
                </c:pt>
                <c:pt idx="31">
                  <c:v>2021-06-23</c:v>
                </c:pt>
                <c:pt idx="32">
                  <c:v>2021-06-24</c:v>
                </c:pt>
                <c:pt idx="33">
                  <c:v>2021-06-25</c:v>
                </c:pt>
                <c:pt idx="34">
                  <c:v>2021-06-26</c:v>
                </c:pt>
                <c:pt idx="35">
                  <c:v>2021-06-29</c:v>
                </c:pt>
                <c:pt idx="36">
                  <c:v>2021-06-30</c:v>
                </c:pt>
                <c:pt idx="37">
                  <c:v>2021-07-01</c:v>
                </c:pt>
                <c:pt idx="38">
                  <c:v>2021-07-02</c:v>
                </c:pt>
                <c:pt idx="39">
                  <c:v>2021-07-03</c:v>
                </c:pt>
                <c:pt idx="40">
                  <c:v>2021-07-06</c:v>
                </c:pt>
                <c:pt idx="41">
                  <c:v>2021-07-07</c:v>
                </c:pt>
                <c:pt idx="42">
                  <c:v>2021-07-08</c:v>
                </c:pt>
                <c:pt idx="43">
                  <c:v>2021-07-09</c:v>
                </c:pt>
                <c:pt idx="44">
                  <c:v>2021-07-10</c:v>
                </c:pt>
                <c:pt idx="45">
                  <c:v>2021-07-12</c:v>
                </c:pt>
                <c:pt idx="46">
                  <c:v>2021-07-13</c:v>
                </c:pt>
                <c:pt idx="47">
                  <c:v>2021-07-14</c:v>
                </c:pt>
                <c:pt idx="48">
                  <c:v>2021-07-15</c:v>
                </c:pt>
                <c:pt idx="49">
                  <c:v>2021-07-16</c:v>
                </c:pt>
                <c:pt idx="50">
                  <c:v>2021-07-17</c:v>
                </c:pt>
                <c:pt idx="51">
                  <c:v>2021-07-24</c:v>
                </c:pt>
                <c:pt idx="52">
                  <c:v>2021-07-19</c:v>
                </c:pt>
                <c:pt idx="53">
                  <c:v>2021-07-21</c:v>
                </c:pt>
                <c:pt idx="54">
                  <c:v>2021-07-22</c:v>
                </c:pt>
                <c:pt idx="55">
                  <c:v>2021-07-23</c:v>
                </c:pt>
                <c:pt idx="56">
                  <c:v>2021-07-28</c:v>
                </c:pt>
                <c:pt idx="57">
                  <c:v>2021-07-29</c:v>
                </c:pt>
                <c:pt idx="58">
                  <c:v>2021-07-30</c:v>
                </c:pt>
                <c:pt idx="59">
                  <c:v>2021-07-31</c:v>
                </c:pt>
                <c:pt idx="60">
                  <c:v>2021-08-03</c:v>
                </c:pt>
                <c:pt idx="61">
                  <c:v>2021-08-04</c:v>
                </c:pt>
                <c:pt idx="62">
                  <c:v>2021-08-05</c:v>
                </c:pt>
                <c:pt idx="63">
                  <c:v>2021-08-06</c:v>
                </c:pt>
                <c:pt idx="64">
                  <c:v>2021-08-12</c:v>
                </c:pt>
                <c:pt idx="65">
                  <c:v>2021-08-17</c:v>
                </c:pt>
                <c:pt idx="66">
                  <c:v>2021-08-18</c:v>
                </c:pt>
                <c:pt idx="67">
                  <c:v>2021-08-19</c:v>
                </c:pt>
                <c:pt idx="68">
                  <c:v>2021-08-20</c:v>
                </c:pt>
                <c:pt idx="69">
                  <c:v>2021-08-28</c:v>
                </c:pt>
                <c:pt idx="70">
                  <c:v>2021-08-30</c:v>
                </c:pt>
                <c:pt idx="71">
                  <c:v>2021-08-31</c:v>
                </c:pt>
                <c:pt idx="72">
                  <c:v>2021-09-01</c:v>
                </c:pt>
                <c:pt idx="73">
                  <c:v>2021-09-02</c:v>
                </c:pt>
                <c:pt idx="74">
                  <c:v>2021-09-03</c:v>
                </c:pt>
                <c:pt idx="75">
                  <c:v>2021-09-04</c:v>
                </c:pt>
                <c:pt idx="76">
                  <c:v>2021-09-06</c:v>
                </c:pt>
                <c:pt idx="77">
                  <c:v>2021-09-08</c:v>
                </c:pt>
                <c:pt idx="78">
                  <c:v>2021-09-10</c:v>
                </c:pt>
                <c:pt idx="79">
                  <c:v>2021-09-13</c:v>
                </c:pt>
                <c:pt idx="80">
                  <c:v>2021-09-14</c:v>
                </c:pt>
                <c:pt idx="81">
                  <c:v>2021-09-15</c:v>
                </c:pt>
                <c:pt idx="82">
                  <c:v>2021-09-16</c:v>
                </c:pt>
                <c:pt idx="83">
                  <c:v>2021-09-17</c:v>
                </c:pt>
                <c:pt idx="84">
                  <c:v>2021-09-18</c:v>
                </c:pt>
                <c:pt idx="85">
                  <c:v>2021-09-20</c:v>
                </c:pt>
                <c:pt idx="86">
                  <c:v>2021-09-21</c:v>
                </c:pt>
                <c:pt idx="87">
                  <c:v>% Acumulado</c:v>
                </c:pt>
              </c:strCache>
            </c:strRef>
          </c:cat>
          <c:val>
            <c:numRef>
              <c:f>'Cuadros y gráficos Lugar (2)'!$M$639:$M$726</c:f>
              <c:numCache>
                <c:formatCode>0.0%</c:formatCode>
                <c:ptCount val="88"/>
                <c:pt idx="0">
                  <c:v>1.443001443001443E-2</c:v>
                </c:pt>
                <c:pt idx="1">
                  <c:v>5.0632911392405064E-3</c:v>
                </c:pt>
                <c:pt idx="2">
                  <c:v>9.6463022508038593E-3</c:v>
                </c:pt>
                <c:pt idx="3">
                  <c:v>8.3429228998849244E-3</c:v>
                </c:pt>
                <c:pt idx="4">
                  <c:v>9.6228868660598182E-3</c:v>
                </c:pt>
                <c:pt idx="5">
                  <c:v>9.9093997734994339E-3</c:v>
                </c:pt>
                <c:pt idx="6">
                  <c:v>1.1664074650077761E-2</c:v>
                </c:pt>
                <c:pt idx="7">
                  <c:v>8.8435374149659872E-3</c:v>
                </c:pt>
                <c:pt idx="8">
                  <c:v>4.9382716049382715E-3</c:v>
                </c:pt>
                <c:pt idx="9">
                  <c:v>6.7377877596855699E-3</c:v>
                </c:pt>
                <c:pt idx="10">
                  <c:v>8.6887835703001581E-3</c:v>
                </c:pt>
                <c:pt idx="11">
                  <c:v>6.0225189840272322E-3</c:v>
                </c:pt>
                <c:pt idx="12">
                  <c:v>1.4423076923076924E-2</c:v>
                </c:pt>
                <c:pt idx="13">
                  <c:v>9.8376783079193314E-3</c:v>
                </c:pt>
                <c:pt idx="14">
                  <c:v>3.8628681796233702E-3</c:v>
                </c:pt>
                <c:pt idx="15">
                  <c:v>5.3603335318642047E-3</c:v>
                </c:pt>
                <c:pt idx="16">
                  <c:v>8.5170340681362724E-3</c:v>
                </c:pt>
                <c:pt idx="17">
                  <c:v>3.9182992913714049E-2</c:v>
                </c:pt>
                <c:pt idx="18">
                  <c:v>2.4793388429752067E-2</c:v>
                </c:pt>
                <c:pt idx="19">
                  <c:v>0.03</c:v>
                </c:pt>
                <c:pt idx="20">
                  <c:v>2.0149683362118594E-2</c:v>
                </c:pt>
                <c:pt idx="21">
                  <c:v>3.6814725890356143E-2</c:v>
                </c:pt>
                <c:pt idx="22">
                  <c:v>3.8461538461538464E-2</c:v>
                </c:pt>
                <c:pt idx="23">
                  <c:v>3.8680318543799774E-2</c:v>
                </c:pt>
                <c:pt idx="24">
                  <c:v>3.204225352112676E-2</c:v>
                </c:pt>
                <c:pt idx="25">
                  <c:v>2.730263157894737E-2</c:v>
                </c:pt>
                <c:pt idx="26">
                  <c:v>3.385789222699094E-2</c:v>
                </c:pt>
                <c:pt idx="27">
                  <c:v>8.832188420019628E-3</c:v>
                </c:pt>
                <c:pt idx="28">
                  <c:v>3.3264033264033266E-2</c:v>
                </c:pt>
                <c:pt idx="29">
                  <c:v>4.68667719852554E-2</c:v>
                </c:pt>
                <c:pt idx="30">
                  <c:v>2.95551492992078E-2</c:v>
                </c:pt>
                <c:pt idx="31">
                  <c:v>3.8113207547169813E-2</c:v>
                </c:pt>
                <c:pt idx="32">
                  <c:v>4.3478260869565216E-2</c:v>
                </c:pt>
                <c:pt idx="33">
                  <c:v>1.5560640732265447E-2</c:v>
                </c:pt>
                <c:pt idx="34">
                  <c:v>3.6945812807881777E-2</c:v>
                </c:pt>
                <c:pt idx="35">
                  <c:v>3.4203980099502485E-2</c:v>
                </c:pt>
                <c:pt idx="36">
                  <c:v>3.095684803001876E-2</c:v>
                </c:pt>
                <c:pt idx="37">
                  <c:v>3.330249768732655E-2</c:v>
                </c:pt>
                <c:pt idx="38">
                  <c:v>3.7037037037037035E-2</c:v>
                </c:pt>
                <c:pt idx="39">
                  <c:v>5.3254437869822487E-2</c:v>
                </c:pt>
                <c:pt idx="40">
                  <c:v>3.7181996086105673E-2</c:v>
                </c:pt>
                <c:pt idx="41">
                  <c:v>2.2408963585434174E-2</c:v>
                </c:pt>
                <c:pt idx="42">
                  <c:v>3.3228558599012123E-2</c:v>
                </c:pt>
                <c:pt idx="43">
                  <c:v>5.3515868077162417E-2</c:v>
                </c:pt>
                <c:pt idx="44">
                  <c:v>5.283178360101437E-2</c:v>
                </c:pt>
                <c:pt idx="45">
                  <c:v>1.7135023989033583E-2</c:v>
                </c:pt>
                <c:pt idx="46">
                  <c:v>4.249617151607963E-2</c:v>
                </c:pt>
                <c:pt idx="47">
                  <c:v>1.7319277108433735E-2</c:v>
                </c:pt>
                <c:pt idx="48">
                  <c:v>4.4166666666666667E-2</c:v>
                </c:pt>
                <c:pt idx="49">
                  <c:v>2.8122415219189414E-2</c:v>
                </c:pt>
                <c:pt idx="50">
                  <c:v>2.5898078529657476E-2</c:v>
                </c:pt>
                <c:pt idx="51">
                  <c:v>3.3274956217162872E-2</c:v>
                </c:pt>
                <c:pt idx="52">
                  <c:v>4.1842772612003379E-2</c:v>
                </c:pt>
                <c:pt idx="53">
                  <c:v>3.9925373134328361E-2</c:v>
                </c:pt>
                <c:pt idx="54">
                  <c:v>4.49438202247191E-2</c:v>
                </c:pt>
                <c:pt idx="55">
                  <c:v>8.9974293059125965E-2</c:v>
                </c:pt>
                <c:pt idx="56">
                  <c:v>5.0900062073246433E-2</c:v>
                </c:pt>
                <c:pt idx="57">
                  <c:v>3.6427732079905996E-2</c:v>
                </c:pt>
                <c:pt idx="58">
                  <c:v>3.551136363636364E-2</c:v>
                </c:pt>
                <c:pt idx="59">
                  <c:v>4.4747081712062257E-2</c:v>
                </c:pt>
                <c:pt idx="60">
                  <c:v>4.8032936870997259E-2</c:v>
                </c:pt>
                <c:pt idx="61">
                  <c:v>2.6231017027151405E-2</c:v>
                </c:pt>
                <c:pt idx="62">
                  <c:v>6.4822460776218005E-2</c:v>
                </c:pt>
                <c:pt idx="63">
                  <c:v>5.6691449814126396E-2</c:v>
                </c:pt>
                <c:pt idx="64">
                  <c:v>3.5398230088495575E-2</c:v>
                </c:pt>
                <c:pt idx="65">
                  <c:v>2.9100529100529099E-2</c:v>
                </c:pt>
                <c:pt idx="66">
                  <c:v>2.8985507246376812E-2</c:v>
                </c:pt>
                <c:pt idx="67">
                  <c:v>8.7804878048780483E-2</c:v>
                </c:pt>
                <c:pt idx="68">
                  <c:v>5.5080721747388414E-2</c:v>
                </c:pt>
                <c:pt idx="69">
                  <c:v>0.11055276381909548</c:v>
                </c:pt>
                <c:pt idx="70">
                  <c:v>3.6458333333333336E-2</c:v>
                </c:pt>
                <c:pt idx="71">
                  <c:v>4.7045951859956234E-2</c:v>
                </c:pt>
                <c:pt idx="72">
                  <c:v>9.282488710486704E-2</c:v>
                </c:pt>
                <c:pt idx="73">
                  <c:v>5.46875E-2</c:v>
                </c:pt>
                <c:pt idx="74">
                  <c:v>9.7138250705360737E-2</c:v>
                </c:pt>
                <c:pt idx="75">
                  <c:v>2.8744939271255061E-2</c:v>
                </c:pt>
                <c:pt idx="76">
                  <c:v>4.1422287390029323E-2</c:v>
                </c:pt>
                <c:pt idx="77">
                  <c:v>2.5270758122743681E-2</c:v>
                </c:pt>
                <c:pt idx="78">
                  <c:v>2.7145359019264449E-2</c:v>
                </c:pt>
                <c:pt idx="79">
                  <c:v>5.5084745762711863E-2</c:v>
                </c:pt>
                <c:pt idx="80">
                  <c:v>7.5443786982248517E-2</c:v>
                </c:pt>
                <c:pt idx="81">
                  <c:v>7.9051383399209488E-2</c:v>
                </c:pt>
                <c:pt idx="82">
                  <c:v>7.1047957371225573E-2</c:v>
                </c:pt>
                <c:pt idx="83">
                  <c:v>6.4773735581188999E-2</c:v>
                </c:pt>
                <c:pt idx="84">
                  <c:v>7.9093432007400558E-2</c:v>
                </c:pt>
                <c:pt idx="85">
                  <c:v>9.1556822230138932E-2</c:v>
                </c:pt>
                <c:pt idx="86">
                  <c:v>6.9528201489890029E-2</c:v>
                </c:pt>
                <c:pt idx="87">
                  <c:v>3.4243349324029657E-2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5E-420C-8247-C5F46373D51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1098176"/>
        <c:axId val="511097520"/>
      </c:lineChart>
      <c:catAx>
        <c:axId val="51109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7520"/>
        <c:crosses val="autoZero"/>
        <c:auto val="1"/>
        <c:lblAlgn val="ctr"/>
        <c:lblOffset val="100"/>
        <c:noMultiLvlLbl val="0"/>
      </c:catAx>
      <c:valAx>
        <c:axId val="511097520"/>
        <c:scaling>
          <c:orientation val="minMax"/>
          <c:max val="1"/>
          <c:min val="0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802917575639837"/>
          <c:y val="0.91208704253214634"/>
          <c:w val="0.59278099412876972"/>
          <c:h val="5.8238046331165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cuadros y gráficos Boletin 17_20_08_21_2_w.xlsx]Centro comercial!TablaDinámica3</c:name>
    <c:fmtId val="13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'Centro comercial'!$B$4</c:f>
              <c:strCache>
                <c:ptCount val="1"/>
                <c:pt idx="0">
                  <c:v>Porcentaje Sin tapabocas.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'Centro comercial'!$A$5:$A$19</c:f>
              <c:strCache>
                <c:ptCount val="15"/>
                <c:pt idx="0">
                  <c:v>19/02/2021 - 5/03/2021</c:v>
                </c:pt>
                <c:pt idx="1">
                  <c:v>6/03/2021 - 20/03/2021</c:v>
                </c:pt>
                <c:pt idx="2">
                  <c:v>21/03/2021 - 4/04/2021</c:v>
                </c:pt>
                <c:pt idx="3">
                  <c:v>5/04/2021 - 19/04/2021</c:v>
                </c:pt>
                <c:pt idx="4">
                  <c:v>20/04/2021 - 4/05/2021</c:v>
                </c:pt>
                <c:pt idx="5">
                  <c:v>5/05/2021 - 19/05/2021</c:v>
                </c:pt>
                <c:pt idx="6">
                  <c:v>20/05/2021 - 3/06/2021</c:v>
                </c:pt>
                <c:pt idx="7">
                  <c:v>4/06/2021 - 18/06/2021</c:v>
                </c:pt>
                <c:pt idx="8">
                  <c:v>19/06/2021 - 3/07/2021</c:v>
                </c:pt>
                <c:pt idx="9">
                  <c:v>4/07/2021 - 18/07/2021</c:v>
                </c:pt>
                <c:pt idx="10">
                  <c:v>19/07/2021 - 2/08/2021</c:v>
                </c:pt>
                <c:pt idx="11">
                  <c:v>3/08/2021 - 17/08/2021</c:v>
                </c:pt>
                <c:pt idx="12">
                  <c:v>18/08/2021 - 1/09/2021</c:v>
                </c:pt>
                <c:pt idx="13">
                  <c:v>2/09/2021 - 16/09/2021</c:v>
                </c:pt>
                <c:pt idx="14">
                  <c:v>17/09/2021 - 22/09/2021</c:v>
                </c:pt>
              </c:strCache>
            </c:strRef>
          </c:cat>
          <c:val>
            <c:numRef>
              <c:f>'Centro comercial'!$B$5:$B$19</c:f>
              <c:numCache>
                <c:formatCode>0.0%</c:formatCode>
                <c:ptCount val="15"/>
                <c:pt idx="0">
                  <c:v>5.9638322431704504E-3</c:v>
                </c:pt>
                <c:pt idx="1">
                  <c:v>6.9084628670120895E-3</c:v>
                </c:pt>
                <c:pt idx="2">
                  <c:v>5.5658627087198514E-3</c:v>
                </c:pt>
                <c:pt idx="3">
                  <c:v>8.3296799649276634E-3</c:v>
                </c:pt>
                <c:pt idx="4">
                  <c:v>4.8954161103693817E-3</c:v>
                </c:pt>
                <c:pt idx="5">
                  <c:v>1.4695077149155032E-3</c:v>
                </c:pt>
                <c:pt idx="6">
                  <c:v>2.7581329561527583E-2</c:v>
                </c:pt>
                <c:pt idx="7">
                  <c:v>3.2892249527410211E-2</c:v>
                </c:pt>
                <c:pt idx="8">
                  <c:v>2.2448979591836733E-2</c:v>
                </c:pt>
                <c:pt idx="9">
                  <c:v>2.0698576972833119E-2</c:v>
                </c:pt>
                <c:pt idx="10">
                  <c:v>2.9950083194675542E-2</c:v>
                </c:pt>
                <c:pt idx="11">
                  <c:v>3.3674963396778917E-2</c:v>
                </c:pt>
                <c:pt idx="12">
                  <c:v>4.1308089500860588E-2</c:v>
                </c:pt>
                <c:pt idx="13">
                  <c:v>3.4790569924467843E-2</c:v>
                </c:pt>
                <c:pt idx="14">
                  <c:v>5.6475170399221029E-2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2A-4A95-A435-B5B34606960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907775"/>
        <c:axId val="67927327"/>
      </c:lineChart>
      <c:lineChart>
        <c:grouping val="standard"/>
        <c:varyColors val="0"/>
        <c:ser>
          <c:idx val="1"/>
          <c:order val="1"/>
          <c:tx>
            <c:strRef>
              <c:f>'Centro comercial'!$C$4</c:f>
              <c:strCache>
                <c:ptCount val="1"/>
                <c:pt idx="0">
                  <c:v>Porcentaje buen uso tapabocas.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'Centro comercial'!$A$5:$A$19</c:f>
              <c:strCache>
                <c:ptCount val="15"/>
                <c:pt idx="0">
                  <c:v>19/02/2021 - 5/03/2021</c:v>
                </c:pt>
                <c:pt idx="1">
                  <c:v>6/03/2021 - 20/03/2021</c:v>
                </c:pt>
                <c:pt idx="2">
                  <c:v>21/03/2021 - 4/04/2021</c:v>
                </c:pt>
                <c:pt idx="3">
                  <c:v>5/04/2021 - 19/04/2021</c:v>
                </c:pt>
                <c:pt idx="4">
                  <c:v>20/04/2021 - 4/05/2021</c:v>
                </c:pt>
                <c:pt idx="5">
                  <c:v>5/05/2021 - 19/05/2021</c:v>
                </c:pt>
                <c:pt idx="6">
                  <c:v>20/05/2021 - 3/06/2021</c:v>
                </c:pt>
                <c:pt idx="7">
                  <c:v>4/06/2021 - 18/06/2021</c:v>
                </c:pt>
                <c:pt idx="8">
                  <c:v>19/06/2021 - 3/07/2021</c:v>
                </c:pt>
                <c:pt idx="9">
                  <c:v>4/07/2021 - 18/07/2021</c:v>
                </c:pt>
                <c:pt idx="10">
                  <c:v>19/07/2021 - 2/08/2021</c:v>
                </c:pt>
                <c:pt idx="11">
                  <c:v>3/08/2021 - 17/08/2021</c:v>
                </c:pt>
                <c:pt idx="12">
                  <c:v>18/08/2021 - 1/09/2021</c:v>
                </c:pt>
                <c:pt idx="13">
                  <c:v>2/09/2021 - 16/09/2021</c:v>
                </c:pt>
                <c:pt idx="14">
                  <c:v>17/09/2021 - 22/09/2021</c:v>
                </c:pt>
              </c:strCache>
            </c:strRef>
          </c:cat>
          <c:val>
            <c:numRef>
              <c:f>'Centro comercial'!$C$5:$C$19</c:f>
              <c:numCache>
                <c:formatCode>0.0%</c:formatCode>
                <c:ptCount val="15"/>
                <c:pt idx="0">
                  <c:v>0.88707195075028855</c:v>
                </c:pt>
                <c:pt idx="1">
                  <c:v>0.86943005181347155</c:v>
                </c:pt>
                <c:pt idx="2">
                  <c:v>0.91527520098948667</c:v>
                </c:pt>
                <c:pt idx="3">
                  <c:v>0.87483559842174485</c:v>
                </c:pt>
                <c:pt idx="4">
                  <c:v>0.90387182910547392</c:v>
                </c:pt>
                <c:pt idx="5">
                  <c:v>0.92578986039676703</c:v>
                </c:pt>
                <c:pt idx="6">
                  <c:v>0.85572842998585574</c:v>
                </c:pt>
                <c:pt idx="7">
                  <c:v>0.82079395085066165</c:v>
                </c:pt>
                <c:pt idx="8">
                  <c:v>0.80770975056689343</c:v>
                </c:pt>
                <c:pt idx="9">
                  <c:v>0.7652005174644243</c:v>
                </c:pt>
                <c:pt idx="10">
                  <c:v>0.77246256239600664</c:v>
                </c:pt>
                <c:pt idx="11">
                  <c:v>0.7320644216691069</c:v>
                </c:pt>
                <c:pt idx="12">
                  <c:v>0.6632243258749283</c:v>
                </c:pt>
                <c:pt idx="13">
                  <c:v>0.7193865873197528</c:v>
                </c:pt>
                <c:pt idx="14">
                  <c:v>0.62171372930866597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2A-4A95-A435-B5B34606960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911103"/>
        <c:axId val="67927743"/>
      </c:lineChart>
      <c:dateAx>
        <c:axId val="67907775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27327"/>
        <c:crosses val="autoZero"/>
        <c:auto val="0"/>
        <c:lblOffset val="100"/>
        <c:baseTimeUnit val="days"/>
      </c:dateAx>
      <c:valAx>
        <c:axId val="67927327"/>
        <c:scaling>
          <c:orientation val="minMax"/>
          <c:max val="0.12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07775"/>
        <c:crosses val="autoZero"/>
        <c:crossBetween val="between"/>
      </c:valAx>
      <c:valAx>
        <c:axId val="67927743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11103"/>
        <c:crosses val="max"/>
        <c:crossBetween val="between"/>
      </c:valAx>
      <c:catAx>
        <c:axId val="679111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9277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cuadros y gráficos Boletin 17_20_08_21_2_w.xlsx]Calles!TablaDinámica3</c:name>
    <c:fmtId val="9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Calles!$B$4</c:f>
              <c:strCache>
                <c:ptCount val="1"/>
                <c:pt idx="0">
                  <c:v>Porcentaje Sin tapabocas.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Calles!$A$5:$A$19</c:f>
              <c:strCache>
                <c:ptCount val="15"/>
                <c:pt idx="0">
                  <c:v>19/02/2021 - 5/03/2021</c:v>
                </c:pt>
                <c:pt idx="1">
                  <c:v>6/03/2021 - 20/03/2021</c:v>
                </c:pt>
                <c:pt idx="2">
                  <c:v>21/03/2021 - 4/04/2021</c:v>
                </c:pt>
                <c:pt idx="3">
                  <c:v>5/04/2021 - 19/04/2021</c:v>
                </c:pt>
                <c:pt idx="4">
                  <c:v>20/04/2021 - 4/05/2021</c:v>
                </c:pt>
                <c:pt idx="5">
                  <c:v>5/05/2021 - 19/05/2021</c:v>
                </c:pt>
                <c:pt idx="6">
                  <c:v>20/05/2021 - 3/06/2021</c:v>
                </c:pt>
                <c:pt idx="7">
                  <c:v>4/06/2021 - 18/06/2021</c:v>
                </c:pt>
                <c:pt idx="8">
                  <c:v>19/06/2021 - 3/07/2021</c:v>
                </c:pt>
                <c:pt idx="9">
                  <c:v>4/07/2021 - 18/07/2021</c:v>
                </c:pt>
                <c:pt idx="10">
                  <c:v>19/07/2021 - 2/08/2021</c:v>
                </c:pt>
                <c:pt idx="11">
                  <c:v>3/08/2021 - 17/08/2021</c:v>
                </c:pt>
                <c:pt idx="12">
                  <c:v>18/08/2021 - 1/09/2021</c:v>
                </c:pt>
                <c:pt idx="13">
                  <c:v>2/09/2021 - 16/09/2021</c:v>
                </c:pt>
                <c:pt idx="14">
                  <c:v>17/09/2021 - 22/09/2021</c:v>
                </c:pt>
              </c:strCache>
            </c:strRef>
          </c:cat>
          <c:val>
            <c:numRef>
              <c:f>Calles!$B$5:$B$19</c:f>
              <c:numCache>
                <c:formatCode>0.0%</c:formatCode>
                <c:ptCount val="15"/>
                <c:pt idx="0">
                  <c:v>8.9706212155191752E-3</c:v>
                </c:pt>
                <c:pt idx="1">
                  <c:v>1.2637805861790804E-2</c:v>
                </c:pt>
                <c:pt idx="2">
                  <c:v>5.5904961565338921E-3</c:v>
                </c:pt>
                <c:pt idx="3">
                  <c:v>1.2868738863591368E-2</c:v>
                </c:pt>
                <c:pt idx="4">
                  <c:v>6.2984496124031007E-3</c:v>
                </c:pt>
                <c:pt idx="5">
                  <c:v>5.7526366251198467E-3</c:v>
                </c:pt>
                <c:pt idx="6">
                  <c:v>2.6728892660161221E-2</c:v>
                </c:pt>
                <c:pt idx="7">
                  <c:v>3.1072128394140152E-2</c:v>
                </c:pt>
                <c:pt idx="8">
                  <c:v>3.7449176118125399E-2</c:v>
                </c:pt>
                <c:pt idx="9">
                  <c:v>4.2172269743385719E-2</c:v>
                </c:pt>
                <c:pt idx="10">
                  <c:v>5.4156512320606552E-2</c:v>
                </c:pt>
                <c:pt idx="11">
                  <c:v>5.6481281107985282E-2</c:v>
                </c:pt>
                <c:pt idx="12">
                  <c:v>7.4535429855013269E-2</c:v>
                </c:pt>
                <c:pt idx="13">
                  <c:v>6.0263823635706544E-2</c:v>
                </c:pt>
                <c:pt idx="14">
                  <c:v>8.4781837531039378E-2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CF-46A5-9B6A-40D6727AAB3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907775"/>
        <c:axId val="67927327"/>
      </c:lineChart>
      <c:lineChart>
        <c:grouping val="standard"/>
        <c:varyColors val="0"/>
        <c:ser>
          <c:idx val="1"/>
          <c:order val="1"/>
          <c:tx>
            <c:strRef>
              <c:f>Calles!$C$4</c:f>
              <c:strCache>
                <c:ptCount val="1"/>
                <c:pt idx="0">
                  <c:v>Porcentaje buen uso tapabocas.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Calles!$A$5:$A$19</c:f>
              <c:strCache>
                <c:ptCount val="15"/>
                <c:pt idx="0">
                  <c:v>19/02/2021 - 5/03/2021</c:v>
                </c:pt>
                <c:pt idx="1">
                  <c:v>6/03/2021 - 20/03/2021</c:v>
                </c:pt>
                <c:pt idx="2">
                  <c:v>21/03/2021 - 4/04/2021</c:v>
                </c:pt>
                <c:pt idx="3">
                  <c:v>5/04/2021 - 19/04/2021</c:v>
                </c:pt>
                <c:pt idx="4">
                  <c:v>20/04/2021 - 4/05/2021</c:v>
                </c:pt>
                <c:pt idx="5">
                  <c:v>5/05/2021 - 19/05/2021</c:v>
                </c:pt>
                <c:pt idx="6">
                  <c:v>20/05/2021 - 3/06/2021</c:v>
                </c:pt>
                <c:pt idx="7">
                  <c:v>4/06/2021 - 18/06/2021</c:v>
                </c:pt>
                <c:pt idx="8">
                  <c:v>19/06/2021 - 3/07/2021</c:v>
                </c:pt>
                <c:pt idx="9">
                  <c:v>4/07/2021 - 18/07/2021</c:v>
                </c:pt>
                <c:pt idx="10">
                  <c:v>19/07/2021 - 2/08/2021</c:v>
                </c:pt>
                <c:pt idx="11">
                  <c:v>3/08/2021 - 17/08/2021</c:v>
                </c:pt>
                <c:pt idx="12">
                  <c:v>18/08/2021 - 1/09/2021</c:v>
                </c:pt>
                <c:pt idx="13">
                  <c:v>2/09/2021 - 16/09/2021</c:v>
                </c:pt>
                <c:pt idx="14">
                  <c:v>17/09/2021 - 22/09/2021</c:v>
                </c:pt>
              </c:strCache>
            </c:strRef>
          </c:cat>
          <c:val>
            <c:numRef>
              <c:f>Calles!$C$5:$C$19</c:f>
              <c:numCache>
                <c:formatCode>0.0%</c:formatCode>
                <c:ptCount val="15"/>
                <c:pt idx="0">
                  <c:v>0.86970172684458402</c:v>
                </c:pt>
                <c:pt idx="1">
                  <c:v>0.8765797257327238</c:v>
                </c:pt>
                <c:pt idx="2">
                  <c:v>0.87421383647798745</c:v>
                </c:pt>
                <c:pt idx="3">
                  <c:v>0.84913878439912893</c:v>
                </c:pt>
                <c:pt idx="4">
                  <c:v>0.88275193798449614</c:v>
                </c:pt>
                <c:pt idx="5">
                  <c:v>0.89165867689357625</c:v>
                </c:pt>
                <c:pt idx="6">
                  <c:v>0.8218073822655918</c:v>
                </c:pt>
                <c:pt idx="7">
                  <c:v>0.78660072781562007</c:v>
                </c:pt>
                <c:pt idx="8">
                  <c:v>0.76581781867465581</c:v>
                </c:pt>
                <c:pt idx="9">
                  <c:v>0.74378356872886409</c:v>
                </c:pt>
                <c:pt idx="10">
                  <c:v>0.70958570268074739</c:v>
                </c:pt>
                <c:pt idx="11">
                  <c:v>0.67409651590564812</c:v>
                </c:pt>
                <c:pt idx="12">
                  <c:v>0.62568919746783747</c:v>
                </c:pt>
                <c:pt idx="13">
                  <c:v>0.6548608601373328</c:v>
                </c:pt>
                <c:pt idx="14">
                  <c:v>0.60908123448031215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CF-46A5-9B6A-40D6727AAB3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911103"/>
        <c:axId val="67927743"/>
      </c:lineChart>
      <c:dateAx>
        <c:axId val="67907775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27327"/>
        <c:crosses val="autoZero"/>
        <c:auto val="0"/>
        <c:lblOffset val="100"/>
        <c:baseTimeUnit val="days"/>
      </c:dateAx>
      <c:valAx>
        <c:axId val="67927327"/>
        <c:scaling>
          <c:orientation val="minMax"/>
          <c:max val="0.12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07775"/>
        <c:crosses val="autoZero"/>
        <c:crossBetween val="between"/>
      </c:valAx>
      <c:valAx>
        <c:axId val="67927743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11103"/>
        <c:crosses val="max"/>
        <c:crossBetween val="between"/>
      </c:valAx>
      <c:catAx>
        <c:axId val="679111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9277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cuadros y gráficos Boletin 17_20_08_21_2_w.xlsx]alrededror plaza!TablaDinámica3</c:name>
    <c:fmtId val="4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'alrededror plaza'!$B$4</c:f>
              <c:strCache>
                <c:ptCount val="1"/>
                <c:pt idx="0">
                  <c:v>Porcentaje Sin tapabocas.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'alrededror plaza'!$A$5:$A$19</c:f>
              <c:strCache>
                <c:ptCount val="15"/>
                <c:pt idx="0">
                  <c:v>19/02/2021 - 5/03/2021</c:v>
                </c:pt>
                <c:pt idx="1">
                  <c:v>6/03/2021 - 20/03/2021</c:v>
                </c:pt>
                <c:pt idx="2">
                  <c:v>21/03/2021 - 4/04/2021</c:v>
                </c:pt>
                <c:pt idx="3">
                  <c:v>5/04/2021 - 19/04/2021</c:v>
                </c:pt>
                <c:pt idx="4">
                  <c:v>20/04/2021 - 4/05/2021</c:v>
                </c:pt>
                <c:pt idx="5">
                  <c:v>5/05/2021 - 19/05/2021</c:v>
                </c:pt>
                <c:pt idx="6">
                  <c:v>20/05/2021 - 3/06/2021</c:v>
                </c:pt>
                <c:pt idx="7">
                  <c:v>4/06/2021 - 18/06/2021</c:v>
                </c:pt>
                <c:pt idx="8">
                  <c:v>19/06/2021 - 3/07/2021</c:v>
                </c:pt>
                <c:pt idx="9">
                  <c:v>4/07/2021 - 18/07/2021</c:v>
                </c:pt>
                <c:pt idx="10">
                  <c:v>19/07/2021 - 2/08/2021</c:v>
                </c:pt>
                <c:pt idx="11">
                  <c:v>3/08/2021 - 17/08/2021</c:v>
                </c:pt>
                <c:pt idx="12">
                  <c:v>18/08/2021 - 1/09/2021</c:v>
                </c:pt>
                <c:pt idx="13">
                  <c:v>2/09/2021 - 16/09/2021</c:v>
                </c:pt>
                <c:pt idx="14">
                  <c:v>17/09/2021 - 22/09/2021</c:v>
                </c:pt>
              </c:strCache>
            </c:strRef>
          </c:cat>
          <c:val>
            <c:numRef>
              <c:f>'alrededror plaza'!$B$5:$B$19</c:f>
              <c:numCache>
                <c:formatCode>0.0%</c:formatCode>
                <c:ptCount val="15"/>
                <c:pt idx="0">
                  <c:v>1.3333333333333334E-2</c:v>
                </c:pt>
                <c:pt idx="1">
                  <c:v>1.1576135351736421E-2</c:v>
                </c:pt>
                <c:pt idx="2">
                  <c:v>8.7890625E-3</c:v>
                </c:pt>
                <c:pt idx="3">
                  <c:v>8.7390761548064924E-3</c:v>
                </c:pt>
                <c:pt idx="4">
                  <c:v>6.4377682403433476E-3</c:v>
                </c:pt>
                <c:pt idx="5">
                  <c:v>1.0482180293501049E-2</c:v>
                </c:pt>
                <c:pt idx="6">
                  <c:v>1.895306859205776E-2</c:v>
                </c:pt>
                <c:pt idx="7">
                  <c:v>2.4737945492662474E-2</c:v>
                </c:pt>
                <c:pt idx="8">
                  <c:v>4.1067761806981518E-2</c:v>
                </c:pt>
                <c:pt idx="9">
                  <c:v>3.8224414303329221E-2</c:v>
                </c:pt>
                <c:pt idx="10">
                  <c:v>5.2631578947368418E-2</c:v>
                </c:pt>
                <c:pt idx="11">
                  <c:v>4.5551601423487548E-2</c:v>
                </c:pt>
                <c:pt idx="12">
                  <c:v>5.1675977653631286E-2</c:v>
                </c:pt>
                <c:pt idx="13">
                  <c:v>6.142728093947606E-2</c:v>
                </c:pt>
                <c:pt idx="14">
                  <c:v>8.4219133278822564E-2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D1-4EFF-832F-F6FFB942A07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907775"/>
        <c:axId val="67927327"/>
      </c:lineChart>
      <c:lineChart>
        <c:grouping val="standard"/>
        <c:varyColors val="0"/>
        <c:ser>
          <c:idx val="1"/>
          <c:order val="1"/>
          <c:tx>
            <c:strRef>
              <c:f>'alrededror plaza'!$C$4</c:f>
              <c:strCache>
                <c:ptCount val="1"/>
                <c:pt idx="0">
                  <c:v>Porcentaje buen uso tapabocas.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'alrededror plaza'!$A$5:$A$19</c:f>
              <c:strCache>
                <c:ptCount val="15"/>
                <c:pt idx="0">
                  <c:v>19/02/2021 - 5/03/2021</c:v>
                </c:pt>
                <c:pt idx="1">
                  <c:v>6/03/2021 - 20/03/2021</c:v>
                </c:pt>
                <c:pt idx="2">
                  <c:v>21/03/2021 - 4/04/2021</c:v>
                </c:pt>
                <c:pt idx="3">
                  <c:v>5/04/2021 - 19/04/2021</c:v>
                </c:pt>
                <c:pt idx="4">
                  <c:v>20/04/2021 - 4/05/2021</c:v>
                </c:pt>
                <c:pt idx="5">
                  <c:v>5/05/2021 - 19/05/2021</c:v>
                </c:pt>
                <c:pt idx="6">
                  <c:v>20/05/2021 - 3/06/2021</c:v>
                </c:pt>
                <c:pt idx="7">
                  <c:v>4/06/2021 - 18/06/2021</c:v>
                </c:pt>
                <c:pt idx="8">
                  <c:v>19/06/2021 - 3/07/2021</c:v>
                </c:pt>
                <c:pt idx="9">
                  <c:v>4/07/2021 - 18/07/2021</c:v>
                </c:pt>
                <c:pt idx="10">
                  <c:v>19/07/2021 - 2/08/2021</c:v>
                </c:pt>
                <c:pt idx="11">
                  <c:v>3/08/2021 - 17/08/2021</c:v>
                </c:pt>
                <c:pt idx="12">
                  <c:v>18/08/2021 - 1/09/2021</c:v>
                </c:pt>
                <c:pt idx="13">
                  <c:v>2/09/2021 - 16/09/2021</c:v>
                </c:pt>
                <c:pt idx="14">
                  <c:v>17/09/2021 - 22/09/2021</c:v>
                </c:pt>
              </c:strCache>
            </c:strRef>
          </c:cat>
          <c:val>
            <c:numRef>
              <c:f>'alrededror plaza'!$C$5:$C$19</c:f>
              <c:numCache>
                <c:formatCode>0.0%</c:formatCode>
                <c:ptCount val="15"/>
                <c:pt idx="0">
                  <c:v>0.85142857142857142</c:v>
                </c:pt>
                <c:pt idx="1">
                  <c:v>0.8535173642030276</c:v>
                </c:pt>
                <c:pt idx="2">
                  <c:v>0.8271484375</c:v>
                </c:pt>
                <c:pt idx="3">
                  <c:v>0.86360799001248445</c:v>
                </c:pt>
                <c:pt idx="4">
                  <c:v>0.85300429184549353</c:v>
                </c:pt>
                <c:pt idx="5">
                  <c:v>0.84905660377358494</c:v>
                </c:pt>
                <c:pt idx="6">
                  <c:v>0.85649819494584833</c:v>
                </c:pt>
                <c:pt idx="7">
                  <c:v>0.80419287211740043</c:v>
                </c:pt>
                <c:pt idx="8">
                  <c:v>0.76642710472279263</c:v>
                </c:pt>
                <c:pt idx="9">
                  <c:v>0.73777229757501028</c:v>
                </c:pt>
                <c:pt idx="10">
                  <c:v>0.6716599190283401</c:v>
                </c:pt>
                <c:pt idx="11">
                  <c:v>0.72669039145907477</c:v>
                </c:pt>
                <c:pt idx="12">
                  <c:v>0.55865921787709494</c:v>
                </c:pt>
                <c:pt idx="13">
                  <c:v>0.63745859680819028</c:v>
                </c:pt>
                <c:pt idx="14">
                  <c:v>0.64595257563368769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D1-4EFF-832F-F6FFB942A07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911103"/>
        <c:axId val="67927743"/>
      </c:lineChart>
      <c:dateAx>
        <c:axId val="67907775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27327"/>
        <c:crosses val="autoZero"/>
        <c:auto val="0"/>
        <c:lblOffset val="100"/>
        <c:baseTimeUnit val="days"/>
      </c:dateAx>
      <c:valAx>
        <c:axId val="67927327"/>
        <c:scaling>
          <c:orientation val="minMax"/>
          <c:max val="0.12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07775"/>
        <c:crosses val="autoZero"/>
        <c:crossBetween val="between"/>
      </c:valAx>
      <c:valAx>
        <c:axId val="67927743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11103"/>
        <c:crosses val="max"/>
        <c:crossBetween val="between"/>
      </c:valAx>
      <c:catAx>
        <c:axId val="679111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9277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cuadros y gráficos Boletin 17_20_08_21_2_w.xlsx]Total!TablaDinámica3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Total!$B$4</c:f>
              <c:strCache>
                <c:ptCount val="1"/>
                <c:pt idx="0">
                  <c:v>Porcentaje Sin tapabocas.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Total!$A$5:$A$19</c:f>
              <c:strCache>
                <c:ptCount val="15"/>
                <c:pt idx="0">
                  <c:v>19/02/2021 - 5/03/2021</c:v>
                </c:pt>
                <c:pt idx="1">
                  <c:v>6/03/2021 - 20/03/2021</c:v>
                </c:pt>
                <c:pt idx="2">
                  <c:v>21/03/2021 - 4/04/2021</c:v>
                </c:pt>
                <c:pt idx="3">
                  <c:v>5/04/2021 - 19/04/2021</c:v>
                </c:pt>
                <c:pt idx="4">
                  <c:v>20/04/2021 - 4/05/2021</c:v>
                </c:pt>
                <c:pt idx="5">
                  <c:v>5/05/2021 - 19/05/2021</c:v>
                </c:pt>
                <c:pt idx="6">
                  <c:v>20/05/2021 - 3/06/2021</c:v>
                </c:pt>
                <c:pt idx="7">
                  <c:v>4/06/2021 - 18/06/2021</c:v>
                </c:pt>
                <c:pt idx="8">
                  <c:v>19/06/2021 - 3/07/2021</c:v>
                </c:pt>
                <c:pt idx="9">
                  <c:v>4/07/2021 - 18/07/2021</c:v>
                </c:pt>
                <c:pt idx="10">
                  <c:v>19/07/2021 - 2/08/2021</c:v>
                </c:pt>
                <c:pt idx="11">
                  <c:v>3/08/2021 - 17/08/2021</c:v>
                </c:pt>
                <c:pt idx="12">
                  <c:v>18/08/2021 - 1/09/2021</c:v>
                </c:pt>
                <c:pt idx="13">
                  <c:v>2/09/2021 - 16/09/2021</c:v>
                </c:pt>
                <c:pt idx="14">
                  <c:v>17/09/2021 - 22/09/2021</c:v>
                </c:pt>
              </c:strCache>
            </c:strRef>
          </c:cat>
          <c:val>
            <c:numRef>
              <c:f>Total!$B$5:$B$19</c:f>
              <c:numCache>
                <c:formatCode>0.0%</c:formatCode>
                <c:ptCount val="15"/>
                <c:pt idx="0">
                  <c:v>8.9937338739402867E-3</c:v>
                </c:pt>
                <c:pt idx="1">
                  <c:v>1.0496613995485328E-2</c:v>
                </c:pt>
                <c:pt idx="2">
                  <c:v>6.4043915827996338E-3</c:v>
                </c:pt>
                <c:pt idx="3">
                  <c:v>1.0220800499336819E-2</c:v>
                </c:pt>
                <c:pt idx="4">
                  <c:v>5.8299595141700408E-3</c:v>
                </c:pt>
                <c:pt idx="5">
                  <c:v>5.3603335318642047E-3</c:v>
                </c:pt>
                <c:pt idx="6">
                  <c:v>2.5210084033613446E-2</c:v>
                </c:pt>
                <c:pt idx="7">
                  <c:v>3.012231485425668E-2</c:v>
                </c:pt>
                <c:pt idx="8">
                  <c:v>3.5109360914741185E-2</c:v>
                </c:pt>
                <c:pt idx="9">
                  <c:v>3.5836177474402729E-2</c:v>
                </c:pt>
                <c:pt idx="10">
                  <c:v>4.9111318989710009E-2</c:v>
                </c:pt>
                <c:pt idx="11">
                  <c:v>4.7079236552920761E-2</c:v>
                </c:pt>
                <c:pt idx="12">
                  <c:v>6.3312674687082265E-2</c:v>
                </c:pt>
                <c:pt idx="13">
                  <c:v>5.4255529225908372E-2</c:v>
                </c:pt>
                <c:pt idx="14">
                  <c:v>7.8182837913628719E-2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3F-44C5-9853-9513B41C244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907775"/>
        <c:axId val="67927327"/>
      </c:lineChart>
      <c:lineChart>
        <c:grouping val="standard"/>
        <c:varyColors val="0"/>
        <c:ser>
          <c:idx val="1"/>
          <c:order val="1"/>
          <c:tx>
            <c:strRef>
              <c:f>Total!$C$4</c:f>
              <c:strCache>
                <c:ptCount val="1"/>
                <c:pt idx="0">
                  <c:v>Porcentaje buen uso tapabocas.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Total!$A$5:$A$19</c:f>
              <c:strCache>
                <c:ptCount val="15"/>
                <c:pt idx="0">
                  <c:v>19/02/2021 - 5/03/2021</c:v>
                </c:pt>
                <c:pt idx="1">
                  <c:v>6/03/2021 - 20/03/2021</c:v>
                </c:pt>
                <c:pt idx="2">
                  <c:v>21/03/2021 - 4/04/2021</c:v>
                </c:pt>
                <c:pt idx="3">
                  <c:v>5/04/2021 - 19/04/2021</c:v>
                </c:pt>
                <c:pt idx="4">
                  <c:v>20/04/2021 - 4/05/2021</c:v>
                </c:pt>
                <c:pt idx="5">
                  <c:v>5/05/2021 - 19/05/2021</c:v>
                </c:pt>
                <c:pt idx="6">
                  <c:v>20/05/2021 - 3/06/2021</c:v>
                </c:pt>
                <c:pt idx="7">
                  <c:v>4/06/2021 - 18/06/2021</c:v>
                </c:pt>
                <c:pt idx="8">
                  <c:v>19/06/2021 - 3/07/2021</c:v>
                </c:pt>
                <c:pt idx="9">
                  <c:v>4/07/2021 - 18/07/2021</c:v>
                </c:pt>
                <c:pt idx="10">
                  <c:v>19/07/2021 - 2/08/2021</c:v>
                </c:pt>
                <c:pt idx="11">
                  <c:v>3/08/2021 - 17/08/2021</c:v>
                </c:pt>
                <c:pt idx="12">
                  <c:v>18/08/2021 - 1/09/2021</c:v>
                </c:pt>
                <c:pt idx="13">
                  <c:v>2/09/2021 - 16/09/2021</c:v>
                </c:pt>
                <c:pt idx="14">
                  <c:v>17/09/2021 - 22/09/2021</c:v>
                </c:pt>
              </c:strCache>
            </c:strRef>
          </c:cat>
          <c:val>
            <c:numRef>
              <c:f>Total!$C$5:$C$19</c:f>
              <c:numCache>
                <c:formatCode>0.0%</c:formatCode>
                <c:ptCount val="15"/>
                <c:pt idx="0">
                  <c:v>0.87194987099152232</c:v>
                </c:pt>
                <c:pt idx="1">
                  <c:v>0.86839729119638831</c:v>
                </c:pt>
                <c:pt idx="2">
                  <c:v>0.87557182067703565</c:v>
                </c:pt>
                <c:pt idx="3">
                  <c:v>0.86190216119216667</c:v>
                </c:pt>
                <c:pt idx="4">
                  <c:v>0.88145748987854255</c:v>
                </c:pt>
                <c:pt idx="5">
                  <c:v>0.89338892197736752</c:v>
                </c:pt>
                <c:pt idx="6">
                  <c:v>0.8395162943226071</c:v>
                </c:pt>
                <c:pt idx="7">
                  <c:v>0.79662873486277608</c:v>
                </c:pt>
                <c:pt idx="8">
                  <c:v>0.77292783602979553</c:v>
                </c:pt>
                <c:pt idx="9">
                  <c:v>0.75041285918749312</c:v>
                </c:pt>
                <c:pt idx="10">
                  <c:v>0.71102276270657938</c:v>
                </c:pt>
                <c:pt idx="11">
                  <c:v>0.70283400809716601</c:v>
                </c:pt>
                <c:pt idx="12">
                  <c:v>0.62085308056872035</c:v>
                </c:pt>
                <c:pt idx="13">
                  <c:v>0.66953001579778826</c:v>
                </c:pt>
                <c:pt idx="14">
                  <c:v>0.61704991587212565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3F-44C5-9853-9513B41C244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911103"/>
        <c:axId val="67927743"/>
      </c:lineChart>
      <c:dateAx>
        <c:axId val="67907775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27327"/>
        <c:crosses val="autoZero"/>
        <c:auto val="0"/>
        <c:lblOffset val="100"/>
        <c:baseTimeUnit val="days"/>
      </c:dateAx>
      <c:valAx>
        <c:axId val="67927327"/>
        <c:scaling>
          <c:orientation val="minMax"/>
          <c:max val="0.12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07775"/>
        <c:crosses val="autoZero"/>
        <c:crossBetween val="between"/>
      </c:valAx>
      <c:valAx>
        <c:axId val="67927743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11103"/>
        <c:crosses val="max"/>
        <c:crossBetween val="between"/>
      </c:valAx>
      <c:catAx>
        <c:axId val="679111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9277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5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rgbClr val="002060"/>
                </a:solidFill>
              </a:rPr>
              <a:t>Total personas observadas por localidad </a:t>
            </a:r>
          </a:p>
        </c:rich>
      </c:tx>
      <c:layout>
        <c:manualLayout>
          <c:xMode val="edge"/>
          <c:yMode val="edge"/>
          <c:x val="0.1357570860762295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5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7471434820647417"/>
          <c:y val="8.2389771847177787E-2"/>
          <c:w val="0.69473009623797022"/>
          <c:h val="0.883262135761490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'Cuadros generales'!$G$27</c:f>
              <c:strCache>
                <c:ptCount val="1"/>
                <c:pt idx="0">
                  <c:v>T Personas 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A055-478E-AEEE-565D71D44E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generales'!$B$28:$B$46</c:f>
              <c:strCache>
                <c:ptCount val="19"/>
                <c:pt idx="0">
                  <c:v>Barrio Unidos</c:v>
                </c:pt>
                <c:pt idx="1">
                  <c:v>Chapinero</c:v>
                </c:pt>
                <c:pt idx="2">
                  <c:v>Puente Aranda</c:v>
                </c:pt>
                <c:pt idx="3">
                  <c:v>Suba</c:v>
                </c:pt>
                <c:pt idx="4">
                  <c:v>Los Mártires</c:v>
                </c:pt>
                <c:pt idx="5">
                  <c:v>Teusaquillo</c:v>
                </c:pt>
                <c:pt idx="6">
                  <c:v>Engativá</c:v>
                </c:pt>
                <c:pt idx="7">
                  <c:v>Usaquén</c:v>
                </c:pt>
                <c:pt idx="8">
                  <c:v>Fontibón</c:v>
                </c:pt>
                <c:pt idx="9">
                  <c:v>Bosa</c:v>
                </c:pt>
                <c:pt idx="10">
                  <c:v>Santa fe</c:v>
                </c:pt>
                <c:pt idx="11">
                  <c:v>Rafael Uribe Uribe</c:v>
                </c:pt>
                <c:pt idx="12">
                  <c:v>La Candelaria</c:v>
                </c:pt>
                <c:pt idx="13">
                  <c:v>Ciudad Bolívar</c:v>
                </c:pt>
                <c:pt idx="14">
                  <c:v>Antonio Nariño</c:v>
                </c:pt>
                <c:pt idx="15">
                  <c:v>Kennedy</c:v>
                </c:pt>
                <c:pt idx="16">
                  <c:v>San Cristóbal</c:v>
                </c:pt>
                <c:pt idx="17">
                  <c:v>Usme</c:v>
                </c:pt>
                <c:pt idx="18">
                  <c:v>Tunjuelito</c:v>
                </c:pt>
              </c:strCache>
            </c:strRef>
          </c:cat>
          <c:val>
            <c:numRef>
              <c:f>'Cuadros generales'!$G$28:$G$46</c:f>
              <c:numCache>
                <c:formatCode>#,##0</c:formatCode>
                <c:ptCount val="19"/>
                <c:pt idx="0">
                  <c:v>11038</c:v>
                </c:pt>
                <c:pt idx="1">
                  <c:v>7879</c:v>
                </c:pt>
                <c:pt idx="2">
                  <c:v>7815</c:v>
                </c:pt>
                <c:pt idx="3">
                  <c:v>7691</c:v>
                </c:pt>
                <c:pt idx="4">
                  <c:v>7559</c:v>
                </c:pt>
                <c:pt idx="5">
                  <c:v>7416</c:v>
                </c:pt>
                <c:pt idx="6">
                  <c:v>7376</c:v>
                </c:pt>
                <c:pt idx="7">
                  <c:v>7289</c:v>
                </c:pt>
                <c:pt idx="8">
                  <c:v>7156</c:v>
                </c:pt>
                <c:pt idx="9">
                  <c:v>7109</c:v>
                </c:pt>
                <c:pt idx="10">
                  <c:v>7094</c:v>
                </c:pt>
                <c:pt idx="11">
                  <c:v>7018</c:v>
                </c:pt>
                <c:pt idx="12">
                  <c:v>6865</c:v>
                </c:pt>
                <c:pt idx="13">
                  <c:v>6570</c:v>
                </c:pt>
                <c:pt idx="14">
                  <c:v>6173</c:v>
                </c:pt>
                <c:pt idx="15">
                  <c:v>6000</c:v>
                </c:pt>
                <c:pt idx="16">
                  <c:v>5942</c:v>
                </c:pt>
                <c:pt idx="17">
                  <c:v>5878</c:v>
                </c:pt>
                <c:pt idx="18">
                  <c:v>3973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0-4B9B-8B76-0A79C1131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-1515890608"/>
        <c:axId val="-1515888976"/>
      </c:barChart>
      <c:catAx>
        <c:axId val="-1515890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15888976"/>
        <c:crosses val="autoZero"/>
        <c:auto val="1"/>
        <c:lblAlgn val="ctr"/>
        <c:lblOffset val="100"/>
        <c:noMultiLvlLbl val="0"/>
      </c:catAx>
      <c:valAx>
        <c:axId val="-1515888976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-151589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5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rgbClr val="002060"/>
                </a:solidFill>
              </a:rPr>
              <a:t>Total Vendedores observados por localidad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5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7471434820647417"/>
          <c:y val="9.1272443403590933E-2"/>
          <c:w val="0.69473009623797022"/>
          <c:h val="0.874379391100702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'Cuadros generales'!$G$54</c:f>
              <c:strCache>
                <c:ptCount val="1"/>
                <c:pt idx="0">
                  <c:v>T Vendedores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generales'!$B$55:$B$73</c:f>
              <c:strCache>
                <c:ptCount val="19"/>
                <c:pt idx="0">
                  <c:v>San Cristóbal</c:v>
                </c:pt>
                <c:pt idx="1">
                  <c:v>Los Mártires</c:v>
                </c:pt>
                <c:pt idx="2">
                  <c:v>Kennedy</c:v>
                </c:pt>
                <c:pt idx="3">
                  <c:v>Ciudad Bolívar</c:v>
                </c:pt>
                <c:pt idx="4">
                  <c:v>Fontibón</c:v>
                </c:pt>
                <c:pt idx="5">
                  <c:v>Santa fe</c:v>
                </c:pt>
                <c:pt idx="6">
                  <c:v>Usme</c:v>
                </c:pt>
                <c:pt idx="7">
                  <c:v>La Candelaria</c:v>
                </c:pt>
                <c:pt idx="8">
                  <c:v>Suba</c:v>
                </c:pt>
                <c:pt idx="9">
                  <c:v>Barrio Unidos</c:v>
                </c:pt>
                <c:pt idx="10">
                  <c:v>Engativá</c:v>
                </c:pt>
                <c:pt idx="11">
                  <c:v>Rafael Uribe Uribe</c:v>
                </c:pt>
                <c:pt idx="12">
                  <c:v>Bosa</c:v>
                </c:pt>
                <c:pt idx="13">
                  <c:v>Chapinero</c:v>
                </c:pt>
                <c:pt idx="14">
                  <c:v>Antonio Nariño</c:v>
                </c:pt>
                <c:pt idx="15">
                  <c:v>Puente Aranda</c:v>
                </c:pt>
                <c:pt idx="16">
                  <c:v>Teusaquillo</c:v>
                </c:pt>
                <c:pt idx="17">
                  <c:v>Usaquén</c:v>
                </c:pt>
                <c:pt idx="18">
                  <c:v>Tunjuelito</c:v>
                </c:pt>
              </c:strCache>
            </c:strRef>
          </c:cat>
          <c:val>
            <c:numRef>
              <c:f>'Cuadros generales'!$G$55:$G$73</c:f>
              <c:numCache>
                <c:formatCode>#,##0</c:formatCode>
                <c:ptCount val="19"/>
                <c:pt idx="0">
                  <c:v>2344</c:v>
                </c:pt>
                <c:pt idx="1">
                  <c:v>1734</c:v>
                </c:pt>
                <c:pt idx="2">
                  <c:v>1692</c:v>
                </c:pt>
                <c:pt idx="3">
                  <c:v>1526</c:v>
                </c:pt>
                <c:pt idx="4">
                  <c:v>1450</c:v>
                </c:pt>
                <c:pt idx="5">
                  <c:v>1309</c:v>
                </c:pt>
                <c:pt idx="6">
                  <c:v>1306</c:v>
                </c:pt>
                <c:pt idx="7">
                  <c:v>1103</c:v>
                </c:pt>
                <c:pt idx="8">
                  <c:v>1085</c:v>
                </c:pt>
                <c:pt idx="9">
                  <c:v>1044</c:v>
                </c:pt>
                <c:pt idx="10">
                  <c:v>1004</c:v>
                </c:pt>
                <c:pt idx="11">
                  <c:v>911</c:v>
                </c:pt>
                <c:pt idx="12">
                  <c:v>806</c:v>
                </c:pt>
                <c:pt idx="13">
                  <c:v>805</c:v>
                </c:pt>
                <c:pt idx="14">
                  <c:v>743</c:v>
                </c:pt>
                <c:pt idx="15">
                  <c:v>727</c:v>
                </c:pt>
                <c:pt idx="16">
                  <c:v>715</c:v>
                </c:pt>
                <c:pt idx="17">
                  <c:v>534</c:v>
                </c:pt>
                <c:pt idx="18">
                  <c:v>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2C-45BB-AEDB-0AC94684A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-1397713776"/>
        <c:axId val="-1397719760"/>
      </c:barChart>
      <c:catAx>
        <c:axId val="-13977137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97719760"/>
        <c:crosses val="autoZero"/>
        <c:auto val="1"/>
        <c:lblAlgn val="ctr"/>
        <c:lblOffset val="100"/>
        <c:noMultiLvlLbl val="0"/>
      </c:catAx>
      <c:valAx>
        <c:axId val="-1397719760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-139771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CO">
                <a:solidFill>
                  <a:schemeClr val="tx1"/>
                </a:solidFill>
                <a:latin typeface="Century Gothic" panose="020B0502020202020204" pitchFamily="34" charset="0"/>
              </a:rPr>
              <a:t>Total personas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3532502187226597"/>
          <c:y val="0.11391643670021108"/>
          <c:w val="0.72570610547140557"/>
          <c:h val="0.7546578556963332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4A-478F-88C7-E8590500E7E8}"/>
              </c:ext>
            </c:extLst>
          </c:dPt>
          <c:dPt>
            <c:idx val="1"/>
            <c:bubble3D val="0"/>
            <c:spPr>
              <a:solidFill>
                <a:srgbClr val="8064A2">
                  <a:lumMod val="20000"/>
                  <a:lumOff val="8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4A-478F-88C7-E8590500E7E8}"/>
              </c:ext>
            </c:extLst>
          </c:dPt>
          <c:dLbls>
            <c:dLbl>
              <c:idx val="0"/>
              <c:layout>
                <c:manualLayout>
                  <c:x val="1.2467042088473629E-2"/>
                  <c:y val="-1.6939671673165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4A-478F-88C7-E8590500E7E8}"/>
                </c:ext>
              </c:extLst>
            </c:dLbl>
            <c:dLbl>
              <c:idx val="1"/>
              <c:layout>
                <c:manualLayout>
                  <c:x val="-1.0808344958420165E-2"/>
                  <c:y val="-2.1011855651525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4A-478F-88C7-E8590500E7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'Cuadros generales'!$B$14:$B$15</c:f>
              <c:strCache>
                <c:ptCount val="2"/>
                <c:pt idx="0">
                  <c:v>Con tapabocas </c:v>
                </c:pt>
                <c:pt idx="1">
                  <c:v>Sin tapabocas</c:v>
                </c:pt>
              </c:strCache>
            </c:strRef>
          </c:cat>
          <c:val>
            <c:numRef>
              <c:f>'Cuadros generales'!$C$14:$C$15</c:f>
              <c:numCache>
                <c:formatCode>#,##0</c:formatCode>
                <c:ptCount val="2"/>
                <c:pt idx="0">
                  <c:v>130210</c:v>
                </c:pt>
                <c:pt idx="1">
                  <c:v>3631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4A-478F-88C7-E8590500E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24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rgbClr val="00206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5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rgbClr val="002060"/>
                </a:solidFill>
              </a:rPr>
              <a:t>Total Vendedores observados por localidad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5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7471434820647417"/>
          <c:y val="9.1272443403590933E-2"/>
          <c:w val="0.69473009623797022"/>
          <c:h val="0.874379391100702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'Cuadros generales (2)'!$G$54</c:f>
              <c:strCache>
                <c:ptCount val="1"/>
                <c:pt idx="0">
                  <c:v>T Vendedores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 (2)'!$B$55:$B$73</c:f>
              <c:strCache>
                <c:ptCount val="19"/>
                <c:pt idx="0">
                  <c:v>Kennedy</c:v>
                </c:pt>
                <c:pt idx="1">
                  <c:v>Los Mártires</c:v>
                </c:pt>
                <c:pt idx="2">
                  <c:v>San Cristóbal</c:v>
                </c:pt>
                <c:pt idx="3">
                  <c:v>Usme</c:v>
                </c:pt>
                <c:pt idx="4">
                  <c:v>Fontibón</c:v>
                </c:pt>
                <c:pt idx="5">
                  <c:v>Ciudad Bolívar</c:v>
                </c:pt>
                <c:pt idx="6">
                  <c:v>La Candelaria</c:v>
                </c:pt>
                <c:pt idx="7">
                  <c:v>Santa fe</c:v>
                </c:pt>
                <c:pt idx="8">
                  <c:v>Suba</c:v>
                </c:pt>
                <c:pt idx="9">
                  <c:v>Engativá</c:v>
                </c:pt>
                <c:pt idx="10">
                  <c:v>Rafael Uribe Uribe</c:v>
                </c:pt>
                <c:pt idx="11">
                  <c:v>Antonio Nariño</c:v>
                </c:pt>
                <c:pt idx="12">
                  <c:v>Bosa</c:v>
                </c:pt>
                <c:pt idx="13">
                  <c:v>Barrio Unidos</c:v>
                </c:pt>
                <c:pt idx="14">
                  <c:v>Teusaquillo</c:v>
                </c:pt>
                <c:pt idx="15">
                  <c:v>Puente Aranda</c:v>
                </c:pt>
                <c:pt idx="16">
                  <c:v>Chapinero</c:v>
                </c:pt>
                <c:pt idx="17">
                  <c:v>Tunjuelito</c:v>
                </c:pt>
                <c:pt idx="18">
                  <c:v>Usaquén</c:v>
                </c:pt>
              </c:strCache>
            </c:strRef>
          </c:cat>
          <c:val>
            <c:numRef>
              <c:f>'Cuadros generales (2)'!$G$55:$G$73</c:f>
              <c:numCache>
                <c:formatCode>#,##0</c:formatCode>
                <c:ptCount val="19"/>
                <c:pt idx="0">
                  <c:v>2868</c:v>
                </c:pt>
                <c:pt idx="1">
                  <c:v>2839</c:v>
                </c:pt>
                <c:pt idx="2">
                  <c:v>2829</c:v>
                </c:pt>
                <c:pt idx="3">
                  <c:v>2118</c:v>
                </c:pt>
                <c:pt idx="4">
                  <c:v>2036</c:v>
                </c:pt>
                <c:pt idx="5">
                  <c:v>1949</c:v>
                </c:pt>
                <c:pt idx="6">
                  <c:v>1818</c:v>
                </c:pt>
                <c:pt idx="7">
                  <c:v>1785</c:v>
                </c:pt>
                <c:pt idx="8">
                  <c:v>1551</c:v>
                </c:pt>
                <c:pt idx="9">
                  <c:v>1318</c:v>
                </c:pt>
                <c:pt idx="10">
                  <c:v>1251</c:v>
                </c:pt>
                <c:pt idx="11">
                  <c:v>1106</c:v>
                </c:pt>
                <c:pt idx="12">
                  <c:v>1059</c:v>
                </c:pt>
                <c:pt idx="13">
                  <c:v>1044</c:v>
                </c:pt>
                <c:pt idx="14">
                  <c:v>994</c:v>
                </c:pt>
                <c:pt idx="15">
                  <c:v>880</c:v>
                </c:pt>
                <c:pt idx="16">
                  <c:v>872</c:v>
                </c:pt>
                <c:pt idx="17">
                  <c:v>680</c:v>
                </c:pt>
                <c:pt idx="18">
                  <c:v>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E-4F2F-B58F-AF4F23E8D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-1397713776"/>
        <c:axId val="-1397719760"/>
      </c:barChart>
      <c:catAx>
        <c:axId val="-13977137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97719760"/>
        <c:crosses val="autoZero"/>
        <c:auto val="1"/>
        <c:lblAlgn val="ctr"/>
        <c:lblOffset val="100"/>
        <c:noMultiLvlLbl val="0"/>
      </c:catAx>
      <c:valAx>
        <c:axId val="-1397719760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-139771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400">
                <a:latin typeface="Century Gothic" panose="020B0502020202020204" pitchFamily="34" charset="0"/>
              </a:rPr>
              <a:t>Compartivo vendedores informales por localidad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'Cuadros generales'!$L$54</c:f>
              <c:strCache>
                <c:ptCount val="1"/>
                <c:pt idx="0">
                  <c:v>% con tapabocas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generales'!$K$55:$K$73</c:f>
              <c:strCache>
                <c:ptCount val="19"/>
                <c:pt idx="0">
                  <c:v>Chapinero</c:v>
                </c:pt>
                <c:pt idx="1">
                  <c:v>Fontibón</c:v>
                </c:pt>
                <c:pt idx="2">
                  <c:v>Teusaquillo</c:v>
                </c:pt>
                <c:pt idx="3">
                  <c:v>Suba</c:v>
                </c:pt>
                <c:pt idx="4">
                  <c:v>Engativá</c:v>
                </c:pt>
                <c:pt idx="5">
                  <c:v>La Candelaria</c:v>
                </c:pt>
                <c:pt idx="6">
                  <c:v>Antonio Nariño</c:v>
                </c:pt>
                <c:pt idx="7">
                  <c:v>Puente Aranda</c:v>
                </c:pt>
                <c:pt idx="8">
                  <c:v>Bosa</c:v>
                </c:pt>
                <c:pt idx="9">
                  <c:v>Usaquén</c:v>
                </c:pt>
                <c:pt idx="10">
                  <c:v>Los Mártires</c:v>
                </c:pt>
                <c:pt idx="11">
                  <c:v>Tunjuelito</c:v>
                </c:pt>
                <c:pt idx="12">
                  <c:v>Kennedy</c:v>
                </c:pt>
                <c:pt idx="13">
                  <c:v>Ciudad Bolívar</c:v>
                </c:pt>
                <c:pt idx="14">
                  <c:v>Santa fe</c:v>
                </c:pt>
                <c:pt idx="15">
                  <c:v>San Cristóbal</c:v>
                </c:pt>
                <c:pt idx="16">
                  <c:v>Usme</c:v>
                </c:pt>
                <c:pt idx="17">
                  <c:v>Rafael Uribe Uribe</c:v>
                </c:pt>
                <c:pt idx="18">
                  <c:v>Barrio Unidos</c:v>
                </c:pt>
              </c:strCache>
            </c:strRef>
          </c:cat>
          <c:val>
            <c:numRef>
              <c:f>'Cuadros generales'!$L$55:$L$73</c:f>
              <c:numCache>
                <c:formatCode>0.0%</c:formatCode>
                <c:ptCount val="19"/>
                <c:pt idx="0">
                  <c:v>0.98385093167701865</c:v>
                </c:pt>
                <c:pt idx="1">
                  <c:v>0.97793103448275864</c:v>
                </c:pt>
                <c:pt idx="2">
                  <c:v>0.97342657342657346</c:v>
                </c:pt>
                <c:pt idx="3">
                  <c:v>0.97050691244239629</c:v>
                </c:pt>
                <c:pt idx="4">
                  <c:v>0.96215139442231079</c:v>
                </c:pt>
                <c:pt idx="5">
                  <c:v>0.95466908431550312</c:v>
                </c:pt>
                <c:pt idx="6">
                  <c:v>0.95423956931359355</c:v>
                </c:pt>
                <c:pt idx="7">
                  <c:v>0.95323246217331503</c:v>
                </c:pt>
                <c:pt idx="8">
                  <c:v>0.95285359801488834</c:v>
                </c:pt>
                <c:pt idx="9">
                  <c:v>0.95131086142322097</c:v>
                </c:pt>
                <c:pt idx="10">
                  <c:v>0.95040369088811993</c:v>
                </c:pt>
                <c:pt idx="11">
                  <c:v>0.94819819819819817</c:v>
                </c:pt>
                <c:pt idx="12">
                  <c:v>0.94030732860520094</c:v>
                </c:pt>
                <c:pt idx="13">
                  <c:v>0.92463958060288332</c:v>
                </c:pt>
                <c:pt idx="14">
                  <c:v>0.92207792207792205</c:v>
                </c:pt>
                <c:pt idx="15">
                  <c:v>0.90998293515358364</c:v>
                </c:pt>
                <c:pt idx="16">
                  <c:v>0.89663093415007655</c:v>
                </c:pt>
                <c:pt idx="17">
                  <c:v>0.88144895718990124</c:v>
                </c:pt>
                <c:pt idx="18">
                  <c:v>0.84865900383141768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DF-48C8-B8B0-444AFF68308D}"/>
            </c:ext>
          </c:extLst>
        </c:ser>
        <c:ser>
          <c:idx val="1"/>
          <c:order val="1"/>
          <c:tx>
            <c:strRef>
              <c:f>'Cuadros generales'!$M$54</c:f>
              <c:strCache>
                <c:ptCount val="1"/>
                <c:pt idx="0">
                  <c:v>% Tapabocas bien puesto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generales'!$K$55:$K$73</c:f>
              <c:strCache>
                <c:ptCount val="19"/>
                <c:pt idx="0">
                  <c:v>Chapinero</c:v>
                </c:pt>
                <c:pt idx="1">
                  <c:v>Fontibón</c:v>
                </c:pt>
                <c:pt idx="2">
                  <c:v>Teusaquillo</c:v>
                </c:pt>
                <c:pt idx="3">
                  <c:v>Suba</c:v>
                </c:pt>
                <c:pt idx="4">
                  <c:v>Engativá</c:v>
                </c:pt>
                <c:pt idx="5">
                  <c:v>La Candelaria</c:v>
                </c:pt>
                <c:pt idx="6">
                  <c:v>Antonio Nariño</c:v>
                </c:pt>
                <c:pt idx="7">
                  <c:v>Puente Aranda</c:v>
                </c:pt>
                <c:pt idx="8">
                  <c:v>Bosa</c:v>
                </c:pt>
                <c:pt idx="9">
                  <c:v>Usaquén</c:v>
                </c:pt>
                <c:pt idx="10">
                  <c:v>Los Mártires</c:v>
                </c:pt>
                <c:pt idx="11">
                  <c:v>Tunjuelito</c:v>
                </c:pt>
                <c:pt idx="12">
                  <c:v>Kennedy</c:v>
                </c:pt>
                <c:pt idx="13">
                  <c:v>Ciudad Bolívar</c:v>
                </c:pt>
                <c:pt idx="14">
                  <c:v>Santa fe</c:v>
                </c:pt>
                <c:pt idx="15">
                  <c:v>San Cristóbal</c:v>
                </c:pt>
                <c:pt idx="16">
                  <c:v>Usme</c:v>
                </c:pt>
                <c:pt idx="17">
                  <c:v>Rafael Uribe Uribe</c:v>
                </c:pt>
                <c:pt idx="18">
                  <c:v>Barrio Unidos</c:v>
                </c:pt>
              </c:strCache>
            </c:strRef>
          </c:cat>
          <c:val>
            <c:numRef>
              <c:f>'Cuadros generales'!$M$55:$M$73</c:f>
              <c:numCache>
                <c:formatCode>0.0%</c:formatCode>
                <c:ptCount val="19"/>
                <c:pt idx="0">
                  <c:v>0.50757575757575757</c:v>
                </c:pt>
                <c:pt idx="1">
                  <c:v>0.52256699576868826</c:v>
                </c:pt>
                <c:pt idx="2">
                  <c:v>0.57902298850574707</c:v>
                </c:pt>
                <c:pt idx="3">
                  <c:v>0.4567901234567901</c:v>
                </c:pt>
                <c:pt idx="4">
                  <c:v>0.37888198757763975</c:v>
                </c:pt>
                <c:pt idx="5">
                  <c:v>0.44159544159544162</c:v>
                </c:pt>
                <c:pt idx="6">
                  <c:v>0.43441466854724964</c:v>
                </c:pt>
                <c:pt idx="7">
                  <c:v>0.51948051948051943</c:v>
                </c:pt>
                <c:pt idx="8">
                  <c:v>0.55859375</c:v>
                </c:pt>
                <c:pt idx="9">
                  <c:v>0.56692913385826771</c:v>
                </c:pt>
                <c:pt idx="10">
                  <c:v>0.32402912621359226</c:v>
                </c:pt>
                <c:pt idx="11">
                  <c:v>0.5439429928741093</c:v>
                </c:pt>
                <c:pt idx="12">
                  <c:v>0.50157133878064109</c:v>
                </c:pt>
                <c:pt idx="13">
                  <c:v>0.47838412473423103</c:v>
                </c:pt>
                <c:pt idx="14">
                  <c:v>0.42004971002485503</c:v>
                </c:pt>
                <c:pt idx="15">
                  <c:v>0.4214721050164088</c:v>
                </c:pt>
                <c:pt idx="16">
                  <c:v>0.39026473099914605</c:v>
                </c:pt>
                <c:pt idx="17">
                  <c:v>0.50435865504358657</c:v>
                </c:pt>
                <c:pt idx="18">
                  <c:v>0.47968397291196391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DF-48C8-B8B0-444AFF683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1514329120"/>
        <c:axId val="-1514328032"/>
      </c:barChart>
      <c:catAx>
        <c:axId val="-1514329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-1514328032"/>
        <c:crosses val="autoZero"/>
        <c:auto val="1"/>
        <c:lblAlgn val="ctr"/>
        <c:lblOffset val="100"/>
        <c:noMultiLvlLbl val="0"/>
      </c:catAx>
      <c:valAx>
        <c:axId val="-151432803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-151432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206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CO" sz="1800" b="0" i="0" baseline="0">
                <a:effectLst/>
                <a:latin typeface="Century Gothic" panose="020B0502020202020204" pitchFamily="34" charset="0"/>
              </a:rPr>
              <a:t>Comparativo localidades </a:t>
            </a:r>
            <a:endParaRPr lang="es-CO" sz="1400">
              <a:effectLst/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'Cuadros generales'!$L$27</c:f>
              <c:strCache>
                <c:ptCount val="1"/>
                <c:pt idx="0">
                  <c:v>% Uso Tapabocas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generales'!$K$28:$K$46</c:f>
              <c:strCache>
                <c:ptCount val="19"/>
                <c:pt idx="0">
                  <c:v>Rafael Uribe Uribe</c:v>
                </c:pt>
                <c:pt idx="1">
                  <c:v>Usme</c:v>
                </c:pt>
                <c:pt idx="2">
                  <c:v>Ciudad Bolívar</c:v>
                </c:pt>
                <c:pt idx="3">
                  <c:v>Santa fe</c:v>
                </c:pt>
                <c:pt idx="4">
                  <c:v>San Cristóbal</c:v>
                </c:pt>
                <c:pt idx="5">
                  <c:v>Tunjuelito</c:v>
                </c:pt>
                <c:pt idx="6">
                  <c:v>La Candelaria</c:v>
                </c:pt>
                <c:pt idx="7">
                  <c:v>Barrio Unidos</c:v>
                </c:pt>
                <c:pt idx="8">
                  <c:v>Bosa</c:v>
                </c:pt>
                <c:pt idx="9">
                  <c:v>Los Mártires</c:v>
                </c:pt>
                <c:pt idx="10">
                  <c:v>Engativá</c:v>
                </c:pt>
                <c:pt idx="11">
                  <c:v>Usaquén</c:v>
                </c:pt>
                <c:pt idx="12">
                  <c:v>Kennedy</c:v>
                </c:pt>
                <c:pt idx="13">
                  <c:v>Chapinero</c:v>
                </c:pt>
                <c:pt idx="14">
                  <c:v>Antonio Nariño</c:v>
                </c:pt>
                <c:pt idx="15">
                  <c:v>Puente Aranda</c:v>
                </c:pt>
                <c:pt idx="16">
                  <c:v>Suba</c:v>
                </c:pt>
                <c:pt idx="17">
                  <c:v>Fontibón</c:v>
                </c:pt>
                <c:pt idx="18">
                  <c:v>Teusaquillo</c:v>
                </c:pt>
              </c:strCache>
            </c:strRef>
          </c:cat>
          <c:val>
            <c:numRef>
              <c:f>'Cuadros generales'!$L$28:$L$46</c:f>
              <c:numCache>
                <c:formatCode>0.0%</c:formatCode>
                <c:ptCount val="19"/>
                <c:pt idx="0">
                  <c:v>0.93587916785408953</c:v>
                </c:pt>
                <c:pt idx="1">
                  <c:v>0.95032323919700579</c:v>
                </c:pt>
                <c:pt idx="2">
                  <c:v>0.96133942161339425</c:v>
                </c:pt>
                <c:pt idx="3">
                  <c:v>0.96377220186072743</c:v>
                </c:pt>
                <c:pt idx="4">
                  <c:v>0.96600471221810835</c:v>
                </c:pt>
                <c:pt idx="5">
                  <c:v>0.96753083312358423</c:v>
                </c:pt>
                <c:pt idx="6">
                  <c:v>0.96999271667880549</c:v>
                </c:pt>
                <c:pt idx="7">
                  <c:v>0.97236818264178293</c:v>
                </c:pt>
                <c:pt idx="8">
                  <c:v>0.97383598255732173</c:v>
                </c:pt>
                <c:pt idx="9">
                  <c:v>0.97605503373462099</c:v>
                </c:pt>
                <c:pt idx="10">
                  <c:v>0.97681670281995658</c:v>
                </c:pt>
                <c:pt idx="11">
                  <c:v>0.97750034298257649</c:v>
                </c:pt>
                <c:pt idx="12">
                  <c:v>0.97783333333333333</c:v>
                </c:pt>
                <c:pt idx="13">
                  <c:v>0.97791597918517581</c:v>
                </c:pt>
                <c:pt idx="14">
                  <c:v>0.98299044224850152</c:v>
                </c:pt>
                <c:pt idx="15">
                  <c:v>0.9834932821497121</c:v>
                </c:pt>
                <c:pt idx="16">
                  <c:v>0.98556754648290212</c:v>
                </c:pt>
                <c:pt idx="17">
                  <c:v>0.98728339854667413</c:v>
                </c:pt>
                <c:pt idx="18">
                  <c:v>0.98772923408845736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A-4847-A5A9-169CC06DF7AA}"/>
            </c:ext>
          </c:extLst>
        </c:ser>
        <c:ser>
          <c:idx val="1"/>
          <c:order val="1"/>
          <c:tx>
            <c:strRef>
              <c:f>'Cuadros generales'!$M$27</c:f>
              <c:strCache>
                <c:ptCount val="1"/>
                <c:pt idx="0">
                  <c:v>% Bien puesto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generales'!$K$28:$K$46</c:f>
              <c:strCache>
                <c:ptCount val="19"/>
                <c:pt idx="0">
                  <c:v>Rafael Uribe Uribe</c:v>
                </c:pt>
                <c:pt idx="1">
                  <c:v>Usme</c:v>
                </c:pt>
                <c:pt idx="2">
                  <c:v>Ciudad Bolívar</c:v>
                </c:pt>
                <c:pt idx="3">
                  <c:v>Santa fe</c:v>
                </c:pt>
                <c:pt idx="4">
                  <c:v>San Cristóbal</c:v>
                </c:pt>
                <c:pt idx="5">
                  <c:v>Tunjuelito</c:v>
                </c:pt>
                <c:pt idx="6">
                  <c:v>La Candelaria</c:v>
                </c:pt>
                <c:pt idx="7">
                  <c:v>Barrio Unidos</c:v>
                </c:pt>
                <c:pt idx="8">
                  <c:v>Bosa</c:v>
                </c:pt>
                <c:pt idx="9">
                  <c:v>Los Mártires</c:v>
                </c:pt>
                <c:pt idx="10">
                  <c:v>Engativá</c:v>
                </c:pt>
                <c:pt idx="11">
                  <c:v>Usaquén</c:v>
                </c:pt>
                <c:pt idx="12">
                  <c:v>Kennedy</c:v>
                </c:pt>
                <c:pt idx="13">
                  <c:v>Chapinero</c:v>
                </c:pt>
                <c:pt idx="14">
                  <c:v>Antonio Nariño</c:v>
                </c:pt>
                <c:pt idx="15">
                  <c:v>Puente Aranda</c:v>
                </c:pt>
                <c:pt idx="16">
                  <c:v>Suba</c:v>
                </c:pt>
                <c:pt idx="17">
                  <c:v>Fontibón</c:v>
                </c:pt>
                <c:pt idx="18">
                  <c:v>Teusaquillo</c:v>
                </c:pt>
              </c:strCache>
            </c:strRef>
          </c:cat>
          <c:val>
            <c:numRef>
              <c:f>'Cuadros generales'!$M$28:$M$46</c:f>
              <c:numCache>
                <c:formatCode>0.0%</c:formatCode>
                <c:ptCount val="19"/>
                <c:pt idx="0">
                  <c:v>0.77101096224116927</c:v>
                </c:pt>
                <c:pt idx="1">
                  <c:v>0.77246688148943787</c:v>
                </c:pt>
                <c:pt idx="2">
                  <c:v>0.78673210892970236</c:v>
                </c:pt>
                <c:pt idx="3">
                  <c:v>0.78704109989761595</c:v>
                </c:pt>
                <c:pt idx="4">
                  <c:v>0.78763066202090593</c:v>
                </c:pt>
                <c:pt idx="5">
                  <c:v>0.78563995837669098</c:v>
                </c:pt>
                <c:pt idx="6">
                  <c:v>0.78585373179156026</c:v>
                </c:pt>
                <c:pt idx="7">
                  <c:v>0.81701295071275504</c:v>
                </c:pt>
                <c:pt idx="8">
                  <c:v>0.78145312725696947</c:v>
                </c:pt>
                <c:pt idx="9">
                  <c:v>0.80916237462727025</c:v>
                </c:pt>
                <c:pt idx="10">
                  <c:v>0.84774462179042331</c:v>
                </c:pt>
                <c:pt idx="11">
                  <c:v>0.85529824561403511</c:v>
                </c:pt>
                <c:pt idx="12">
                  <c:v>0.82393045849667634</c:v>
                </c:pt>
                <c:pt idx="13">
                  <c:v>0.85671641791044773</c:v>
                </c:pt>
                <c:pt idx="14">
                  <c:v>0.84953856295319707</c:v>
                </c:pt>
                <c:pt idx="15">
                  <c:v>0.81824095758521986</c:v>
                </c:pt>
                <c:pt idx="16">
                  <c:v>0.86926121372031662</c:v>
                </c:pt>
                <c:pt idx="17">
                  <c:v>0.85661712668082091</c:v>
                </c:pt>
                <c:pt idx="18">
                  <c:v>0.8860068259385665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A-4847-A5A9-169CC06DF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1514326944"/>
        <c:axId val="-1514326400"/>
      </c:barChart>
      <c:catAx>
        <c:axId val="-1514326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-1514326400"/>
        <c:crosses val="autoZero"/>
        <c:auto val="1"/>
        <c:lblAlgn val="ctr"/>
        <c:lblOffset val="100"/>
        <c:noMultiLvlLbl val="0"/>
      </c:catAx>
      <c:valAx>
        <c:axId val="-151432640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-151432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rgbClr val="00206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2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Compartivo uso de tapabocas por lugar de recolección</a:t>
            </a:r>
          </a:p>
        </c:rich>
      </c:tx>
      <c:layout>
        <c:manualLayout>
          <c:xMode val="edge"/>
          <c:yMode val="edge"/>
          <c:x val="0.1503641354353356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'Cuadros generales'!$H$84</c:f>
              <c:strCache>
                <c:ptCount val="1"/>
                <c:pt idx="0">
                  <c:v>% P con tapabocas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generales'!$B$85:$B$87</c:f>
              <c:strCache>
                <c:ptCount val="3"/>
                <c:pt idx="0">
                  <c:v>Calle principal con aglomeración de púbico</c:v>
                </c:pt>
                <c:pt idx="1">
                  <c:v>Centro comercial</c:v>
                </c:pt>
                <c:pt idx="2">
                  <c:v>Plaza de mercado</c:v>
                </c:pt>
              </c:strCache>
            </c:strRef>
          </c:cat>
          <c:val>
            <c:numRef>
              <c:f>'Cuadros generales'!$H$85:$H$87</c:f>
              <c:numCache>
                <c:formatCode>0.0%</c:formatCode>
                <c:ptCount val="3"/>
                <c:pt idx="0">
                  <c:v>0.96680405789860802</c:v>
                </c:pt>
                <c:pt idx="1">
                  <c:v>0.98309092408787224</c:v>
                </c:pt>
                <c:pt idx="2">
                  <c:v>0.97544563805926099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B-4AFA-9F2B-DB9F8E09C327}"/>
            </c:ext>
          </c:extLst>
        </c:ser>
        <c:ser>
          <c:idx val="1"/>
          <c:order val="1"/>
          <c:tx>
            <c:strRef>
              <c:f>'Cuadros generales'!$I$84</c:f>
              <c:strCache>
                <c:ptCount val="1"/>
                <c:pt idx="0">
                  <c:v>% Bien puesto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generales'!$B$85:$B$87</c:f>
              <c:strCache>
                <c:ptCount val="3"/>
                <c:pt idx="0">
                  <c:v>Calle principal con aglomeración de púbico</c:v>
                </c:pt>
                <c:pt idx="1">
                  <c:v>Centro comercial</c:v>
                </c:pt>
                <c:pt idx="2">
                  <c:v>Plaza de mercado</c:v>
                </c:pt>
              </c:strCache>
            </c:strRef>
          </c:cat>
          <c:val>
            <c:numRef>
              <c:f>'Cuadros generales'!$I$85:$I$87</c:f>
              <c:numCache>
                <c:formatCode>0.0%</c:formatCode>
                <c:ptCount val="3"/>
                <c:pt idx="0">
                  <c:v>0.80633029498313358</c:v>
                </c:pt>
                <c:pt idx="1">
                  <c:v>0.84947980758474106</c:v>
                </c:pt>
                <c:pt idx="2">
                  <c:v>0.81959740207350029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0B-4AFA-9F2B-DB9F8E09C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-1514329120"/>
        <c:axId val="-1514328032"/>
      </c:barChart>
      <c:catAx>
        <c:axId val="-151432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rgbClr val="00206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-1514328032"/>
        <c:crosses val="autoZero"/>
        <c:auto val="1"/>
        <c:lblAlgn val="ctr"/>
        <c:lblOffset val="100"/>
        <c:noMultiLvlLbl val="0"/>
      </c:catAx>
      <c:valAx>
        <c:axId val="-1514328032"/>
        <c:scaling>
          <c:orientation val="minMax"/>
          <c:max val="1"/>
          <c:min val="0"/>
        </c:scaling>
        <c:delete val="1"/>
        <c:axPos val="l"/>
        <c:numFmt formatCode="0.0%" sourceLinked="1"/>
        <c:majorTickMark val="none"/>
        <c:minorTickMark val="none"/>
        <c:tickLblPos val="nextTo"/>
        <c:crossAx val="-1514329120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rgbClr val="00206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13629547801072E-2"/>
          <c:y val="0.26023623929594786"/>
          <c:w val="0.95972740904397857"/>
          <c:h val="0.494590270152634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'Cuadros generales'!$H$102</c:f>
              <c:strCache>
                <c:ptCount val="1"/>
                <c:pt idx="0">
                  <c:v>% P con tapabocas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4.3913240391867869E-3"/>
                  <c:y val="3.00810267331330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6A-46D9-AAD0-AAAF892082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7030A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generales'!$B$103:$B$105</c:f>
              <c:strCache>
                <c:ptCount val="3"/>
                <c:pt idx="0">
                  <c:v>Calle principal con aglomeración de púbico</c:v>
                </c:pt>
                <c:pt idx="1">
                  <c:v>Centro comercial</c:v>
                </c:pt>
                <c:pt idx="2">
                  <c:v>Plaza de mercado</c:v>
                </c:pt>
              </c:strCache>
            </c:strRef>
          </c:cat>
          <c:val>
            <c:numRef>
              <c:f>'Cuadros generales'!$H$103:$H$105</c:f>
              <c:numCache>
                <c:formatCode>0.0%</c:formatCode>
                <c:ptCount val="3"/>
                <c:pt idx="0">
                  <c:v>0.93033063427800267</c:v>
                </c:pt>
                <c:pt idx="1">
                  <c:v>0.95974622620870709</c:v>
                </c:pt>
                <c:pt idx="2">
                  <c:v>0.92893923789907307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6A-46D9-AAD0-AAAF892082AE}"/>
            </c:ext>
          </c:extLst>
        </c:ser>
        <c:ser>
          <c:idx val="1"/>
          <c:order val="1"/>
          <c:tx>
            <c:strRef>
              <c:f>'Cuadros generales'!$I$102</c:f>
              <c:strCache>
                <c:ptCount val="1"/>
                <c:pt idx="0">
                  <c:v>% Bien puesto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generales'!$B$103:$B$105</c:f>
              <c:strCache>
                <c:ptCount val="3"/>
                <c:pt idx="0">
                  <c:v>Calle principal con aglomeración de púbico</c:v>
                </c:pt>
                <c:pt idx="1">
                  <c:v>Centro comercial</c:v>
                </c:pt>
                <c:pt idx="2">
                  <c:v>Plaza de mercado</c:v>
                </c:pt>
              </c:strCache>
            </c:strRef>
          </c:cat>
          <c:val>
            <c:numRef>
              <c:f>'Cuadros generales'!$I$103:$I$105</c:f>
              <c:numCache>
                <c:formatCode>0.0%</c:formatCode>
                <c:ptCount val="3"/>
                <c:pt idx="0">
                  <c:v>0.46999093381686308</c:v>
                </c:pt>
                <c:pt idx="1">
                  <c:v>0.48005470708912695</c:v>
                </c:pt>
                <c:pt idx="2">
                  <c:v>0.41729490022172949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04-4D8A-B757-65EC3537B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-1514329120"/>
        <c:axId val="-1514328032"/>
      </c:barChart>
      <c:catAx>
        <c:axId val="-151432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rgbClr val="00206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-1514328032"/>
        <c:crosses val="autoZero"/>
        <c:auto val="1"/>
        <c:lblAlgn val="ctr"/>
        <c:lblOffset val="100"/>
        <c:noMultiLvlLbl val="0"/>
      </c:catAx>
      <c:valAx>
        <c:axId val="-1514328032"/>
        <c:scaling>
          <c:orientation val="minMax"/>
          <c:max val="1"/>
          <c:min val="0"/>
        </c:scaling>
        <c:delete val="1"/>
        <c:axPos val="l"/>
        <c:numFmt formatCode="0.0%" sourceLinked="1"/>
        <c:majorTickMark val="none"/>
        <c:minorTickMark val="none"/>
        <c:tickLblPos val="nextTo"/>
        <c:crossAx val="-1514329120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rgbClr val="00206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% Uso de tapabocas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8097222222222226"/>
          <c:w val="0.93888888888888888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0">
              <a:fgClr>
                <a:srgbClr val="FFC000"/>
              </a:fgClr>
              <a:bgClr>
                <a:schemeClr val="bg1"/>
              </a:bgClr>
            </a:pattFill>
            <a:ln w="19050"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F204-4D3C-AAD0-9DD74E372606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F204-4D3C-AAD0-9DD74E3726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generales'!$B$17:$B$18</c:f>
              <c:strCache>
                <c:ptCount val="2"/>
                <c:pt idx="0">
                  <c:v>%  P.  Con tapabocas </c:v>
                </c:pt>
                <c:pt idx="1">
                  <c:v>%  P. Tapabocas bien puesto</c:v>
                </c:pt>
              </c:strCache>
            </c:strRef>
          </c:cat>
          <c:val>
            <c:numRef>
              <c:f>'Cuadros generales'!$D$17:$D$18</c:f>
              <c:numCache>
                <c:formatCode>0.0%</c:formatCode>
                <c:ptCount val="2"/>
                <c:pt idx="0">
                  <c:v>0.97287079445013114</c:v>
                </c:pt>
                <c:pt idx="1">
                  <c:v>0.82070501497580828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04-4D3C-AAD0-9DD74E372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388144"/>
        <c:axId val="512386176"/>
      </c:barChart>
      <c:catAx>
        <c:axId val="51238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206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512386176"/>
        <c:crosses val="autoZero"/>
        <c:auto val="1"/>
        <c:lblAlgn val="ctr"/>
        <c:lblOffset val="100"/>
        <c:noMultiLvlLbl val="0"/>
      </c:catAx>
      <c:valAx>
        <c:axId val="512386176"/>
        <c:scaling>
          <c:orientation val="minMax"/>
          <c:min val="0.1"/>
        </c:scaling>
        <c:delete val="1"/>
        <c:axPos val="l"/>
        <c:numFmt formatCode="0.0%" sourceLinked="1"/>
        <c:majorTickMark val="out"/>
        <c:minorTickMark val="none"/>
        <c:tickLblPos val="nextTo"/>
        <c:crossAx val="51238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050885943008387E-2"/>
          <c:y val="3.1077198673072914E-2"/>
          <c:w val="0.94594914132932206"/>
          <c:h val="0.6956560715957541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'Cuadros y gráficos Lugar'!$J$89</c:f>
              <c:strCache>
                <c:ptCount val="1"/>
                <c:pt idx="0">
                  <c:v>%con Tapabocas bien puesto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'Cuadros y gráficos Lugar'!$C$90:$C$159</c:f>
              <c:numCache>
                <c:formatCode>dd\-mm;@</c:formatCode>
                <c:ptCount val="70"/>
                <c:pt idx="0">
                  <c:v>44246</c:v>
                </c:pt>
                <c:pt idx="1">
                  <c:v>44250</c:v>
                </c:pt>
                <c:pt idx="2">
                  <c:v>44252</c:v>
                </c:pt>
                <c:pt idx="3">
                  <c:v>44259</c:v>
                </c:pt>
                <c:pt idx="4">
                  <c:v>44260</c:v>
                </c:pt>
                <c:pt idx="5">
                  <c:v>44265</c:v>
                </c:pt>
                <c:pt idx="6">
                  <c:v>44266</c:v>
                </c:pt>
                <c:pt idx="7">
                  <c:v>44267</c:v>
                </c:pt>
                <c:pt idx="8">
                  <c:v>44284</c:v>
                </c:pt>
                <c:pt idx="9">
                  <c:v>44285</c:v>
                </c:pt>
                <c:pt idx="10">
                  <c:v>44292</c:v>
                </c:pt>
                <c:pt idx="11">
                  <c:v>44293</c:v>
                </c:pt>
                <c:pt idx="12">
                  <c:v>44301</c:v>
                </c:pt>
                <c:pt idx="13">
                  <c:v>44306</c:v>
                </c:pt>
                <c:pt idx="14">
                  <c:v>44320</c:v>
                </c:pt>
                <c:pt idx="15">
                  <c:v>44323</c:v>
                </c:pt>
                <c:pt idx="16">
                  <c:v>44337</c:v>
                </c:pt>
                <c:pt idx="17">
                  <c:v>44348</c:v>
                </c:pt>
                <c:pt idx="18">
                  <c:v>44350</c:v>
                </c:pt>
                <c:pt idx="19">
                  <c:v>44351</c:v>
                </c:pt>
                <c:pt idx="20">
                  <c:v>44355</c:v>
                </c:pt>
                <c:pt idx="21">
                  <c:v>44357</c:v>
                </c:pt>
                <c:pt idx="22">
                  <c:v>44358</c:v>
                </c:pt>
                <c:pt idx="23">
                  <c:v>44359</c:v>
                </c:pt>
                <c:pt idx="24">
                  <c:v>44362</c:v>
                </c:pt>
                <c:pt idx="25">
                  <c:v>44363</c:v>
                </c:pt>
                <c:pt idx="26">
                  <c:v>44364</c:v>
                </c:pt>
                <c:pt idx="27">
                  <c:v>44365</c:v>
                </c:pt>
                <c:pt idx="28">
                  <c:v>44366</c:v>
                </c:pt>
                <c:pt idx="29">
                  <c:v>44368</c:v>
                </c:pt>
                <c:pt idx="30">
                  <c:v>44369</c:v>
                </c:pt>
                <c:pt idx="31">
                  <c:v>44370</c:v>
                </c:pt>
                <c:pt idx="32">
                  <c:v>44371</c:v>
                </c:pt>
                <c:pt idx="33">
                  <c:v>44372</c:v>
                </c:pt>
                <c:pt idx="34">
                  <c:v>44373</c:v>
                </c:pt>
                <c:pt idx="35">
                  <c:v>44376</c:v>
                </c:pt>
                <c:pt idx="36">
                  <c:v>44377</c:v>
                </c:pt>
                <c:pt idx="37">
                  <c:v>44378</c:v>
                </c:pt>
                <c:pt idx="38">
                  <c:v>44379</c:v>
                </c:pt>
                <c:pt idx="39">
                  <c:v>44380</c:v>
                </c:pt>
                <c:pt idx="40">
                  <c:v>44383</c:v>
                </c:pt>
                <c:pt idx="41">
                  <c:v>44384</c:v>
                </c:pt>
                <c:pt idx="42">
                  <c:v>44385</c:v>
                </c:pt>
                <c:pt idx="43">
                  <c:v>44386</c:v>
                </c:pt>
                <c:pt idx="44">
                  <c:v>44387</c:v>
                </c:pt>
                <c:pt idx="45">
                  <c:v>44389</c:v>
                </c:pt>
                <c:pt idx="46">
                  <c:v>44390</c:v>
                </c:pt>
                <c:pt idx="47">
                  <c:v>44391</c:v>
                </c:pt>
                <c:pt idx="48">
                  <c:v>44392</c:v>
                </c:pt>
                <c:pt idx="49">
                  <c:v>44393</c:v>
                </c:pt>
                <c:pt idx="50">
                  <c:v>44394</c:v>
                </c:pt>
                <c:pt idx="51">
                  <c:v>44396</c:v>
                </c:pt>
                <c:pt idx="52">
                  <c:v>44398</c:v>
                </c:pt>
                <c:pt idx="53">
                  <c:v>44399</c:v>
                </c:pt>
                <c:pt idx="54">
                  <c:v>44400</c:v>
                </c:pt>
                <c:pt idx="55">
                  <c:v>44401</c:v>
                </c:pt>
                <c:pt idx="56">
                  <c:v>44405</c:v>
                </c:pt>
                <c:pt idx="57">
                  <c:v>44406</c:v>
                </c:pt>
                <c:pt idx="58">
                  <c:v>44407</c:v>
                </c:pt>
                <c:pt idx="59">
                  <c:v>44408</c:v>
                </c:pt>
                <c:pt idx="60">
                  <c:v>44411</c:v>
                </c:pt>
                <c:pt idx="61">
                  <c:v>44412</c:v>
                </c:pt>
                <c:pt idx="62">
                  <c:v>44413</c:v>
                </c:pt>
                <c:pt idx="63">
                  <c:v>44414</c:v>
                </c:pt>
                <c:pt idx="64">
                  <c:v>44420</c:v>
                </c:pt>
                <c:pt idx="65">
                  <c:v>44425</c:v>
                </c:pt>
                <c:pt idx="66">
                  <c:v>44426</c:v>
                </c:pt>
                <c:pt idx="67">
                  <c:v>44427</c:v>
                </c:pt>
                <c:pt idx="68">
                  <c:v>44428</c:v>
                </c:pt>
              </c:numCache>
            </c:numRef>
          </c:xVal>
          <c:yVal>
            <c:numRef>
              <c:f>'Cuadros y gráficos Lugar'!$J$90:$J$159</c:f>
              <c:numCache>
                <c:formatCode>0.0%</c:formatCode>
                <c:ptCount val="70"/>
                <c:pt idx="0">
                  <c:v>0.86057692307692313</c:v>
                </c:pt>
                <c:pt idx="1">
                  <c:v>0.90410958904109584</c:v>
                </c:pt>
                <c:pt idx="2">
                  <c:v>0.89466089466089471</c:v>
                </c:pt>
                <c:pt idx="3">
                  <c:v>0.87096774193548387</c:v>
                </c:pt>
                <c:pt idx="4">
                  <c:v>0.86235489220563843</c:v>
                </c:pt>
                <c:pt idx="5">
                  <c:v>0.91346153846153844</c:v>
                </c:pt>
                <c:pt idx="6">
                  <c:v>0.85231447465099197</c:v>
                </c:pt>
                <c:pt idx="7">
                  <c:v>0.90310442144873004</c:v>
                </c:pt>
                <c:pt idx="8">
                  <c:v>0.82745098039215681</c:v>
                </c:pt>
                <c:pt idx="9">
                  <c:v>0.87994542974079126</c:v>
                </c:pt>
                <c:pt idx="10">
                  <c:v>0.85296506904955316</c:v>
                </c:pt>
                <c:pt idx="11">
                  <c:v>0.85365853658536583</c:v>
                </c:pt>
                <c:pt idx="12">
                  <c:v>0.86785260482846249</c:v>
                </c:pt>
                <c:pt idx="13">
                  <c:v>0.85141509433962259</c:v>
                </c:pt>
                <c:pt idx="14">
                  <c:v>0.91438071487946804</c:v>
                </c:pt>
                <c:pt idx="15">
                  <c:v>0.89681774349083898</c:v>
                </c:pt>
                <c:pt idx="16">
                  <c:v>0.90038314176245215</c:v>
                </c:pt>
                <c:pt idx="17">
                  <c:v>0.82368958475153164</c:v>
                </c:pt>
                <c:pt idx="18">
                  <c:v>0.84818481848184824</c:v>
                </c:pt>
                <c:pt idx="19">
                  <c:v>0.78504672897196259</c:v>
                </c:pt>
                <c:pt idx="20">
                  <c:v>0.82398316970546981</c:v>
                </c:pt>
                <c:pt idx="21">
                  <c:v>0.82128013300083125</c:v>
                </c:pt>
                <c:pt idx="22">
                  <c:v>0.82035928143712578</c:v>
                </c:pt>
                <c:pt idx="23">
                  <c:v>0.7696629213483146</c:v>
                </c:pt>
                <c:pt idx="24">
                  <c:v>0.82038834951456308</c:v>
                </c:pt>
                <c:pt idx="25">
                  <c:v>0.82000893255917817</c:v>
                </c:pt>
                <c:pt idx="26">
                  <c:v>0.80319148936170215</c:v>
                </c:pt>
                <c:pt idx="27">
                  <c:v>0.83469721767594107</c:v>
                </c:pt>
                <c:pt idx="28">
                  <c:v>0.85908141962421714</c:v>
                </c:pt>
                <c:pt idx="29">
                  <c:v>0.79681274900398402</c:v>
                </c:pt>
                <c:pt idx="30">
                  <c:v>0.77221324717285944</c:v>
                </c:pt>
                <c:pt idx="31">
                  <c:v>0.74821513564969067</c:v>
                </c:pt>
                <c:pt idx="32">
                  <c:v>0.83431516936671579</c:v>
                </c:pt>
                <c:pt idx="33">
                  <c:v>0.80845442536327605</c:v>
                </c:pt>
                <c:pt idx="34">
                  <c:v>0.78514285714285714</c:v>
                </c:pt>
                <c:pt idx="35">
                  <c:v>0.79081632653061229</c:v>
                </c:pt>
                <c:pt idx="36">
                  <c:v>0.82758620689655171</c:v>
                </c:pt>
                <c:pt idx="37">
                  <c:v>0.79277566539923949</c:v>
                </c:pt>
                <c:pt idx="38">
                  <c:v>0.80769230769230771</c:v>
                </c:pt>
                <c:pt idx="39">
                  <c:v>0.7438551099611902</c:v>
                </c:pt>
                <c:pt idx="40">
                  <c:v>0.74718526100307059</c:v>
                </c:pt>
                <c:pt idx="41">
                  <c:v>0.66123188405797106</c:v>
                </c:pt>
                <c:pt idx="42">
                  <c:v>0.77111111111111108</c:v>
                </c:pt>
                <c:pt idx="43">
                  <c:v>0.81730769230769229</c:v>
                </c:pt>
                <c:pt idx="44">
                  <c:v>0.76527900797165638</c:v>
                </c:pt>
                <c:pt idx="45">
                  <c:v>0.80338541666666663</c:v>
                </c:pt>
                <c:pt idx="46">
                  <c:v>0.681650700073692</c:v>
                </c:pt>
                <c:pt idx="47">
                  <c:v>0.84074941451990637</c:v>
                </c:pt>
                <c:pt idx="48">
                  <c:v>0.88438133874239355</c:v>
                </c:pt>
                <c:pt idx="49">
                  <c:v>0.83779527559055122</c:v>
                </c:pt>
                <c:pt idx="50">
                  <c:v>0.81903945111492282</c:v>
                </c:pt>
                <c:pt idx="51">
                  <c:v>0.7546628407460545</c:v>
                </c:pt>
                <c:pt idx="52">
                  <c:v>0.82916666666666672</c:v>
                </c:pt>
                <c:pt idx="53">
                  <c:v>0.73782771535580527</c:v>
                </c:pt>
                <c:pt idx="54">
                  <c:v>0.71627612412919572</c:v>
                </c:pt>
                <c:pt idx="55">
                  <c:v>0.82208588957055218</c:v>
                </c:pt>
                <c:pt idx="56">
                  <c:v>0.66516347237880491</c:v>
                </c:pt>
                <c:pt idx="57">
                  <c:v>0.83861003861003858</c:v>
                </c:pt>
                <c:pt idx="58">
                  <c:v>0.69434628975265023</c:v>
                </c:pt>
                <c:pt idx="59">
                  <c:v>0.58433734939759041</c:v>
                </c:pt>
                <c:pt idx="60">
                  <c:v>0.73697916666666663</c:v>
                </c:pt>
                <c:pt idx="61">
                  <c:v>0.69620253164556967</c:v>
                </c:pt>
                <c:pt idx="62">
                  <c:v>0.69751693002257331</c:v>
                </c:pt>
                <c:pt idx="63">
                  <c:v>0.65650969529085867</c:v>
                </c:pt>
                <c:pt idx="64">
                  <c:v>0.83692307692307688</c:v>
                </c:pt>
                <c:pt idx="65">
                  <c:v>0.85365853658536583</c:v>
                </c:pt>
                <c:pt idx="66">
                  <c:v>0.75355450236966826</c:v>
                </c:pt>
                <c:pt idx="67">
                  <c:v>0.72054794520547949</c:v>
                </c:pt>
                <c:pt idx="68">
                  <c:v>0.61025641025641031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1B-4DCD-94DF-50E759A1C539}"/>
            </c:ext>
          </c:extLst>
        </c:ser>
        <c:ser>
          <c:idx val="2"/>
          <c:order val="1"/>
          <c:tx>
            <c:strRef>
              <c:f>'Cuadros y gráficos Lugar'!$L$89</c:f>
              <c:strCache>
                <c:ptCount val="1"/>
                <c:pt idx="0">
                  <c:v>% Sin tapabocas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>
                  <a:alpha val="43000"/>
                </a:srgbClr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'Cuadros y gráficos Lugar'!$C$90:$C$159</c:f>
              <c:numCache>
                <c:formatCode>dd\-mm;@</c:formatCode>
                <c:ptCount val="70"/>
                <c:pt idx="0">
                  <c:v>44246</c:v>
                </c:pt>
                <c:pt idx="1">
                  <c:v>44250</c:v>
                </c:pt>
                <c:pt idx="2">
                  <c:v>44252</c:v>
                </c:pt>
                <c:pt idx="3">
                  <c:v>44259</c:v>
                </c:pt>
                <c:pt idx="4">
                  <c:v>44260</c:v>
                </c:pt>
                <c:pt idx="5">
                  <c:v>44265</c:v>
                </c:pt>
                <c:pt idx="6">
                  <c:v>44266</c:v>
                </c:pt>
                <c:pt idx="7">
                  <c:v>44267</c:v>
                </c:pt>
                <c:pt idx="8">
                  <c:v>44284</c:v>
                </c:pt>
                <c:pt idx="9">
                  <c:v>44285</c:v>
                </c:pt>
                <c:pt idx="10">
                  <c:v>44292</c:v>
                </c:pt>
                <c:pt idx="11">
                  <c:v>44293</c:v>
                </c:pt>
                <c:pt idx="12">
                  <c:v>44301</c:v>
                </c:pt>
                <c:pt idx="13">
                  <c:v>44306</c:v>
                </c:pt>
                <c:pt idx="14">
                  <c:v>44320</c:v>
                </c:pt>
                <c:pt idx="15">
                  <c:v>44323</c:v>
                </c:pt>
                <c:pt idx="16">
                  <c:v>44337</c:v>
                </c:pt>
                <c:pt idx="17">
                  <c:v>44348</c:v>
                </c:pt>
                <c:pt idx="18">
                  <c:v>44350</c:v>
                </c:pt>
                <c:pt idx="19">
                  <c:v>44351</c:v>
                </c:pt>
                <c:pt idx="20">
                  <c:v>44355</c:v>
                </c:pt>
                <c:pt idx="21">
                  <c:v>44357</c:v>
                </c:pt>
                <c:pt idx="22">
                  <c:v>44358</c:v>
                </c:pt>
                <c:pt idx="23">
                  <c:v>44359</c:v>
                </c:pt>
                <c:pt idx="24">
                  <c:v>44362</c:v>
                </c:pt>
                <c:pt idx="25">
                  <c:v>44363</c:v>
                </c:pt>
                <c:pt idx="26">
                  <c:v>44364</c:v>
                </c:pt>
                <c:pt idx="27">
                  <c:v>44365</c:v>
                </c:pt>
                <c:pt idx="28">
                  <c:v>44366</c:v>
                </c:pt>
                <c:pt idx="29">
                  <c:v>44368</c:v>
                </c:pt>
                <c:pt idx="30">
                  <c:v>44369</c:v>
                </c:pt>
                <c:pt idx="31">
                  <c:v>44370</c:v>
                </c:pt>
                <c:pt idx="32">
                  <c:v>44371</c:v>
                </c:pt>
                <c:pt idx="33">
                  <c:v>44372</c:v>
                </c:pt>
                <c:pt idx="34">
                  <c:v>44373</c:v>
                </c:pt>
                <c:pt idx="35">
                  <c:v>44376</c:v>
                </c:pt>
                <c:pt idx="36">
                  <c:v>44377</c:v>
                </c:pt>
                <c:pt idx="37">
                  <c:v>44378</c:v>
                </c:pt>
                <c:pt idx="38">
                  <c:v>44379</c:v>
                </c:pt>
                <c:pt idx="39">
                  <c:v>44380</c:v>
                </c:pt>
                <c:pt idx="40">
                  <c:v>44383</c:v>
                </c:pt>
                <c:pt idx="41">
                  <c:v>44384</c:v>
                </c:pt>
                <c:pt idx="42">
                  <c:v>44385</c:v>
                </c:pt>
                <c:pt idx="43">
                  <c:v>44386</c:v>
                </c:pt>
                <c:pt idx="44">
                  <c:v>44387</c:v>
                </c:pt>
                <c:pt idx="45">
                  <c:v>44389</c:v>
                </c:pt>
                <c:pt idx="46">
                  <c:v>44390</c:v>
                </c:pt>
                <c:pt idx="47">
                  <c:v>44391</c:v>
                </c:pt>
                <c:pt idx="48">
                  <c:v>44392</c:v>
                </c:pt>
                <c:pt idx="49">
                  <c:v>44393</c:v>
                </c:pt>
                <c:pt idx="50">
                  <c:v>44394</c:v>
                </c:pt>
                <c:pt idx="51">
                  <c:v>44396</c:v>
                </c:pt>
                <c:pt idx="52">
                  <c:v>44398</c:v>
                </c:pt>
                <c:pt idx="53">
                  <c:v>44399</c:v>
                </c:pt>
                <c:pt idx="54">
                  <c:v>44400</c:v>
                </c:pt>
                <c:pt idx="55">
                  <c:v>44401</c:v>
                </c:pt>
                <c:pt idx="56">
                  <c:v>44405</c:v>
                </c:pt>
                <c:pt idx="57">
                  <c:v>44406</c:v>
                </c:pt>
                <c:pt idx="58">
                  <c:v>44407</c:v>
                </c:pt>
                <c:pt idx="59">
                  <c:v>44408</c:v>
                </c:pt>
                <c:pt idx="60">
                  <c:v>44411</c:v>
                </c:pt>
                <c:pt idx="61">
                  <c:v>44412</c:v>
                </c:pt>
                <c:pt idx="62">
                  <c:v>44413</c:v>
                </c:pt>
                <c:pt idx="63">
                  <c:v>44414</c:v>
                </c:pt>
                <c:pt idx="64">
                  <c:v>44420</c:v>
                </c:pt>
                <c:pt idx="65">
                  <c:v>44425</c:v>
                </c:pt>
                <c:pt idx="66">
                  <c:v>44426</c:v>
                </c:pt>
                <c:pt idx="67">
                  <c:v>44427</c:v>
                </c:pt>
                <c:pt idx="68">
                  <c:v>44428</c:v>
                </c:pt>
              </c:numCache>
            </c:numRef>
          </c:xVal>
          <c:yVal>
            <c:numRef>
              <c:f>'Cuadros y gráficos Lugar'!$L$90:$L$159</c:f>
              <c:numCache>
                <c:formatCode>0.0%</c:formatCode>
                <c:ptCount val="70"/>
                <c:pt idx="0">
                  <c:v>9.5238095238095247E-3</c:v>
                </c:pt>
                <c:pt idx="1">
                  <c:v>4.5454545454545452E-3</c:v>
                </c:pt>
                <c:pt idx="2">
                  <c:v>8.5836909871244635E-3</c:v>
                </c:pt>
                <c:pt idx="3">
                  <c:v>1.0375099760574621E-2</c:v>
                </c:pt>
                <c:pt idx="4">
                  <c:v>1.1475409836065573E-2</c:v>
                </c:pt>
                <c:pt idx="5">
                  <c:v>8.737092930897538E-3</c:v>
                </c:pt>
                <c:pt idx="6">
                  <c:v>1.6618497109826588E-2</c:v>
                </c:pt>
                <c:pt idx="7">
                  <c:v>1.2081784386617101E-2</c:v>
                </c:pt>
                <c:pt idx="8">
                  <c:v>7.7821011673151752E-3</c:v>
                </c:pt>
                <c:pt idx="9">
                  <c:v>5.4274084124830389E-3</c:v>
                </c:pt>
                <c:pt idx="10">
                  <c:v>1.2038523274478331E-2</c:v>
                </c:pt>
                <c:pt idx="11">
                  <c:v>9.943181818181818E-3</c:v>
                </c:pt>
                <c:pt idx="12">
                  <c:v>1.5018773466833541E-2</c:v>
                </c:pt>
                <c:pt idx="13">
                  <c:v>5.8616647127784291E-3</c:v>
                </c:pt>
                <c:pt idx="14">
                  <c:v>6.6061106523534266E-3</c:v>
                </c:pt>
                <c:pt idx="15">
                  <c:v>5.7526366251198467E-3</c:v>
                </c:pt>
                <c:pt idx="16">
                  <c:v>1.6949152542372881E-2</c:v>
                </c:pt>
                <c:pt idx="17">
                  <c:v>3.2279314888010543E-2</c:v>
                </c:pt>
                <c:pt idx="18">
                  <c:v>1.6233766233766232E-2</c:v>
                </c:pt>
                <c:pt idx="19">
                  <c:v>3.1674208144796379E-2</c:v>
                </c:pt>
                <c:pt idx="20">
                  <c:v>1.790633608815427E-2</c:v>
                </c:pt>
                <c:pt idx="21">
                  <c:v>5.4245283018867926E-2</c:v>
                </c:pt>
                <c:pt idx="22">
                  <c:v>2.7939464493597205E-2</c:v>
                </c:pt>
                <c:pt idx="23">
                  <c:v>8.356545961002786E-3</c:v>
                </c:pt>
                <c:pt idx="24">
                  <c:v>3.9627039627039624E-2</c:v>
                </c:pt>
                <c:pt idx="25">
                  <c:v>2.6098303610265331E-2</c:v>
                </c:pt>
                <c:pt idx="26">
                  <c:v>3.391572456320658E-2</c:v>
                </c:pt>
                <c:pt idx="27">
                  <c:v>8.1168831168831161E-3</c:v>
                </c:pt>
                <c:pt idx="28">
                  <c:v>3.3299697275479316E-2</c:v>
                </c:pt>
                <c:pt idx="29">
                  <c:v>4.9842271293375394E-2</c:v>
                </c:pt>
                <c:pt idx="30">
                  <c:v>4.1300980898296334E-2</c:v>
                </c:pt>
                <c:pt idx="31">
                  <c:v>3.6680421824850984E-2</c:v>
                </c:pt>
                <c:pt idx="32">
                  <c:v>4.7685834502103785E-2</c:v>
                </c:pt>
                <c:pt idx="33">
                  <c:v>1.3680781758957655E-2</c:v>
                </c:pt>
                <c:pt idx="34">
                  <c:v>3.8461538461538464E-2</c:v>
                </c:pt>
                <c:pt idx="35">
                  <c:v>4.0391676866585069E-2</c:v>
                </c:pt>
                <c:pt idx="36">
                  <c:v>1.6949152542372881E-2</c:v>
                </c:pt>
                <c:pt idx="37">
                  <c:v>4.710144927536232E-2</c:v>
                </c:pt>
                <c:pt idx="38">
                  <c:v>3.7037037037037035E-2</c:v>
                </c:pt>
                <c:pt idx="39">
                  <c:v>5.5012224938875302E-2</c:v>
                </c:pt>
                <c:pt idx="40">
                  <c:v>3.0753968253968252E-2</c:v>
                </c:pt>
                <c:pt idx="41">
                  <c:v>3.6649214659685861E-2</c:v>
                </c:pt>
                <c:pt idx="42">
                  <c:v>3.2258064516129031E-2</c:v>
                </c:pt>
                <c:pt idx="43">
                  <c:v>4.9894588896697116E-2</c:v>
                </c:pt>
                <c:pt idx="44">
                  <c:v>7.4590163934426232E-2</c:v>
                </c:pt>
                <c:pt idx="45">
                  <c:v>2.1656050955414011E-2</c:v>
                </c:pt>
                <c:pt idx="46">
                  <c:v>5.5671537926235214E-2</c:v>
                </c:pt>
                <c:pt idx="47">
                  <c:v>2.2883295194508008E-2</c:v>
                </c:pt>
                <c:pt idx="48">
                  <c:v>6.6287878787878785E-2</c:v>
                </c:pt>
                <c:pt idx="49">
                  <c:v>3.0534351145038167E-2</c:v>
                </c:pt>
                <c:pt idx="50">
                  <c:v>2.5898078529657476E-2</c:v>
                </c:pt>
                <c:pt idx="51">
                  <c:v>3.8620689655172416E-2</c:v>
                </c:pt>
                <c:pt idx="52">
                  <c:v>0.04</c:v>
                </c:pt>
                <c:pt idx="53">
                  <c:v>5.9859154929577461E-2</c:v>
                </c:pt>
                <c:pt idx="54">
                  <c:v>9.6681922196796333E-2</c:v>
                </c:pt>
                <c:pt idx="55">
                  <c:v>6.3218390804597707E-2</c:v>
                </c:pt>
                <c:pt idx="56">
                  <c:v>4.6236559139784944E-2</c:v>
                </c:pt>
                <c:pt idx="57">
                  <c:v>3.717472118959108E-2</c:v>
                </c:pt>
                <c:pt idx="58">
                  <c:v>3.7414965986394558E-2</c:v>
                </c:pt>
                <c:pt idx="59">
                  <c:v>4.046242774566474E-2</c:v>
                </c:pt>
                <c:pt idx="60">
                  <c:v>5.7283142389525366E-2</c:v>
                </c:pt>
                <c:pt idx="61">
                  <c:v>2.4021962937542895E-2</c:v>
                </c:pt>
                <c:pt idx="62">
                  <c:v>8.5340674466620789E-2</c:v>
                </c:pt>
                <c:pt idx="63">
                  <c:v>5.9895833333333336E-2</c:v>
                </c:pt>
                <c:pt idx="64">
                  <c:v>3.8461538461538464E-2</c:v>
                </c:pt>
                <c:pt idx="65">
                  <c:v>2.6706231454005934E-2</c:v>
                </c:pt>
                <c:pt idx="66">
                  <c:v>3.2110091743119268E-2</c:v>
                </c:pt>
                <c:pt idx="67">
                  <c:v>0.10098522167487685</c:v>
                </c:pt>
                <c:pt idx="68">
                  <c:v>5.7971014492753624E-2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D1B-4DCD-94DF-50E759A1C53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511098176"/>
        <c:axId val="511097520"/>
      </c:scatterChart>
      <c:valAx>
        <c:axId val="51109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dd\-mm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7520"/>
        <c:crosses val="autoZero"/>
        <c:crossBetween val="midCat"/>
        <c:majorUnit val="1"/>
      </c:valAx>
      <c:valAx>
        <c:axId val="511097520"/>
        <c:scaling>
          <c:orientation val="minMax"/>
          <c:max val="1"/>
          <c:min val="0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8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158227648211424"/>
          <c:y val="0.92446211480899521"/>
          <c:w val="0.21090451452003847"/>
          <c:h val="4.35995500562429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050892759016513E-2"/>
          <c:y val="0.14233323253126215"/>
          <c:w val="0.92894428624395853"/>
          <c:h val="0.6706838594208161"/>
        </c:manualLayout>
      </c:layout>
      <c:lineChart>
        <c:grouping val="standard"/>
        <c:varyColors val="0"/>
        <c:ser>
          <c:idx val="0"/>
          <c:order val="0"/>
          <c:tx>
            <c:strRef>
              <c:f>'Cuadros y gráficos Lugar'!$J$260</c:f>
              <c:strCache>
                <c:ptCount val="1"/>
                <c:pt idx="0">
                  <c:v>%con T. bien puesto</c:v>
                </c:pt>
              </c:strCache>
            </c:strRef>
          </c:tx>
          <c:spPr>
            <a:ln w="22225" cap="rnd">
              <a:solidFill>
                <a:srgbClr val="7030A0">
                  <a:alpha val="99000"/>
                </a:srgb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'Cuadros y gráficos Lugar'!$C$261:$C$324</c:f>
              <c:numCache>
                <c:formatCode>dd\-mm;@</c:formatCode>
                <c:ptCount val="64"/>
                <c:pt idx="0">
                  <c:v>44246</c:v>
                </c:pt>
                <c:pt idx="1">
                  <c:v>44250</c:v>
                </c:pt>
                <c:pt idx="2">
                  <c:v>44252</c:v>
                </c:pt>
                <c:pt idx="3">
                  <c:v>44259</c:v>
                </c:pt>
                <c:pt idx="4">
                  <c:v>44260</c:v>
                </c:pt>
                <c:pt idx="5">
                  <c:v>44265</c:v>
                </c:pt>
                <c:pt idx="6">
                  <c:v>44266</c:v>
                </c:pt>
                <c:pt idx="7">
                  <c:v>44267</c:v>
                </c:pt>
                <c:pt idx="8">
                  <c:v>44284</c:v>
                </c:pt>
                <c:pt idx="9">
                  <c:v>44285</c:v>
                </c:pt>
                <c:pt idx="10">
                  <c:v>44292</c:v>
                </c:pt>
                <c:pt idx="11">
                  <c:v>44293</c:v>
                </c:pt>
                <c:pt idx="12">
                  <c:v>44301</c:v>
                </c:pt>
                <c:pt idx="13">
                  <c:v>44306</c:v>
                </c:pt>
                <c:pt idx="14">
                  <c:v>44320</c:v>
                </c:pt>
                <c:pt idx="15">
                  <c:v>44323</c:v>
                </c:pt>
                <c:pt idx="16">
                  <c:v>44337</c:v>
                </c:pt>
                <c:pt idx="17">
                  <c:v>44348</c:v>
                </c:pt>
                <c:pt idx="18">
                  <c:v>44350</c:v>
                </c:pt>
                <c:pt idx="19">
                  <c:v>44355</c:v>
                </c:pt>
                <c:pt idx="20">
                  <c:v>44357</c:v>
                </c:pt>
                <c:pt idx="21">
                  <c:v>44358</c:v>
                </c:pt>
                <c:pt idx="22">
                  <c:v>44359</c:v>
                </c:pt>
                <c:pt idx="23">
                  <c:v>44362</c:v>
                </c:pt>
                <c:pt idx="24">
                  <c:v>44363</c:v>
                </c:pt>
                <c:pt idx="25">
                  <c:v>44364</c:v>
                </c:pt>
                <c:pt idx="26">
                  <c:v>44366</c:v>
                </c:pt>
                <c:pt idx="27">
                  <c:v>44368</c:v>
                </c:pt>
                <c:pt idx="28">
                  <c:v>44369</c:v>
                </c:pt>
                <c:pt idx="29">
                  <c:v>44370</c:v>
                </c:pt>
                <c:pt idx="30">
                  <c:v>44371</c:v>
                </c:pt>
                <c:pt idx="31">
                  <c:v>44372</c:v>
                </c:pt>
                <c:pt idx="32">
                  <c:v>44373</c:v>
                </c:pt>
                <c:pt idx="33">
                  <c:v>44376</c:v>
                </c:pt>
                <c:pt idx="34">
                  <c:v>44377</c:v>
                </c:pt>
                <c:pt idx="35">
                  <c:v>44378</c:v>
                </c:pt>
                <c:pt idx="36">
                  <c:v>44380</c:v>
                </c:pt>
                <c:pt idx="37">
                  <c:v>44383</c:v>
                </c:pt>
                <c:pt idx="38">
                  <c:v>44384</c:v>
                </c:pt>
                <c:pt idx="39">
                  <c:v>44385</c:v>
                </c:pt>
                <c:pt idx="40">
                  <c:v>44387</c:v>
                </c:pt>
                <c:pt idx="41">
                  <c:v>44389</c:v>
                </c:pt>
                <c:pt idx="42">
                  <c:v>44390</c:v>
                </c:pt>
                <c:pt idx="43">
                  <c:v>44391</c:v>
                </c:pt>
                <c:pt idx="44">
                  <c:v>44392</c:v>
                </c:pt>
                <c:pt idx="45">
                  <c:v>44393</c:v>
                </c:pt>
                <c:pt idx="46">
                  <c:v>44396</c:v>
                </c:pt>
                <c:pt idx="47">
                  <c:v>44398</c:v>
                </c:pt>
                <c:pt idx="48">
                  <c:v>44399</c:v>
                </c:pt>
                <c:pt idx="49">
                  <c:v>44400</c:v>
                </c:pt>
                <c:pt idx="50">
                  <c:v>44401</c:v>
                </c:pt>
                <c:pt idx="51">
                  <c:v>44405</c:v>
                </c:pt>
                <c:pt idx="52">
                  <c:v>44406</c:v>
                </c:pt>
                <c:pt idx="53">
                  <c:v>44407</c:v>
                </c:pt>
                <c:pt idx="54">
                  <c:v>44408</c:v>
                </c:pt>
                <c:pt idx="55">
                  <c:v>44411</c:v>
                </c:pt>
                <c:pt idx="56">
                  <c:v>44412</c:v>
                </c:pt>
                <c:pt idx="57">
                  <c:v>44413</c:v>
                </c:pt>
                <c:pt idx="58">
                  <c:v>44414</c:v>
                </c:pt>
                <c:pt idx="59">
                  <c:v>44420</c:v>
                </c:pt>
                <c:pt idx="60">
                  <c:v>44425</c:v>
                </c:pt>
                <c:pt idx="61">
                  <c:v>44426</c:v>
                </c:pt>
                <c:pt idx="62">
                  <c:v>44427</c:v>
                </c:pt>
                <c:pt idx="63">
                  <c:v>44428</c:v>
                </c:pt>
              </c:numCache>
            </c:numRef>
          </c:cat>
          <c:val>
            <c:numRef>
              <c:f>'Cuadros y gráficos Lugar'!$J$261:$J$324</c:f>
              <c:numCache>
                <c:formatCode>0.0%</c:formatCode>
                <c:ptCount val="64"/>
                <c:pt idx="0">
                  <c:v>0.84345794392523366</c:v>
                </c:pt>
                <c:pt idx="1">
                  <c:v>0.89686098654708524</c:v>
                </c:pt>
                <c:pt idx="2">
                  <c:v>0.91617933723196876</c:v>
                </c:pt>
                <c:pt idx="3">
                  <c:v>0.93313739897134462</c:v>
                </c:pt>
                <c:pt idx="4">
                  <c:v>0.84931506849315064</c:v>
                </c:pt>
                <c:pt idx="5">
                  <c:v>0.87289433384379789</c:v>
                </c:pt>
                <c:pt idx="6">
                  <c:v>0.87482219061166433</c:v>
                </c:pt>
                <c:pt idx="7">
                  <c:v>0.90184049079754602</c:v>
                </c:pt>
                <c:pt idx="8">
                  <c:v>0.8527131782945736</c:v>
                </c:pt>
                <c:pt idx="9">
                  <c:v>0.93333333333333335</c:v>
                </c:pt>
                <c:pt idx="10">
                  <c:v>0.86614173228346458</c:v>
                </c:pt>
                <c:pt idx="11">
                  <c:v>0.9199438202247191</c:v>
                </c:pt>
                <c:pt idx="12">
                  <c:v>0.86357868020304573</c:v>
                </c:pt>
                <c:pt idx="13">
                  <c:v>0.88123167155425219</c:v>
                </c:pt>
                <c:pt idx="14">
                  <c:v>0.92020592020592018</c:v>
                </c:pt>
                <c:pt idx="15">
                  <c:v>0.92715231788079466</c:v>
                </c:pt>
                <c:pt idx="16">
                  <c:v>0.88164251207729472</c:v>
                </c:pt>
                <c:pt idx="17">
                  <c:v>0.87037037037037035</c:v>
                </c:pt>
                <c:pt idx="18">
                  <c:v>0.89349112426035504</c:v>
                </c:pt>
                <c:pt idx="19">
                  <c:v>0.80172413793103448</c:v>
                </c:pt>
                <c:pt idx="20">
                  <c:v>0.84521158129175944</c:v>
                </c:pt>
                <c:pt idx="21">
                  <c:v>0.83771929824561409</c:v>
                </c:pt>
                <c:pt idx="22">
                  <c:v>0.81447963800904977</c:v>
                </c:pt>
                <c:pt idx="23">
                  <c:v>0.87408759124087587</c:v>
                </c:pt>
                <c:pt idx="24">
                  <c:v>0.86034912718204493</c:v>
                </c:pt>
                <c:pt idx="25">
                  <c:v>0.84931506849315064</c:v>
                </c:pt>
                <c:pt idx="26">
                  <c:v>0.87037037037037035</c:v>
                </c:pt>
                <c:pt idx="27">
                  <c:v>0.81494661921708189</c:v>
                </c:pt>
                <c:pt idx="28">
                  <c:v>0.79607843137254897</c:v>
                </c:pt>
                <c:pt idx="29">
                  <c:v>0.80909090909090908</c:v>
                </c:pt>
                <c:pt idx="30">
                  <c:v>0.77419354838709675</c:v>
                </c:pt>
                <c:pt idx="31">
                  <c:v>0.9044943820224719</c:v>
                </c:pt>
                <c:pt idx="32">
                  <c:v>0.80530973451327437</c:v>
                </c:pt>
                <c:pt idx="33">
                  <c:v>0.86215864759427829</c:v>
                </c:pt>
                <c:pt idx="34">
                  <c:v>0.69892473118279574</c:v>
                </c:pt>
                <c:pt idx="35">
                  <c:v>0.88053949903660889</c:v>
                </c:pt>
                <c:pt idx="36">
                  <c:v>0.67804878048780493</c:v>
                </c:pt>
                <c:pt idx="37">
                  <c:v>0.83076923076923082</c:v>
                </c:pt>
                <c:pt idx="38">
                  <c:v>0.71148036253776437</c:v>
                </c:pt>
                <c:pt idx="39">
                  <c:v>0.70879120879120883</c:v>
                </c:pt>
                <c:pt idx="40">
                  <c:v>0.76543209876543206</c:v>
                </c:pt>
                <c:pt idx="41">
                  <c:v>0.81441048034934493</c:v>
                </c:pt>
                <c:pt idx="42">
                  <c:v>0.77574967405475881</c:v>
                </c:pt>
                <c:pt idx="43">
                  <c:v>0.84782608695652173</c:v>
                </c:pt>
                <c:pt idx="44">
                  <c:v>0.77052631578947373</c:v>
                </c:pt>
                <c:pt idx="45">
                  <c:v>0.91621621621621618</c:v>
                </c:pt>
                <c:pt idx="46">
                  <c:v>0.77876106194690264</c:v>
                </c:pt>
                <c:pt idx="47">
                  <c:v>0.76936619718309862</c:v>
                </c:pt>
                <c:pt idx="48">
                  <c:v>0.71518987341772156</c:v>
                </c:pt>
                <c:pt idx="49">
                  <c:v>0.78010471204188481</c:v>
                </c:pt>
                <c:pt idx="50">
                  <c:v>0.78032786885245897</c:v>
                </c:pt>
                <c:pt idx="51">
                  <c:v>0.65686274509803921</c:v>
                </c:pt>
                <c:pt idx="52">
                  <c:v>0.89301634472511149</c:v>
                </c:pt>
                <c:pt idx="53">
                  <c:v>0.73873873873873874</c:v>
                </c:pt>
                <c:pt idx="54">
                  <c:v>0.73873873873873874</c:v>
                </c:pt>
                <c:pt idx="55">
                  <c:v>0.76773049645390068</c:v>
                </c:pt>
                <c:pt idx="56">
                  <c:v>0.63878326996197721</c:v>
                </c:pt>
                <c:pt idx="57">
                  <c:v>0.75187969924812026</c:v>
                </c:pt>
                <c:pt idx="58">
                  <c:v>0.77854671280276821</c:v>
                </c:pt>
                <c:pt idx="59">
                  <c:v>0.81818181818181823</c:v>
                </c:pt>
                <c:pt idx="60">
                  <c:v>0.77103718199608606</c:v>
                </c:pt>
                <c:pt idx="61">
                  <c:v>0.65086206896551724</c:v>
                </c:pt>
                <c:pt idx="62">
                  <c:v>0.69565217391304346</c:v>
                </c:pt>
                <c:pt idx="63">
                  <c:v>0.76640419947506566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EB-4657-B8DB-28169426120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1098176"/>
        <c:axId val="511097520"/>
      </c:lineChart>
      <c:lineChart>
        <c:grouping val="standard"/>
        <c:varyColors val="0"/>
        <c:ser>
          <c:idx val="2"/>
          <c:order val="1"/>
          <c:tx>
            <c:strRef>
              <c:f>'Cuadros y gráficos Lugar'!$L$260</c:f>
              <c:strCache>
                <c:ptCount val="1"/>
                <c:pt idx="0">
                  <c:v>% Sin tapabocas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'Cuadros y gráficos Lugar'!$C$261:$C$324</c:f>
              <c:numCache>
                <c:formatCode>dd\-mm;@</c:formatCode>
                <c:ptCount val="64"/>
                <c:pt idx="0">
                  <c:v>44246</c:v>
                </c:pt>
                <c:pt idx="1">
                  <c:v>44250</c:v>
                </c:pt>
                <c:pt idx="2">
                  <c:v>44252</c:v>
                </c:pt>
                <c:pt idx="3">
                  <c:v>44259</c:v>
                </c:pt>
                <c:pt idx="4">
                  <c:v>44260</c:v>
                </c:pt>
                <c:pt idx="5">
                  <c:v>44265</c:v>
                </c:pt>
                <c:pt idx="6">
                  <c:v>44266</c:v>
                </c:pt>
                <c:pt idx="7">
                  <c:v>44267</c:v>
                </c:pt>
                <c:pt idx="8">
                  <c:v>44284</c:v>
                </c:pt>
                <c:pt idx="9">
                  <c:v>44285</c:v>
                </c:pt>
                <c:pt idx="10">
                  <c:v>44292</c:v>
                </c:pt>
                <c:pt idx="11">
                  <c:v>44293</c:v>
                </c:pt>
                <c:pt idx="12">
                  <c:v>44301</c:v>
                </c:pt>
                <c:pt idx="13">
                  <c:v>44306</c:v>
                </c:pt>
                <c:pt idx="14">
                  <c:v>44320</c:v>
                </c:pt>
                <c:pt idx="15">
                  <c:v>44323</c:v>
                </c:pt>
                <c:pt idx="16">
                  <c:v>44337</c:v>
                </c:pt>
                <c:pt idx="17">
                  <c:v>44348</c:v>
                </c:pt>
                <c:pt idx="18">
                  <c:v>44350</c:v>
                </c:pt>
                <c:pt idx="19">
                  <c:v>44355</c:v>
                </c:pt>
                <c:pt idx="20">
                  <c:v>44357</c:v>
                </c:pt>
                <c:pt idx="21">
                  <c:v>44358</c:v>
                </c:pt>
                <c:pt idx="22">
                  <c:v>44359</c:v>
                </c:pt>
                <c:pt idx="23">
                  <c:v>44362</c:v>
                </c:pt>
                <c:pt idx="24">
                  <c:v>44363</c:v>
                </c:pt>
                <c:pt idx="25">
                  <c:v>44364</c:v>
                </c:pt>
                <c:pt idx="26">
                  <c:v>44366</c:v>
                </c:pt>
                <c:pt idx="27">
                  <c:v>44368</c:v>
                </c:pt>
                <c:pt idx="28">
                  <c:v>44369</c:v>
                </c:pt>
                <c:pt idx="29">
                  <c:v>44370</c:v>
                </c:pt>
                <c:pt idx="30">
                  <c:v>44371</c:v>
                </c:pt>
                <c:pt idx="31">
                  <c:v>44372</c:v>
                </c:pt>
                <c:pt idx="32">
                  <c:v>44373</c:v>
                </c:pt>
                <c:pt idx="33">
                  <c:v>44376</c:v>
                </c:pt>
                <c:pt idx="34">
                  <c:v>44377</c:v>
                </c:pt>
                <c:pt idx="35">
                  <c:v>44378</c:v>
                </c:pt>
                <c:pt idx="36">
                  <c:v>44380</c:v>
                </c:pt>
                <c:pt idx="37">
                  <c:v>44383</c:v>
                </c:pt>
                <c:pt idx="38">
                  <c:v>44384</c:v>
                </c:pt>
                <c:pt idx="39">
                  <c:v>44385</c:v>
                </c:pt>
                <c:pt idx="40">
                  <c:v>44387</c:v>
                </c:pt>
                <c:pt idx="41">
                  <c:v>44389</c:v>
                </c:pt>
                <c:pt idx="42">
                  <c:v>44390</c:v>
                </c:pt>
                <c:pt idx="43">
                  <c:v>44391</c:v>
                </c:pt>
                <c:pt idx="44">
                  <c:v>44392</c:v>
                </c:pt>
                <c:pt idx="45">
                  <c:v>44393</c:v>
                </c:pt>
                <c:pt idx="46">
                  <c:v>44396</c:v>
                </c:pt>
                <c:pt idx="47">
                  <c:v>44398</c:v>
                </c:pt>
                <c:pt idx="48">
                  <c:v>44399</c:v>
                </c:pt>
                <c:pt idx="49">
                  <c:v>44400</c:v>
                </c:pt>
                <c:pt idx="50">
                  <c:v>44401</c:v>
                </c:pt>
                <c:pt idx="51">
                  <c:v>44405</c:v>
                </c:pt>
                <c:pt idx="52">
                  <c:v>44406</c:v>
                </c:pt>
                <c:pt idx="53">
                  <c:v>44407</c:v>
                </c:pt>
                <c:pt idx="54">
                  <c:v>44408</c:v>
                </c:pt>
                <c:pt idx="55">
                  <c:v>44411</c:v>
                </c:pt>
                <c:pt idx="56">
                  <c:v>44412</c:v>
                </c:pt>
                <c:pt idx="57">
                  <c:v>44413</c:v>
                </c:pt>
                <c:pt idx="58">
                  <c:v>44414</c:v>
                </c:pt>
                <c:pt idx="59">
                  <c:v>44420</c:v>
                </c:pt>
                <c:pt idx="60">
                  <c:v>44425</c:v>
                </c:pt>
                <c:pt idx="61">
                  <c:v>44426</c:v>
                </c:pt>
                <c:pt idx="62">
                  <c:v>44427</c:v>
                </c:pt>
                <c:pt idx="63">
                  <c:v>44428</c:v>
                </c:pt>
              </c:numCache>
            </c:numRef>
          </c:cat>
          <c:val>
            <c:numRef>
              <c:f>'Cuadros y gráficos Lugar'!$L$261:$L$324</c:f>
              <c:numCache>
                <c:formatCode>0.0%</c:formatCode>
                <c:ptCount val="64"/>
                <c:pt idx="0">
                  <c:v>4.6511627906976744E-3</c:v>
                </c:pt>
                <c:pt idx="1">
                  <c:v>6.6815144766146995E-3</c:v>
                </c:pt>
                <c:pt idx="2">
                  <c:v>3.8834951456310678E-3</c:v>
                </c:pt>
                <c:pt idx="3">
                  <c:v>2.9304029304029304E-3</c:v>
                </c:pt>
                <c:pt idx="4">
                  <c:v>1.0169491525423728E-2</c:v>
                </c:pt>
                <c:pt idx="5">
                  <c:v>4.5731707317073168E-3</c:v>
                </c:pt>
                <c:pt idx="6">
                  <c:v>9.8591549295774655E-3</c:v>
                </c:pt>
                <c:pt idx="7">
                  <c:v>0</c:v>
                </c:pt>
                <c:pt idx="8">
                  <c:v>0</c:v>
                </c:pt>
                <c:pt idx="9">
                  <c:v>6.6225165562913907E-3</c:v>
                </c:pt>
                <c:pt idx="10">
                  <c:v>7.1661237785016286E-3</c:v>
                </c:pt>
                <c:pt idx="11">
                  <c:v>3.4989503149055285E-3</c:v>
                </c:pt>
                <c:pt idx="12">
                  <c:v>1.3767209011264081E-2</c:v>
                </c:pt>
                <c:pt idx="13">
                  <c:v>1.3024602026049204E-2</c:v>
                </c:pt>
                <c:pt idx="14">
                  <c:v>1.2853470437017994E-3</c:v>
                </c:pt>
                <c:pt idx="15">
                  <c:v>1.4695077149155032E-3</c:v>
                </c:pt>
                <c:pt idx="16">
                  <c:v>3.6101083032490976E-3</c:v>
                </c:pt>
                <c:pt idx="17">
                  <c:v>7.125307125307126E-2</c:v>
                </c:pt>
                <c:pt idx="18">
                  <c:v>3.9772727272727272E-2</c:v>
                </c:pt>
                <c:pt idx="19">
                  <c:v>5.6910569105691054E-2</c:v>
                </c:pt>
                <c:pt idx="20">
                  <c:v>1.2101210121012101E-2</c:v>
                </c:pt>
                <c:pt idx="21">
                  <c:v>9.1633466135458169E-2</c:v>
                </c:pt>
                <c:pt idx="22">
                  <c:v>8.6776859504132234E-2</c:v>
                </c:pt>
                <c:pt idx="23">
                  <c:v>1.4388489208633094E-2</c:v>
                </c:pt>
                <c:pt idx="24">
                  <c:v>2.9055690072639227E-2</c:v>
                </c:pt>
                <c:pt idx="25">
                  <c:v>3.3112582781456956E-2</c:v>
                </c:pt>
                <c:pt idx="26">
                  <c:v>2.7027027027027029E-2</c:v>
                </c:pt>
                <c:pt idx="27">
                  <c:v>3.1034482758620689E-2</c:v>
                </c:pt>
                <c:pt idx="28">
                  <c:v>1.066925315227934E-2</c:v>
                </c:pt>
                <c:pt idx="29">
                  <c:v>4.3478260869565216E-2</c:v>
                </c:pt>
                <c:pt idx="30">
                  <c:v>1.9762845849802372E-2</c:v>
                </c:pt>
                <c:pt idx="31">
                  <c:v>9.2764378478664197E-3</c:v>
                </c:pt>
                <c:pt idx="32">
                  <c:v>5.0420168067226892E-2</c:v>
                </c:pt>
                <c:pt idx="33">
                  <c:v>2.7812895069532238E-2</c:v>
                </c:pt>
                <c:pt idx="34">
                  <c:v>5.1020408163265307E-2</c:v>
                </c:pt>
                <c:pt idx="35">
                  <c:v>1.890359168241966E-2</c:v>
                </c:pt>
                <c:pt idx="36">
                  <c:v>2.3809523809523808E-2</c:v>
                </c:pt>
                <c:pt idx="37">
                  <c:v>3.5608308605341248E-2</c:v>
                </c:pt>
                <c:pt idx="38">
                  <c:v>1.3412816691505217E-2</c:v>
                </c:pt>
                <c:pt idx="39">
                  <c:v>2.6737967914438502E-2</c:v>
                </c:pt>
                <c:pt idx="40">
                  <c:v>2.9411764705882353E-2</c:v>
                </c:pt>
                <c:pt idx="41">
                  <c:v>8.658008658008658E-3</c:v>
                </c:pt>
                <c:pt idx="42">
                  <c:v>1.4138817480719794E-2</c:v>
                </c:pt>
                <c:pt idx="43">
                  <c:v>4.329004329004329E-3</c:v>
                </c:pt>
                <c:pt idx="44">
                  <c:v>2.2633744855967079E-2</c:v>
                </c:pt>
                <c:pt idx="45">
                  <c:v>2.8871391076115485E-2</c:v>
                </c:pt>
                <c:pt idx="46">
                  <c:v>3.4188034188034191E-2</c:v>
                </c:pt>
                <c:pt idx="47">
                  <c:v>4.8576214405360134E-2</c:v>
                </c:pt>
                <c:pt idx="48">
                  <c:v>1.8633540372670808E-2</c:v>
                </c:pt>
                <c:pt idx="49">
                  <c:v>3.0456852791878174E-2</c:v>
                </c:pt>
                <c:pt idx="50">
                  <c:v>1.2944983818770227E-2</c:v>
                </c:pt>
                <c:pt idx="51">
                  <c:v>2.8571428571428571E-2</c:v>
                </c:pt>
                <c:pt idx="52">
                  <c:v>2.1802325581395349E-2</c:v>
                </c:pt>
                <c:pt idx="53">
                  <c:v>3.4782608695652174E-2</c:v>
                </c:pt>
                <c:pt idx="54">
                  <c:v>3.4782608695652174E-2</c:v>
                </c:pt>
                <c:pt idx="55">
                  <c:v>1.7421602787456445E-2</c:v>
                </c:pt>
                <c:pt idx="56">
                  <c:v>5.0541516245487361E-2</c:v>
                </c:pt>
                <c:pt idx="57">
                  <c:v>4.3165467625899283E-2</c:v>
                </c:pt>
                <c:pt idx="58">
                  <c:v>5.5555555555555552E-2</c:v>
                </c:pt>
                <c:pt idx="59">
                  <c:v>3.0837004405286344E-2</c:v>
                </c:pt>
                <c:pt idx="60">
                  <c:v>2.8517110266159697E-2</c:v>
                </c:pt>
                <c:pt idx="61">
                  <c:v>2.9288702928870293E-2</c:v>
                </c:pt>
                <c:pt idx="62">
                  <c:v>7.3825503355704702E-2</c:v>
                </c:pt>
                <c:pt idx="63">
                  <c:v>3.2994923857868022E-2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EB-4657-B8DB-281694261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8003280"/>
        <c:axId val="1657999536"/>
      </c:lineChart>
      <c:dateAx>
        <c:axId val="51109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dd\-mm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7520"/>
        <c:crosses val="autoZero"/>
        <c:auto val="1"/>
        <c:lblOffset val="100"/>
        <c:baseTimeUnit val="days"/>
      </c:dateAx>
      <c:valAx>
        <c:axId val="511097520"/>
        <c:scaling>
          <c:orientation val="minMax"/>
          <c:max val="1"/>
          <c:min val="0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8176"/>
        <c:crosses val="autoZero"/>
        <c:crossBetween val="between"/>
      </c:valAx>
      <c:valAx>
        <c:axId val="1657999536"/>
        <c:scaling>
          <c:orientation val="minMax"/>
          <c:max val="0.14000000000000001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58003280"/>
        <c:crosses val="max"/>
        <c:crossBetween val="between"/>
      </c:valAx>
      <c:dateAx>
        <c:axId val="1658003280"/>
        <c:scaling>
          <c:orientation val="minMax"/>
        </c:scaling>
        <c:delete val="1"/>
        <c:axPos val="b"/>
        <c:numFmt formatCode="dd\-mm;@" sourceLinked="1"/>
        <c:majorTickMark val="out"/>
        <c:minorTickMark val="none"/>
        <c:tickLblPos val="nextTo"/>
        <c:crossAx val="16579995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930429670604371"/>
          <c:y val="0.9184863649021654"/>
          <c:w val="0.22556480583699798"/>
          <c:h val="3.7538672173247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050885943008387E-2"/>
          <c:y val="1.6826679666744268E-2"/>
          <c:w val="0.9459491069214313"/>
          <c:h val="0.70990674810505416"/>
        </c:manualLayout>
      </c:layout>
      <c:lineChart>
        <c:grouping val="standard"/>
        <c:varyColors val="0"/>
        <c:ser>
          <c:idx val="0"/>
          <c:order val="0"/>
          <c:tx>
            <c:strRef>
              <c:f>'Cuadros y gráficos Lugar'!$J$415</c:f>
              <c:strCache>
                <c:ptCount val="1"/>
                <c:pt idx="0">
                  <c:v>%con T. bien puesto</c:v>
                </c:pt>
              </c:strCache>
            </c:strRef>
          </c:tx>
          <c:spPr>
            <a:ln w="22225" cap="rnd">
              <a:solidFill>
                <a:srgbClr val="7030A0">
                  <a:alpha val="99000"/>
                </a:srgb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57"/>
              <c:layout>
                <c:manualLayout>
                  <c:x val="-2.8755913715250794E-2"/>
                  <c:y val="4.368194896939513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39-4094-B1B9-EC355A82AB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Lugar'!$C$416:$C$474</c:f>
              <c:strCache>
                <c:ptCount val="59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2021-06-04</c:v>
                </c:pt>
                <c:pt idx="19">
                  <c:v>2021-06-08</c:v>
                </c:pt>
                <c:pt idx="20">
                  <c:v>2021-06-10</c:v>
                </c:pt>
                <c:pt idx="21">
                  <c:v>2021-06-11</c:v>
                </c:pt>
                <c:pt idx="22">
                  <c:v>2021-06-12</c:v>
                </c:pt>
                <c:pt idx="23">
                  <c:v>2021-06-15</c:v>
                </c:pt>
                <c:pt idx="24">
                  <c:v>2021-06-16</c:v>
                </c:pt>
                <c:pt idx="25">
                  <c:v>2021-06-18</c:v>
                </c:pt>
                <c:pt idx="26">
                  <c:v>2021-06-19</c:v>
                </c:pt>
                <c:pt idx="27">
                  <c:v>2021-06-21</c:v>
                </c:pt>
                <c:pt idx="28">
                  <c:v>2021-06-22</c:v>
                </c:pt>
                <c:pt idx="29">
                  <c:v>2021-06-23</c:v>
                </c:pt>
                <c:pt idx="30">
                  <c:v>2021-06-25</c:v>
                </c:pt>
                <c:pt idx="31">
                  <c:v>2021-06-26</c:v>
                </c:pt>
                <c:pt idx="32">
                  <c:v>2021-06-30</c:v>
                </c:pt>
                <c:pt idx="33">
                  <c:v>2021-07-03</c:v>
                </c:pt>
                <c:pt idx="34">
                  <c:v>2021-07-06</c:v>
                </c:pt>
                <c:pt idx="35">
                  <c:v>2021-07-07</c:v>
                </c:pt>
                <c:pt idx="36">
                  <c:v>2021-07-08</c:v>
                </c:pt>
                <c:pt idx="37">
                  <c:v>2021-07-09</c:v>
                </c:pt>
                <c:pt idx="38">
                  <c:v>2021-07-10</c:v>
                </c:pt>
                <c:pt idx="39">
                  <c:v>2021-07-12</c:v>
                </c:pt>
                <c:pt idx="40">
                  <c:v>2021-07-13</c:v>
                </c:pt>
                <c:pt idx="41">
                  <c:v>2021-07-14</c:v>
                </c:pt>
                <c:pt idx="42">
                  <c:v>2021-07-15</c:v>
                </c:pt>
                <c:pt idx="43">
                  <c:v>2021-07-16</c:v>
                </c:pt>
                <c:pt idx="44">
                  <c:v>2021-07-19</c:v>
                </c:pt>
                <c:pt idx="45">
                  <c:v>2021-07-21</c:v>
                </c:pt>
                <c:pt idx="46">
                  <c:v>2021-07-28</c:v>
                </c:pt>
                <c:pt idx="47">
                  <c:v>2021-07-29</c:v>
                </c:pt>
                <c:pt idx="48">
                  <c:v>2021-07-30</c:v>
                </c:pt>
                <c:pt idx="49">
                  <c:v>2021-07-31</c:v>
                </c:pt>
                <c:pt idx="50">
                  <c:v>2021-08-03</c:v>
                </c:pt>
                <c:pt idx="51">
                  <c:v>2021-08-04</c:v>
                </c:pt>
                <c:pt idx="52">
                  <c:v>2021-08-05</c:v>
                </c:pt>
                <c:pt idx="53">
                  <c:v>2021-08-06</c:v>
                </c:pt>
                <c:pt idx="54">
                  <c:v>2021-08-17</c:v>
                </c:pt>
                <c:pt idx="55">
                  <c:v>2021-08-18</c:v>
                </c:pt>
                <c:pt idx="56">
                  <c:v>2021-08-19</c:v>
                </c:pt>
                <c:pt idx="57">
                  <c:v>2021-08-20</c:v>
                </c:pt>
                <c:pt idx="58">
                  <c:v>% Acumulado</c:v>
                </c:pt>
              </c:strCache>
            </c:strRef>
          </c:cat>
          <c:val>
            <c:numRef>
              <c:f>'Cuadros y gráficos Lugar'!$J$416:$J$474</c:f>
              <c:numCache>
                <c:formatCode>0.0%</c:formatCode>
                <c:ptCount val="59"/>
                <c:pt idx="0">
                  <c:v>0.86206896551724133</c:v>
                </c:pt>
                <c:pt idx="1">
                  <c:v>0.8867924528301887</c:v>
                </c:pt>
                <c:pt idx="2">
                  <c:v>0.87248322147651003</c:v>
                </c:pt>
                <c:pt idx="3">
                  <c:v>0.83924349881796689</c:v>
                </c:pt>
                <c:pt idx="4">
                  <c:v>0.86690017513134854</c:v>
                </c:pt>
                <c:pt idx="5">
                  <c:v>0.85896076352067874</c:v>
                </c:pt>
                <c:pt idx="6">
                  <c:v>0.86998087954110903</c:v>
                </c:pt>
                <c:pt idx="7">
                  <c:v>0.8528138528138528</c:v>
                </c:pt>
                <c:pt idx="8">
                  <c:v>0.80887372013651881</c:v>
                </c:pt>
                <c:pt idx="9">
                  <c:v>0.84487534626038785</c:v>
                </c:pt>
                <c:pt idx="10">
                  <c:v>0.88118811881188119</c:v>
                </c:pt>
                <c:pt idx="11">
                  <c:v>0.87934560327198363</c:v>
                </c:pt>
                <c:pt idx="12">
                  <c:v>0.85606060606060608</c:v>
                </c:pt>
                <c:pt idx="13">
                  <c:v>0.80745341614906829</c:v>
                </c:pt>
                <c:pt idx="14">
                  <c:v>0.87655222790357923</c:v>
                </c:pt>
                <c:pt idx="15">
                  <c:v>0.85805084745762716</c:v>
                </c:pt>
                <c:pt idx="16">
                  <c:v>0.890302066772655</c:v>
                </c:pt>
                <c:pt idx="17">
                  <c:v>0.8493449781659389</c:v>
                </c:pt>
                <c:pt idx="18">
                  <c:v>0.87203791469194314</c:v>
                </c:pt>
                <c:pt idx="19">
                  <c:v>0.8125</c:v>
                </c:pt>
                <c:pt idx="20">
                  <c:v>0.87581699346405228</c:v>
                </c:pt>
                <c:pt idx="21">
                  <c:v>0.8839285714285714</c:v>
                </c:pt>
                <c:pt idx="22">
                  <c:v>0.79104477611940294</c:v>
                </c:pt>
                <c:pt idx="23">
                  <c:v>0.79385171790235076</c:v>
                </c:pt>
                <c:pt idx="24">
                  <c:v>0.78548895899053628</c:v>
                </c:pt>
                <c:pt idx="25">
                  <c:v>0.84461152882205515</c:v>
                </c:pt>
                <c:pt idx="26">
                  <c:v>0.89592760180995479</c:v>
                </c:pt>
                <c:pt idx="27">
                  <c:v>0.78260869565217395</c:v>
                </c:pt>
                <c:pt idx="28">
                  <c:v>0.83441558441558439</c:v>
                </c:pt>
                <c:pt idx="29">
                  <c:v>0.8728070175438597</c:v>
                </c:pt>
                <c:pt idx="30">
                  <c:v>0.76699029126213591</c:v>
                </c:pt>
                <c:pt idx="31">
                  <c:v>0.78125</c:v>
                </c:pt>
                <c:pt idx="32">
                  <c:v>0.7640449438202247</c:v>
                </c:pt>
                <c:pt idx="33">
                  <c:v>0.61971830985915488</c:v>
                </c:pt>
                <c:pt idx="34">
                  <c:v>0.60344827586206895</c:v>
                </c:pt>
                <c:pt idx="35">
                  <c:v>0.65384615384615385</c:v>
                </c:pt>
                <c:pt idx="36">
                  <c:v>0.7744874715261959</c:v>
                </c:pt>
                <c:pt idx="37">
                  <c:v>0.79881656804733725</c:v>
                </c:pt>
                <c:pt idx="38">
                  <c:v>0.82352941176470584</c:v>
                </c:pt>
                <c:pt idx="39">
                  <c:v>0.77403846153846156</c:v>
                </c:pt>
                <c:pt idx="40">
                  <c:v>0.73474801061007955</c:v>
                </c:pt>
                <c:pt idx="41">
                  <c:v>0.8190045248868778</c:v>
                </c:pt>
                <c:pt idx="42">
                  <c:v>0.88268156424581001</c:v>
                </c:pt>
                <c:pt idx="43">
                  <c:v>0.80588235294117649</c:v>
                </c:pt>
                <c:pt idx="44">
                  <c:v>0.73544973544973546</c:v>
                </c:pt>
                <c:pt idx="45">
                  <c:v>0.75</c:v>
                </c:pt>
                <c:pt idx="46">
                  <c:v>0.620253164556962</c:v>
                </c:pt>
                <c:pt idx="47">
                  <c:v>0.84756097560975607</c:v>
                </c:pt>
                <c:pt idx="48">
                  <c:v>0.62211221122112215</c:v>
                </c:pt>
                <c:pt idx="49">
                  <c:v>0.56074766355140182</c:v>
                </c:pt>
                <c:pt idx="50">
                  <c:v>0.69041095890410964</c:v>
                </c:pt>
                <c:pt idx="51">
                  <c:v>0.78886310904872392</c:v>
                </c:pt>
                <c:pt idx="52">
                  <c:v>0.80314960629921262</c:v>
                </c:pt>
                <c:pt idx="53">
                  <c:v>0.8</c:v>
                </c:pt>
                <c:pt idx="54">
                  <c:v>0.660377358490566</c:v>
                </c:pt>
                <c:pt idx="55">
                  <c:v>0.82819383259911894</c:v>
                </c:pt>
                <c:pt idx="56">
                  <c:v>0.80373831775700932</c:v>
                </c:pt>
                <c:pt idx="57">
                  <c:v>0.46250000000000002</c:v>
                </c:pt>
                <c:pt idx="58">
                  <c:v>0.81959740207350029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0A-4EA3-AFCF-F92759C85097}"/>
            </c:ext>
          </c:extLst>
        </c:ser>
        <c:ser>
          <c:idx val="1"/>
          <c:order val="1"/>
          <c:tx>
            <c:strRef>
              <c:f>'Cuadros y gráficos Lugar'!$K$415</c:f>
              <c:strCache>
                <c:ptCount val="1"/>
                <c:pt idx="0">
                  <c:v>% Tapabocas mal puesto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00B050"/>
              </a:solidFill>
              <a:ln w="9525">
                <a:noFill/>
                <a:round/>
              </a:ln>
              <a:effectLst/>
            </c:spPr>
          </c:marker>
          <c:dPt>
            <c:idx val="57"/>
            <c:marker>
              <c:symbol val="square"/>
              <c:size val="6"/>
              <c:spPr>
                <a:solidFill>
                  <a:srgbClr val="00B050"/>
                </a:solidFill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rgbClr val="00B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0C39-4094-B1B9-EC355A82ABE0}"/>
              </c:ext>
            </c:extLst>
          </c:dPt>
          <c:dLbls>
            <c:dLbl>
              <c:idx val="57"/>
              <c:layout>
                <c:manualLayout>
                  <c:x val="-3.1393356320056548E-2"/>
                  <c:y val="-2.66971975804716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39-4094-B1B9-EC355A82AB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Lugar'!$C$416:$C$474</c:f>
              <c:strCache>
                <c:ptCount val="59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2021-06-04</c:v>
                </c:pt>
                <c:pt idx="19">
                  <c:v>2021-06-08</c:v>
                </c:pt>
                <c:pt idx="20">
                  <c:v>2021-06-10</c:v>
                </c:pt>
                <c:pt idx="21">
                  <c:v>2021-06-11</c:v>
                </c:pt>
                <c:pt idx="22">
                  <c:v>2021-06-12</c:v>
                </c:pt>
                <c:pt idx="23">
                  <c:v>2021-06-15</c:v>
                </c:pt>
                <c:pt idx="24">
                  <c:v>2021-06-16</c:v>
                </c:pt>
                <c:pt idx="25">
                  <c:v>2021-06-18</c:v>
                </c:pt>
                <c:pt idx="26">
                  <c:v>2021-06-19</c:v>
                </c:pt>
                <c:pt idx="27">
                  <c:v>2021-06-21</c:v>
                </c:pt>
                <c:pt idx="28">
                  <c:v>2021-06-22</c:v>
                </c:pt>
                <c:pt idx="29">
                  <c:v>2021-06-23</c:v>
                </c:pt>
                <c:pt idx="30">
                  <c:v>2021-06-25</c:v>
                </c:pt>
                <c:pt idx="31">
                  <c:v>2021-06-26</c:v>
                </c:pt>
                <c:pt idx="32">
                  <c:v>2021-06-30</c:v>
                </c:pt>
                <c:pt idx="33">
                  <c:v>2021-07-03</c:v>
                </c:pt>
                <c:pt idx="34">
                  <c:v>2021-07-06</c:v>
                </c:pt>
                <c:pt idx="35">
                  <c:v>2021-07-07</c:v>
                </c:pt>
                <c:pt idx="36">
                  <c:v>2021-07-08</c:v>
                </c:pt>
                <c:pt idx="37">
                  <c:v>2021-07-09</c:v>
                </c:pt>
                <c:pt idx="38">
                  <c:v>2021-07-10</c:v>
                </c:pt>
                <c:pt idx="39">
                  <c:v>2021-07-12</c:v>
                </c:pt>
                <c:pt idx="40">
                  <c:v>2021-07-13</c:v>
                </c:pt>
                <c:pt idx="41">
                  <c:v>2021-07-14</c:v>
                </c:pt>
                <c:pt idx="42">
                  <c:v>2021-07-15</c:v>
                </c:pt>
                <c:pt idx="43">
                  <c:v>2021-07-16</c:v>
                </c:pt>
                <c:pt idx="44">
                  <c:v>2021-07-19</c:v>
                </c:pt>
                <c:pt idx="45">
                  <c:v>2021-07-21</c:v>
                </c:pt>
                <c:pt idx="46">
                  <c:v>2021-07-28</c:v>
                </c:pt>
                <c:pt idx="47">
                  <c:v>2021-07-29</c:v>
                </c:pt>
                <c:pt idx="48">
                  <c:v>2021-07-30</c:v>
                </c:pt>
                <c:pt idx="49">
                  <c:v>2021-07-31</c:v>
                </c:pt>
                <c:pt idx="50">
                  <c:v>2021-08-03</c:v>
                </c:pt>
                <c:pt idx="51">
                  <c:v>2021-08-04</c:v>
                </c:pt>
                <c:pt idx="52">
                  <c:v>2021-08-05</c:v>
                </c:pt>
                <c:pt idx="53">
                  <c:v>2021-08-06</c:v>
                </c:pt>
                <c:pt idx="54">
                  <c:v>2021-08-17</c:v>
                </c:pt>
                <c:pt idx="55">
                  <c:v>2021-08-18</c:v>
                </c:pt>
                <c:pt idx="56">
                  <c:v>2021-08-19</c:v>
                </c:pt>
                <c:pt idx="57">
                  <c:v>2021-08-20</c:v>
                </c:pt>
                <c:pt idx="58">
                  <c:v>% Acumulado</c:v>
                </c:pt>
              </c:strCache>
            </c:strRef>
          </c:cat>
          <c:val>
            <c:numRef>
              <c:f>'Cuadros y gráficos Lugar'!$K$416:$K$474</c:f>
              <c:numCache>
                <c:formatCode>0.0%</c:formatCode>
                <c:ptCount val="59"/>
                <c:pt idx="0">
                  <c:v>0.13793103448275862</c:v>
                </c:pt>
                <c:pt idx="1">
                  <c:v>0.11320754716981132</c:v>
                </c:pt>
                <c:pt idx="2">
                  <c:v>0.12751677852348994</c:v>
                </c:pt>
                <c:pt idx="3">
                  <c:v>0.16075650118203311</c:v>
                </c:pt>
                <c:pt idx="4">
                  <c:v>0.13309982486865149</c:v>
                </c:pt>
                <c:pt idx="5">
                  <c:v>0.14103923647932132</c:v>
                </c:pt>
                <c:pt idx="6">
                  <c:v>0.13001912045889102</c:v>
                </c:pt>
                <c:pt idx="7">
                  <c:v>0.1471861471861472</c:v>
                </c:pt>
                <c:pt idx="8">
                  <c:v>0.19112627986348124</c:v>
                </c:pt>
                <c:pt idx="9">
                  <c:v>0.15512465373961218</c:v>
                </c:pt>
                <c:pt idx="10">
                  <c:v>0.11881188118811881</c:v>
                </c:pt>
                <c:pt idx="11">
                  <c:v>0.12065439672801637</c:v>
                </c:pt>
                <c:pt idx="12">
                  <c:v>0.14393939393939395</c:v>
                </c:pt>
                <c:pt idx="13">
                  <c:v>0.19254658385093168</c:v>
                </c:pt>
                <c:pt idx="14">
                  <c:v>0.12344777209642074</c:v>
                </c:pt>
                <c:pt idx="15">
                  <c:v>0.14194915254237289</c:v>
                </c:pt>
                <c:pt idx="16">
                  <c:v>0.10969793322734499</c:v>
                </c:pt>
                <c:pt idx="17">
                  <c:v>0.15065502183406113</c:v>
                </c:pt>
                <c:pt idx="18">
                  <c:v>0.12796208530805686</c:v>
                </c:pt>
                <c:pt idx="19">
                  <c:v>0.1875</c:v>
                </c:pt>
                <c:pt idx="20">
                  <c:v>0.12418300653594772</c:v>
                </c:pt>
                <c:pt idx="21">
                  <c:v>0.11607142857142858</c:v>
                </c:pt>
                <c:pt idx="22">
                  <c:v>0.20895522388059701</c:v>
                </c:pt>
                <c:pt idx="23">
                  <c:v>0.20614828209764918</c:v>
                </c:pt>
                <c:pt idx="24">
                  <c:v>0.21451104100946372</c:v>
                </c:pt>
                <c:pt idx="25">
                  <c:v>0.15538847117794485</c:v>
                </c:pt>
                <c:pt idx="26">
                  <c:v>0.10407239819004525</c:v>
                </c:pt>
                <c:pt idx="27">
                  <c:v>0.21739130434782608</c:v>
                </c:pt>
                <c:pt idx="28">
                  <c:v>0.16558441558441558</c:v>
                </c:pt>
                <c:pt idx="29">
                  <c:v>0.12719298245614036</c:v>
                </c:pt>
                <c:pt idx="30">
                  <c:v>0.23300970873786409</c:v>
                </c:pt>
                <c:pt idx="31">
                  <c:v>0.21875</c:v>
                </c:pt>
                <c:pt idx="32">
                  <c:v>0.23595505617977527</c:v>
                </c:pt>
                <c:pt idx="33">
                  <c:v>0.38028169014084506</c:v>
                </c:pt>
                <c:pt idx="34">
                  <c:v>0.39655172413793105</c:v>
                </c:pt>
                <c:pt idx="35">
                  <c:v>0.34615384615384615</c:v>
                </c:pt>
                <c:pt idx="36">
                  <c:v>0.2255125284738041</c:v>
                </c:pt>
                <c:pt idx="37">
                  <c:v>0.20118343195266272</c:v>
                </c:pt>
                <c:pt idx="38">
                  <c:v>0.17647058823529413</c:v>
                </c:pt>
                <c:pt idx="39">
                  <c:v>0.22596153846153846</c:v>
                </c:pt>
                <c:pt idx="40">
                  <c:v>0.26525198938992045</c:v>
                </c:pt>
                <c:pt idx="41">
                  <c:v>0.18099547511312217</c:v>
                </c:pt>
                <c:pt idx="42">
                  <c:v>0.11731843575418995</c:v>
                </c:pt>
                <c:pt idx="43">
                  <c:v>0.19411764705882353</c:v>
                </c:pt>
                <c:pt idx="44">
                  <c:v>0.26455026455026454</c:v>
                </c:pt>
                <c:pt idx="45">
                  <c:v>0.25</c:v>
                </c:pt>
                <c:pt idx="46">
                  <c:v>0.379746835443038</c:v>
                </c:pt>
                <c:pt idx="47">
                  <c:v>0.1524390243902439</c:v>
                </c:pt>
                <c:pt idx="48">
                  <c:v>0.37788778877887791</c:v>
                </c:pt>
                <c:pt idx="49">
                  <c:v>0.43925233644859812</c:v>
                </c:pt>
                <c:pt idx="50">
                  <c:v>0.30958904109589042</c:v>
                </c:pt>
                <c:pt idx="51">
                  <c:v>0.21113689095127611</c:v>
                </c:pt>
                <c:pt idx="52">
                  <c:v>0.19685039370078741</c:v>
                </c:pt>
                <c:pt idx="53">
                  <c:v>0.2</c:v>
                </c:pt>
                <c:pt idx="54">
                  <c:v>0.33962264150943394</c:v>
                </c:pt>
                <c:pt idx="55">
                  <c:v>0.17180616740088106</c:v>
                </c:pt>
                <c:pt idx="56">
                  <c:v>0.19626168224299065</c:v>
                </c:pt>
                <c:pt idx="57">
                  <c:v>0.53749999999999998</c:v>
                </c:pt>
                <c:pt idx="58">
                  <c:v>0.18040259792649965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0A-4EA3-AFCF-F92759C85097}"/>
            </c:ext>
          </c:extLst>
        </c:ser>
        <c:ser>
          <c:idx val="2"/>
          <c:order val="2"/>
          <c:tx>
            <c:strRef>
              <c:f>'Cuadros y gráficos Lugar'!$L$415</c:f>
              <c:strCache>
                <c:ptCount val="1"/>
                <c:pt idx="0">
                  <c:v>% Sin tapabocas</c:v>
                </c:pt>
              </c:strCache>
            </c:strRef>
          </c:tx>
          <c:spPr>
            <a:ln w="22225" cap="rnd">
              <a:solidFill>
                <a:srgbClr val="FF0000">
                  <a:alpha val="43000"/>
                </a:srgb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0000">
                  <a:alpha val="43000"/>
                </a:srgbClr>
              </a:solidFill>
              <a:ln w="9525">
                <a:noFill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Lugar'!$C$416:$C$474</c:f>
              <c:strCache>
                <c:ptCount val="59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2021-06-04</c:v>
                </c:pt>
                <c:pt idx="19">
                  <c:v>2021-06-08</c:v>
                </c:pt>
                <c:pt idx="20">
                  <c:v>2021-06-10</c:v>
                </c:pt>
                <c:pt idx="21">
                  <c:v>2021-06-11</c:v>
                </c:pt>
                <c:pt idx="22">
                  <c:v>2021-06-12</c:v>
                </c:pt>
                <c:pt idx="23">
                  <c:v>2021-06-15</c:v>
                </c:pt>
                <c:pt idx="24">
                  <c:v>2021-06-16</c:v>
                </c:pt>
                <c:pt idx="25">
                  <c:v>2021-06-18</c:v>
                </c:pt>
                <c:pt idx="26">
                  <c:v>2021-06-19</c:v>
                </c:pt>
                <c:pt idx="27">
                  <c:v>2021-06-21</c:v>
                </c:pt>
                <c:pt idx="28">
                  <c:v>2021-06-22</c:v>
                </c:pt>
                <c:pt idx="29">
                  <c:v>2021-06-23</c:v>
                </c:pt>
                <c:pt idx="30">
                  <c:v>2021-06-25</c:v>
                </c:pt>
                <c:pt idx="31">
                  <c:v>2021-06-26</c:v>
                </c:pt>
                <c:pt idx="32">
                  <c:v>2021-06-30</c:v>
                </c:pt>
                <c:pt idx="33">
                  <c:v>2021-07-03</c:v>
                </c:pt>
                <c:pt idx="34">
                  <c:v>2021-07-06</c:v>
                </c:pt>
                <c:pt idx="35">
                  <c:v>2021-07-07</c:v>
                </c:pt>
                <c:pt idx="36">
                  <c:v>2021-07-08</c:v>
                </c:pt>
                <c:pt idx="37">
                  <c:v>2021-07-09</c:v>
                </c:pt>
                <c:pt idx="38">
                  <c:v>2021-07-10</c:v>
                </c:pt>
                <c:pt idx="39">
                  <c:v>2021-07-12</c:v>
                </c:pt>
                <c:pt idx="40">
                  <c:v>2021-07-13</c:v>
                </c:pt>
                <c:pt idx="41">
                  <c:v>2021-07-14</c:v>
                </c:pt>
                <c:pt idx="42">
                  <c:v>2021-07-15</c:v>
                </c:pt>
                <c:pt idx="43">
                  <c:v>2021-07-16</c:v>
                </c:pt>
                <c:pt idx="44">
                  <c:v>2021-07-19</c:v>
                </c:pt>
                <c:pt idx="45">
                  <c:v>2021-07-21</c:v>
                </c:pt>
                <c:pt idx="46">
                  <c:v>2021-07-28</c:v>
                </c:pt>
                <c:pt idx="47">
                  <c:v>2021-07-29</c:v>
                </c:pt>
                <c:pt idx="48">
                  <c:v>2021-07-30</c:v>
                </c:pt>
                <c:pt idx="49">
                  <c:v>2021-07-31</c:v>
                </c:pt>
                <c:pt idx="50">
                  <c:v>2021-08-03</c:v>
                </c:pt>
                <c:pt idx="51">
                  <c:v>2021-08-04</c:v>
                </c:pt>
                <c:pt idx="52">
                  <c:v>2021-08-05</c:v>
                </c:pt>
                <c:pt idx="53">
                  <c:v>2021-08-06</c:v>
                </c:pt>
                <c:pt idx="54">
                  <c:v>2021-08-17</c:v>
                </c:pt>
                <c:pt idx="55">
                  <c:v>2021-08-18</c:v>
                </c:pt>
                <c:pt idx="56">
                  <c:v>2021-08-19</c:v>
                </c:pt>
                <c:pt idx="57">
                  <c:v>2021-08-20</c:v>
                </c:pt>
                <c:pt idx="58">
                  <c:v>% Acumulado</c:v>
                </c:pt>
              </c:strCache>
            </c:strRef>
          </c:cat>
          <c:val>
            <c:numRef>
              <c:f>'Cuadros y gráficos Lugar'!$L$416:$L$474</c:f>
              <c:numCache>
                <c:formatCode>0.0%</c:formatCode>
                <c:ptCount val="59"/>
                <c:pt idx="0">
                  <c:v>2.6119402985074626E-2</c:v>
                </c:pt>
                <c:pt idx="1">
                  <c:v>2.6881720430107529E-3</c:v>
                </c:pt>
                <c:pt idx="2">
                  <c:v>1.844532279314888E-2</c:v>
                </c:pt>
                <c:pt idx="3">
                  <c:v>1.3986013986013986E-2</c:v>
                </c:pt>
                <c:pt idx="4">
                  <c:v>6.956521739130435E-3</c:v>
                </c:pt>
                <c:pt idx="5">
                  <c:v>1.8730489073881373E-2</c:v>
                </c:pt>
                <c:pt idx="6">
                  <c:v>7.5901328273244783E-3</c:v>
                </c:pt>
                <c:pt idx="7">
                  <c:v>0</c:v>
                </c:pt>
                <c:pt idx="8">
                  <c:v>6.7796610169491523E-3</c:v>
                </c:pt>
                <c:pt idx="9">
                  <c:v>9.6021947873799734E-3</c:v>
                </c:pt>
                <c:pt idx="10">
                  <c:v>6.8829891838741398E-3</c:v>
                </c:pt>
                <c:pt idx="11">
                  <c:v>4.0733197556008143E-3</c:v>
                </c:pt>
                <c:pt idx="12">
                  <c:v>1.4107883817427386E-2</c:v>
                </c:pt>
                <c:pt idx="13">
                  <c:v>1.2269938650306749E-2</c:v>
                </c:pt>
                <c:pt idx="14">
                  <c:v>4.3636363636363638E-3</c:v>
                </c:pt>
                <c:pt idx="15">
                  <c:v>1.0482180293501049E-2</c:v>
                </c:pt>
                <c:pt idx="16">
                  <c:v>7.8864353312302835E-3</c:v>
                </c:pt>
                <c:pt idx="17">
                  <c:v>3.3755274261603373E-2</c:v>
                </c:pt>
                <c:pt idx="18">
                  <c:v>2.3148148148148147E-2</c:v>
                </c:pt>
                <c:pt idx="19">
                  <c:v>1.2345679012345678E-2</c:v>
                </c:pt>
                <c:pt idx="20">
                  <c:v>3.7735849056603772E-2</c:v>
                </c:pt>
                <c:pt idx="21">
                  <c:v>0</c:v>
                </c:pt>
                <c:pt idx="22">
                  <c:v>3.5971223021582732E-2</c:v>
                </c:pt>
                <c:pt idx="23">
                  <c:v>2.6408450704225352E-2</c:v>
                </c:pt>
                <c:pt idx="24">
                  <c:v>3.3536585365853661E-2</c:v>
                </c:pt>
                <c:pt idx="25">
                  <c:v>9.9255583126550868E-3</c:v>
                </c:pt>
                <c:pt idx="26">
                  <c:v>3.9130434782608699E-2</c:v>
                </c:pt>
                <c:pt idx="27">
                  <c:v>4.1666666666666664E-2</c:v>
                </c:pt>
                <c:pt idx="28">
                  <c:v>1.9108280254777069E-2</c:v>
                </c:pt>
                <c:pt idx="29">
                  <c:v>4.6025104602510462E-2</c:v>
                </c:pt>
                <c:pt idx="30">
                  <c:v>7.2072072072072071E-2</c:v>
                </c:pt>
                <c:pt idx="31">
                  <c:v>3.1932773109243695E-2</c:v>
                </c:pt>
                <c:pt idx="32">
                  <c:v>4.642857142857143E-2</c:v>
                </c:pt>
                <c:pt idx="33">
                  <c:v>8.387096774193549E-2</c:v>
                </c:pt>
                <c:pt idx="34">
                  <c:v>7.4468085106382975E-2</c:v>
                </c:pt>
                <c:pt idx="35">
                  <c:v>1.0869565217391304E-2</c:v>
                </c:pt>
                <c:pt idx="36">
                  <c:v>4.148471615720524E-2</c:v>
                </c:pt>
                <c:pt idx="37">
                  <c:v>8.1521739130434784E-2</c:v>
                </c:pt>
                <c:pt idx="38">
                  <c:v>3.0701754385964911E-2</c:v>
                </c:pt>
                <c:pt idx="39">
                  <c:v>1.8867924528301886E-2</c:v>
                </c:pt>
                <c:pt idx="40">
                  <c:v>5.0377833753148617E-2</c:v>
                </c:pt>
                <c:pt idx="41">
                  <c:v>8.9686098654708519E-3</c:v>
                </c:pt>
                <c:pt idx="42">
                  <c:v>3.7634408602150539E-2</c:v>
                </c:pt>
                <c:pt idx="43">
                  <c:v>1.7341040462427744E-2</c:v>
                </c:pt>
                <c:pt idx="44">
                  <c:v>5.7356608478802994E-2</c:v>
                </c:pt>
                <c:pt idx="45">
                  <c:v>3.3398821218074658E-2</c:v>
                </c:pt>
                <c:pt idx="46">
                  <c:v>0.13661202185792351</c:v>
                </c:pt>
                <c:pt idx="47">
                  <c:v>5.3846153846153849E-2</c:v>
                </c:pt>
                <c:pt idx="48">
                  <c:v>3.9619651347068144E-2</c:v>
                </c:pt>
                <c:pt idx="49">
                  <c:v>5.3097345132743362E-2</c:v>
                </c:pt>
                <c:pt idx="50">
                  <c:v>6.4102564102564097E-2</c:v>
                </c:pt>
                <c:pt idx="51">
                  <c:v>1.8223234624145785E-2</c:v>
                </c:pt>
                <c:pt idx="52">
                  <c:v>4.5112781954887216E-2</c:v>
                </c:pt>
                <c:pt idx="53">
                  <c:v>5.4404145077720206E-2</c:v>
                </c:pt>
                <c:pt idx="54">
                  <c:v>7.0175438596491224E-2</c:v>
                </c:pt>
                <c:pt idx="55">
                  <c:v>2.575107296137339E-2</c:v>
                </c:pt>
                <c:pt idx="56">
                  <c:v>7.7586206896551727E-2</c:v>
                </c:pt>
                <c:pt idx="57">
                  <c:v>8.0459770114942528E-2</c:v>
                </c:pt>
                <c:pt idx="58">
                  <c:v>2.455436194073899E-2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0A-4EA3-AFCF-F92759C8509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1098176"/>
        <c:axId val="511097520"/>
      </c:lineChart>
      <c:catAx>
        <c:axId val="51109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7520"/>
        <c:crosses val="autoZero"/>
        <c:auto val="1"/>
        <c:lblAlgn val="ctr"/>
        <c:lblOffset val="100"/>
        <c:noMultiLvlLbl val="0"/>
      </c:catAx>
      <c:valAx>
        <c:axId val="511097520"/>
        <c:scaling>
          <c:orientation val="minMax"/>
          <c:max val="1"/>
          <c:min val="0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802917575639837"/>
          <c:y val="0.91208704253214634"/>
          <c:w val="0.59278099412876972"/>
          <c:h val="5.8238046331165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050885943008387E-2"/>
          <c:y val="0.2009848695383665"/>
          <c:w val="0.94594908584317183"/>
          <c:h val="0.52574849467345985"/>
        </c:manualLayout>
      </c:layout>
      <c:lineChart>
        <c:grouping val="standard"/>
        <c:varyColors val="0"/>
        <c:ser>
          <c:idx val="0"/>
          <c:order val="0"/>
          <c:tx>
            <c:strRef>
              <c:f>'Cuadros y gráficos Lugar'!$K$562</c:f>
              <c:strCache>
                <c:ptCount val="1"/>
                <c:pt idx="0">
                  <c:v>%con T. bien puesto</c:v>
                </c:pt>
              </c:strCache>
            </c:strRef>
          </c:tx>
          <c:spPr>
            <a:ln w="22225" cap="rnd">
              <a:solidFill>
                <a:srgbClr val="7030A0">
                  <a:alpha val="99000"/>
                </a:srgb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Lugar'!$D$563:$D$632</c:f>
              <c:strCache>
                <c:ptCount val="70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2021-06-04</c:v>
                </c:pt>
                <c:pt idx="20">
                  <c:v>2021-06-08</c:v>
                </c:pt>
                <c:pt idx="21">
                  <c:v>2021-06-10</c:v>
                </c:pt>
                <c:pt idx="22">
                  <c:v>2021-06-11</c:v>
                </c:pt>
                <c:pt idx="23">
                  <c:v>2021-06-12</c:v>
                </c:pt>
                <c:pt idx="24">
                  <c:v>2021-06-15</c:v>
                </c:pt>
                <c:pt idx="25">
                  <c:v>2021-06-16</c:v>
                </c:pt>
                <c:pt idx="26">
                  <c:v>2021-06-17</c:v>
                </c:pt>
                <c:pt idx="27">
                  <c:v>2021-06-18</c:v>
                </c:pt>
                <c:pt idx="28">
                  <c:v>2021-06-19</c:v>
                </c:pt>
                <c:pt idx="29">
                  <c:v>2021-06-21</c:v>
                </c:pt>
                <c:pt idx="30">
                  <c:v>2021-06-22</c:v>
                </c:pt>
                <c:pt idx="31">
                  <c:v>2021-06-23</c:v>
                </c:pt>
                <c:pt idx="32">
                  <c:v>2021-06-24</c:v>
                </c:pt>
                <c:pt idx="33">
                  <c:v>2021-06-25</c:v>
                </c:pt>
                <c:pt idx="34">
                  <c:v>2021-06-26</c:v>
                </c:pt>
                <c:pt idx="35">
                  <c:v>2021-06-29</c:v>
                </c:pt>
                <c:pt idx="36">
                  <c:v>2021-06-30</c:v>
                </c:pt>
                <c:pt idx="37">
                  <c:v>2021-07-01</c:v>
                </c:pt>
                <c:pt idx="38">
                  <c:v>2021-07-02</c:v>
                </c:pt>
                <c:pt idx="39">
                  <c:v>2021-07-03</c:v>
                </c:pt>
                <c:pt idx="40">
                  <c:v>2021-07-06</c:v>
                </c:pt>
                <c:pt idx="41">
                  <c:v>2021-07-07</c:v>
                </c:pt>
                <c:pt idx="42">
                  <c:v>2021-07-08</c:v>
                </c:pt>
                <c:pt idx="43">
                  <c:v>2021-07-09</c:v>
                </c:pt>
                <c:pt idx="44">
                  <c:v>2021-07-10</c:v>
                </c:pt>
                <c:pt idx="45">
                  <c:v>2021-07-12</c:v>
                </c:pt>
                <c:pt idx="46">
                  <c:v>2021-07-13</c:v>
                </c:pt>
                <c:pt idx="47">
                  <c:v>2021-07-14</c:v>
                </c:pt>
                <c:pt idx="48">
                  <c:v>2021-07-15</c:v>
                </c:pt>
                <c:pt idx="49">
                  <c:v>2021-07-16</c:v>
                </c:pt>
                <c:pt idx="50">
                  <c:v>2021-07-17</c:v>
                </c:pt>
                <c:pt idx="51">
                  <c:v>2021-07-24</c:v>
                </c:pt>
                <c:pt idx="52">
                  <c:v>2021-07-19</c:v>
                </c:pt>
                <c:pt idx="53">
                  <c:v>2021-07-21</c:v>
                </c:pt>
                <c:pt idx="54">
                  <c:v>2021-07-22</c:v>
                </c:pt>
                <c:pt idx="55">
                  <c:v>2021-07-23</c:v>
                </c:pt>
                <c:pt idx="56">
                  <c:v>2021-07-28</c:v>
                </c:pt>
                <c:pt idx="57">
                  <c:v>2021-07-29</c:v>
                </c:pt>
                <c:pt idx="58">
                  <c:v>2021-07-30</c:v>
                </c:pt>
                <c:pt idx="59">
                  <c:v>2021-07-31</c:v>
                </c:pt>
                <c:pt idx="60">
                  <c:v>2021-08-03</c:v>
                </c:pt>
                <c:pt idx="61">
                  <c:v>2021-08-04</c:v>
                </c:pt>
                <c:pt idx="62">
                  <c:v>2021-08-05</c:v>
                </c:pt>
                <c:pt idx="63">
                  <c:v>2021-08-06</c:v>
                </c:pt>
                <c:pt idx="64">
                  <c:v>2021-08-12</c:v>
                </c:pt>
                <c:pt idx="65">
                  <c:v>2021-08-17</c:v>
                </c:pt>
                <c:pt idx="66">
                  <c:v>2021-08-18</c:v>
                </c:pt>
                <c:pt idx="67">
                  <c:v>2021-08-19</c:v>
                </c:pt>
                <c:pt idx="68">
                  <c:v>2021-08-20</c:v>
                </c:pt>
                <c:pt idx="69">
                  <c:v>% Acumulado</c:v>
                </c:pt>
              </c:strCache>
            </c:strRef>
          </c:cat>
          <c:val>
            <c:numRef>
              <c:f>'Cuadros y gráficos Lugar'!$K$563:$K$632</c:f>
              <c:numCache>
                <c:formatCode>0.0%</c:formatCode>
                <c:ptCount val="70"/>
                <c:pt idx="0">
                  <c:v>0.85578330893118593</c:v>
                </c:pt>
                <c:pt idx="1">
                  <c:v>0.8986429177268872</c:v>
                </c:pt>
                <c:pt idx="2">
                  <c:v>0.89691558441558439</c:v>
                </c:pt>
                <c:pt idx="3">
                  <c:v>0.8877284595300261</c:v>
                </c:pt>
                <c:pt idx="4">
                  <c:v>0.85871848739495793</c:v>
                </c:pt>
                <c:pt idx="5">
                  <c:v>0.88361452673720331</c:v>
                </c:pt>
                <c:pt idx="6">
                  <c:v>0.86546026750590088</c:v>
                </c:pt>
                <c:pt idx="7">
                  <c:v>0.89498970487302676</c:v>
                </c:pt>
                <c:pt idx="8">
                  <c:v>0.8287841191066998</c:v>
                </c:pt>
                <c:pt idx="9">
                  <c:v>0.89315997738835495</c:v>
                </c:pt>
                <c:pt idx="10">
                  <c:v>0.86586985391766269</c:v>
                </c:pt>
                <c:pt idx="11">
                  <c:v>0.88514225500526866</c:v>
                </c:pt>
                <c:pt idx="12">
                  <c:v>0.86380487804878048</c:v>
                </c:pt>
                <c:pt idx="13">
                  <c:v>0.8509687034277198</c:v>
                </c:pt>
                <c:pt idx="14">
                  <c:v>0.90402326708676684</c:v>
                </c:pt>
                <c:pt idx="15">
                  <c:v>0.89820359281437123</c:v>
                </c:pt>
                <c:pt idx="16">
                  <c:v>0.88933804951995954</c:v>
                </c:pt>
                <c:pt idx="17">
                  <c:v>0.83644251626898047</c:v>
                </c:pt>
                <c:pt idx="18">
                  <c:v>0.86440677966101698</c:v>
                </c:pt>
                <c:pt idx="19">
                  <c:v>0.80224929709465786</c:v>
                </c:pt>
                <c:pt idx="20">
                  <c:v>0.82138660399529961</c:v>
                </c:pt>
                <c:pt idx="21">
                  <c:v>0.83714167012879104</c:v>
                </c:pt>
                <c:pt idx="22">
                  <c:v>0.82978723404255317</c:v>
                </c:pt>
                <c:pt idx="23">
                  <c:v>0.78816568047337277</c:v>
                </c:pt>
                <c:pt idx="24">
                  <c:v>0.8257548199345216</c:v>
                </c:pt>
                <c:pt idx="25">
                  <c:v>0.82177882989516404</c:v>
                </c:pt>
                <c:pt idx="26">
                  <c:v>0.80651530108588354</c:v>
                </c:pt>
                <c:pt idx="27">
                  <c:v>0.83861386138613858</c:v>
                </c:pt>
                <c:pt idx="28">
                  <c:v>0.8666666666666667</c:v>
                </c:pt>
                <c:pt idx="29">
                  <c:v>0.79944751381215473</c:v>
                </c:pt>
                <c:pt idx="30">
                  <c:v>0.78587127158555725</c:v>
                </c:pt>
                <c:pt idx="31">
                  <c:v>0.76461357395056884</c:v>
                </c:pt>
                <c:pt idx="32">
                  <c:v>0.8250311332503113</c:v>
                </c:pt>
                <c:pt idx="33">
                  <c:v>0.83031148303114832</c:v>
                </c:pt>
                <c:pt idx="34">
                  <c:v>0.78516624040920713</c:v>
                </c:pt>
                <c:pt idx="35">
                  <c:v>0.82614294913071473</c:v>
                </c:pt>
                <c:pt idx="36">
                  <c:v>0.78799612778315586</c:v>
                </c:pt>
                <c:pt idx="37">
                  <c:v>0.83636363636363631</c:v>
                </c:pt>
                <c:pt idx="38">
                  <c:v>0.80769230769230771</c:v>
                </c:pt>
                <c:pt idx="39">
                  <c:v>0.71607142857142858</c:v>
                </c:pt>
                <c:pt idx="40">
                  <c:v>0.74864498644986455</c:v>
                </c:pt>
                <c:pt idx="41">
                  <c:v>0.68409742120343842</c:v>
                </c:pt>
                <c:pt idx="42">
                  <c:v>0.76126335346028795</c:v>
                </c:pt>
                <c:pt idx="43">
                  <c:v>0.81525312294543062</c:v>
                </c:pt>
                <c:pt idx="44">
                  <c:v>0.77108433734939763</c:v>
                </c:pt>
                <c:pt idx="45">
                  <c:v>0.80264993026499298</c:v>
                </c:pt>
                <c:pt idx="46">
                  <c:v>0.71851259496201514</c:v>
                </c:pt>
                <c:pt idx="47">
                  <c:v>0.83831417624521076</c:v>
                </c:pt>
                <c:pt idx="48">
                  <c:v>0.83696599825632079</c:v>
                </c:pt>
                <c:pt idx="49">
                  <c:v>0.85787234042553195</c:v>
                </c:pt>
                <c:pt idx="50">
                  <c:v>0.81903945111492282</c:v>
                </c:pt>
                <c:pt idx="51">
                  <c:v>0.80190174326465924</c:v>
                </c:pt>
                <c:pt idx="52">
                  <c:v>0.75225464190981428</c:v>
                </c:pt>
                <c:pt idx="53">
                  <c:v>0.78181818181818186</c:v>
                </c:pt>
                <c:pt idx="54">
                  <c:v>0.72941176470588232</c:v>
                </c:pt>
                <c:pt idx="55">
                  <c:v>0.7231638418079096</c:v>
                </c:pt>
                <c:pt idx="56">
                  <c:v>0.6582388840453357</c:v>
                </c:pt>
                <c:pt idx="57">
                  <c:v>0.8552845528455284</c:v>
                </c:pt>
                <c:pt idx="58">
                  <c:v>0.67333693888588431</c:v>
                </c:pt>
                <c:pt idx="59">
                  <c:v>0.6089613034623218</c:v>
                </c:pt>
                <c:pt idx="60">
                  <c:v>0.73714560307544452</c:v>
                </c:pt>
                <c:pt idx="61">
                  <c:v>0.70793950850661624</c:v>
                </c:pt>
                <c:pt idx="62">
                  <c:v>0.710509754562618</c:v>
                </c:pt>
                <c:pt idx="63">
                  <c:v>0.74285714285714288</c:v>
                </c:pt>
                <c:pt idx="64">
                  <c:v>0.82935779816513766</c:v>
                </c:pt>
                <c:pt idx="65">
                  <c:v>0.79484304932735428</c:v>
                </c:pt>
                <c:pt idx="66">
                  <c:v>0.74328358208955225</c:v>
                </c:pt>
                <c:pt idx="67">
                  <c:v>0.7232620320855615</c:v>
                </c:pt>
                <c:pt idx="68">
                  <c:v>0.6214482126489459</c:v>
                </c:pt>
                <c:pt idx="69">
                  <c:v>0.82070501497580828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8-4A69-83D5-39D02263E451}"/>
            </c:ext>
          </c:extLst>
        </c:ser>
        <c:ser>
          <c:idx val="1"/>
          <c:order val="1"/>
          <c:tx>
            <c:strRef>
              <c:f>'Cuadros y gráficos Lugar'!$L$562</c:f>
              <c:strCache>
                <c:ptCount val="1"/>
                <c:pt idx="0">
                  <c:v>% Tapabocas mal puesto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002060"/>
              </a:solidFill>
              <a:ln w="9525">
                <a:noFill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Lugar'!$D$563:$D$632</c:f>
              <c:strCache>
                <c:ptCount val="70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2021-06-04</c:v>
                </c:pt>
                <c:pt idx="20">
                  <c:v>2021-06-08</c:v>
                </c:pt>
                <c:pt idx="21">
                  <c:v>2021-06-10</c:v>
                </c:pt>
                <c:pt idx="22">
                  <c:v>2021-06-11</c:v>
                </c:pt>
                <c:pt idx="23">
                  <c:v>2021-06-12</c:v>
                </c:pt>
                <c:pt idx="24">
                  <c:v>2021-06-15</c:v>
                </c:pt>
                <c:pt idx="25">
                  <c:v>2021-06-16</c:v>
                </c:pt>
                <c:pt idx="26">
                  <c:v>2021-06-17</c:v>
                </c:pt>
                <c:pt idx="27">
                  <c:v>2021-06-18</c:v>
                </c:pt>
                <c:pt idx="28">
                  <c:v>2021-06-19</c:v>
                </c:pt>
                <c:pt idx="29">
                  <c:v>2021-06-21</c:v>
                </c:pt>
                <c:pt idx="30">
                  <c:v>2021-06-22</c:v>
                </c:pt>
                <c:pt idx="31">
                  <c:v>2021-06-23</c:v>
                </c:pt>
                <c:pt idx="32">
                  <c:v>2021-06-24</c:v>
                </c:pt>
                <c:pt idx="33">
                  <c:v>2021-06-25</c:v>
                </c:pt>
                <c:pt idx="34">
                  <c:v>2021-06-26</c:v>
                </c:pt>
                <c:pt idx="35">
                  <c:v>2021-06-29</c:v>
                </c:pt>
                <c:pt idx="36">
                  <c:v>2021-06-30</c:v>
                </c:pt>
                <c:pt idx="37">
                  <c:v>2021-07-01</c:v>
                </c:pt>
                <c:pt idx="38">
                  <c:v>2021-07-02</c:v>
                </c:pt>
                <c:pt idx="39">
                  <c:v>2021-07-03</c:v>
                </c:pt>
                <c:pt idx="40">
                  <c:v>2021-07-06</c:v>
                </c:pt>
                <c:pt idx="41">
                  <c:v>2021-07-07</c:v>
                </c:pt>
                <c:pt idx="42">
                  <c:v>2021-07-08</c:v>
                </c:pt>
                <c:pt idx="43">
                  <c:v>2021-07-09</c:v>
                </c:pt>
                <c:pt idx="44">
                  <c:v>2021-07-10</c:v>
                </c:pt>
                <c:pt idx="45">
                  <c:v>2021-07-12</c:v>
                </c:pt>
                <c:pt idx="46">
                  <c:v>2021-07-13</c:v>
                </c:pt>
                <c:pt idx="47">
                  <c:v>2021-07-14</c:v>
                </c:pt>
                <c:pt idx="48">
                  <c:v>2021-07-15</c:v>
                </c:pt>
                <c:pt idx="49">
                  <c:v>2021-07-16</c:v>
                </c:pt>
                <c:pt idx="50">
                  <c:v>2021-07-17</c:v>
                </c:pt>
                <c:pt idx="51">
                  <c:v>2021-07-24</c:v>
                </c:pt>
                <c:pt idx="52">
                  <c:v>2021-07-19</c:v>
                </c:pt>
                <c:pt idx="53">
                  <c:v>2021-07-21</c:v>
                </c:pt>
                <c:pt idx="54">
                  <c:v>2021-07-22</c:v>
                </c:pt>
                <c:pt idx="55">
                  <c:v>2021-07-23</c:v>
                </c:pt>
                <c:pt idx="56">
                  <c:v>2021-07-28</c:v>
                </c:pt>
                <c:pt idx="57">
                  <c:v>2021-07-29</c:v>
                </c:pt>
                <c:pt idx="58">
                  <c:v>2021-07-30</c:v>
                </c:pt>
                <c:pt idx="59">
                  <c:v>2021-07-31</c:v>
                </c:pt>
                <c:pt idx="60">
                  <c:v>2021-08-03</c:v>
                </c:pt>
                <c:pt idx="61">
                  <c:v>2021-08-04</c:v>
                </c:pt>
                <c:pt idx="62">
                  <c:v>2021-08-05</c:v>
                </c:pt>
                <c:pt idx="63">
                  <c:v>2021-08-06</c:v>
                </c:pt>
                <c:pt idx="64">
                  <c:v>2021-08-12</c:v>
                </c:pt>
                <c:pt idx="65">
                  <c:v>2021-08-17</c:v>
                </c:pt>
                <c:pt idx="66">
                  <c:v>2021-08-18</c:v>
                </c:pt>
                <c:pt idx="67">
                  <c:v>2021-08-19</c:v>
                </c:pt>
                <c:pt idx="68">
                  <c:v>2021-08-20</c:v>
                </c:pt>
                <c:pt idx="69">
                  <c:v>% Acumulado</c:v>
                </c:pt>
              </c:strCache>
            </c:strRef>
          </c:cat>
          <c:val>
            <c:numRef>
              <c:f>'Cuadros y gráficos Lugar'!$L$563:$L$632</c:f>
              <c:numCache>
                <c:formatCode>0.0%</c:formatCode>
                <c:ptCount val="70"/>
                <c:pt idx="0">
                  <c:v>0.14421669106881405</c:v>
                </c:pt>
                <c:pt idx="1">
                  <c:v>0.10135708227311281</c:v>
                </c:pt>
                <c:pt idx="2">
                  <c:v>0.10308441558441558</c:v>
                </c:pt>
                <c:pt idx="3">
                  <c:v>0.1122715404699739</c:v>
                </c:pt>
                <c:pt idx="4">
                  <c:v>0.14128151260504201</c:v>
                </c:pt>
                <c:pt idx="5">
                  <c:v>0.11638547326279668</c:v>
                </c:pt>
                <c:pt idx="6">
                  <c:v>0.13453973249409915</c:v>
                </c:pt>
                <c:pt idx="7">
                  <c:v>0.10501029512697323</c:v>
                </c:pt>
                <c:pt idx="8">
                  <c:v>0.17121588089330025</c:v>
                </c:pt>
                <c:pt idx="9">
                  <c:v>0.10684002261164499</c:v>
                </c:pt>
                <c:pt idx="10">
                  <c:v>0.13413014608233731</c:v>
                </c:pt>
                <c:pt idx="11">
                  <c:v>0.1148577449947313</c:v>
                </c:pt>
                <c:pt idx="12">
                  <c:v>0.13619512195121952</c:v>
                </c:pt>
                <c:pt idx="13">
                  <c:v>0.14903129657228018</c:v>
                </c:pt>
                <c:pt idx="14">
                  <c:v>9.5976732913233151E-2</c:v>
                </c:pt>
                <c:pt idx="15">
                  <c:v>0.10179640718562874</c:v>
                </c:pt>
                <c:pt idx="16">
                  <c:v>0.11066195048004042</c:v>
                </c:pt>
                <c:pt idx="17">
                  <c:v>0.16355748373101953</c:v>
                </c:pt>
                <c:pt idx="18">
                  <c:v>0.13559322033898305</c:v>
                </c:pt>
                <c:pt idx="19">
                  <c:v>0.19775070290534208</c:v>
                </c:pt>
                <c:pt idx="20">
                  <c:v>0.17861339600470036</c:v>
                </c:pt>
                <c:pt idx="21">
                  <c:v>0.16285832987120896</c:v>
                </c:pt>
                <c:pt idx="22">
                  <c:v>0.1702127659574468</c:v>
                </c:pt>
                <c:pt idx="23">
                  <c:v>0.21183431952662721</c:v>
                </c:pt>
                <c:pt idx="24">
                  <c:v>0.17424518006547834</c:v>
                </c:pt>
                <c:pt idx="25">
                  <c:v>0.17822117010483599</c:v>
                </c:pt>
                <c:pt idx="26">
                  <c:v>0.19348469891411649</c:v>
                </c:pt>
                <c:pt idx="27">
                  <c:v>0.16138613861386139</c:v>
                </c:pt>
                <c:pt idx="28">
                  <c:v>0.13333333333333333</c:v>
                </c:pt>
                <c:pt idx="29">
                  <c:v>0.2005524861878453</c:v>
                </c:pt>
                <c:pt idx="30">
                  <c:v>0.21412872841444269</c:v>
                </c:pt>
                <c:pt idx="31">
                  <c:v>0.23538642604943116</c:v>
                </c:pt>
                <c:pt idx="32">
                  <c:v>0.17496886674968867</c:v>
                </c:pt>
                <c:pt idx="33">
                  <c:v>0.1696885169688517</c:v>
                </c:pt>
                <c:pt idx="34">
                  <c:v>0.21483375959079284</c:v>
                </c:pt>
                <c:pt idx="35">
                  <c:v>0.17385705086928527</c:v>
                </c:pt>
                <c:pt idx="36">
                  <c:v>0.21200387221684414</c:v>
                </c:pt>
                <c:pt idx="37">
                  <c:v>0.16363636363636364</c:v>
                </c:pt>
                <c:pt idx="38">
                  <c:v>0.19230769230769232</c:v>
                </c:pt>
                <c:pt idx="39">
                  <c:v>0.28392857142857142</c:v>
                </c:pt>
                <c:pt idx="40">
                  <c:v>0.25135501355013551</c:v>
                </c:pt>
                <c:pt idx="41">
                  <c:v>0.31590257879656158</c:v>
                </c:pt>
                <c:pt idx="42">
                  <c:v>0.23873664653971202</c:v>
                </c:pt>
                <c:pt idx="43">
                  <c:v>0.18474687705456935</c:v>
                </c:pt>
                <c:pt idx="44">
                  <c:v>0.2289156626506024</c:v>
                </c:pt>
                <c:pt idx="45">
                  <c:v>0.19735006973500696</c:v>
                </c:pt>
                <c:pt idx="46">
                  <c:v>0.28148740503798481</c:v>
                </c:pt>
                <c:pt idx="47">
                  <c:v>0.16168582375478927</c:v>
                </c:pt>
                <c:pt idx="48">
                  <c:v>0.16303400174367916</c:v>
                </c:pt>
                <c:pt idx="49">
                  <c:v>0.14212765957446807</c:v>
                </c:pt>
                <c:pt idx="50">
                  <c:v>0.18096054888507718</c:v>
                </c:pt>
                <c:pt idx="51">
                  <c:v>0.19809825673534073</c:v>
                </c:pt>
                <c:pt idx="52">
                  <c:v>0.24774535809018566</c:v>
                </c:pt>
                <c:pt idx="53">
                  <c:v>0.21818181818181817</c:v>
                </c:pt>
                <c:pt idx="54">
                  <c:v>0.27058823529411763</c:v>
                </c:pt>
                <c:pt idx="55">
                  <c:v>0.2768361581920904</c:v>
                </c:pt>
                <c:pt idx="56">
                  <c:v>0.34176111595466435</c:v>
                </c:pt>
                <c:pt idx="57">
                  <c:v>0.14471544715447154</c:v>
                </c:pt>
                <c:pt idx="58">
                  <c:v>0.32666306111411575</c:v>
                </c:pt>
                <c:pt idx="59">
                  <c:v>0.3910386965376782</c:v>
                </c:pt>
                <c:pt idx="60">
                  <c:v>0.26285439692455548</c:v>
                </c:pt>
                <c:pt idx="61">
                  <c:v>0.29206049149338376</c:v>
                </c:pt>
                <c:pt idx="62">
                  <c:v>0.289490245437382</c:v>
                </c:pt>
                <c:pt idx="63">
                  <c:v>0.25714285714285712</c:v>
                </c:pt>
                <c:pt idx="64">
                  <c:v>0.17064220183486239</c:v>
                </c:pt>
                <c:pt idx="65">
                  <c:v>0.20515695067264575</c:v>
                </c:pt>
                <c:pt idx="66">
                  <c:v>0.25671641791044775</c:v>
                </c:pt>
                <c:pt idx="67">
                  <c:v>0.2767379679144385</c:v>
                </c:pt>
                <c:pt idx="68">
                  <c:v>0.3785517873510541</c:v>
                </c:pt>
                <c:pt idx="69">
                  <c:v>0.17929498502419169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78-4A69-83D5-39D02263E451}"/>
            </c:ext>
          </c:extLst>
        </c:ser>
        <c:ser>
          <c:idx val="2"/>
          <c:order val="2"/>
          <c:tx>
            <c:strRef>
              <c:f>'Cuadros y gráficos Lugar'!$M$562</c:f>
              <c:strCache>
                <c:ptCount val="1"/>
                <c:pt idx="0">
                  <c:v>% Sin tapabocas</c:v>
                </c:pt>
              </c:strCache>
            </c:strRef>
          </c:tx>
          <c:spPr>
            <a:ln w="22225" cap="rnd">
              <a:solidFill>
                <a:srgbClr val="FF0000">
                  <a:alpha val="43000"/>
                </a:srgb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0000">
                  <a:alpha val="43000"/>
                </a:srgbClr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Lugar'!$D$563:$D$632</c:f>
              <c:strCache>
                <c:ptCount val="70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2021-06-04</c:v>
                </c:pt>
                <c:pt idx="20">
                  <c:v>2021-06-08</c:v>
                </c:pt>
                <c:pt idx="21">
                  <c:v>2021-06-10</c:v>
                </c:pt>
                <c:pt idx="22">
                  <c:v>2021-06-11</c:v>
                </c:pt>
                <c:pt idx="23">
                  <c:v>2021-06-12</c:v>
                </c:pt>
                <c:pt idx="24">
                  <c:v>2021-06-15</c:v>
                </c:pt>
                <c:pt idx="25">
                  <c:v>2021-06-16</c:v>
                </c:pt>
                <c:pt idx="26">
                  <c:v>2021-06-17</c:v>
                </c:pt>
                <c:pt idx="27">
                  <c:v>2021-06-18</c:v>
                </c:pt>
                <c:pt idx="28">
                  <c:v>2021-06-19</c:v>
                </c:pt>
                <c:pt idx="29">
                  <c:v>2021-06-21</c:v>
                </c:pt>
                <c:pt idx="30">
                  <c:v>2021-06-22</c:v>
                </c:pt>
                <c:pt idx="31">
                  <c:v>2021-06-23</c:v>
                </c:pt>
                <c:pt idx="32">
                  <c:v>2021-06-24</c:v>
                </c:pt>
                <c:pt idx="33">
                  <c:v>2021-06-25</c:v>
                </c:pt>
                <c:pt idx="34">
                  <c:v>2021-06-26</c:v>
                </c:pt>
                <c:pt idx="35">
                  <c:v>2021-06-29</c:v>
                </c:pt>
                <c:pt idx="36">
                  <c:v>2021-06-30</c:v>
                </c:pt>
                <c:pt idx="37">
                  <c:v>2021-07-01</c:v>
                </c:pt>
                <c:pt idx="38">
                  <c:v>2021-07-02</c:v>
                </c:pt>
                <c:pt idx="39">
                  <c:v>2021-07-03</c:v>
                </c:pt>
                <c:pt idx="40">
                  <c:v>2021-07-06</c:v>
                </c:pt>
                <c:pt idx="41">
                  <c:v>2021-07-07</c:v>
                </c:pt>
                <c:pt idx="42">
                  <c:v>2021-07-08</c:v>
                </c:pt>
                <c:pt idx="43">
                  <c:v>2021-07-09</c:v>
                </c:pt>
                <c:pt idx="44">
                  <c:v>2021-07-10</c:v>
                </c:pt>
                <c:pt idx="45">
                  <c:v>2021-07-12</c:v>
                </c:pt>
                <c:pt idx="46">
                  <c:v>2021-07-13</c:v>
                </c:pt>
                <c:pt idx="47">
                  <c:v>2021-07-14</c:v>
                </c:pt>
                <c:pt idx="48">
                  <c:v>2021-07-15</c:v>
                </c:pt>
                <c:pt idx="49">
                  <c:v>2021-07-16</c:v>
                </c:pt>
                <c:pt idx="50">
                  <c:v>2021-07-17</c:v>
                </c:pt>
                <c:pt idx="51">
                  <c:v>2021-07-24</c:v>
                </c:pt>
                <c:pt idx="52">
                  <c:v>2021-07-19</c:v>
                </c:pt>
                <c:pt idx="53">
                  <c:v>2021-07-21</c:v>
                </c:pt>
                <c:pt idx="54">
                  <c:v>2021-07-22</c:v>
                </c:pt>
                <c:pt idx="55">
                  <c:v>2021-07-23</c:v>
                </c:pt>
                <c:pt idx="56">
                  <c:v>2021-07-28</c:v>
                </c:pt>
                <c:pt idx="57">
                  <c:v>2021-07-29</c:v>
                </c:pt>
                <c:pt idx="58">
                  <c:v>2021-07-30</c:v>
                </c:pt>
                <c:pt idx="59">
                  <c:v>2021-07-31</c:v>
                </c:pt>
                <c:pt idx="60">
                  <c:v>2021-08-03</c:v>
                </c:pt>
                <c:pt idx="61">
                  <c:v>2021-08-04</c:v>
                </c:pt>
                <c:pt idx="62">
                  <c:v>2021-08-05</c:v>
                </c:pt>
                <c:pt idx="63">
                  <c:v>2021-08-06</c:v>
                </c:pt>
                <c:pt idx="64">
                  <c:v>2021-08-12</c:v>
                </c:pt>
                <c:pt idx="65">
                  <c:v>2021-08-17</c:v>
                </c:pt>
                <c:pt idx="66">
                  <c:v>2021-08-18</c:v>
                </c:pt>
                <c:pt idx="67">
                  <c:v>2021-08-19</c:v>
                </c:pt>
                <c:pt idx="68">
                  <c:v>2021-08-20</c:v>
                </c:pt>
                <c:pt idx="69">
                  <c:v>% Acumulado</c:v>
                </c:pt>
              </c:strCache>
            </c:strRef>
          </c:cat>
          <c:val>
            <c:numRef>
              <c:f>'Cuadros y gráficos Lugar'!$M$563:$M$632</c:f>
              <c:numCache>
                <c:formatCode>0.0%</c:formatCode>
                <c:ptCount val="70"/>
                <c:pt idx="0">
                  <c:v>1.443001443001443E-2</c:v>
                </c:pt>
                <c:pt idx="1">
                  <c:v>5.0632911392405064E-3</c:v>
                </c:pt>
                <c:pt idx="2">
                  <c:v>9.6463022508038593E-3</c:v>
                </c:pt>
                <c:pt idx="3">
                  <c:v>8.3429228998849244E-3</c:v>
                </c:pt>
                <c:pt idx="4">
                  <c:v>9.6228868660598182E-3</c:v>
                </c:pt>
                <c:pt idx="5">
                  <c:v>9.9093997734994339E-3</c:v>
                </c:pt>
                <c:pt idx="6">
                  <c:v>1.1664074650077761E-2</c:v>
                </c:pt>
                <c:pt idx="7">
                  <c:v>8.8435374149659872E-3</c:v>
                </c:pt>
                <c:pt idx="8">
                  <c:v>4.9382716049382715E-3</c:v>
                </c:pt>
                <c:pt idx="9">
                  <c:v>6.7377877596855699E-3</c:v>
                </c:pt>
                <c:pt idx="10">
                  <c:v>8.6887835703001581E-3</c:v>
                </c:pt>
                <c:pt idx="11">
                  <c:v>6.0225189840272322E-3</c:v>
                </c:pt>
                <c:pt idx="12">
                  <c:v>1.4423076923076924E-2</c:v>
                </c:pt>
                <c:pt idx="13">
                  <c:v>9.8376783079193314E-3</c:v>
                </c:pt>
                <c:pt idx="14">
                  <c:v>3.8628681796233702E-3</c:v>
                </c:pt>
                <c:pt idx="15">
                  <c:v>5.3603335318642047E-3</c:v>
                </c:pt>
                <c:pt idx="16">
                  <c:v>8.5170340681362724E-3</c:v>
                </c:pt>
                <c:pt idx="17">
                  <c:v>3.9182992913714049E-2</c:v>
                </c:pt>
                <c:pt idx="18">
                  <c:v>2.4793388429752067E-2</c:v>
                </c:pt>
                <c:pt idx="19">
                  <c:v>0.03</c:v>
                </c:pt>
                <c:pt idx="20">
                  <c:v>2.0149683362118594E-2</c:v>
                </c:pt>
                <c:pt idx="21">
                  <c:v>3.6814725890356143E-2</c:v>
                </c:pt>
                <c:pt idx="22">
                  <c:v>3.8461538461538464E-2</c:v>
                </c:pt>
                <c:pt idx="23">
                  <c:v>3.8680318543799774E-2</c:v>
                </c:pt>
                <c:pt idx="24">
                  <c:v>3.204225352112676E-2</c:v>
                </c:pt>
                <c:pt idx="25">
                  <c:v>2.730263157894737E-2</c:v>
                </c:pt>
                <c:pt idx="26">
                  <c:v>3.385789222699094E-2</c:v>
                </c:pt>
                <c:pt idx="27">
                  <c:v>8.832188420019628E-3</c:v>
                </c:pt>
                <c:pt idx="28">
                  <c:v>3.3264033264033266E-2</c:v>
                </c:pt>
                <c:pt idx="29">
                  <c:v>4.68667719852554E-2</c:v>
                </c:pt>
                <c:pt idx="30">
                  <c:v>2.95551492992078E-2</c:v>
                </c:pt>
                <c:pt idx="31">
                  <c:v>3.8113207547169813E-2</c:v>
                </c:pt>
                <c:pt idx="32">
                  <c:v>4.3478260869565216E-2</c:v>
                </c:pt>
                <c:pt idx="33">
                  <c:v>1.5560640732265447E-2</c:v>
                </c:pt>
                <c:pt idx="34">
                  <c:v>3.6945812807881777E-2</c:v>
                </c:pt>
                <c:pt idx="35">
                  <c:v>3.4203980099502485E-2</c:v>
                </c:pt>
                <c:pt idx="36">
                  <c:v>3.095684803001876E-2</c:v>
                </c:pt>
                <c:pt idx="37">
                  <c:v>3.330249768732655E-2</c:v>
                </c:pt>
                <c:pt idx="38">
                  <c:v>3.7037037037037035E-2</c:v>
                </c:pt>
                <c:pt idx="39">
                  <c:v>5.3254437869822487E-2</c:v>
                </c:pt>
                <c:pt idx="40">
                  <c:v>3.7181996086105673E-2</c:v>
                </c:pt>
                <c:pt idx="41">
                  <c:v>2.2408963585434174E-2</c:v>
                </c:pt>
                <c:pt idx="42">
                  <c:v>3.3228558599012123E-2</c:v>
                </c:pt>
                <c:pt idx="43">
                  <c:v>5.3515868077162417E-2</c:v>
                </c:pt>
                <c:pt idx="44">
                  <c:v>5.283178360101437E-2</c:v>
                </c:pt>
                <c:pt idx="45">
                  <c:v>1.7135023989033583E-2</c:v>
                </c:pt>
                <c:pt idx="46">
                  <c:v>4.249617151607963E-2</c:v>
                </c:pt>
                <c:pt idx="47">
                  <c:v>1.7319277108433735E-2</c:v>
                </c:pt>
                <c:pt idx="48">
                  <c:v>4.4166666666666667E-2</c:v>
                </c:pt>
                <c:pt idx="49">
                  <c:v>2.8122415219189414E-2</c:v>
                </c:pt>
                <c:pt idx="50">
                  <c:v>2.5898078529657476E-2</c:v>
                </c:pt>
                <c:pt idx="51">
                  <c:v>3.9573820395738202E-2</c:v>
                </c:pt>
                <c:pt idx="52">
                  <c:v>4.217479674796748E-2</c:v>
                </c:pt>
                <c:pt idx="53">
                  <c:v>4.1095890410958902E-2</c:v>
                </c:pt>
                <c:pt idx="54">
                  <c:v>4.49438202247191E-2</c:v>
                </c:pt>
                <c:pt idx="55">
                  <c:v>8.9974293059125965E-2</c:v>
                </c:pt>
                <c:pt idx="56">
                  <c:v>5.8292282430213463E-2</c:v>
                </c:pt>
                <c:pt idx="57">
                  <c:v>3.6427732079905996E-2</c:v>
                </c:pt>
                <c:pt idx="58">
                  <c:v>3.7981269510926119E-2</c:v>
                </c:pt>
                <c:pt idx="59">
                  <c:v>4.4747081712062257E-2</c:v>
                </c:pt>
                <c:pt idx="60">
                  <c:v>4.8032936870997259E-2</c:v>
                </c:pt>
                <c:pt idx="61">
                  <c:v>2.6231017027151405E-2</c:v>
                </c:pt>
                <c:pt idx="62">
                  <c:v>7.8840579710144923E-2</c:v>
                </c:pt>
                <c:pt idx="63">
                  <c:v>5.6691449814126396E-2</c:v>
                </c:pt>
                <c:pt idx="64">
                  <c:v>3.5398230088495575E-2</c:v>
                </c:pt>
                <c:pt idx="65">
                  <c:v>3.0434782608695653E-2</c:v>
                </c:pt>
                <c:pt idx="66">
                  <c:v>2.8985507246376812E-2</c:v>
                </c:pt>
                <c:pt idx="67">
                  <c:v>8.7804878048780483E-2</c:v>
                </c:pt>
                <c:pt idx="68">
                  <c:v>5.6228373702422146E-2</c:v>
                </c:pt>
                <c:pt idx="69">
                  <c:v>2.7129205549868873E-2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78-4A69-83D5-39D02263E45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1098176"/>
        <c:axId val="511097520"/>
      </c:lineChart>
      <c:catAx>
        <c:axId val="51109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7520"/>
        <c:crosses val="autoZero"/>
        <c:auto val="1"/>
        <c:lblAlgn val="ctr"/>
        <c:lblOffset val="100"/>
        <c:noMultiLvlLbl val="0"/>
      </c:catAx>
      <c:valAx>
        <c:axId val="511097520"/>
        <c:scaling>
          <c:orientation val="minMax"/>
          <c:max val="1"/>
          <c:min val="0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802917575639837"/>
          <c:y val="0.91208704253214634"/>
          <c:w val="0.59278099412876972"/>
          <c:h val="5.8238046331165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CO">
                <a:solidFill>
                  <a:schemeClr val="tx1"/>
                </a:solidFill>
                <a:latin typeface="Century Gothic" panose="020B0502020202020204" pitchFamily="34" charset="0"/>
              </a:rPr>
              <a:t>Total personas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3532502187226597"/>
          <c:y val="0.11391643670021108"/>
          <c:w val="0.72570610547140557"/>
          <c:h val="0.7546578556963332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64D-459B-839F-AF39D18533E3}"/>
              </c:ext>
            </c:extLst>
          </c:dPt>
          <c:dPt>
            <c:idx val="1"/>
            <c:bubble3D val="0"/>
            <c:spPr>
              <a:solidFill>
                <a:srgbClr val="8064A2">
                  <a:lumMod val="20000"/>
                  <a:lumOff val="8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64D-459B-839F-AF39D18533E3}"/>
              </c:ext>
            </c:extLst>
          </c:dPt>
          <c:dLbls>
            <c:dLbl>
              <c:idx val="0"/>
              <c:layout>
                <c:manualLayout>
                  <c:x val="1.2467042088473629E-2"/>
                  <c:y val="-1.693967167316558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4D-459B-839F-AF39D18533E3}"/>
                </c:ext>
              </c:extLst>
            </c:dLbl>
            <c:dLbl>
              <c:idx val="1"/>
              <c:layout>
                <c:manualLayout>
                  <c:x val="-1.0808344958420165E-2"/>
                  <c:y val="-2.101185565152519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4D-459B-839F-AF39D18533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'Cuadros generales (2)'!$B$14:$B$15</c:f>
              <c:strCache>
                <c:ptCount val="2"/>
                <c:pt idx="0">
                  <c:v>Con tapabocas </c:v>
                </c:pt>
                <c:pt idx="1">
                  <c:v>Sin tapabocas</c:v>
                </c:pt>
              </c:strCache>
            </c:strRef>
          </c:cat>
          <c:val>
            <c:numRef>
              <c:f>'Cuadros generales (2)'!$C$14:$C$15</c:f>
              <c:numCache>
                <c:formatCode>#,##0</c:formatCode>
                <c:ptCount val="2"/>
                <c:pt idx="0">
                  <c:v>166086</c:v>
                </c:pt>
                <c:pt idx="1">
                  <c:v>5889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4D-459B-839F-AF39D1853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24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rgbClr val="00206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400">
                <a:latin typeface="Century Gothic" panose="020B0502020202020204" pitchFamily="34" charset="0"/>
              </a:rPr>
              <a:t>Compartivo vendedores informales por localidad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'Cuadros generales (2)'!$L$54</c:f>
              <c:strCache>
                <c:ptCount val="1"/>
                <c:pt idx="0">
                  <c:v>% con tapabocas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 (2)'!$K$55:$K$73</c:f>
              <c:strCache>
                <c:ptCount val="19"/>
                <c:pt idx="0">
                  <c:v>Chapinero</c:v>
                </c:pt>
                <c:pt idx="1">
                  <c:v>Teusaquillo</c:v>
                </c:pt>
                <c:pt idx="2">
                  <c:v>Fontibón</c:v>
                </c:pt>
                <c:pt idx="3">
                  <c:v>Suba</c:v>
                </c:pt>
                <c:pt idx="4">
                  <c:v>Usaquén</c:v>
                </c:pt>
                <c:pt idx="5">
                  <c:v>Puente Aranda</c:v>
                </c:pt>
                <c:pt idx="6">
                  <c:v>Engativá</c:v>
                </c:pt>
                <c:pt idx="7">
                  <c:v>La Candelaria</c:v>
                </c:pt>
                <c:pt idx="8">
                  <c:v>Tunjuelito</c:v>
                </c:pt>
                <c:pt idx="9">
                  <c:v>Antonio Nariño</c:v>
                </c:pt>
                <c:pt idx="10">
                  <c:v>Los Mártires</c:v>
                </c:pt>
                <c:pt idx="11">
                  <c:v>Bosa</c:v>
                </c:pt>
                <c:pt idx="12">
                  <c:v>Kennedy</c:v>
                </c:pt>
                <c:pt idx="13">
                  <c:v>Santa fe</c:v>
                </c:pt>
                <c:pt idx="14">
                  <c:v>Ciudad Bolívar</c:v>
                </c:pt>
                <c:pt idx="15">
                  <c:v>Rafael Uribe Uribe</c:v>
                </c:pt>
                <c:pt idx="16">
                  <c:v>San Cristóbal</c:v>
                </c:pt>
                <c:pt idx="17">
                  <c:v>Usme</c:v>
                </c:pt>
                <c:pt idx="18">
                  <c:v>Barrio Unidos</c:v>
                </c:pt>
              </c:strCache>
            </c:strRef>
          </c:cat>
          <c:val>
            <c:numRef>
              <c:f>'Cuadros generales (2)'!$L$55:$L$73</c:f>
              <c:numCache>
                <c:formatCode>0.0%</c:formatCode>
                <c:ptCount val="19"/>
                <c:pt idx="0">
                  <c:v>0.98165137614678899</c:v>
                </c:pt>
                <c:pt idx="1">
                  <c:v>0.97082494969818911</c:v>
                </c:pt>
                <c:pt idx="2">
                  <c:v>0.96954813359528491</c:v>
                </c:pt>
                <c:pt idx="3">
                  <c:v>0.95809155383623468</c:v>
                </c:pt>
                <c:pt idx="4">
                  <c:v>0.95320623916811087</c:v>
                </c:pt>
                <c:pt idx="5">
                  <c:v>0.95</c:v>
                </c:pt>
                <c:pt idx="6">
                  <c:v>0.9491654021244309</c:v>
                </c:pt>
                <c:pt idx="7">
                  <c:v>0.94444444444444442</c:v>
                </c:pt>
                <c:pt idx="8">
                  <c:v>0.93676470588235294</c:v>
                </c:pt>
                <c:pt idx="9">
                  <c:v>0.93580470162748641</c:v>
                </c:pt>
                <c:pt idx="10">
                  <c:v>0.93307502641775275</c:v>
                </c:pt>
                <c:pt idx="11">
                  <c:v>0.93012275731822469</c:v>
                </c:pt>
                <c:pt idx="12">
                  <c:v>0.91492329149232909</c:v>
                </c:pt>
                <c:pt idx="13">
                  <c:v>0.90980392156862744</c:v>
                </c:pt>
                <c:pt idx="14">
                  <c:v>0.90097485890200102</c:v>
                </c:pt>
                <c:pt idx="15">
                  <c:v>0.89528377298161466</c:v>
                </c:pt>
                <c:pt idx="16">
                  <c:v>0.89289501590668086</c:v>
                </c:pt>
                <c:pt idx="17">
                  <c:v>0.8791312559017942</c:v>
                </c:pt>
                <c:pt idx="18">
                  <c:v>0.84865900383141768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5-4105-ABB4-9ED89A1DC950}"/>
            </c:ext>
          </c:extLst>
        </c:ser>
        <c:ser>
          <c:idx val="1"/>
          <c:order val="1"/>
          <c:tx>
            <c:strRef>
              <c:f>'Cuadros generales (2)'!$M$54</c:f>
              <c:strCache>
                <c:ptCount val="1"/>
                <c:pt idx="0">
                  <c:v>% Tapabocas bien puesto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 (2)'!$K$55:$K$73</c:f>
              <c:strCache>
                <c:ptCount val="19"/>
                <c:pt idx="0">
                  <c:v>Chapinero</c:v>
                </c:pt>
                <c:pt idx="1">
                  <c:v>Teusaquillo</c:v>
                </c:pt>
                <c:pt idx="2">
                  <c:v>Fontibón</c:v>
                </c:pt>
                <c:pt idx="3">
                  <c:v>Suba</c:v>
                </c:pt>
                <c:pt idx="4">
                  <c:v>Usaquén</c:v>
                </c:pt>
                <c:pt idx="5">
                  <c:v>Puente Aranda</c:v>
                </c:pt>
                <c:pt idx="6">
                  <c:v>Engativá</c:v>
                </c:pt>
                <c:pt idx="7">
                  <c:v>La Candelaria</c:v>
                </c:pt>
                <c:pt idx="8">
                  <c:v>Tunjuelito</c:v>
                </c:pt>
                <c:pt idx="9">
                  <c:v>Antonio Nariño</c:v>
                </c:pt>
                <c:pt idx="10">
                  <c:v>Los Mártires</c:v>
                </c:pt>
                <c:pt idx="11">
                  <c:v>Bosa</c:v>
                </c:pt>
                <c:pt idx="12">
                  <c:v>Kennedy</c:v>
                </c:pt>
                <c:pt idx="13">
                  <c:v>Santa fe</c:v>
                </c:pt>
                <c:pt idx="14">
                  <c:v>Ciudad Bolívar</c:v>
                </c:pt>
                <c:pt idx="15">
                  <c:v>Rafael Uribe Uribe</c:v>
                </c:pt>
                <c:pt idx="16">
                  <c:v>San Cristóbal</c:v>
                </c:pt>
                <c:pt idx="17">
                  <c:v>Usme</c:v>
                </c:pt>
                <c:pt idx="18">
                  <c:v>Barrio Unidos</c:v>
                </c:pt>
              </c:strCache>
            </c:strRef>
          </c:cat>
          <c:val>
            <c:numRef>
              <c:f>'Cuadros generales (2)'!$M$55:$M$73</c:f>
              <c:numCache>
                <c:formatCode>0.0%</c:formatCode>
                <c:ptCount val="19"/>
                <c:pt idx="0">
                  <c:v>0.50817757009345799</c:v>
                </c:pt>
                <c:pt idx="1">
                  <c:v>0.54818652849740934</c:v>
                </c:pt>
                <c:pt idx="2">
                  <c:v>0.49290780141843971</c:v>
                </c:pt>
                <c:pt idx="3">
                  <c:v>0.44818304172274565</c:v>
                </c:pt>
                <c:pt idx="4">
                  <c:v>0.57272727272727275</c:v>
                </c:pt>
                <c:pt idx="5">
                  <c:v>0.50358851674641147</c:v>
                </c:pt>
                <c:pt idx="6">
                  <c:v>0.3996802557953637</c:v>
                </c:pt>
                <c:pt idx="7">
                  <c:v>0.41584158415841582</c:v>
                </c:pt>
                <c:pt idx="8">
                  <c:v>0.52747252747252749</c:v>
                </c:pt>
                <c:pt idx="9">
                  <c:v>0.42125603864734301</c:v>
                </c:pt>
                <c:pt idx="10">
                  <c:v>0.35183087957719894</c:v>
                </c:pt>
                <c:pt idx="11">
                  <c:v>0.52385786802030454</c:v>
                </c:pt>
                <c:pt idx="12">
                  <c:v>0.48971036585365851</c:v>
                </c:pt>
                <c:pt idx="13">
                  <c:v>0.44396551724137934</c:v>
                </c:pt>
                <c:pt idx="14">
                  <c:v>0.48804100227790431</c:v>
                </c:pt>
                <c:pt idx="15">
                  <c:v>0.48214285714285715</c:v>
                </c:pt>
                <c:pt idx="16">
                  <c:v>0.41567695961995249</c:v>
                </c:pt>
                <c:pt idx="17">
                  <c:v>0.38721804511278196</c:v>
                </c:pt>
                <c:pt idx="18">
                  <c:v>0.47968397291196391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45-4105-ABB4-9ED89A1DC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1514329120"/>
        <c:axId val="-1514328032"/>
      </c:barChart>
      <c:catAx>
        <c:axId val="-1514329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-1514328032"/>
        <c:crosses val="autoZero"/>
        <c:auto val="1"/>
        <c:lblAlgn val="ctr"/>
        <c:lblOffset val="100"/>
        <c:noMultiLvlLbl val="0"/>
      </c:catAx>
      <c:valAx>
        <c:axId val="-151432803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-151432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206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CO" sz="1800" b="0" i="0" baseline="0">
                <a:effectLst/>
                <a:latin typeface="Century Gothic" panose="020B0502020202020204" pitchFamily="34" charset="0"/>
              </a:rPr>
              <a:t>Comparativo localidades </a:t>
            </a:r>
            <a:endParaRPr lang="es-CO" sz="1400">
              <a:effectLst/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'Cuadros generales (2)'!$L$27</c:f>
              <c:strCache>
                <c:ptCount val="1"/>
                <c:pt idx="0">
                  <c:v>% Uso Tapabocas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 (2)'!$K$28:$K$46</c:f>
              <c:strCache>
                <c:ptCount val="19"/>
                <c:pt idx="0">
                  <c:v>Teusaquillo</c:v>
                </c:pt>
                <c:pt idx="1">
                  <c:v>Fontibón</c:v>
                </c:pt>
                <c:pt idx="2">
                  <c:v>Suba</c:v>
                </c:pt>
                <c:pt idx="3">
                  <c:v>Usaquén</c:v>
                </c:pt>
                <c:pt idx="4">
                  <c:v>Puente Aranda</c:v>
                </c:pt>
                <c:pt idx="5">
                  <c:v>Antonio Nariño</c:v>
                </c:pt>
                <c:pt idx="6">
                  <c:v>Chapinero</c:v>
                </c:pt>
                <c:pt idx="7">
                  <c:v>Barrio Unidos</c:v>
                </c:pt>
                <c:pt idx="8">
                  <c:v>Engativá</c:v>
                </c:pt>
                <c:pt idx="9">
                  <c:v>Kennedy</c:v>
                </c:pt>
                <c:pt idx="10">
                  <c:v>La Candelaria</c:v>
                </c:pt>
                <c:pt idx="11">
                  <c:v>Bosa</c:v>
                </c:pt>
                <c:pt idx="12">
                  <c:v>Los Mártires</c:v>
                </c:pt>
                <c:pt idx="13">
                  <c:v>Tunjuelito</c:v>
                </c:pt>
                <c:pt idx="14">
                  <c:v>San Cristóbal</c:v>
                </c:pt>
                <c:pt idx="15">
                  <c:v>Santa fe</c:v>
                </c:pt>
                <c:pt idx="16">
                  <c:v>Ciudad Bolívar</c:v>
                </c:pt>
                <c:pt idx="17">
                  <c:v>Usme</c:v>
                </c:pt>
                <c:pt idx="18">
                  <c:v>Rafael Uribe Uribe</c:v>
                </c:pt>
              </c:strCache>
            </c:strRef>
          </c:cat>
          <c:val>
            <c:numRef>
              <c:f>'Cuadros generales (2)'!$L$28:$L$46</c:f>
              <c:numCache>
                <c:formatCode>0.0%</c:formatCode>
                <c:ptCount val="19"/>
                <c:pt idx="0">
                  <c:v>0.98193777406556693</c:v>
                </c:pt>
                <c:pt idx="1">
                  <c:v>0.98152330117019093</c:v>
                </c:pt>
                <c:pt idx="2">
                  <c:v>0.9798536453157467</c:v>
                </c:pt>
                <c:pt idx="3">
                  <c:v>0.97811816192560175</c:v>
                </c:pt>
                <c:pt idx="4">
                  <c:v>0.97797169309354048</c:v>
                </c:pt>
                <c:pt idx="5">
                  <c:v>0.97631284916201122</c:v>
                </c:pt>
                <c:pt idx="6">
                  <c:v>0.97412109375</c:v>
                </c:pt>
                <c:pt idx="7">
                  <c:v>0.97236818264178293</c:v>
                </c:pt>
                <c:pt idx="8">
                  <c:v>0.97188664333295693</c:v>
                </c:pt>
                <c:pt idx="9">
                  <c:v>0.96789039922936959</c:v>
                </c:pt>
                <c:pt idx="10">
                  <c:v>0.96756959415127941</c:v>
                </c:pt>
                <c:pt idx="11">
                  <c:v>0.96743797709923662</c:v>
                </c:pt>
                <c:pt idx="12">
                  <c:v>0.96529451460522508</c:v>
                </c:pt>
                <c:pt idx="13">
                  <c:v>0.96060217809096737</c:v>
                </c:pt>
                <c:pt idx="14">
                  <c:v>0.96012227316937615</c:v>
                </c:pt>
                <c:pt idx="15">
                  <c:v>0.95655220742817104</c:v>
                </c:pt>
                <c:pt idx="16">
                  <c:v>0.9554831704668838</c:v>
                </c:pt>
                <c:pt idx="17">
                  <c:v>0.93724672918837559</c:v>
                </c:pt>
                <c:pt idx="18">
                  <c:v>0.91089313371192571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71-4C02-99BF-59E663E4E414}"/>
            </c:ext>
          </c:extLst>
        </c:ser>
        <c:ser>
          <c:idx val="1"/>
          <c:order val="1"/>
          <c:tx>
            <c:strRef>
              <c:f>'Cuadros generales (2)'!$M$27</c:f>
              <c:strCache>
                <c:ptCount val="1"/>
                <c:pt idx="0">
                  <c:v>% Bien puesto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 (2)'!$K$28:$K$46</c:f>
              <c:strCache>
                <c:ptCount val="19"/>
                <c:pt idx="0">
                  <c:v>Teusaquillo</c:v>
                </c:pt>
                <c:pt idx="1">
                  <c:v>Fontibón</c:v>
                </c:pt>
                <c:pt idx="2">
                  <c:v>Suba</c:v>
                </c:pt>
                <c:pt idx="3">
                  <c:v>Usaquén</c:v>
                </c:pt>
                <c:pt idx="4">
                  <c:v>Puente Aranda</c:v>
                </c:pt>
                <c:pt idx="5">
                  <c:v>Antonio Nariño</c:v>
                </c:pt>
                <c:pt idx="6">
                  <c:v>Chapinero</c:v>
                </c:pt>
                <c:pt idx="7">
                  <c:v>Barrio Unidos</c:v>
                </c:pt>
                <c:pt idx="8">
                  <c:v>Engativá</c:v>
                </c:pt>
                <c:pt idx="9">
                  <c:v>Kennedy</c:v>
                </c:pt>
                <c:pt idx="10">
                  <c:v>La Candelaria</c:v>
                </c:pt>
                <c:pt idx="11">
                  <c:v>Bosa</c:v>
                </c:pt>
                <c:pt idx="12">
                  <c:v>Los Mártires</c:v>
                </c:pt>
                <c:pt idx="13">
                  <c:v>Tunjuelito</c:v>
                </c:pt>
                <c:pt idx="14">
                  <c:v>San Cristóbal</c:v>
                </c:pt>
                <c:pt idx="15">
                  <c:v>Santa fe</c:v>
                </c:pt>
                <c:pt idx="16">
                  <c:v>Ciudad Bolívar</c:v>
                </c:pt>
                <c:pt idx="17">
                  <c:v>Usme</c:v>
                </c:pt>
                <c:pt idx="18">
                  <c:v>Rafael Uribe Uribe</c:v>
                </c:pt>
              </c:strCache>
            </c:strRef>
          </c:cat>
          <c:val>
            <c:numRef>
              <c:f>'Cuadros generales (2)'!$M$28:$M$46</c:f>
              <c:numCache>
                <c:formatCode>0.0%</c:formatCode>
                <c:ptCount val="19"/>
                <c:pt idx="0">
                  <c:v>0.86539074960127593</c:v>
                </c:pt>
                <c:pt idx="1">
                  <c:v>0.80663041204768882</c:v>
                </c:pt>
                <c:pt idx="2">
                  <c:v>0.83108980269223676</c:v>
                </c:pt>
                <c:pt idx="3">
                  <c:v>0.85840242137123302</c:v>
                </c:pt>
                <c:pt idx="4">
                  <c:v>0.80130576713819368</c:v>
                </c:pt>
                <c:pt idx="5">
                  <c:v>0.81300068665598535</c:v>
                </c:pt>
                <c:pt idx="6">
                  <c:v>0.84736842105263155</c:v>
                </c:pt>
                <c:pt idx="7">
                  <c:v>0.81701295071275504</c:v>
                </c:pt>
                <c:pt idx="8">
                  <c:v>0.83921933085501854</c:v>
                </c:pt>
                <c:pt idx="9">
                  <c:v>0.79884993917947589</c:v>
                </c:pt>
                <c:pt idx="10">
                  <c:v>0.76518453937808772</c:v>
                </c:pt>
                <c:pt idx="11">
                  <c:v>0.75058562446060906</c:v>
                </c:pt>
                <c:pt idx="12">
                  <c:v>0.75382003395585739</c:v>
                </c:pt>
                <c:pt idx="13">
                  <c:v>0.7432477492497499</c:v>
                </c:pt>
                <c:pt idx="14">
                  <c:v>0.79001447178002893</c:v>
                </c:pt>
                <c:pt idx="15">
                  <c:v>0.7755799755799756</c:v>
                </c:pt>
                <c:pt idx="16">
                  <c:v>0.77146464646464652</c:v>
                </c:pt>
                <c:pt idx="17">
                  <c:v>0.73489808523780109</c:v>
                </c:pt>
                <c:pt idx="18">
                  <c:v>0.71242348673770117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71-4C02-99BF-59E663E4E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1514326944"/>
        <c:axId val="-1514326400"/>
      </c:barChart>
      <c:catAx>
        <c:axId val="-1514326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-1514326400"/>
        <c:crosses val="autoZero"/>
        <c:auto val="1"/>
        <c:lblAlgn val="ctr"/>
        <c:lblOffset val="100"/>
        <c:noMultiLvlLbl val="0"/>
      </c:catAx>
      <c:valAx>
        <c:axId val="-151432640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-151432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rgbClr val="00206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2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Compartivo uso de tapabocas por lugar de recolección</a:t>
            </a:r>
          </a:p>
        </c:rich>
      </c:tx>
      <c:layout>
        <c:manualLayout>
          <c:xMode val="edge"/>
          <c:yMode val="edge"/>
          <c:x val="0.1503641354353356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'Cuadros generales (2)'!$H$84</c:f>
              <c:strCache>
                <c:ptCount val="1"/>
                <c:pt idx="0">
                  <c:v>% P con tapabocas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 (2)'!$B$85:$B$87</c:f>
              <c:strCache>
                <c:ptCount val="3"/>
                <c:pt idx="0">
                  <c:v>Calle principal con aglomeración de púbico</c:v>
                </c:pt>
                <c:pt idx="1">
                  <c:v>Centro comercial</c:v>
                </c:pt>
                <c:pt idx="2">
                  <c:v>Plaza de mercado</c:v>
                </c:pt>
              </c:strCache>
            </c:strRef>
          </c:cat>
          <c:val>
            <c:numRef>
              <c:f>'Cuadros generales (2)'!$H$85:$H$87</c:f>
              <c:numCache>
                <c:formatCode>0.0%</c:formatCode>
                <c:ptCount val="3"/>
                <c:pt idx="0">
                  <c:v>0.95880107187567898</c:v>
                </c:pt>
                <c:pt idx="1">
                  <c:v>0.97914367440708128</c:v>
                </c:pt>
                <c:pt idx="2">
                  <c:v>0.96827604048766291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6-45C0-9722-CC9FF78891E6}"/>
            </c:ext>
          </c:extLst>
        </c:ser>
        <c:ser>
          <c:idx val="1"/>
          <c:order val="1"/>
          <c:tx>
            <c:strRef>
              <c:f>'Cuadros generales (2)'!$I$84</c:f>
              <c:strCache>
                <c:ptCount val="1"/>
                <c:pt idx="0">
                  <c:v>% Bien puesto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 (2)'!$B$85:$B$87</c:f>
              <c:strCache>
                <c:ptCount val="3"/>
                <c:pt idx="0">
                  <c:v>Calle principal con aglomeración de púbico</c:v>
                </c:pt>
                <c:pt idx="1">
                  <c:v>Centro comercial</c:v>
                </c:pt>
                <c:pt idx="2">
                  <c:v>Plaza de mercado</c:v>
                </c:pt>
              </c:strCache>
            </c:strRef>
          </c:cat>
          <c:val>
            <c:numRef>
              <c:f>'Cuadros generales (2)'!$I$85:$I$87</c:f>
              <c:numCache>
                <c:formatCode>0.0%</c:formatCode>
                <c:ptCount val="3"/>
                <c:pt idx="0">
                  <c:v>0.78042753396423903</c:v>
                </c:pt>
                <c:pt idx="1">
                  <c:v>0.82614496354058842</c:v>
                </c:pt>
                <c:pt idx="2">
                  <c:v>0.79306659541780777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36-45C0-9722-CC9FF7889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-1514329120"/>
        <c:axId val="-1514328032"/>
      </c:barChart>
      <c:catAx>
        <c:axId val="-151432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rgbClr val="00206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-1514328032"/>
        <c:crosses val="autoZero"/>
        <c:auto val="1"/>
        <c:lblAlgn val="ctr"/>
        <c:lblOffset val="100"/>
        <c:noMultiLvlLbl val="0"/>
      </c:catAx>
      <c:valAx>
        <c:axId val="-1514328032"/>
        <c:scaling>
          <c:orientation val="minMax"/>
          <c:max val="1"/>
          <c:min val="0"/>
        </c:scaling>
        <c:delete val="1"/>
        <c:axPos val="l"/>
        <c:numFmt formatCode="0.0%" sourceLinked="1"/>
        <c:majorTickMark val="none"/>
        <c:minorTickMark val="none"/>
        <c:tickLblPos val="nextTo"/>
        <c:crossAx val="-1514329120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rgbClr val="00206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13629547801072E-2"/>
          <c:y val="0.26023623929594786"/>
          <c:w val="0.95972740904397857"/>
          <c:h val="0.494590270152634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'Cuadros generales (2)'!$H$102</c:f>
              <c:strCache>
                <c:ptCount val="1"/>
                <c:pt idx="0">
                  <c:v>% P con tapabocas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4.3913240391867869E-3"/>
                  <c:y val="3.00810267331330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CD-4632-9D54-E681619233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7030A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 (2)'!$B$103:$B$105</c:f>
              <c:strCache>
                <c:ptCount val="3"/>
                <c:pt idx="0">
                  <c:v>Calle principal con aglomeración de púbico</c:v>
                </c:pt>
                <c:pt idx="1">
                  <c:v>Centro comercial</c:v>
                </c:pt>
                <c:pt idx="2">
                  <c:v>Plaza de mercado</c:v>
                </c:pt>
              </c:strCache>
            </c:strRef>
          </c:cat>
          <c:val>
            <c:numRef>
              <c:f>'Cuadros generales (2)'!$H$103:$H$105</c:f>
              <c:numCache>
                <c:formatCode>0.0%</c:formatCode>
                <c:ptCount val="3"/>
                <c:pt idx="0">
                  <c:v>0.91799663397365217</c:v>
                </c:pt>
                <c:pt idx="1">
                  <c:v>0.9499241274658573</c:v>
                </c:pt>
                <c:pt idx="2">
                  <c:v>0.91812227074235808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CD-4632-9D54-E6816192335D}"/>
            </c:ext>
          </c:extLst>
        </c:ser>
        <c:ser>
          <c:idx val="1"/>
          <c:order val="1"/>
          <c:tx>
            <c:strRef>
              <c:f>'Cuadros generales (2)'!$I$102</c:f>
              <c:strCache>
                <c:ptCount val="1"/>
                <c:pt idx="0">
                  <c:v>% Bien puesto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 (2)'!$B$103:$B$105</c:f>
              <c:strCache>
                <c:ptCount val="3"/>
                <c:pt idx="0">
                  <c:v>Calle principal con aglomeración de púbico</c:v>
                </c:pt>
                <c:pt idx="1">
                  <c:v>Centro comercial</c:v>
                </c:pt>
                <c:pt idx="2">
                  <c:v>Plaza de mercado</c:v>
                </c:pt>
              </c:strCache>
            </c:strRef>
          </c:cat>
          <c:val>
            <c:numRef>
              <c:f>'Cuadros generales (2)'!$I$103:$I$105</c:f>
              <c:numCache>
                <c:formatCode>0.0%</c:formatCode>
                <c:ptCount val="3"/>
                <c:pt idx="0">
                  <c:v>0.4628903780503224</c:v>
                </c:pt>
                <c:pt idx="1">
                  <c:v>0.46911608093716722</c:v>
                </c:pt>
                <c:pt idx="2">
                  <c:v>0.40886699507389163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CD-4632-9D54-E68161923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-1514329120"/>
        <c:axId val="-1514328032"/>
      </c:barChart>
      <c:catAx>
        <c:axId val="-151432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rgbClr val="00206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-1514328032"/>
        <c:crosses val="autoZero"/>
        <c:auto val="1"/>
        <c:lblAlgn val="ctr"/>
        <c:lblOffset val="100"/>
        <c:noMultiLvlLbl val="0"/>
      </c:catAx>
      <c:valAx>
        <c:axId val="-1514328032"/>
        <c:scaling>
          <c:orientation val="minMax"/>
          <c:max val="1"/>
          <c:min val="0"/>
        </c:scaling>
        <c:delete val="1"/>
        <c:axPos val="l"/>
        <c:numFmt formatCode="0.0%" sourceLinked="1"/>
        <c:majorTickMark val="none"/>
        <c:minorTickMark val="none"/>
        <c:tickLblPos val="nextTo"/>
        <c:crossAx val="-1514329120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rgbClr val="00206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% Uso de tapabocas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8097222222222226"/>
          <c:w val="0.93888888888888888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0">
              <a:fgClr>
                <a:srgbClr val="FFC000"/>
              </a:fgClr>
              <a:bgClr>
                <a:schemeClr val="bg1"/>
              </a:bgClr>
            </a:pattFill>
            <a:ln w="19050"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EDE9-4691-AD07-4DECF65EF2A0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EDE9-4691-AD07-4DECF65EF2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 (2)'!$B$17:$B$18</c:f>
              <c:strCache>
                <c:ptCount val="2"/>
                <c:pt idx="0">
                  <c:v>%  P.  Con tapabocas </c:v>
                </c:pt>
                <c:pt idx="1">
                  <c:v>%  P. Tapabocas bien puesto</c:v>
                </c:pt>
              </c:strCache>
            </c:strRef>
          </c:cat>
          <c:val>
            <c:numRef>
              <c:f>'Cuadros generales (2)'!$D$17:$D$18</c:f>
              <c:numCache>
                <c:formatCode>0.0%</c:formatCode>
                <c:ptCount val="2"/>
                <c:pt idx="0">
                  <c:v>0.96575665067597039</c:v>
                </c:pt>
                <c:pt idx="1">
                  <c:v>0.79467263947593414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E9-4691-AD07-4DECF65EF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388144"/>
        <c:axId val="512386176"/>
      </c:barChart>
      <c:catAx>
        <c:axId val="51238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206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512386176"/>
        <c:crosses val="autoZero"/>
        <c:auto val="1"/>
        <c:lblAlgn val="ctr"/>
        <c:lblOffset val="100"/>
        <c:noMultiLvlLbl val="0"/>
      </c:catAx>
      <c:valAx>
        <c:axId val="512386176"/>
        <c:scaling>
          <c:orientation val="minMax"/>
          <c:min val="0.1"/>
        </c:scaling>
        <c:delete val="1"/>
        <c:axPos val="l"/>
        <c:numFmt formatCode="0.0%" sourceLinked="1"/>
        <c:majorTickMark val="out"/>
        <c:minorTickMark val="none"/>
        <c:tickLblPos val="nextTo"/>
        <c:crossAx val="51238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050885943008387E-2"/>
          <c:y val="3.1077198673072914E-2"/>
          <c:w val="0.94594914132932206"/>
          <c:h val="0.69565607159575416"/>
        </c:manualLayout>
      </c:layout>
      <c:lineChart>
        <c:grouping val="standard"/>
        <c:varyColors val="0"/>
        <c:ser>
          <c:idx val="0"/>
          <c:order val="0"/>
          <c:tx>
            <c:strRef>
              <c:f>'Cuadros y gráficos Lugar (2)'!$J$98</c:f>
              <c:strCache>
                <c:ptCount val="1"/>
                <c:pt idx="0">
                  <c:v>%con T. bien puesto</c:v>
                </c:pt>
              </c:strCache>
            </c:strRef>
          </c:tx>
          <c:spPr>
            <a:ln w="22225" cap="rnd">
              <a:solidFill>
                <a:srgbClr val="7030A0">
                  <a:alpha val="99000"/>
                </a:srgb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 (2)'!$C$99:$C$186</c:f>
              <c:strCache>
                <c:ptCount val="88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2021-06-04</c:v>
                </c:pt>
                <c:pt idx="20">
                  <c:v>2021-06-08</c:v>
                </c:pt>
                <c:pt idx="21">
                  <c:v>2021-06-10</c:v>
                </c:pt>
                <c:pt idx="22">
                  <c:v>2021-06-11</c:v>
                </c:pt>
                <c:pt idx="23">
                  <c:v>2021-06-12</c:v>
                </c:pt>
                <c:pt idx="24">
                  <c:v>2021-06-15</c:v>
                </c:pt>
                <c:pt idx="25">
                  <c:v>2021-06-16</c:v>
                </c:pt>
                <c:pt idx="26">
                  <c:v>2021-06-17</c:v>
                </c:pt>
                <c:pt idx="27">
                  <c:v>2021-06-18</c:v>
                </c:pt>
                <c:pt idx="28">
                  <c:v>2021-06-19</c:v>
                </c:pt>
                <c:pt idx="29">
                  <c:v>2021-06-21</c:v>
                </c:pt>
                <c:pt idx="30">
                  <c:v>2021-06-22</c:v>
                </c:pt>
                <c:pt idx="31">
                  <c:v>2021-06-23</c:v>
                </c:pt>
                <c:pt idx="32">
                  <c:v>2021-06-24</c:v>
                </c:pt>
                <c:pt idx="33">
                  <c:v>2021-06-25</c:v>
                </c:pt>
                <c:pt idx="34">
                  <c:v>2021-06-26</c:v>
                </c:pt>
                <c:pt idx="35">
                  <c:v>2021-06-29</c:v>
                </c:pt>
                <c:pt idx="36">
                  <c:v>2021-06-30</c:v>
                </c:pt>
                <c:pt idx="37">
                  <c:v>2021-07-01</c:v>
                </c:pt>
                <c:pt idx="38">
                  <c:v>2021-07-02</c:v>
                </c:pt>
                <c:pt idx="39">
                  <c:v>2021-07-03</c:v>
                </c:pt>
                <c:pt idx="40">
                  <c:v>2021-07-06</c:v>
                </c:pt>
                <c:pt idx="41">
                  <c:v>2021-07-07</c:v>
                </c:pt>
                <c:pt idx="42">
                  <c:v>2021-07-08</c:v>
                </c:pt>
                <c:pt idx="43">
                  <c:v>2021-07-09</c:v>
                </c:pt>
                <c:pt idx="44">
                  <c:v>2021-07-10</c:v>
                </c:pt>
                <c:pt idx="45">
                  <c:v>2021-07-12</c:v>
                </c:pt>
                <c:pt idx="46">
                  <c:v>2021-07-13</c:v>
                </c:pt>
                <c:pt idx="47">
                  <c:v>2021-07-14</c:v>
                </c:pt>
                <c:pt idx="48">
                  <c:v>2021-07-15</c:v>
                </c:pt>
                <c:pt idx="49">
                  <c:v>2021-07-16</c:v>
                </c:pt>
                <c:pt idx="50">
                  <c:v>2021-07-17</c:v>
                </c:pt>
                <c:pt idx="51">
                  <c:v>2021-07-19</c:v>
                </c:pt>
                <c:pt idx="52">
                  <c:v>2021-07-21</c:v>
                </c:pt>
                <c:pt idx="53">
                  <c:v>2021-07-22</c:v>
                </c:pt>
                <c:pt idx="54">
                  <c:v>2021-07-23</c:v>
                </c:pt>
                <c:pt idx="55">
                  <c:v>2021-07-24</c:v>
                </c:pt>
                <c:pt idx="56">
                  <c:v>2021-07-28</c:v>
                </c:pt>
                <c:pt idx="57">
                  <c:v>2021-07-29</c:v>
                </c:pt>
                <c:pt idx="58">
                  <c:v>2021-07-30</c:v>
                </c:pt>
                <c:pt idx="59">
                  <c:v>2021-07-31</c:v>
                </c:pt>
                <c:pt idx="60">
                  <c:v>2021-08-03</c:v>
                </c:pt>
                <c:pt idx="61">
                  <c:v>2021-08-04</c:v>
                </c:pt>
                <c:pt idx="62">
                  <c:v>2021-08-05</c:v>
                </c:pt>
                <c:pt idx="63">
                  <c:v>2021-08-06</c:v>
                </c:pt>
                <c:pt idx="64">
                  <c:v>2021-08-12</c:v>
                </c:pt>
                <c:pt idx="65">
                  <c:v>2021-08-17</c:v>
                </c:pt>
                <c:pt idx="66">
                  <c:v>2021-08-18</c:v>
                </c:pt>
                <c:pt idx="67">
                  <c:v>2021-08-19</c:v>
                </c:pt>
                <c:pt idx="68">
                  <c:v>2021-08-20</c:v>
                </c:pt>
                <c:pt idx="69">
                  <c:v>2021-08-28</c:v>
                </c:pt>
                <c:pt idx="70">
                  <c:v>2021-08-30</c:v>
                </c:pt>
                <c:pt idx="71">
                  <c:v>2021-08-31</c:v>
                </c:pt>
                <c:pt idx="72">
                  <c:v>2021-09-01</c:v>
                </c:pt>
                <c:pt idx="73">
                  <c:v>2021-09-02</c:v>
                </c:pt>
                <c:pt idx="74">
                  <c:v>2021-09-03</c:v>
                </c:pt>
                <c:pt idx="75">
                  <c:v>2021-09-04</c:v>
                </c:pt>
                <c:pt idx="76">
                  <c:v>2021-09-06</c:v>
                </c:pt>
                <c:pt idx="77">
                  <c:v>2021-09-08</c:v>
                </c:pt>
                <c:pt idx="78">
                  <c:v>2021-09-10</c:v>
                </c:pt>
                <c:pt idx="79">
                  <c:v>2021-09-13</c:v>
                </c:pt>
                <c:pt idx="80">
                  <c:v>2021-09-14</c:v>
                </c:pt>
                <c:pt idx="81">
                  <c:v>2021-09-15</c:v>
                </c:pt>
                <c:pt idx="82">
                  <c:v>2021-09-16</c:v>
                </c:pt>
                <c:pt idx="83">
                  <c:v>2021-09-17</c:v>
                </c:pt>
                <c:pt idx="84">
                  <c:v>2021-09-18</c:v>
                </c:pt>
                <c:pt idx="85">
                  <c:v>2021-09-20</c:v>
                </c:pt>
                <c:pt idx="86">
                  <c:v>2021-09-21</c:v>
                </c:pt>
                <c:pt idx="87">
                  <c:v>% Acumulado</c:v>
                </c:pt>
              </c:strCache>
            </c:strRef>
          </c:cat>
          <c:val>
            <c:numRef>
              <c:f>'Cuadros y gráficos Lugar (2)'!$J$99:$J$186</c:f>
              <c:numCache>
                <c:formatCode>0.0%</c:formatCode>
                <c:ptCount val="88"/>
                <c:pt idx="0">
                  <c:v>0.85238095238095235</c:v>
                </c:pt>
                <c:pt idx="1">
                  <c:v>0.9</c:v>
                </c:pt>
                <c:pt idx="2">
                  <c:v>0.88698140200286124</c:v>
                </c:pt>
                <c:pt idx="3">
                  <c:v>0.86193136472466081</c:v>
                </c:pt>
                <c:pt idx="4">
                  <c:v>0.85245901639344257</c:v>
                </c:pt>
                <c:pt idx="5">
                  <c:v>0.90548054011119938</c:v>
                </c:pt>
                <c:pt idx="6">
                  <c:v>0.83815028901734101</c:v>
                </c:pt>
                <c:pt idx="7">
                  <c:v>0.89219330855018586</c:v>
                </c:pt>
                <c:pt idx="8">
                  <c:v>0.82101167315175094</c:v>
                </c:pt>
                <c:pt idx="9">
                  <c:v>0.87516960651289011</c:v>
                </c:pt>
                <c:pt idx="10">
                  <c:v>0.84269662921348309</c:v>
                </c:pt>
                <c:pt idx="11">
                  <c:v>0.84517045454545459</c:v>
                </c:pt>
                <c:pt idx="12">
                  <c:v>0.85481852315394247</c:v>
                </c:pt>
                <c:pt idx="13">
                  <c:v>0.84642438452520519</c:v>
                </c:pt>
                <c:pt idx="14">
                  <c:v>0.90834021469859616</c:v>
                </c:pt>
                <c:pt idx="15">
                  <c:v>0.89165867689357625</c:v>
                </c:pt>
                <c:pt idx="16">
                  <c:v>0.88512241054613938</c:v>
                </c:pt>
                <c:pt idx="17">
                  <c:v>0.79710144927536231</c:v>
                </c:pt>
                <c:pt idx="18">
                  <c:v>0.83441558441558439</c:v>
                </c:pt>
                <c:pt idx="19">
                  <c:v>0.76018099547511309</c:v>
                </c:pt>
                <c:pt idx="20">
                  <c:v>0.80922865013774103</c:v>
                </c:pt>
                <c:pt idx="21">
                  <c:v>0.77672955974842772</c:v>
                </c:pt>
                <c:pt idx="22">
                  <c:v>0.79743888242142025</c:v>
                </c:pt>
                <c:pt idx="23">
                  <c:v>0.76323119777158777</c:v>
                </c:pt>
                <c:pt idx="24">
                  <c:v>0.78787878787878785</c:v>
                </c:pt>
                <c:pt idx="25">
                  <c:v>0.79860809047411918</c:v>
                </c:pt>
                <c:pt idx="26">
                  <c:v>0.77595066803699897</c:v>
                </c:pt>
                <c:pt idx="27">
                  <c:v>0.82792207792207795</c:v>
                </c:pt>
                <c:pt idx="28">
                  <c:v>0.83047426841574168</c:v>
                </c:pt>
                <c:pt idx="29">
                  <c:v>0.75709779179810721</c:v>
                </c:pt>
                <c:pt idx="30">
                  <c:v>0.7403200826019618</c:v>
                </c:pt>
                <c:pt idx="31">
                  <c:v>0.72077028885832184</c:v>
                </c:pt>
                <c:pt idx="32">
                  <c:v>0.79453015427769991</c:v>
                </c:pt>
                <c:pt idx="33">
                  <c:v>0.79739413680781757</c:v>
                </c:pt>
                <c:pt idx="34">
                  <c:v>0.75494505494505493</c:v>
                </c:pt>
                <c:pt idx="35">
                  <c:v>0.75887392900856798</c:v>
                </c:pt>
                <c:pt idx="36">
                  <c:v>0.81355932203389836</c:v>
                </c:pt>
                <c:pt idx="37">
                  <c:v>0.75543478260869568</c:v>
                </c:pt>
                <c:pt idx="38">
                  <c:v>0.77777777777777779</c:v>
                </c:pt>
                <c:pt idx="39">
                  <c:v>0.70293398533007334</c:v>
                </c:pt>
                <c:pt idx="40">
                  <c:v>0.72420634920634919</c:v>
                </c:pt>
                <c:pt idx="41">
                  <c:v>0.63699825479930194</c:v>
                </c:pt>
                <c:pt idx="42">
                  <c:v>0.74623655913978493</c:v>
                </c:pt>
                <c:pt idx="43">
                  <c:v>0.77652846099789175</c:v>
                </c:pt>
                <c:pt idx="44">
                  <c:v>0.70819672131147537</c:v>
                </c:pt>
                <c:pt idx="45">
                  <c:v>0.78598726114649686</c:v>
                </c:pt>
                <c:pt idx="46">
                  <c:v>0.64370215727209468</c:v>
                </c:pt>
                <c:pt idx="47">
                  <c:v>0.82151029748283755</c:v>
                </c:pt>
                <c:pt idx="48">
                  <c:v>0.8257575757575758</c:v>
                </c:pt>
                <c:pt idx="49">
                  <c:v>0.81221374045801531</c:v>
                </c:pt>
                <c:pt idx="50">
                  <c:v>0.797827903091061</c:v>
                </c:pt>
                <c:pt idx="51">
                  <c:v>0.72310630171865053</c:v>
                </c:pt>
                <c:pt idx="52">
                  <c:v>0.82377049180327866</c:v>
                </c:pt>
                <c:pt idx="53">
                  <c:v>0.69366197183098588</c:v>
                </c:pt>
                <c:pt idx="54">
                  <c:v>0.64702517162471396</c:v>
                </c:pt>
                <c:pt idx="55">
                  <c:v>0.79476861167002011</c:v>
                </c:pt>
                <c:pt idx="56">
                  <c:v>0.68178382464096754</c:v>
                </c:pt>
                <c:pt idx="57">
                  <c:v>0.80743494423791817</c:v>
                </c:pt>
                <c:pt idx="58">
                  <c:v>0.68693918245264207</c:v>
                </c:pt>
                <c:pt idx="59">
                  <c:v>0.56069364161849711</c:v>
                </c:pt>
                <c:pt idx="60">
                  <c:v>0.69476268412438624</c:v>
                </c:pt>
                <c:pt idx="61">
                  <c:v>0.67947838023335616</c:v>
                </c:pt>
                <c:pt idx="62">
                  <c:v>0.6378439079169006</c:v>
                </c:pt>
                <c:pt idx="63">
                  <c:v>0.6171875</c:v>
                </c:pt>
                <c:pt idx="64">
                  <c:v>0.80473372781065089</c:v>
                </c:pt>
                <c:pt idx="65">
                  <c:v>0.79690522243713735</c:v>
                </c:pt>
                <c:pt idx="66">
                  <c:v>0.72935779816513757</c:v>
                </c:pt>
                <c:pt idx="67">
                  <c:v>0.64778325123152714</c:v>
                </c:pt>
                <c:pt idx="68">
                  <c:v>0.55305466237942125</c:v>
                </c:pt>
                <c:pt idx="69">
                  <c:v>0.65829145728643212</c:v>
                </c:pt>
                <c:pt idx="70">
                  <c:v>0.56584659913169322</c:v>
                </c:pt>
                <c:pt idx="71">
                  <c:v>0.6806451612903226</c:v>
                </c:pt>
                <c:pt idx="72">
                  <c:v>0.570079883805374</c:v>
                </c:pt>
                <c:pt idx="73">
                  <c:v>0.6216216216216216</c:v>
                </c:pt>
                <c:pt idx="74">
                  <c:v>0.56615077383924117</c:v>
                </c:pt>
                <c:pt idx="75">
                  <c:v>0.73513920240782549</c:v>
                </c:pt>
                <c:pt idx="76">
                  <c:v>0.69794903666873831</c:v>
                </c:pt>
                <c:pt idx="77">
                  <c:v>0.72422464375523887</c:v>
                </c:pt>
                <c:pt idx="78">
                  <c:v>0.80219028062970565</c:v>
                </c:pt>
                <c:pt idx="79">
                  <c:v>0.72566371681415931</c:v>
                </c:pt>
                <c:pt idx="80">
                  <c:v>0.54186717998075073</c:v>
                </c:pt>
                <c:pt idx="81">
                  <c:v>0.5662337662337662</c:v>
                </c:pt>
                <c:pt idx="82">
                  <c:v>0.5948148148148148</c:v>
                </c:pt>
                <c:pt idx="83">
                  <c:v>0.72906403940886699</c:v>
                </c:pt>
                <c:pt idx="84">
                  <c:v>0.58321167883211678</c:v>
                </c:pt>
                <c:pt idx="85">
                  <c:v>0.50909090909090904</c:v>
                </c:pt>
                <c:pt idx="86">
                  <c:v>0.65709812108559496</c:v>
                </c:pt>
                <c:pt idx="87">
                  <c:v>0.74827475608620531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5A-4048-9484-B2CE2D9A776F}"/>
            </c:ext>
          </c:extLst>
        </c:ser>
        <c:ser>
          <c:idx val="1"/>
          <c:order val="1"/>
          <c:tx>
            <c:strRef>
              <c:f>'Cuadros y gráficos Lugar (2)'!$K$98</c:f>
              <c:strCache>
                <c:ptCount val="1"/>
                <c:pt idx="0">
                  <c:v>% Tapabocas mal puesto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002060"/>
              </a:solidFill>
              <a:ln w="9525">
                <a:noFill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 (2)'!$C$99:$C$186</c:f>
              <c:strCache>
                <c:ptCount val="88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2021-06-04</c:v>
                </c:pt>
                <c:pt idx="20">
                  <c:v>2021-06-08</c:v>
                </c:pt>
                <c:pt idx="21">
                  <c:v>2021-06-10</c:v>
                </c:pt>
                <c:pt idx="22">
                  <c:v>2021-06-11</c:v>
                </c:pt>
                <c:pt idx="23">
                  <c:v>2021-06-12</c:v>
                </c:pt>
                <c:pt idx="24">
                  <c:v>2021-06-15</c:v>
                </c:pt>
                <c:pt idx="25">
                  <c:v>2021-06-16</c:v>
                </c:pt>
                <c:pt idx="26">
                  <c:v>2021-06-17</c:v>
                </c:pt>
                <c:pt idx="27">
                  <c:v>2021-06-18</c:v>
                </c:pt>
                <c:pt idx="28">
                  <c:v>2021-06-19</c:v>
                </c:pt>
                <c:pt idx="29">
                  <c:v>2021-06-21</c:v>
                </c:pt>
                <c:pt idx="30">
                  <c:v>2021-06-22</c:v>
                </c:pt>
                <c:pt idx="31">
                  <c:v>2021-06-23</c:v>
                </c:pt>
                <c:pt idx="32">
                  <c:v>2021-06-24</c:v>
                </c:pt>
                <c:pt idx="33">
                  <c:v>2021-06-25</c:v>
                </c:pt>
                <c:pt idx="34">
                  <c:v>2021-06-26</c:v>
                </c:pt>
                <c:pt idx="35">
                  <c:v>2021-06-29</c:v>
                </c:pt>
                <c:pt idx="36">
                  <c:v>2021-06-30</c:v>
                </c:pt>
                <c:pt idx="37">
                  <c:v>2021-07-01</c:v>
                </c:pt>
                <c:pt idx="38">
                  <c:v>2021-07-02</c:v>
                </c:pt>
                <c:pt idx="39">
                  <c:v>2021-07-03</c:v>
                </c:pt>
                <c:pt idx="40">
                  <c:v>2021-07-06</c:v>
                </c:pt>
                <c:pt idx="41">
                  <c:v>2021-07-07</c:v>
                </c:pt>
                <c:pt idx="42">
                  <c:v>2021-07-08</c:v>
                </c:pt>
                <c:pt idx="43">
                  <c:v>2021-07-09</c:v>
                </c:pt>
                <c:pt idx="44">
                  <c:v>2021-07-10</c:v>
                </c:pt>
                <c:pt idx="45">
                  <c:v>2021-07-12</c:v>
                </c:pt>
                <c:pt idx="46">
                  <c:v>2021-07-13</c:v>
                </c:pt>
                <c:pt idx="47">
                  <c:v>2021-07-14</c:v>
                </c:pt>
                <c:pt idx="48">
                  <c:v>2021-07-15</c:v>
                </c:pt>
                <c:pt idx="49">
                  <c:v>2021-07-16</c:v>
                </c:pt>
                <c:pt idx="50">
                  <c:v>2021-07-17</c:v>
                </c:pt>
                <c:pt idx="51">
                  <c:v>2021-07-19</c:v>
                </c:pt>
                <c:pt idx="52">
                  <c:v>2021-07-21</c:v>
                </c:pt>
                <c:pt idx="53">
                  <c:v>2021-07-22</c:v>
                </c:pt>
                <c:pt idx="54">
                  <c:v>2021-07-23</c:v>
                </c:pt>
                <c:pt idx="55">
                  <c:v>2021-07-24</c:v>
                </c:pt>
                <c:pt idx="56">
                  <c:v>2021-07-28</c:v>
                </c:pt>
                <c:pt idx="57">
                  <c:v>2021-07-29</c:v>
                </c:pt>
                <c:pt idx="58">
                  <c:v>2021-07-30</c:v>
                </c:pt>
                <c:pt idx="59">
                  <c:v>2021-07-31</c:v>
                </c:pt>
                <c:pt idx="60">
                  <c:v>2021-08-03</c:v>
                </c:pt>
                <c:pt idx="61">
                  <c:v>2021-08-04</c:v>
                </c:pt>
                <c:pt idx="62">
                  <c:v>2021-08-05</c:v>
                </c:pt>
                <c:pt idx="63">
                  <c:v>2021-08-06</c:v>
                </c:pt>
                <c:pt idx="64">
                  <c:v>2021-08-12</c:v>
                </c:pt>
                <c:pt idx="65">
                  <c:v>2021-08-17</c:v>
                </c:pt>
                <c:pt idx="66">
                  <c:v>2021-08-18</c:v>
                </c:pt>
                <c:pt idx="67">
                  <c:v>2021-08-19</c:v>
                </c:pt>
                <c:pt idx="68">
                  <c:v>2021-08-20</c:v>
                </c:pt>
                <c:pt idx="69">
                  <c:v>2021-08-28</c:v>
                </c:pt>
                <c:pt idx="70">
                  <c:v>2021-08-30</c:v>
                </c:pt>
                <c:pt idx="71">
                  <c:v>2021-08-31</c:v>
                </c:pt>
                <c:pt idx="72">
                  <c:v>2021-09-01</c:v>
                </c:pt>
                <c:pt idx="73">
                  <c:v>2021-09-02</c:v>
                </c:pt>
                <c:pt idx="74">
                  <c:v>2021-09-03</c:v>
                </c:pt>
                <c:pt idx="75">
                  <c:v>2021-09-04</c:v>
                </c:pt>
                <c:pt idx="76">
                  <c:v>2021-09-06</c:v>
                </c:pt>
                <c:pt idx="77">
                  <c:v>2021-09-08</c:v>
                </c:pt>
                <c:pt idx="78">
                  <c:v>2021-09-10</c:v>
                </c:pt>
                <c:pt idx="79">
                  <c:v>2021-09-13</c:v>
                </c:pt>
                <c:pt idx="80">
                  <c:v>2021-09-14</c:v>
                </c:pt>
                <c:pt idx="81">
                  <c:v>2021-09-15</c:v>
                </c:pt>
                <c:pt idx="82">
                  <c:v>2021-09-16</c:v>
                </c:pt>
                <c:pt idx="83">
                  <c:v>2021-09-17</c:v>
                </c:pt>
                <c:pt idx="84">
                  <c:v>2021-09-18</c:v>
                </c:pt>
                <c:pt idx="85">
                  <c:v>2021-09-20</c:v>
                </c:pt>
                <c:pt idx="86">
                  <c:v>2021-09-21</c:v>
                </c:pt>
                <c:pt idx="87">
                  <c:v>% Acumulado</c:v>
                </c:pt>
              </c:strCache>
            </c:strRef>
          </c:cat>
          <c:val>
            <c:numRef>
              <c:f>'Cuadros y gráficos Lugar (2)'!$K$99:$K$186</c:f>
              <c:numCache>
                <c:formatCode>0.0%</c:formatCode>
                <c:ptCount val="88"/>
                <c:pt idx="0">
                  <c:v>0.1380952380952381</c:v>
                </c:pt>
                <c:pt idx="1">
                  <c:v>9.5454545454545459E-2</c:v>
                </c:pt>
                <c:pt idx="2">
                  <c:v>0.1044349070100143</c:v>
                </c:pt>
                <c:pt idx="3">
                  <c:v>0.12769353551476456</c:v>
                </c:pt>
                <c:pt idx="4">
                  <c:v>0.1360655737704918</c:v>
                </c:pt>
                <c:pt idx="5">
                  <c:v>8.5782366957903103E-2</c:v>
                </c:pt>
                <c:pt idx="6">
                  <c:v>0.14523121387283236</c:v>
                </c:pt>
                <c:pt idx="7">
                  <c:v>9.5724907063197029E-2</c:v>
                </c:pt>
                <c:pt idx="8">
                  <c:v>0.17120622568093385</c:v>
                </c:pt>
                <c:pt idx="9">
                  <c:v>0.11940298507462686</c:v>
                </c:pt>
                <c:pt idx="10">
                  <c:v>0.14526484751203853</c:v>
                </c:pt>
                <c:pt idx="11">
                  <c:v>0.14488636363636365</c:v>
                </c:pt>
                <c:pt idx="12">
                  <c:v>0.13016270337922403</c:v>
                </c:pt>
                <c:pt idx="13">
                  <c:v>0.1477139507620164</c:v>
                </c:pt>
                <c:pt idx="14">
                  <c:v>8.5053674649050365E-2</c:v>
                </c:pt>
                <c:pt idx="15">
                  <c:v>0.10258868648130393</c:v>
                </c:pt>
                <c:pt idx="16">
                  <c:v>9.7928436911487754E-2</c:v>
                </c:pt>
                <c:pt idx="17">
                  <c:v>0.17061923583662714</c:v>
                </c:pt>
                <c:pt idx="18">
                  <c:v>0.14935064935064934</c:v>
                </c:pt>
                <c:pt idx="19">
                  <c:v>0.20814479638009051</c:v>
                </c:pt>
                <c:pt idx="20">
                  <c:v>0.17286501377410468</c:v>
                </c:pt>
                <c:pt idx="21">
                  <c:v>0.16902515723270439</c:v>
                </c:pt>
                <c:pt idx="22">
                  <c:v>0.17462165308498254</c:v>
                </c:pt>
                <c:pt idx="23">
                  <c:v>0.22841225626740946</c:v>
                </c:pt>
                <c:pt idx="24">
                  <c:v>0.17249417249417248</c:v>
                </c:pt>
                <c:pt idx="25">
                  <c:v>0.17529360591561549</c:v>
                </c:pt>
                <c:pt idx="26">
                  <c:v>0.19013360739979446</c:v>
                </c:pt>
                <c:pt idx="27">
                  <c:v>0.16396103896103897</c:v>
                </c:pt>
                <c:pt idx="28">
                  <c:v>0.136226034308779</c:v>
                </c:pt>
                <c:pt idx="29">
                  <c:v>0.19305993690851736</c:v>
                </c:pt>
                <c:pt idx="30">
                  <c:v>0.21837893649974188</c:v>
                </c:pt>
                <c:pt idx="31">
                  <c:v>0.24254928931682715</c:v>
                </c:pt>
                <c:pt idx="32">
                  <c:v>0.15778401122019636</c:v>
                </c:pt>
                <c:pt idx="33">
                  <c:v>0.18892508143322476</c:v>
                </c:pt>
                <c:pt idx="34">
                  <c:v>0.20659340659340658</c:v>
                </c:pt>
                <c:pt idx="35">
                  <c:v>0.200734394124847</c:v>
                </c:pt>
                <c:pt idx="36">
                  <c:v>0.16949152542372881</c:v>
                </c:pt>
                <c:pt idx="37">
                  <c:v>0.19746376811594202</c:v>
                </c:pt>
                <c:pt idx="38">
                  <c:v>0.18518518518518517</c:v>
                </c:pt>
                <c:pt idx="39">
                  <c:v>0.24205378973105135</c:v>
                </c:pt>
                <c:pt idx="40">
                  <c:v>0.24503968253968253</c:v>
                </c:pt>
                <c:pt idx="41">
                  <c:v>0.32635253054101221</c:v>
                </c:pt>
                <c:pt idx="42">
                  <c:v>0.22150537634408601</c:v>
                </c:pt>
                <c:pt idx="43">
                  <c:v>0.1735769501054111</c:v>
                </c:pt>
                <c:pt idx="44">
                  <c:v>0.21721311475409835</c:v>
                </c:pt>
                <c:pt idx="45">
                  <c:v>0.19235668789808918</c:v>
                </c:pt>
                <c:pt idx="46">
                  <c:v>0.30062630480167013</c:v>
                </c:pt>
                <c:pt idx="47">
                  <c:v>0.15560640732265446</c:v>
                </c:pt>
                <c:pt idx="48">
                  <c:v>0.10795454545454546</c:v>
                </c:pt>
                <c:pt idx="49">
                  <c:v>0.15725190839694655</c:v>
                </c:pt>
                <c:pt idx="50">
                  <c:v>0.17627401837928153</c:v>
                </c:pt>
                <c:pt idx="51">
                  <c:v>0.23742838956078929</c:v>
                </c:pt>
                <c:pt idx="52">
                  <c:v>0.14549180327868852</c:v>
                </c:pt>
                <c:pt idx="53">
                  <c:v>0.24647887323943662</c:v>
                </c:pt>
                <c:pt idx="54">
                  <c:v>0.25629290617848971</c:v>
                </c:pt>
                <c:pt idx="55">
                  <c:v>0.1488933601609658</c:v>
                </c:pt>
                <c:pt idx="56">
                  <c:v>0.27739984882842028</c:v>
                </c:pt>
                <c:pt idx="57">
                  <c:v>0.15539033457249071</c:v>
                </c:pt>
                <c:pt idx="58">
                  <c:v>0.2761714855433699</c:v>
                </c:pt>
                <c:pt idx="59">
                  <c:v>0.39884393063583817</c:v>
                </c:pt>
                <c:pt idx="60">
                  <c:v>0.24795417348608839</c:v>
                </c:pt>
                <c:pt idx="61">
                  <c:v>0.2964996568291009</c:v>
                </c:pt>
                <c:pt idx="62">
                  <c:v>0.28635597978663674</c:v>
                </c:pt>
                <c:pt idx="63">
                  <c:v>0.32291666666666669</c:v>
                </c:pt>
                <c:pt idx="64">
                  <c:v>0.15680473372781065</c:v>
                </c:pt>
                <c:pt idx="65">
                  <c:v>0.17408123791102514</c:v>
                </c:pt>
                <c:pt idx="66">
                  <c:v>0.23853211009174313</c:v>
                </c:pt>
                <c:pt idx="67">
                  <c:v>0.25123152709359609</c:v>
                </c:pt>
                <c:pt idx="68">
                  <c:v>0.39228295819935693</c:v>
                </c:pt>
                <c:pt idx="69">
                  <c:v>0.23115577889447236</c:v>
                </c:pt>
                <c:pt idx="70">
                  <c:v>0.3907380607814761</c:v>
                </c:pt>
                <c:pt idx="71">
                  <c:v>0.27419354838709675</c:v>
                </c:pt>
                <c:pt idx="72">
                  <c:v>0.31445170660856936</c:v>
                </c:pt>
                <c:pt idx="73">
                  <c:v>0.30796586059743952</c:v>
                </c:pt>
                <c:pt idx="74">
                  <c:v>0.3205192211682476</c:v>
                </c:pt>
                <c:pt idx="75">
                  <c:v>0.24003009781790821</c:v>
                </c:pt>
                <c:pt idx="76">
                  <c:v>0.26413921690490988</c:v>
                </c:pt>
                <c:pt idx="77">
                  <c:v>0.25146689019279128</c:v>
                </c:pt>
                <c:pt idx="78">
                  <c:v>0.16427104722792607</c:v>
                </c:pt>
                <c:pt idx="79">
                  <c:v>0.22376738305941846</c:v>
                </c:pt>
                <c:pt idx="80">
                  <c:v>0.37054860442733395</c:v>
                </c:pt>
                <c:pt idx="81">
                  <c:v>0.35324675324675325</c:v>
                </c:pt>
                <c:pt idx="82">
                  <c:v>0.34370370370370368</c:v>
                </c:pt>
                <c:pt idx="83">
                  <c:v>0.20443349753694581</c:v>
                </c:pt>
                <c:pt idx="84">
                  <c:v>0.33576642335766421</c:v>
                </c:pt>
                <c:pt idx="85">
                  <c:v>0.37142857142857144</c:v>
                </c:pt>
                <c:pt idx="86">
                  <c:v>0.27557411273486432</c:v>
                </c:pt>
                <c:pt idx="87">
                  <c:v>0.21052631578947367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5A-4048-9484-B2CE2D9A776F}"/>
            </c:ext>
          </c:extLst>
        </c:ser>
        <c:ser>
          <c:idx val="2"/>
          <c:order val="2"/>
          <c:tx>
            <c:strRef>
              <c:f>'Cuadros y gráficos Lugar (2)'!$L$98</c:f>
              <c:strCache>
                <c:ptCount val="1"/>
                <c:pt idx="0">
                  <c:v>% Sin tapabocas</c:v>
                </c:pt>
              </c:strCache>
            </c:strRef>
          </c:tx>
          <c:spPr>
            <a:ln w="12700" cap="rnd">
              <a:solidFill>
                <a:srgbClr val="FF0000">
                  <a:alpha val="43000"/>
                </a:srgb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0000">
                  <a:alpha val="43000"/>
                </a:srgbClr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 (2)'!$C$99:$C$186</c:f>
              <c:strCache>
                <c:ptCount val="88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2021-06-04</c:v>
                </c:pt>
                <c:pt idx="20">
                  <c:v>2021-06-08</c:v>
                </c:pt>
                <c:pt idx="21">
                  <c:v>2021-06-10</c:v>
                </c:pt>
                <c:pt idx="22">
                  <c:v>2021-06-11</c:v>
                </c:pt>
                <c:pt idx="23">
                  <c:v>2021-06-12</c:v>
                </c:pt>
                <c:pt idx="24">
                  <c:v>2021-06-15</c:v>
                </c:pt>
                <c:pt idx="25">
                  <c:v>2021-06-16</c:v>
                </c:pt>
                <c:pt idx="26">
                  <c:v>2021-06-17</c:v>
                </c:pt>
                <c:pt idx="27">
                  <c:v>2021-06-18</c:v>
                </c:pt>
                <c:pt idx="28">
                  <c:v>2021-06-19</c:v>
                </c:pt>
                <c:pt idx="29">
                  <c:v>2021-06-21</c:v>
                </c:pt>
                <c:pt idx="30">
                  <c:v>2021-06-22</c:v>
                </c:pt>
                <c:pt idx="31">
                  <c:v>2021-06-23</c:v>
                </c:pt>
                <c:pt idx="32">
                  <c:v>2021-06-24</c:v>
                </c:pt>
                <c:pt idx="33">
                  <c:v>2021-06-25</c:v>
                </c:pt>
                <c:pt idx="34">
                  <c:v>2021-06-26</c:v>
                </c:pt>
                <c:pt idx="35">
                  <c:v>2021-06-29</c:v>
                </c:pt>
                <c:pt idx="36">
                  <c:v>2021-06-30</c:v>
                </c:pt>
                <c:pt idx="37">
                  <c:v>2021-07-01</c:v>
                </c:pt>
                <c:pt idx="38">
                  <c:v>2021-07-02</c:v>
                </c:pt>
                <c:pt idx="39">
                  <c:v>2021-07-03</c:v>
                </c:pt>
                <c:pt idx="40">
                  <c:v>2021-07-06</c:v>
                </c:pt>
                <c:pt idx="41">
                  <c:v>2021-07-07</c:v>
                </c:pt>
                <c:pt idx="42">
                  <c:v>2021-07-08</c:v>
                </c:pt>
                <c:pt idx="43">
                  <c:v>2021-07-09</c:v>
                </c:pt>
                <c:pt idx="44">
                  <c:v>2021-07-10</c:v>
                </c:pt>
                <c:pt idx="45">
                  <c:v>2021-07-12</c:v>
                </c:pt>
                <c:pt idx="46">
                  <c:v>2021-07-13</c:v>
                </c:pt>
                <c:pt idx="47">
                  <c:v>2021-07-14</c:v>
                </c:pt>
                <c:pt idx="48">
                  <c:v>2021-07-15</c:v>
                </c:pt>
                <c:pt idx="49">
                  <c:v>2021-07-16</c:v>
                </c:pt>
                <c:pt idx="50">
                  <c:v>2021-07-17</c:v>
                </c:pt>
                <c:pt idx="51">
                  <c:v>2021-07-19</c:v>
                </c:pt>
                <c:pt idx="52">
                  <c:v>2021-07-21</c:v>
                </c:pt>
                <c:pt idx="53">
                  <c:v>2021-07-22</c:v>
                </c:pt>
                <c:pt idx="54">
                  <c:v>2021-07-23</c:v>
                </c:pt>
                <c:pt idx="55">
                  <c:v>2021-07-24</c:v>
                </c:pt>
                <c:pt idx="56">
                  <c:v>2021-07-28</c:v>
                </c:pt>
                <c:pt idx="57">
                  <c:v>2021-07-29</c:v>
                </c:pt>
                <c:pt idx="58">
                  <c:v>2021-07-30</c:v>
                </c:pt>
                <c:pt idx="59">
                  <c:v>2021-07-31</c:v>
                </c:pt>
                <c:pt idx="60">
                  <c:v>2021-08-03</c:v>
                </c:pt>
                <c:pt idx="61">
                  <c:v>2021-08-04</c:v>
                </c:pt>
                <c:pt idx="62">
                  <c:v>2021-08-05</c:v>
                </c:pt>
                <c:pt idx="63">
                  <c:v>2021-08-06</c:v>
                </c:pt>
                <c:pt idx="64">
                  <c:v>2021-08-12</c:v>
                </c:pt>
                <c:pt idx="65">
                  <c:v>2021-08-17</c:v>
                </c:pt>
                <c:pt idx="66">
                  <c:v>2021-08-18</c:v>
                </c:pt>
                <c:pt idx="67">
                  <c:v>2021-08-19</c:v>
                </c:pt>
                <c:pt idx="68">
                  <c:v>2021-08-20</c:v>
                </c:pt>
                <c:pt idx="69">
                  <c:v>2021-08-28</c:v>
                </c:pt>
                <c:pt idx="70">
                  <c:v>2021-08-30</c:v>
                </c:pt>
                <c:pt idx="71">
                  <c:v>2021-08-31</c:v>
                </c:pt>
                <c:pt idx="72">
                  <c:v>2021-09-01</c:v>
                </c:pt>
                <c:pt idx="73">
                  <c:v>2021-09-02</c:v>
                </c:pt>
                <c:pt idx="74">
                  <c:v>2021-09-03</c:v>
                </c:pt>
                <c:pt idx="75">
                  <c:v>2021-09-04</c:v>
                </c:pt>
                <c:pt idx="76">
                  <c:v>2021-09-06</c:v>
                </c:pt>
                <c:pt idx="77">
                  <c:v>2021-09-08</c:v>
                </c:pt>
                <c:pt idx="78">
                  <c:v>2021-09-10</c:v>
                </c:pt>
                <c:pt idx="79">
                  <c:v>2021-09-13</c:v>
                </c:pt>
                <c:pt idx="80">
                  <c:v>2021-09-14</c:v>
                </c:pt>
                <c:pt idx="81">
                  <c:v>2021-09-15</c:v>
                </c:pt>
                <c:pt idx="82">
                  <c:v>2021-09-16</c:v>
                </c:pt>
                <c:pt idx="83">
                  <c:v>2021-09-17</c:v>
                </c:pt>
                <c:pt idx="84">
                  <c:v>2021-09-18</c:v>
                </c:pt>
                <c:pt idx="85">
                  <c:v>2021-09-20</c:v>
                </c:pt>
                <c:pt idx="86">
                  <c:v>2021-09-21</c:v>
                </c:pt>
                <c:pt idx="87">
                  <c:v>% Acumulado</c:v>
                </c:pt>
              </c:strCache>
            </c:strRef>
          </c:cat>
          <c:val>
            <c:numRef>
              <c:f>'Cuadros y gráficos Lugar (2)'!$L$99:$L$186</c:f>
              <c:numCache>
                <c:formatCode>0.0%</c:formatCode>
                <c:ptCount val="88"/>
                <c:pt idx="0">
                  <c:v>9.5238095238095247E-3</c:v>
                </c:pt>
                <c:pt idx="1">
                  <c:v>4.5454545454545452E-3</c:v>
                </c:pt>
                <c:pt idx="2">
                  <c:v>8.5836909871244635E-3</c:v>
                </c:pt>
                <c:pt idx="3">
                  <c:v>1.0375099760574621E-2</c:v>
                </c:pt>
                <c:pt idx="4">
                  <c:v>1.1475409836065573E-2</c:v>
                </c:pt>
                <c:pt idx="5">
                  <c:v>8.737092930897538E-3</c:v>
                </c:pt>
                <c:pt idx="6">
                  <c:v>1.6618497109826588E-2</c:v>
                </c:pt>
                <c:pt idx="7">
                  <c:v>1.2081784386617101E-2</c:v>
                </c:pt>
                <c:pt idx="8">
                  <c:v>7.7821011673151752E-3</c:v>
                </c:pt>
                <c:pt idx="9">
                  <c:v>5.4274084124830389E-3</c:v>
                </c:pt>
                <c:pt idx="10">
                  <c:v>1.2038523274478331E-2</c:v>
                </c:pt>
                <c:pt idx="11">
                  <c:v>9.943181818181818E-3</c:v>
                </c:pt>
                <c:pt idx="12">
                  <c:v>1.5018773466833541E-2</c:v>
                </c:pt>
                <c:pt idx="13">
                  <c:v>5.8616647127784291E-3</c:v>
                </c:pt>
                <c:pt idx="14">
                  <c:v>6.6061106523534266E-3</c:v>
                </c:pt>
                <c:pt idx="15">
                  <c:v>5.7526366251198467E-3</c:v>
                </c:pt>
                <c:pt idx="16">
                  <c:v>1.6949152542372881E-2</c:v>
                </c:pt>
                <c:pt idx="17">
                  <c:v>3.2279314888010543E-2</c:v>
                </c:pt>
                <c:pt idx="18">
                  <c:v>1.6233766233766232E-2</c:v>
                </c:pt>
                <c:pt idx="19">
                  <c:v>3.1674208144796379E-2</c:v>
                </c:pt>
                <c:pt idx="20">
                  <c:v>1.790633608815427E-2</c:v>
                </c:pt>
                <c:pt idx="21">
                  <c:v>5.4245283018867926E-2</c:v>
                </c:pt>
                <c:pt idx="22">
                  <c:v>2.7939464493597205E-2</c:v>
                </c:pt>
                <c:pt idx="23">
                  <c:v>8.356545961002786E-3</c:v>
                </c:pt>
                <c:pt idx="24">
                  <c:v>3.9627039627039624E-2</c:v>
                </c:pt>
                <c:pt idx="25">
                  <c:v>2.6098303610265331E-2</c:v>
                </c:pt>
                <c:pt idx="26">
                  <c:v>3.391572456320658E-2</c:v>
                </c:pt>
                <c:pt idx="27">
                  <c:v>8.1168831168831161E-3</c:v>
                </c:pt>
                <c:pt idx="28">
                  <c:v>3.3299697275479316E-2</c:v>
                </c:pt>
                <c:pt idx="29">
                  <c:v>4.9842271293375394E-2</c:v>
                </c:pt>
                <c:pt idx="30">
                  <c:v>4.1300980898296334E-2</c:v>
                </c:pt>
                <c:pt idx="31">
                  <c:v>3.6680421824850984E-2</c:v>
                </c:pt>
                <c:pt idx="32">
                  <c:v>4.7685834502103785E-2</c:v>
                </c:pt>
                <c:pt idx="33">
                  <c:v>1.3680781758957655E-2</c:v>
                </c:pt>
                <c:pt idx="34">
                  <c:v>3.8461538461538464E-2</c:v>
                </c:pt>
                <c:pt idx="35">
                  <c:v>4.0391676866585069E-2</c:v>
                </c:pt>
                <c:pt idx="36">
                  <c:v>1.6949152542372881E-2</c:v>
                </c:pt>
                <c:pt idx="37">
                  <c:v>4.710144927536232E-2</c:v>
                </c:pt>
                <c:pt idx="38">
                  <c:v>3.7037037037037035E-2</c:v>
                </c:pt>
                <c:pt idx="39">
                  <c:v>5.5012224938875302E-2</c:v>
                </c:pt>
                <c:pt idx="40">
                  <c:v>3.0753968253968252E-2</c:v>
                </c:pt>
                <c:pt idx="41">
                  <c:v>3.6649214659685861E-2</c:v>
                </c:pt>
                <c:pt idx="42">
                  <c:v>3.2258064516129031E-2</c:v>
                </c:pt>
                <c:pt idx="43">
                  <c:v>4.9894588896697116E-2</c:v>
                </c:pt>
                <c:pt idx="44">
                  <c:v>7.4590163934426232E-2</c:v>
                </c:pt>
                <c:pt idx="45">
                  <c:v>2.1656050955414011E-2</c:v>
                </c:pt>
                <c:pt idx="46">
                  <c:v>5.5671537926235214E-2</c:v>
                </c:pt>
                <c:pt idx="47">
                  <c:v>2.2883295194508008E-2</c:v>
                </c:pt>
                <c:pt idx="48">
                  <c:v>6.6287878787878785E-2</c:v>
                </c:pt>
                <c:pt idx="49">
                  <c:v>3.0534351145038167E-2</c:v>
                </c:pt>
                <c:pt idx="50">
                  <c:v>2.5898078529657476E-2</c:v>
                </c:pt>
                <c:pt idx="51">
                  <c:v>3.9465308720560151E-2</c:v>
                </c:pt>
                <c:pt idx="52">
                  <c:v>3.0737704918032786E-2</c:v>
                </c:pt>
                <c:pt idx="53">
                  <c:v>5.9859154929577461E-2</c:v>
                </c:pt>
                <c:pt idx="54">
                  <c:v>9.6681922196796333E-2</c:v>
                </c:pt>
                <c:pt idx="55">
                  <c:v>5.6338028169014086E-2</c:v>
                </c:pt>
                <c:pt idx="56">
                  <c:v>4.0816326530612242E-2</c:v>
                </c:pt>
                <c:pt idx="57">
                  <c:v>3.717472118959108E-2</c:v>
                </c:pt>
                <c:pt idx="58">
                  <c:v>3.6889332003988036E-2</c:v>
                </c:pt>
                <c:pt idx="59">
                  <c:v>4.046242774566474E-2</c:v>
                </c:pt>
                <c:pt idx="60">
                  <c:v>5.7283142389525366E-2</c:v>
                </c:pt>
                <c:pt idx="61">
                  <c:v>2.4021962937542895E-2</c:v>
                </c:pt>
                <c:pt idx="62">
                  <c:v>7.5800112296462663E-2</c:v>
                </c:pt>
                <c:pt idx="63">
                  <c:v>5.9895833333333336E-2</c:v>
                </c:pt>
                <c:pt idx="64">
                  <c:v>3.8461538461538464E-2</c:v>
                </c:pt>
                <c:pt idx="65">
                  <c:v>2.9013539651837523E-2</c:v>
                </c:pt>
                <c:pt idx="66">
                  <c:v>3.2110091743119268E-2</c:v>
                </c:pt>
                <c:pt idx="67">
                  <c:v>0.10098522167487685</c:v>
                </c:pt>
                <c:pt idx="68">
                  <c:v>5.4662379421221867E-2</c:v>
                </c:pt>
                <c:pt idx="69">
                  <c:v>0.11055276381909548</c:v>
                </c:pt>
                <c:pt idx="70">
                  <c:v>4.3415340086830678E-2</c:v>
                </c:pt>
                <c:pt idx="71">
                  <c:v>4.5161290322580643E-2</c:v>
                </c:pt>
                <c:pt idx="72">
                  <c:v>0.11546840958605664</c:v>
                </c:pt>
                <c:pt idx="73">
                  <c:v>7.0412517780938835E-2</c:v>
                </c:pt>
                <c:pt idx="74">
                  <c:v>0.11333000499251124</c:v>
                </c:pt>
                <c:pt idx="75">
                  <c:v>2.4830699774266364E-2</c:v>
                </c:pt>
                <c:pt idx="76">
                  <c:v>3.791174642635177E-2</c:v>
                </c:pt>
                <c:pt idx="77">
                  <c:v>2.4308466051969825E-2</c:v>
                </c:pt>
                <c:pt idx="78">
                  <c:v>3.3538672142368241E-2</c:v>
                </c:pt>
                <c:pt idx="79">
                  <c:v>5.0568900126422248E-2</c:v>
                </c:pt>
                <c:pt idx="80">
                  <c:v>8.7584215591915301E-2</c:v>
                </c:pt>
                <c:pt idx="81">
                  <c:v>8.0519480519480519E-2</c:v>
                </c:pt>
                <c:pt idx="82">
                  <c:v>6.1481481481481484E-2</c:v>
                </c:pt>
                <c:pt idx="83">
                  <c:v>6.6502463054187194E-2</c:v>
                </c:pt>
                <c:pt idx="84">
                  <c:v>8.1021897810218985E-2</c:v>
                </c:pt>
                <c:pt idx="85">
                  <c:v>0.11948051948051948</c:v>
                </c:pt>
                <c:pt idx="86">
                  <c:v>6.7327766179540713E-2</c:v>
                </c:pt>
                <c:pt idx="87">
                  <c:v>4.1198928124321021E-2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5A-4048-9484-B2CE2D9A776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1098176"/>
        <c:axId val="511097520"/>
      </c:lineChart>
      <c:catAx>
        <c:axId val="51109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7520"/>
        <c:crosses val="autoZero"/>
        <c:auto val="1"/>
        <c:lblAlgn val="ctr"/>
        <c:lblOffset val="100"/>
        <c:noMultiLvlLbl val="0"/>
      </c:catAx>
      <c:valAx>
        <c:axId val="511097520"/>
        <c:scaling>
          <c:orientation val="minMax"/>
          <c:max val="1"/>
          <c:min val="0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158227648211424"/>
          <c:y val="0.92446211480899521"/>
          <c:w val="0.29763663615615304"/>
          <c:h val="4.76326972779923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509587</xdr:colOff>
      <xdr:row>25</xdr:row>
      <xdr:rowOff>19050</xdr:rowOff>
    </xdr:from>
    <xdr:to>
      <xdr:col>16</xdr:col>
      <xdr:colOff>903514</xdr:colOff>
      <xdr:row>48</xdr:row>
      <xdr:rowOff>97972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902DAD1-E47A-45A8-9BD0-3D829134A1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866775</xdr:colOff>
      <xdr:row>50</xdr:row>
      <xdr:rowOff>21772</xdr:rowOff>
    </xdr:from>
    <xdr:to>
      <xdr:col>17</xdr:col>
      <xdr:colOff>620485</xdr:colOff>
      <xdr:row>74</xdr:row>
      <xdr:rowOff>152401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A7BD599-F303-44DC-B33B-4755A3A46C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85726</xdr:colOff>
      <xdr:row>5</xdr:row>
      <xdr:rowOff>19049</xdr:rowOff>
    </xdr:from>
    <xdr:to>
      <xdr:col>9</xdr:col>
      <xdr:colOff>409576</xdr:colOff>
      <xdr:row>21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2192AB4-B493-4647-AAE0-FF74F17B63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680</xdr:colOff>
      <xdr:row>53</xdr:row>
      <xdr:rowOff>67626</xdr:rowOff>
    </xdr:from>
    <xdr:to>
      <xdr:col>30</xdr:col>
      <xdr:colOff>239486</xdr:colOff>
      <xdr:row>70</xdr:row>
      <xdr:rowOff>72389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B856893-D985-4489-9987-33D61D1CB9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380999</xdr:colOff>
      <xdr:row>23</xdr:row>
      <xdr:rowOff>85725</xdr:rowOff>
    </xdr:from>
    <xdr:to>
      <xdr:col>27</xdr:col>
      <xdr:colOff>326570</xdr:colOff>
      <xdr:row>40</xdr:row>
      <xdr:rowOff>90488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DB82184-B51B-48E8-B037-DCE4522AF4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57150</xdr:colOff>
      <xdr:row>79</xdr:row>
      <xdr:rowOff>104776</xdr:rowOff>
    </xdr:from>
    <xdr:to>
      <xdr:col>14</xdr:col>
      <xdr:colOff>452438</xdr:colOff>
      <xdr:row>93</xdr:row>
      <xdr:rowOff>57150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E68294C-74C1-429D-B82C-82D07479F6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322491</xdr:colOff>
      <xdr:row>95</xdr:row>
      <xdr:rowOff>10887</xdr:rowOff>
    </xdr:from>
    <xdr:to>
      <xdr:col>14</xdr:col>
      <xdr:colOff>620486</xdr:colOff>
      <xdr:row>109</xdr:row>
      <xdr:rowOff>55111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BFF75DD9-FED0-4973-86B2-021454D23B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47625</xdr:colOff>
      <xdr:row>6</xdr:row>
      <xdr:rowOff>38099</xdr:rowOff>
    </xdr:from>
    <xdr:to>
      <xdr:col>13</xdr:col>
      <xdr:colOff>581025</xdr:colOff>
      <xdr:row>19</xdr:row>
      <xdr:rowOff>33336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DB9BDA7F-18EF-491C-8E97-2B71E46AEE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611521</xdr:colOff>
      <xdr:row>99</xdr:row>
      <xdr:rowOff>157443</xdr:rowOff>
    </xdr:from>
    <xdr:to>
      <xdr:col>40</xdr:col>
      <xdr:colOff>448235</xdr:colOff>
      <xdr:row>126</xdr:row>
      <xdr:rowOff>137832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71BC067-A01F-4A48-8185-0C7FEBE6B6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</xdr:colOff>
      <xdr:row>283</xdr:row>
      <xdr:rowOff>228599</xdr:rowOff>
    </xdr:from>
    <xdr:to>
      <xdr:col>35</xdr:col>
      <xdr:colOff>674914</xdr:colOff>
      <xdr:row>314</xdr:row>
      <xdr:rowOff>97970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324BED6-3395-4E74-ADF6-28B6AF71A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474009</xdr:colOff>
      <xdr:row>455</xdr:row>
      <xdr:rowOff>56350</xdr:rowOff>
    </xdr:from>
    <xdr:to>
      <xdr:col>41</xdr:col>
      <xdr:colOff>242048</xdr:colOff>
      <xdr:row>480</xdr:row>
      <xdr:rowOff>34579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C9B5FD8-973B-440C-AA37-BA818B236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284017</xdr:colOff>
      <xdr:row>619</xdr:row>
      <xdr:rowOff>65315</xdr:rowOff>
    </xdr:from>
    <xdr:to>
      <xdr:col>37</xdr:col>
      <xdr:colOff>726141</xdr:colOff>
      <xdr:row>653</xdr:row>
      <xdr:rowOff>65315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9CDB486-71AA-41B6-9D5D-CEC0E0145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2392680</xdr:colOff>
      <xdr:row>2</xdr:row>
      <xdr:rowOff>133350</xdr:rowOff>
    </xdr:from>
    <xdr:to>
      <xdr:col>5</xdr:col>
      <xdr:colOff>2430780</xdr:colOff>
      <xdr:row>23</xdr:row>
      <xdr:rowOff>45720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79E026D-E82F-4B55-8C2A-962B1E9AB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2392680</xdr:colOff>
      <xdr:row>2</xdr:row>
      <xdr:rowOff>133350</xdr:rowOff>
    </xdr:from>
    <xdr:to>
      <xdr:col>5</xdr:col>
      <xdr:colOff>2430780</xdr:colOff>
      <xdr:row>23</xdr:row>
      <xdr:rowOff>45720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98C822A-D9D0-4560-BF34-467B923DBB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2392680</xdr:colOff>
      <xdr:row>2</xdr:row>
      <xdr:rowOff>133350</xdr:rowOff>
    </xdr:from>
    <xdr:to>
      <xdr:col>5</xdr:col>
      <xdr:colOff>2430780</xdr:colOff>
      <xdr:row>23</xdr:row>
      <xdr:rowOff>45720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48D545-A724-47A8-95FB-76EDEB9D9D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2392680</xdr:colOff>
      <xdr:row>2</xdr:row>
      <xdr:rowOff>133350</xdr:rowOff>
    </xdr:from>
    <xdr:to>
      <xdr:col>5</xdr:col>
      <xdr:colOff>2430780</xdr:colOff>
      <xdr:row>23</xdr:row>
      <xdr:rowOff>45720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9CE6398-F063-494C-A38F-A7258D296B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509587</xdr:colOff>
      <xdr:row>25</xdr:row>
      <xdr:rowOff>19050</xdr:rowOff>
    </xdr:from>
    <xdr:to>
      <xdr:col>16</xdr:col>
      <xdr:colOff>852487</xdr:colOff>
      <xdr:row>48</xdr:row>
      <xdr:rowOff>97972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EE3A7A0-870D-4EAA-9117-F8C20157E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866775</xdr:colOff>
      <xdr:row>50</xdr:row>
      <xdr:rowOff>21772</xdr:rowOff>
    </xdr:from>
    <xdr:to>
      <xdr:col>17</xdr:col>
      <xdr:colOff>620485</xdr:colOff>
      <xdr:row>74</xdr:row>
      <xdr:rowOff>152401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91A686F-6747-4615-AE23-439080578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85726</xdr:colOff>
      <xdr:row>5</xdr:row>
      <xdr:rowOff>19049</xdr:rowOff>
    </xdr:from>
    <xdr:to>
      <xdr:col>9</xdr:col>
      <xdr:colOff>409576</xdr:colOff>
      <xdr:row>21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7A0230A1-E680-4B50-B7C4-E87F2C3CB8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680</xdr:colOff>
      <xdr:row>53</xdr:row>
      <xdr:rowOff>67626</xdr:rowOff>
    </xdr:from>
    <xdr:to>
      <xdr:col>30</xdr:col>
      <xdr:colOff>239486</xdr:colOff>
      <xdr:row>70</xdr:row>
      <xdr:rowOff>72389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43BD5106-2173-4581-B164-4ECC4A66FD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380999</xdr:colOff>
      <xdr:row>23</xdr:row>
      <xdr:rowOff>85725</xdr:rowOff>
    </xdr:from>
    <xdr:to>
      <xdr:col>27</xdr:col>
      <xdr:colOff>326570</xdr:colOff>
      <xdr:row>40</xdr:row>
      <xdr:rowOff>90488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71D4B86A-0C82-4E37-B7F6-DF087DBDDB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57150</xdr:colOff>
      <xdr:row>79</xdr:row>
      <xdr:rowOff>104776</xdr:rowOff>
    </xdr:from>
    <xdr:to>
      <xdr:col>14</xdr:col>
      <xdr:colOff>452438</xdr:colOff>
      <xdr:row>93</xdr:row>
      <xdr:rowOff>57150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B2F7972C-2AF6-40BC-9A1B-8C6B43F5C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322491</xdr:colOff>
      <xdr:row>95</xdr:row>
      <xdr:rowOff>10887</xdr:rowOff>
    </xdr:from>
    <xdr:to>
      <xdr:col>14</xdr:col>
      <xdr:colOff>620486</xdr:colOff>
      <xdr:row>109</xdr:row>
      <xdr:rowOff>55111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7212D728-1A61-49B0-B237-93A5E6E0C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47625</xdr:colOff>
      <xdr:row>6</xdr:row>
      <xdr:rowOff>38099</xdr:rowOff>
    </xdr:from>
    <xdr:to>
      <xdr:col>13</xdr:col>
      <xdr:colOff>581025</xdr:colOff>
      <xdr:row>19</xdr:row>
      <xdr:rowOff>33336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30C05BF0-B1D0-4D83-9978-DBD82D2211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468086</xdr:colOff>
      <xdr:row>88</xdr:row>
      <xdr:rowOff>85725</xdr:rowOff>
    </xdr:from>
    <xdr:to>
      <xdr:col>38</xdr:col>
      <xdr:colOff>348343</xdr:colOff>
      <xdr:row>114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344876C-8403-4FAF-B6DF-A05890F79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</xdr:colOff>
      <xdr:row>256</xdr:row>
      <xdr:rowOff>228599</xdr:rowOff>
    </xdr:from>
    <xdr:to>
      <xdr:col>35</xdr:col>
      <xdr:colOff>674914</xdr:colOff>
      <xdr:row>287</xdr:row>
      <xdr:rowOff>97970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6CAF6D2-74EA-4C59-939C-147DF2C5DE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474009</xdr:colOff>
      <xdr:row>412</xdr:row>
      <xdr:rowOff>56350</xdr:rowOff>
    </xdr:from>
    <xdr:to>
      <xdr:col>41</xdr:col>
      <xdr:colOff>242048</xdr:colOff>
      <xdr:row>437</xdr:row>
      <xdr:rowOff>34579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3DC6107-7D71-4399-859C-50D0E9A202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284017</xdr:colOff>
      <xdr:row>558</xdr:row>
      <xdr:rowOff>65315</xdr:rowOff>
    </xdr:from>
    <xdr:to>
      <xdr:col>37</xdr:col>
      <xdr:colOff>726141</xdr:colOff>
      <xdr:row>592</xdr:row>
      <xdr:rowOff>65315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69CEC2D-C0DD-49FD-9827-D88604F046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Base%20cuadros%20y%20gr&#225;ficos%20Boletin%2017_20_08_21_2_w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lintong" refreshedDate="44461.790618749998" createdVersion="6" refreshedVersion="7" minRefreshableVersion="3" recordCount="743" xr:uid="{267689A3-DDE0-49CE-B81A-B63EF1E9076D}">
  <cacheSource type="worksheet">
    <worksheetSource ref="B1:L1048576" sheet="Base corte al  20 08 21 "/>
  </cacheSource>
  <cacheFields count="11">
    <cacheField name="Fecha de recolección2" numFmtId="14">
      <sharedItems containsBlank="1"/>
    </cacheField>
    <cacheField name="Nombre del recolector de la información" numFmtId="0">
      <sharedItems containsBlank="1"/>
    </cacheField>
    <cacheField name="Localidad donde se desarrolla el conteo" numFmtId="0">
      <sharedItems containsBlank="1"/>
    </cacheField>
    <cacheField name="Nombre del barrio" numFmtId="0">
      <sharedItems containsBlank="1"/>
    </cacheField>
    <cacheField name="Lugar de recolección " numFmtId="0">
      <sharedItems containsBlank="1" count="5">
        <s v="Plaza de mercado"/>
        <s v="Calle principal con aglomeración de púbico"/>
        <s v="Centro comercial"/>
        <s v="Otro"/>
        <m/>
      </sharedItems>
    </cacheField>
    <cacheField name="Tapabocas bien puesto " numFmtId="0">
      <sharedItems containsString="0" containsBlank="1" containsNumber="1" containsInteger="1" minValue="12" maxValue="599"/>
    </cacheField>
    <cacheField name="Tapabocas mal puesto" numFmtId="0">
      <sharedItems containsString="0" containsBlank="1" containsNumber="1" containsInteger="1" minValue="3" maxValue="239"/>
    </cacheField>
    <cacheField name="Sin tapabocas" numFmtId="0">
      <sharedItems containsString="0" containsBlank="1" containsNumber="1" containsInteger="1" minValue="-10" maxValue="152"/>
    </cacheField>
    <cacheField name="Vendedor tapabocas bien puesto " numFmtId="0">
      <sharedItems containsString="0" containsBlank="1" containsNumber="1" containsInteger="1" minValue="0" maxValue="143"/>
    </cacheField>
    <cacheField name="Vendedor tapabocas mal puesto " numFmtId="0">
      <sharedItems containsString="0" containsBlank="1" containsNumber="1" containsInteger="1" minValue="0" maxValue="125"/>
    </cacheField>
    <cacheField name="Vendedor sin tapabocas " numFmtId="0">
      <sharedItems containsString="0" containsBlank="1" containsNumber="1" containsInteger="1" minValue="0" maxValue="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lintong" refreshedDate="44461.790619560183" createdVersion="7" refreshedVersion="7" minRefreshableVersion="3" recordCount="737" xr:uid="{0872DEF8-6425-49DE-B848-ECCAE6794C20}">
  <cacheSource type="worksheet">
    <worksheetSource name="Tabla2"/>
  </cacheSource>
  <cacheFields count="20">
    <cacheField name="Fecha de recolección" numFmtId="14">
      <sharedItems containsSemiMixedTypes="0" containsNonDate="0" containsDate="1" containsString="0" minDate="2021-02-19T00:00:00" maxDate="2021-09-22T00:00:00" count="87">
        <d v="2021-02-19T00:00:00"/>
        <d v="2021-02-23T00:00:00"/>
        <d v="2021-02-25T00:00:00"/>
        <d v="2021-03-04T00:00:00"/>
        <d v="2021-03-05T00:00:00"/>
        <d v="2021-03-10T00:00:00"/>
        <d v="2021-03-11T00:00:00"/>
        <d v="2021-03-12T00:00:00"/>
        <d v="2021-03-29T00:00:00"/>
        <d v="2021-03-30T00:00:00"/>
        <d v="2021-04-06T00:00:00"/>
        <d v="2021-04-07T00:00:00"/>
        <d v="2021-04-15T00:00:00"/>
        <d v="2021-04-20T00:00:00"/>
        <d v="2021-05-04T00:00:00"/>
        <d v="2021-05-07T00:00:00"/>
        <d v="2021-05-21T00:00:00"/>
        <d v="2021-06-01T00:00:00"/>
        <d v="2021-06-03T00:00:00"/>
        <d v="2021-06-04T00:00:00"/>
        <d v="2021-06-08T00:00:00"/>
        <d v="2021-06-10T00:00:00"/>
        <d v="2021-06-11T00:00:00"/>
        <d v="2021-06-12T00:00:00"/>
        <d v="2021-06-15T00:00:00"/>
        <d v="2021-06-16T00:00:00"/>
        <d v="2021-06-17T00:00:00"/>
        <d v="2021-06-18T00:00:00"/>
        <d v="2021-06-19T00:00:00"/>
        <d v="2021-06-21T00:00:00"/>
        <d v="2021-06-22T00:00:00"/>
        <d v="2021-06-23T00:00:00"/>
        <d v="2021-06-24T00:00:00"/>
        <d v="2021-06-25T00:00:00"/>
        <d v="2021-06-26T00:00:00"/>
        <d v="2021-06-29T00:00:00"/>
        <d v="2021-06-30T00:00:00"/>
        <d v="2021-07-01T00:00:00"/>
        <d v="2021-07-02T00:00:00"/>
        <d v="2021-07-03T00:00:00"/>
        <d v="2021-07-06T00:00:00"/>
        <d v="2021-07-07T00:00:00"/>
        <d v="2021-07-08T00:00:00"/>
        <d v="2021-07-09T00:00:00"/>
        <d v="2021-07-10T00:00:00"/>
        <d v="2021-07-12T00:00:00"/>
        <d v="2021-07-13T00:00:00"/>
        <d v="2021-07-14T00:00:00"/>
        <d v="2021-07-15T00:00:00"/>
        <d v="2021-07-16T00:00:00"/>
        <d v="2021-07-17T00:00:00"/>
        <d v="2021-07-19T00:00:00"/>
        <d v="2021-07-21T00:00:00"/>
        <d v="2021-07-22T00:00:00"/>
        <d v="2021-07-23T00:00:00"/>
        <d v="2021-07-24T00:00:00"/>
        <d v="2021-07-28T00:00:00"/>
        <d v="2021-07-29T00:00:00"/>
        <d v="2021-07-30T00:00:00"/>
        <d v="2021-07-31T00:00:00"/>
        <d v="2021-08-03T00:00:00"/>
        <d v="2021-08-04T00:00:00"/>
        <d v="2021-08-05T00:00:00"/>
        <d v="2021-08-06T00:00:00"/>
        <d v="2021-08-12T00:00:00"/>
        <d v="2021-08-17T00:00:00"/>
        <d v="2021-08-18T00:00:00"/>
        <d v="2021-08-19T00:00:00"/>
        <d v="2021-08-20T00:00:00"/>
        <d v="2021-08-28T00:00:00"/>
        <d v="2021-08-30T00:00:00"/>
        <d v="2021-08-31T00:00:00"/>
        <d v="2021-09-01T00:00:00"/>
        <d v="2021-09-02T00:00:00"/>
        <d v="2021-09-03T00:00:00"/>
        <d v="2021-09-04T00:00:00"/>
        <d v="2021-09-06T00:00:00"/>
        <d v="2021-09-08T00:00:00"/>
        <d v="2021-09-10T00:00:00"/>
        <d v="2021-09-13T00:00:00"/>
        <d v="2021-09-14T00:00:00"/>
        <d v="2021-09-15T00:00:00"/>
        <d v="2021-09-16T00:00:00"/>
        <d v="2021-09-17T00:00:00"/>
        <d v="2021-09-18T00:00:00"/>
        <d v="2021-09-20T00:00:00"/>
        <d v="2021-09-21T00:00:00"/>
      </sharedItems>
      <fieldGroup base="0">
        <rangePr groupBy="days" startDate="2021-02-19T00:00:00" endDate="2021-09-22T00:00:00" groupInterval="15"/>
        <groupItems count="17">
          <s v="&lt;19/02/2021"/>
          <s v="19/02/2021 - 5/03/2021"/>
          <s v="6/03/2021 - 20/03/2021"/>
          <s v="21/03/2021 - 4/04/2021"/>
          <s v="5/04/2021 - 19/04/2021"/>
          <s v="20/04/2021 - 4/05/2021"/>
          <s v="5/05/2021 - 19/05/2021"/>
          <s v="20/05/2021 - 3/06/2021"/>
          <s v="4/06/2021 - 18/06/2021"/>
          <s v="19/06/2021 - 3/07/2021"/>
          <s v="4/07/2021 - 18/07/2021"/>
          <s v="19/07/2021 - 2/08/2021"/>
          <s v="3/08/2021 - 17/08/2021"/>
          <s v="18/08/2021 - 1/09/2021"/>
          <s v="2/09/2021 - 16/09/2021"/>
          <s v="17/09/2021 - 22/09/2021"/>
          <s v="&gt;22/09/2021"/>
        </groupItems>
      </fieldGroup>
    </cacheField>
    <cacheField name="Fecha de recolección2" numFmtId="14">
      <sharedItems/>
    </cacheField>
    <cacheField name="Nombre del recolector de la información" numFmtId="0">
      <sharedItems/>
    </cacheField>
    <cacheField name="Localidad donde se desarrolla el conteo" numFmtId="0">
      <sharedItems containsBlank="1"/>
    </cacheField>
    <cacheField name="Nombre del barrio" numFmtId="0">
      <sharedItems containsBlank="1"/>
    </cacheField>
    <cacheField name="Lugar de recolección " numFmtId="0">
      <sharedItems count="4">
        <s v="Plaza de mercado"/>
        <s v="Calle principal con aglomeración de púbico"/>
        <s v="Centro comercial"/>
        <s v="Otro"/>
      </sharedItems>
    </cacheField>
    <cacheField name="Tapabocas bien puesto " numFmtId="0">
      <sharedItems containsSemiMixedTypes="0" containsString="0" containsNumber="1" containsInteger="1" minValue="12" maxValue="599"/>
    </cacheField>
    <cacheField name="Tapabocas mal puesto" numFmtId="0">
      <sharedItems containsSemiMixedTypes="0" containsString="0" containsNumber="1" containsInteger="1" minValue="3" maxValue="239"/>
    </cacheField>
    <cacheField name="Sin tapabocas" numFmtId="0">
      <sharedItems containsSemiMixedTypes="0" containsString="0" containsNumber="1" containsInteger="1" minValue="-10" maxValue="152"/>
    </cacheField>
    <cacheField name="Vendedor tapabocas bien puesto " numFmtId="0">
      <sharedItems containsSemiMixedTypes="0" containsString="0" containsNumber="1" containsInteger="1" minValue="0" maxValue="143"/>
    </cacheField>
    <cacheField name="Vendedor tapabocas mal puesto " numFmtId="0">
      <sharedItems containsSemiMixedTypes="0" containsString="0" containsNumber="1" containsInteger="1" minValue="0" maxValue="125"/>
    </cacheField>
    <cacheField name="Vendedor sin tapabocas " numFmtId="0">
      <sharedItems containsSemiMixedTypes="0" containsString="0" containsNumber="1" containsInteger="1" minValue="0" maxValue="68"/>
    </cacheField>
    <cacheField name="Total" numFmtId="0">
      <sharedItems containsSemiMixedTypes="0" containsString="0" containsNumber="1" containsInteger="1" minValue="24" maxValue="762"/>
    </cacheField>
    <cacheField name="Total vendedor" numFmtId="0">
      <sharedItems containsSemiMixedTypes="0" containsString="0" containsNumber="1" containsInteger="1" minValue="0" maxValue="217"/>
    </cacheField>
    <cacheField name="Porcentaje tapabocas bien puesto" numFmtId="2">
      <sharedItems containsSemiMixedTypes="0" containsString="0" containsNumber="1" minValue="0.2356687898089172" maxValue="0.97306397306397308"/>
    </cacheField>
    <cacheField name="Porcentaje sin tapabocas" numFmtId="2">
      <sharedItems containsSemiMixedTypes="0" containsString="0" containsNumber="1" minValue="-0.13698630136986301" maxValue="0.31799163179916318"/>
    </cacheField>
    <cacheField name="Porcentaje vendedro tapabocas mal puesto" numFmtId="2">
      <sharedItems containsMixedTypes="1" containsNumber="1" minValue="0" maxValue="1"/>
    </cacheField>
    <cacheField name="Porcentaje vendedor sin tapaboca" numFmtId="2">
      <sharedItems containsMixedTypes="1" containsNumber="1" minValue="0" maxValue="0.6"/>
    </cacheField>
    <cacheField name="porcentaje Sin" numFmtId="0" formula="'Sin tapabocas'/Total" databaseField="0"/>
    <cacheField name="Porcentaje buen uso tapabocas" numFmtId="0" formula="'Tapabocas bien puesto '/Total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bservatorio" refreshedDate="44461.512651157405" createdVersion="6" refreshedVersion="6" minRefreshableVersion="3" recordCount="751" xr:uid="{80456F2D-4F35-4A72-A905-9A8B36AA3A51}">
  <cacheSource type="worksheet">
    <worksheetSource ref="A1:J1048576" sheet="Base corte al   24 09 21 " r:id="rId2"/>
  </cacheSource>
  <cacheFields count="10">
    <cacheField name="Fecha de recolección" numFmtId="0">
      <sharedItems containsBlank="1" count="88">
        <s v="2021-02-19"/>
        <s v="2021-02-23"/>
        <s v="2021-02-25"/>
        <s v="2021-03-04"/>
        <s v="2021-03-05"/>
        <s v="2021-03-10"/>
        <s v="2021-03-11"/>
        <s v="2021-03-12"/>
        <s v="2021-03-29"/>
        <s v="2021-03-30"/>
        <s v="2021-04-06"/>
        <s v="2021-04-07"/>
        <s v="2021-04-15"/>
        <s v="2021-04-20"/>
        <s v="2021-05-04"/>
        <s v="2021-05-07"/>
        <s v="2021-05-21"/>
        <s v="2021-06-01"/>
        <s v="2021-06-03"/>
        <s v="2021-06-04"/>
        <s v="2021-06-08"/>
        <s v="2021-06-10"/>
        <s v="2021-06-11"/>
        <s v="2021-06-12"/>
        <s v="2021-06-15"/>
        <s v="2021-06-16"/>
        <s v="2021-06-17"/>
        <s v="2021-06-18"/>
        <s v="2021-06-19"/>
        <s v="2021-06-21"/>
        <s v="2021-06-22"/>
        <s v="2021-06-23"/>
        <s v="2021-06-24"/>
        <s v="2021-06-25"/>
        <s v="2021-06-26"/>
        <s v="2021-06-29"/>
        <s v="2021-06-30"/>
        <s v="2021-07-01"/>
        <s v="2021-07-02"/>
        <s v="2021-07-03"/>
        <s v="2021-07-06"/>
        <s v="2021-07-07"/>
        <s v="2021-07-08"/>
        <s v="2021-07-09"/>
        <s v="2021-07-10"/>
        <s v="2021-07-12"/>
        <s v="2021-07-13"/>
        <s v="2021-07-14"/>
        <s v="2021-07-15"/>
        <s v="2021-07-16"/>
        <s v="2021-07-17"/>
        <s v="2021-07-19"/>
        <s v="2021-07-21"/>
        <s v="2021-07-22"/>
        <s v="2021-07-23"/>
        <s v="2021-07-24"/>
        <s v="2021-07-28"/>
        <s v="2021-07-29"/>
        <s v="2021-07-30"/>
        <s v="2021-07-31"/>
        <s v="2021-08-03"/>
        <s v="2021-08-04"/>
        <s v="2021-08-05"/>
        <s v="2021-08-06"/>
        <s v="2021-08-12"/>
        <s v="2021-08-17"/>
        <s v="2021-08-18"/>
        <s v="2021-08-19"/>
        <s v="2021-08-20"/>
        <s v="2021-08-28"/>
        <s v="2021-08-30"/>
        <s v="2021-08-31"/>
        <s v="2021-09-01"/>
        <s v="2021-09-02"/>
        <s v="2021-09-03"/>
        <s v="2021-09-04"/>
        <s v="2021-09-06"/>
        <s v="2021-09-08"/>
        <s v="2021-09-10"/>
        <s v="2021-09-13"/>
        <s v="2021-09-14"/>
        <s v="2021-09-15"/>
        <s v="2021-09-16"/>
        <s v="2021-09-17"/>
        <s v="2021-09-18"/>
        <s v="2021-09-20"/>
        <s v="2021-09-21"/>
        <m/>
      </sharedItems>
    </cacheField>
    <cacheField name="Localidad donde se desarrolla el conteo" numFmtId="0">
      <sharedItems containsBlank="1" count="20">
        <s v="Usme"/>
        <s v="San Cristóbal"/>
        <s v="Ciudad Bolívar"/>
        <s v="Usaquén"/>
        <s v="Chapinero"/>
        <s v="La Candelaria"/>
        <s v="Fontibón"/>
        <s v="Suba"/>
        <s v="Engativá"/>
        <s v="Antonio Nariño"/>
        <s v="Rafael Uribe Uribe"/>
        <s v="Puente Aranda"/>
        <s v="Barrio Unidos"/>
        <s v="Teusaquillo"/>
        <s v="Los Mártires"/>
        <s v="Santa fe"/>
        <s v="Bosa"/>
        <s v="Kennedy"/>
        <s v="Tunjuelito"/>
        <m/>
      </sharedItems>
    </cacheField>
    <cacheField name="Lugar de recolección " numFmtId="0">
      <sharedItems containsBlank="1" count="5">
        <s v="Plaza de mercado"/>
        <s v="Calle principal con aglomeración de púbico"/>
        <s v="Centro comercial"/>
        <s v="Otro"/>
        <m/>
      </sharedItems>
    </cacheField>
    <cacheField name="¿Cuál? " numFmtId="0">
      <sharedItems containsBlank="1"/>
    </cacheField>
    <cacheField name="P Bien " numFmtId="0">
      <sharedItems containsString="0" containsBlank="1" containsNumber="1" containsInteger="1" minValue="12" maxValue="599"/>
    </cacheField>
    <cacheField name="P Mal " numFmtId="0">
      <sharedItems containsString="0" containsBlank="1" containsNumber="1" containsInteger="1" minValue="3" maxValue="239"/>
    </cacheField>
    <cacheField name="P Sin " numFmtId="0">
      <sharedItems containsString="0" containsBlank="1" containsNumber="1" containsInteger="1" minValue="-10" maxValue="152"/>
    </cacheField>
    <cacheField name="V Bien " numFmtId="0">
      <sharedItems containsString="0" containsBlank="1" containsNumber="1" containsInteger="1" minValue="0" maxValue="143"/>
    </cacheField>
    <cacheField name="V Mal " numFmtId="0">
      <sharedItems containsString="0" containsBlank="1" containsNumber="1" containsInteger="1" minValue="0" maxValue="125"/>
    </cacheField>
    <cacheField name="V Sin " numFmtId="0">
      <sharedItems containsString="0" containsBlank="1" containsNumber="1" containsInteger="1" minValue="0" maxValue="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3">
  <r>
    <s v="2021-02-19"/>
    <s v="Juan Carlos Rozo"/>
    <s v="Usme"/>
    <s v="Plaza de usme"/>
    <x v="0"/>
    <n v="159"/>
    <n v="36"/>
    <n v="5"/>
    <n v="7"/>
    <n v="2"/>
    <n v="0"/>
  </r>
  <r>
    <s v="2021-02-19"/>
    <s v="Juan Carlos Rozo"/>
    <s v="Usme"/>
    <s v="Plaza de usme"/>
    <x v="1"/>
    <n v="116"/>
    <n v="23"/>
    <n v="3"/>
    <n v="8"/>
    <n v="3"/>
    <n v="0"/>
  </r>
  <r>
    <s v="2021-02-19"/>
    <s v="Juan Carlos Rozo"/>
    <s v="Usme"/>
    <s v="Usme"/>
    <x v="2"/>
    <n v="131"/>
    <n v="29"/>
    <n v="0"/>
    <n v="14"/>
    <n v="3"/>
    <n v="1"/>
  </r>
  <r>
    <s v="2021-02-19"/>
    <s v="Juan Carlos Rozo"/>
    <s v="San Cristóbal"/>
    <s v="Usme"/>
    <x v="1"/>
    <n v="145"/>
    <n v="22"/>
    <n v="0"/>
    <n v="49"/>
    <n v="39"/>
    <n v="0"/>
  </r>
  <r>
    <s v="2021-02-19"/>
    <s v="Juan Carlos Rozo"/>
    <s v="San Cristóbal"/>
    <s v="20 de julio"/>
    <x v="0"/>
    <n v="154"/>
    <n v="22"/>
    <n v="4"/>
    <n v="47"/>
    <n v="39"/>
    <n v="21"/>
  </r>
  <r>
    <s v="2021-02-19"/>
    <s v="Juan Carlos Rozo"/>
    <s v="San Cristóbal"/>
    <s v="20 de julio"/>
    <x v="2"/>
    <n v="165"/>
    <n v="27"/>
    <n v="2"/>
    <n v="16"/>
    <n v="4"/>
    <n v="0"/>
  </r>
  <r>
    <s v="2021-02-19"/>
    <s v="Juan Carlos Rozo"/>
    <s v="Ciudad Bolívar"/>
    <s v="Candelaria la nueva"/>
    <x v="0"/>
    <n v="137"/>
    <n v="14"/>
    <n v="5"/>
    <n v="47"/>
    <n v="28"/>
    <n v="3"/>
  </r>
  <r>
    <s v="2021-02-19"/>
    <s v="Juan Carlos Rozo"/>
    <s v="Ciudad Bolívar"/>
    <s v="El ensueño"/>
    <x v="2"/>
    <n v="65"/>
    <n v="11"/>
    <n v="0"/>
    <n v="9"/>
    <n v="4"/>
    <n v="0"/>
  </r>
  <r>
    <s v="2021-02-19"/>
    <s v="Juan Carlos Rozo"/>
    <s v="Ciudad Bolívar"/>
    <s v="Peñon del cortijo"/>
    <x v="1"/>
    <n v="97"/>
    <n v="13"/>
    <n v="1"/>
    <n v="2"/>
    <n v="1"/>
    <n v="0"/>
  </r>
  <r>
    <s v="2021-02-23"/>
    <s v="Pedro Bernal Meauri"/>
    <s v="Usaquén"/>
    <s v="Unicentro"/>
    <x v="2"/>
    <n v="260"/>
    <n v="27"/>
    <n v="1"/>
    <n v="4"/>
    <n v="3"/>
    <n v="0"/>
  </r>
  <r>
    <s v="2021-02-23"/>
    <s v="Pedro Bernal Meauri"/>
    <s v="Usaquén"/>
    <s v="Usaquén"/>
    <x v="0"/>
    <n v="180"/>
    <n v="22"/>
    <n v="0"/>
    <n v="3"/>
    <n v="2"/>
    <n v="0"/>
  </r>
  <r>
    <s v="2021-02-23"/>
    <s v="Pedro Bernal Meauri"/>
    <s v="Usaquén"/>
    <s v="Usaquén"/>
    <x v="1"/>
    <n v="190"/>
    <n v="18"/>
    <n v="1"/>
    <n v="7"/>
    <n v="4"/>
    <n v="0"/>
  </r>
  <r>
    <s v="2021-02-23"/>
    <s v="Pedro Bernal Meauri"/>
    <s v="Chapinero"/>
    <s v="Chapinero"/>
    <x v="1"/>
    <n v="230"/>
    <n v="12"/>
    <n v="0"/>
    <n v="5"/>
    <n v="6"/>
    <n v="0"/>
  </r>
  <r>
    <s v="2021-02-23"/>
    <s v="Pedro Bernal Meauri"/>
    <s v="Chapinero"/>
    <s v="Avenida Chile"/>
    <x v="2"/>
    <n v="230"/>
    <n v="19"/>
    <n v="0"/>
    <n v="10"/>
    <n v="6"/>
    <n v="0"/>
  </r>
  <r>
    <s v="2021-02-23"/>
    <s v="Pedro Bernal Meauri"/>
    <s v="Chapinero"/>
    <s v="Lourdes"/>
    <x v="3"/>
    <n v="210"/>
    <n v="21"/>
    <n v="2"/>
    <n v="9"/>
    <n v="8"/>
    <n v="0"/>
  </r>
  <r>
    <s v="2021-02-23"/>
    <s v="Pedro Bernal Meauri"/>
    <s v="La Candelaria"/>
    <s v="Centro"/>
    <x v="1"/>
    <n v="360"/>
    <n v="54"/>
    <n v="2"/>
    <n v="25"/>
    <n v="36"/>
    <n v="1"/>
  </r>
  <r>
    <s v="2021-02-23"/>
    <s v="Pedro Bernal Meauri"/>
    <s v="La Candelaria"/>
    <s v="Centro"/>
    <x v="2"/>
    <n v="310"/>
    <n v="46"/>
    <n v="5"/>
    <n v="17"/>
    <n v="17"/>
    <n v="0"/>
  </r>
  <r>
    <s v="2021-02-23"/>
    <s v="Pedro Bernal Meauri"/>
    <s v="La Candelaria"/>
    <s v="Egipto"/>
    <x v="0"/>
    <n v="149"/>
    <n v="20"/>
    <n v="1"/>
    <n v="0"/>
    <n v="0"/>
    <n v="0"/>
  </r>
  <r>
    <s v="2021-02-25"/>
    <s v="Pedro Bernal Meauri"/>
    <s v="Fontibón"/>
    <s v="Hayuelos"/>
    <x v="2"/>
    <n v="320"/>
    <n v="14"/>
    <n v="2"/>
    <n v="2"/>
    <n v="0"/>
    <n v="0"/>
  </r>
  <r>
    <s v="2021-02-25"/>
    <s v="Pedro Bernal Meauri"/>
    <s v="Suba"/>
    <s v="El Portal"/>
    <x v="1"/>
    <n v="280"/>
    <n v="34"/>
    <n v="1"/>
    <n v="14"/>
    <n v="22"/>
    <n v="0"/>
  </r>
  <r>
    <s v="2021-02-25"/>
    <s v="Pedro Bernal Meauri"/>
    <s v="Suba"/>
    <s v="Centro Suba"/>
    <x v="2"/>
    <n v="330"/>
    <n v="45"/>
    <n v="1"/>
    <n v="16"/>
    <n v="15"/>
    <n v="0"/>
  </r>
  <r>
    <s v="2021-02-25"/>
    <s v="Pedro Bernal Meauri"/>
    <s v="Suba"/>
    <s v="El Rincón"/>
    <x v="0"/>
    <n v="260"/>
    <n v="49"/>
    <n v="6"/>
    <n v="14"/>
    <n v="23"/>
    <n v="0"/>
  </r>
  <r>
    <s v="2021-02-25"/>
    <s v="Pedro Bernal Meauri"/>
    <s v="Engativá"/>
    <s v="El Portal 80"/>
    <x v="2"/>
    <n v="290"/>
    <n v="27"/>
    <n v="1"/>
    <n v="8"/>
    <n v="15"/>
    <n v="0"/>
  </r>
  <r>
    <s v="2021-02-25"/>
    <s v="Pedro Bernal Meauri"/>
    <s v="Engativá"/>
    <s v="Las Ferias"/>
    <x v="1"/>
    <n v="180"/>
    <n v="26"/>
    <n v="3"/>
    <n v="6"/>
    <n v="25"/>
    <n v="2"/>
  </r>
  <r>
    <s v="2021-02-25"/>
    <s v="Pedro Bernal Meauri"/>
    <s v="Engativá"/>
    <s v="Las Ferias"/>
    <x v="0"/>
    <n v="220"/>
    <n v="27"/>
    <n v="3"/>
    <n v="0"/>
    <n v="7"/>
    <n v="0"/>
  </r>
  <r>
    <s v="2021-02-25"/>
    <s v="Pedro Bernal Meauri"/>
    <s v="Fontibón"/>
    <s v="Fontibón"/>
    <x v="1"/>
    <n v="160"/>
    <n v="13"/>
    <n v="2"/>
    <n v="7"/>
    <n v="5"/>
    <n v="0"/>
  </r>
  <r>
    <s v="2021-02-25"/>
    <s v="Pedro Bernal Meauri"/>
    <s v="Fontibón"/>
    <s v="Fontibón"/>
    <x v="0"/>
    <n v="170"/>
    <n v="19"/>
    <n v="5"/>
    <n v="9"/>
    <n v="14"/>
    <n v="0"/>
  </r>
  <r>
    <s v="2021-03-04"/>
    <s v="Pedro Bernal Meauri"/>
    <s v="Antonio Nariño"/>
    <s v="Restrepo"/>
    <x v="1"/>
    <n v="250"/>
    <n v="29"/>
    <n v="3"/>
    <n v="10"/>
    <n v="9"/>
    <n v="0"/>
  </r>
  <r>
    <s v="2021-03-04"/>
    <s v="Pedro Bernal Meauri"/>
    <s v="Antonio Nariño"/>
    <s v="Restrepo"/>
    <x v="0"/>
    <n v="330"/>
    <n v="40"/>
    <n v="2"/>
    <n v="21"/>
    <n v="31"/>
    <n v="2"/>
  </r>
  <r>
    <s v="2021-03-04"/>
    <s v="Pedro Bernal Meauri"/>
    <s v="Ciudad Bolívar"/>
    <s v="Ecocampo"/>
    <x v="0"/>
    <n v="180"/>
    <n v="43"/>
    <n v="5"/>
    <n v="12"/>
    <n v="33"/>
    <n v="0"/>
  </r>
  <r>
    <s v="2021-03-04"/>
    <s v="Pedro Bernal Meauri"/>
    <s v="Ciudad Bolívar"/>
    <s v="Perdomo"/>
    <x v="2"/>
    <n v="220"/>
    <n v="16"/>
    <n v="1"/>
    <n v="4"/>
    <n v="2"/>
    <n v="0"/>
  </r>
  <r>
    <s v="2021-03-04"/>
    <s v="Pedro Bernal Meauri"/>
    <s v="Ciudad Bolívar"/>
    <s v="Perdomo"/>
    <x v="1"/>
    <n v="270"/>
    <n v="49"/>
    <n v="2"/>
    <n v="6"/>
    <n v="6"/>
    <n v="0"/>
  </r>
  <r>
    <s v="2021-03-04"/>
    <s v="Pedro Bernal Meauri"/>
    <s v="Rafael Uribe Uribe"/>
    <s v="El Carmen"/>
    <x v="0"/>
    <n v="60"/>
    <n v="13"/>
    <n v="4"/>
    <n v="4"/>
    <n v="3"/>
    <n v="0"/>
  </r>
  <r>
    <s v="2021-03-04"/>
    <s v="Pedro Bernal Meauri"/>
    <s v="Rafael Uribe Uribe"/>
    <s v="La Estrella"/>
    <x v="2"/>
    <n v="190"/>
    <n v="21"/>
    <n v="3"/>
    <n v="2"/>
    <n v="0"/>
    <n v="0"/>
  </r>
  <r>
    <s v="2021-03-04"/>
    <s v="Pedro Bernal Meauri"/>
    <s v="Rafael Uribe Uribe"/>
    <s v="Olaya"/>
    <x v="1"/>
    <n v="260"/>
    <n v="37"/>
    <n v="3"/>
    <n v="8"/>
    <n v="12"/>
    <n v="0"/>
  </r>
  <r>
    <s v="2021-03-04"/>
    <s v="Pedro Bernal Meauri"/>
    <s v="Antonio Nariño"/>
    <s v="Centro Mayor"/>
    <x v="2"/>
    <n v="440"/>
    <n v="16"/>
    <n v="0"/>
    <n v="2"/>
    <n v="6"/>
    <n v="0"/>
  </r>
  <r>
    <s v="2021-03-04"/>
    <s v="Pedro Bernal Meauri"/>
    <s v="Puente Aranda"/>
    <s v="Trinidad Galan"/>
    <x v="0"/>
    <n v="140"/>
    <n v="40"/>
    <n v="1"/>
    <n v="4"/>
    <n v="3"/>
    <n v="0"/>
  </r>
  <r>
    <s v="2021-03-04"/>
    <s v="Pedro Bernal Meauri"/>
    <s v="Puente Aranda"/>
    <s v="San Andresito la 38"/>
    <x v="1"/>
    <n v="300"/>
    <n v="45"/>
    <n v="5"/>
    <n v="9"/>
    <n v="13"/>
    <n v="0"/>
  </r>
  <r>
    <s v="2021-03-04"/>
    <s v="Pedro Bernal Meauri"/>
    <s v="Puente Aranda"/>
    <s v="Plaza Centro"/>
    <x v="2"/>
    <n v="420"/>
    <n v="38"/>
    <n v="0"/>
    <n v="4"/>
    <n v="3"/>
    <n v="0"/>
  </r>
  <r>
    <s v="2021-03-05"/>
    <s v="Pedro Bernal Meauri"/>
    <s v="Barrio Unidos"/>
    <s v="La Floresta"/>
    <x v="2"/>
    <n v="280"/>
    <n v="30"/>
    <n v="0"/>
    <n v="5"/>
    <n v="6"/>
    <n v="0"/>
  </r>
  <r>
    <s v="2021-03-05"/>
    <s v="Pedro Bernal Meauri"/>
    <s v="Barrio Unidos"/>
    <s v="Siete de Agosto"/>
    <x v="0"/>
    <n v="260"/>
    <n v="40"/>
    <n v="1"/>
    <n v="4"/>
    <n v="11"/>
    <n v="0"/>
  </r>
  <r>
    <s v="2021-03-05"/>
    <s v="Pedro Bernal Meauri"/>
    <s v="Barrio Unidos"/>
    <s v="Siete de Agosto"/>
    <x v="1"/>
    <n v="300"/>
    <n v="61"/>
    <n v="2"/>
    <n v="7"/>
    <n v="6"/>
    <n v="1"/>
  </r>
  <r>
    <s v="2021-03-05"/>
    <s v="Pedro Bernal Meauri"/>
    <s v="Teusaquillo"/>
    <s v="Pablo VI"/>
    <x v="0"/>
    <n v="270"/>
    <n v="27"/>
    <n v="0"/>
    <n v="4"/>
    <n v="5"/>
    <n v="0"/>
  </r>
  <r>
    <s v="2021-03-05"/>
    <s v="Pedro Bernal Meauri"/>
    <s v="Teusaquillo"/>
    <s v="Galerías"/>
    <x v="2"/>
    <n v="250"/>
    <n v="29"/>
    <n v="2"/>
    <n v="9"/>
    <n v="15"/>
    <n v="0"/>
  </r>
  <r>
    <s v="2021-03-05"/>
    <s v="Pedro Bernal Meauri"/>
    <s v="Teusaquillo"/>
    <s v="Parkway"/>
    <x v="1"/>
    <n v="200"/>
    <n v="17"/>
    <n v="0"/>
    <n v="8"/>
    <n v="6"/>
    <n v="0"/>
  </r>
  <r>
    <s v="2021-03-05"/>
    <s v="Pedro Bernal Meauri"/>
    <s v="Los Mártires"/>
    <s v="Paloquemao"/>
    <x v="0"/>
    <n v="300"/>
    <n v="51"/>
    <n v="4"/>
    <n v="25"/>
    <n v="53"/>
    <n v="0"/>
  </r>
  <r>
    <s v="2021-03-05"/>
    <s v="Pedro Bernal Meauri"/>
    <s v="Santa fe"/>
    <s v="La Perseverancia"/>
    <x v="0"/>
    <n v="160"/>
    <n v="34"/>
    <n v="3"/>
    <n v="0"/>
    <n v="0"/>
    <n v="0"/>
  </r>
  <r>
    <s v="2021-03-05"/>
    <s v="Pedro Bernal Meauri"/>
    <s v="Santa fe"/>
    <s v="Centro"/>
    <x v="2"/>
    <n v="250"/>
    <n v="81"/>
    <n v="5"/>
    <n v="10"/>
    <n v="16"/>
    <n v="0"/>
  </r>
  <r>
    <s v="2021-03-05"/>
    <s v="Pedro Bernal Meauri"/>
    <s v="Los Mártires"/>
    <s v="San Victorino"/>
    <x v="2"/>
    <n v="460"/>
    <n v="80"/>
    <n v="8"/>
    <n v="36"/>
    <n v="84"/>
    <n v="0"/>
  </r>
  <r>
    <s v="2021-03-05"/>
    <s v="Pedro Bernal Meauri"/>
    <s v="Los Mártires"/>
    <s v="Calle 6"/>
    <x v="1"/>
    <n v="150"/>
    <n v="25"/>
    <n v="7"/>
    <n v="3"/>
    <n v="7"/>
    <n v="1"/>
  </r>
  <r>
    <s v="2021-03-05"/>
    <s v="Pedro Bernal Meauri"/>
    <s v="Santa fe"/>
    <s v="Centro"/>
    <x v="1"/>
    <n v="390"/>
    <n v="63"/>
    <n v="5"/>
    <n v="37"/>
    <n v="59"/>
    <n v="0"/>
  </r>
  <r>
    <s v="2021-03-10"/>
    <s v="Pedro Bernal Meauri"/>
    <s v="Suba"/>
    <s v="Portal Suba"/>
    <x v="1"/>
    <n v="330"/>
    <n v="30"/>
    <n v="3"/>
    <n v="14"/>
    <n v="20"/>
    <n v="0"/>
  </r>
  <r>
    <s v="2021-03-10"/>
    <s v="Pedro Bernal Meauri"/>
    <s v="Suba"/>
    <s v="Centro Suba"/>
    <x v="2"/>
    <n v="310"/>
    <n v="38"/>
    <n v="4"/>
    <n v="11"/>
    <n v="6"/>
    <n v="0"/>
  </r>
  <r>
    <s v="2021-03-10"/>
    <s v="Pedro Bernal Meauri"/>
    <s v="Suba"/>
    <s v="El Rincon"/>
    <x v="0"/>
    <n v="240"/>
    <n v="56"/>
    <n v="7"/>
    <n v="11"/>
    <n v="37"/>
    <n v="1"/>
  </r>
  <r>
    <s v="2021-03-10"/>
    <s v="Pedro Bernal Meauri"/>
    <s v="Engativá"/>
    <s v="Portal 80 de TRansmilenio"/>
    <x v="2"/>
    <n v="280"/>
    <n v="57"/>
    <n v="2"/>
    <n v="5"/>
    <n v="25"/>
    <n v="1"/>
  </r>
  <r>
    <s v="2021-03-10"/>
    <s v="Pedro Bernal Meauri"/>
    <s v="Engativá"/>
    <s v="Las Ferias"/>
    <x v="0"/>
    <n v="160"/>
    <n v="27"/>
    <n v="0"/>
    <n v="7"/>
    <n v="35"/>
    <n v="1"/>
  </r>
  <r>
    <s v="2021-03-10"/>
    <s v="Pedro Bernal Meauri"/>
    <s v="Engativá"/>
    <s v="Las Ferias"/>
    <x v="1"/>
    <n v="220"/>
    <n v="26"/>
    <n v="2"/>
    <n v="7"/>
    <n v="7"/>
    <n v="0"/>
  </r>
  <r>
    <s v="2021-03-10"/>
    <s v="Pedro Bernal Meauri"/>
    <s v="Chapinero"/>
    <s v="Chapinero"/>
    <x v="0"/>
    <n v="260"/>
    <n v="40"/>
    <n v="9"/>
    <n v="8"/>
    <n v="9"/>
    <n v="0"/>
  </r>
  <r>
    <s v="2021-03-10"/>
    <s v="Pedro Bernal Meauri"/>
    <s v="Chapinero"/>
    <s v="Avenida Chile"/>
    <x v="2"/>
    <n v="220"/>
    <n v="24"/>
    <n v="0"/>
    <n v="6"/>
    <n v="6"/>
    <n v="0"/>
  </r>
  <r>
    <s v="2021-03-10"/>
    <s v="Pedro Bernal Meauri"/>
    <s v="Chapinero"/>
    <s v="Chapinero"/>
    <x v="1"/>
    <n v="330"/>
    <n v="18"/>
    <n v="2"/>
    <n v="7"/>
    <n v="6"/>
    <n v="0"/>
  </r>
  <r>
    <s v="2021-03-10"/>
    <s v="Pedro Bernal Meauri"/>
    <s v="Usaquén"/>
    <s v="Chicó"/>
    <x v="1"/>
    <n v="260"/>
    <n v="34"/>
    <n v="4"/>
    <n v="2"/>
    <n v="9"/>
    <n v="0"/>
  </r>
  <r>
    <s v="2021-03-10"/>
    <s v="Pedro Bernal Meauri"/>
    <s v="Usaquén"/>
    <s v="Usaquen"/>
    <x v="0"/>
    <n v="150"/>
    <n v="10"/>
    <n v="2"/>
    <n v="2"/>
    <n v="6"/>
    <n v="0"/>
  </r>
  <r>
    <s v="2021-03-10"/>
    <s v="Pedro Bernal Meauri"/>
    <s v="Usaquén"/>
    <s v="Unicentro"/>
    <x v="2"/>
    <n v="330"/>
    <n v="47"/>
    <n v="0"/>
    <n v="12"/>
    <n v="10"/>
    <n v="0"/>
  </r>
  <r>
    <s v="2021-03-11"/>
    <s v="Pedro Bernal Meauri"/>
    <s v="Barrio Unidos"/>
    <s v="La Floresta"/>
    <x v="2"/>
    <n v="270"/>
    <n v="27"/>
    <n v="1"/>
    <n v="4"/>
    <n v="7"/>
    <n v="0"/>
  </r>
  <r>
    <s v="2021-03-11"/>
    <s v="Pedro Bernal Meauri"/>
    <s v="Barrio Unidos"/>
    <s v="Siete de Agosto"/>
    <x v="0"/>
    <n v="290"/>
    <n v="48"/>
    <n v="2"/>
    <n v="4"/>
    <n v="7"/>
    <n v="0"/>
  </r>
  <r>
    <s v="2021-03-11"/>
    <s v="Pedro Bernal Meauri"/>
    <s v="Barrio Unidos"/>
    <s v="Siete de Agosto"/>
    <x v="1"/>
    <n v="260"/>
    <n v="77"/>
    <n v="10"/>
    <n v="8"/>
    <n v="5"/>
    <n v="0"/>
  </r>
  <r>
    <s v="2021-03-11"/>
    <s v="Pedro Bernal Meauri"/>
    <s v="Teusaquillo"/>
    <s v="Pablo VI"/>
    <x v="0"/>
    <n v="240"/>
    <n v="24"/>
    <n v="0"/>
    <n v="7"/>
    <n v="5"/>
    <n v="0"/>
  </r>
  <r>
    <s v="2021-03-11"/>
    <s v="Pedro Bernal Meauri"/>
    <s v="Teusaquillo"/>
    <s v="Galerías"/>
    <x v="2"/>
    <n v="310"/>
    <n v="30"/>
    <n v="0"/>
    <n v="13"/>
    <n v="13"/>
    <n v="0"/>
  </r>
  <r>
    <s v="2021-03-11"/>
    <s v="Pedro Bernal Meauri"/>
    <s v="Teusaquillo"/>
    <s v="Galerías"/>
    <x v="1"/>
    <n v="190"/>
    <n v="27"/>
    <n v="0"/>
    <n v="11"/>
    <n v="5"/>
    <n v="0"/>
  </r>
  <r>
    <s v="2021-03-11"/>
    <s v="Pedro Bernal Meauri"/>
    <s v="Los Mártires"/>
    <s v="Paloquemao"/>
    <x v="0"/>
    <n v="260"/>
    <n v="38"/>
    <n v="4"/>
    <n v="13"/>
    <n v="39"/>
    <n v="0"/>
  </r>
  <r>
    <s v="2021-03-11"/>
    <s v="Pedro Bernal Meauri"/>
    <s v="Santa fe"/>
    <s v="La Perseverancia"/>
    <x v="0"/>
    <n v="120"/>
    <n v="26"/>
    <n v="2"/>
    <n v="0"/>
    <n v="0"/>
    <n v="0"/>
  </r>
  <r>
    <s v="2021-03-11"/>
    <s v="Pedro Bernal Meauri"/>
    <s v="Santa fe"/>
    <s v="Centro"/>
    <x v="2"/>
    <n v="210"/>
    <n v="49"/>
    <n v="4"/>
    <n v="10"/>
    <n v="17"/>
    <n v="0"/>
  </r>
  <r>
    <s v="2021-03-11"/>
    <s v="Pedro Bernal Meauri"/>
    <s v="Los Mártires"/>
    <s v="San Victorino"/>
    <x v="2"/>
    <n v="440"/>
    <n v="70"/>
    <n v="9"/>
    <n v="20"/>
    <n v="80"/>
    <n v="0"/>
  </r>
  <r>
    <s v="2021-03-11"/>
    <s v="Pedro Bernal Meauri"/>
    <s v="Los Mártires"/>
    <s v="La Playa"/>
    <x v="1"/>
    <n v="250"/>
    <n v="41"/>
    <n v="8"/>
    <n v="3"/>
    <n v="8"/>
    <n v="0"/>
  </r>
  <r>
    <s v="2021-03-11"/>
    <s v="Pedro Bernal Meauri"/>
    <s v="Santa fe"/>
    <s v="Centro"/>
    <x v="1"/>
    <n v="460"/>
    <n v="56"/>
    <n v="5"/>
    <n v="35"/>
    <n v="75"/>
    <n v="2"/>
  </r>
  <r>
    <s v="2021-03-12"/>
    <s v="Juan Carlos Rozo"/>
    <s v="Bosa"/>
    <s v="La Amistad"/>
    <x v="1"/>
    <n v="261"/>
    <n v="25"/>
    <n v="10"/>
    <n v="7"/>
    <n v="2"/>
    <n v="0"/>
  </r>
  <r>
    <s v="2021-03-12"/>
    <s v="Juan Carlos Rozo"/>
    <s v="Bosa"/>
    <s v="Bosa centro"/>
    <x v="1"/>
    <n v="231"/>
    <n v="39"/>
    <n v="1"/>
    <n v="10"/>
    <n v="9"/>
    <n v="0"/>
  </r>
  <r>
    <s v="2021-03-12"/>
    <s v="Juan Carlos Rozo"/>
    <s v="Bosa"/>
    <s v="Bosa centro"/>
    <x v="1"/>
    <n v="259"/>
    <n v="25"/>
    <n v="2"/>
    <n v="6"/>
    <n v="2"/>
    <n v="0"/>
  </r>
  <r>
    <s v="2021-03-12"/>
    <s v="Juan Carlos Rozo"/>
    <s v="Kennedy"/>
    <s v="Abastos"/>
    <x v="0"/>
    <n v="197"/>
    <n v="34"/>
    <n v="0"/>
    <n v="64"/>
    <n v="53"/>
    <n v="1"/>
  </r>
  <r>
    <s v="2021-03-12"/>
    <s v="Juan Carlos Rozo"/>
    <s v="Kennedy"/>
    <s v="El Tintal"/>
    <x v="2"/>
    <n v="147"/>
    <n v="16"/>
    <n v="0"/>
    <n v="3"/>
    <n v="0"/>
    <n v="0"/>
  </r>
  <r>
    <s v="2021-03-12"/>
    <s v="Juan Carlos Rozo"/>
    <s v="Kennedy"/>
    <s v="Kennedy Centro"/>
    <x v="1"/>
    <n v="209"/>
    <n v="14"/>
    <n v="0"/>
    <n v="15"/>
    <n v="9"/>
    <n v="0"/>
  </r>
  <r>
    <s v="2021-03-29"/>
    <s v="Juan Carlos Rozo"/>
    <s v="San Cristóbal"/>
    <s v="20 de julio"/>
    <x v="1"/>
    <n v="95"/>
    <n v="32"/>
    <n v="2"/>
    <n v="23"/>
    <n v="53"/>
    <n v="1"/>
  </r>
  <r>
    <s v="2021-03-29"/>
    <s v="Juan Carlos Roz"/>
    <s v="San Cristóbal"/>
    <s v="20 de julio"/>
    <x v="0"/>
    <n v="84"/>
    <n v="31"/>
    <n v="0"/>
    <n v="21"/>
    <n v="45"/>
    <n v="2"/>
  </r>
  <r>
    <s v="2021-03-29"/>
    <s v="Juan Carlos Rozo"/>
    <s v="San Cristóbal"/>
    <s v="20 de julio"/>
    <x v="2"/>
    <n v="104"/>
    <n v="17"/>
    <n v="0"/>
    <n v="17"/>
    <n v="6"/>
    <n v="0"/>
  </r>
  <r>
    <s v="2021-03-29"/>
    <s v="Juan Carlos Rozo"/>
    <s v="Antonio Nariño"/>
    <s v="El restrepo"/>
    <x v="1"/>
    <n v="116"/>
    <n v="12"/>
    <n v="0"/>
    <n v="11"/>
    <n v="6"/>
    <n v="0"/>
  </r>
  <r>
    <s v="2021-03-29"/>
    <s v="Juan Carlos Rozo"/>
    <s v="Antonio Nariño"/>
    <s v="Restrepo"/>
    <x v="0"/>
    <n v="153"/>
    <n v="25"/>
    <n v="2"/>
    <n v="15"/>
    <n v="24"/>
    <n v="1"/>
  </r>
  <r>
    <s v="2021-03-29"/>
    <s v="Juan Carlos Rozo"/>
    <s v="Antonio Nariño"/>
    <s v="Villa Mayor"/>
    <x v="2"/>
    <n v="116"/>
    <n v="21"/>
    <n v="0"/>
    <n v="3"/>
    <n v="0"/>
    <n v="0"/>
  </r>
  <r>
    <s v="2021-03-30"/>
    <s v="Pedro Bernal Meauri"/>
    <s v="Engativá"/>
    <s v="Las Ferias"/>
    <x v="1"/>
    <n v="270"/>
    <n v="30"/>
    <n v="3"/>
    <n v="9"/>
    <n v="35"/>
    <n v="0"/>
  </r>
  <r>
    <s v="2021-03-30"/>
    <s v="Pedro Bernal Meauri"/>
    <s v="Chapinero"/>
    <s v="Lourdes"/>
    <x v="3"/>
    <n v="250"/>
    <n v="48"/>
    <n v="2"/>
    <n v="3"/>
    <n v="6"/>
    <n v="0"/>
  </r>
  <r>
    <s v="2021-03-30"/>
    <s v="Pedro Bernal Meauri"/>
    <s v="Chapinero"/>
    <s v="Avenida Chile"/>
    <x v="2"/>
    <n v="200"/>
    <n v="13"/>
    <n v="2"/>
    <n v="3"/>
    <n v="2"/>
    <n v="0"/>
  </r>
  <r>
    <s v="2021-03-30"/>
    <s v="Pedro Bernal Meauri"/>
    <s v="Chapinero"/>
    <s v="Chicó"/>
    <x v="1"/>
    <n v="260"/>
    <n v="27"/>
    <n v="2"/>
    <n v="1"/>
    <n v="5"/>
    <n v="0"/>
  </r>
  <r>
    <s v="2021-03-30"/>
    <s v="Pedro Bernal Meauri"/>
    <s v="Usaquén"/>
    <s v="Chicó"/>
    <x v="1"/>
    <n v="210"/>
    <n v="25"/>
    <n v="0"/>
    <n v="1"/>
    <n v="7"/>
    <n v="0"/>
  </r>
  <r>
    <s v="2021-03-30"/>
    <s v="Pedro Bernal Meauri"/>
    <s v="Usaquén"/>
    <s v="Usaquén"/>
    <x v="0"/>
    <n v="160"/>
    <n v="20"/>
    <n v="2"/>
    <n v="1"/>
    <n v="4"/>
    <n v="0"/>
  </r>
  <r>
    <s v="2021-03-30"/>
    <s v="Pedro Bernal Meauri"/>
    <s v="Usaquén"/>
    <s v="Unicentro"/>
    <x v="2"/>
    <n v="370"/>
    <n v="16"/>
    <n v="0"/>
    <n v="3"/>
    <n v="5"/>
    <n v="0"/>
  </r>
  <r>
    <s v="2021-03-30"/>
    <s v="Pedro Bernal Meauri"/>
    <s v="Suba"/>
    <s v="Portal de Suba"/>
    <x v="1"/>
    <n v="300"/>
    <n v="46"/>
    <n v="1"/>
    <n v="7"/>
    <n v="24"/>
    <n v="0"/>
  </r>
  <r>
    <s v="2021-03-30"/>
    <s v="Pedro Bernal Meauri"/>
    <s v="Suba"/>
    <s v="Centro Suba"/>
    <x v="2"/>
    <n v="290"/>
    <n v="33"/>
    <n v="5"/>
    <n v="17"/>
    <n v="28"/>
    <n v="0"/>
  </r>
  <r>
    <s v="2021-03-30"/>
    <s v="Pedro Bernal Meauri"/>
    <s v="Suba"/>
    <s v="Rincón"/>
    <x v="0"/>
    <n v="250"/>
    <n v="51"/>
    <n v="2"/>
    <n v="10"/>
    <n v="37"/>
    <n v="0"/>
  </r>
  <r>
    <s v="2021-03-30"/>
    <s v="Pedro Bernal Meauri"/>
    <s v="Engativá"/>
    <s v="Portal 80"/>
    <x v="2"/>
    <n v="400"/>
    <n v="28"/>
    <n v="2"/>
    <n v="3"/>
    <n v="20"/>
    <n v="0"/>
  </r>
  <r>
    <s v="2021-03-30"/>
    <s v="Pedro Bernal Meauri"/>
    <s v="Engativá"/>
    <s v="Las Ferias"/>
    <x v="0"/>
    <n v="200"/>
    <n v="41"/>
    <n v="3"/>
    <n v="2"/>
    <n v="15"/>
    <n v="1"/>
  </r>
  <r>
    <s v="2021-04-06"/>
    <s v="Pedro Bernal Meauri"/>
    <s v="Los Mártires"/>
    <s v="San Victorino"/>
    <x v="2"/>
    <n v="460"/>
    <n v="73"/>
    <n v="3"/>
    <n v="19"/>
    <n v="76"/>
    <n v="0"/>
  </r>
  <r>
    <s v="2021-04-06"/>
    <s v="Pedro Bernal Meauri"/>
    <s v="Los Mártires"/>
    <s v="La Playa"/>
    <x v="1"/>
    <n v="180"/>
    <n v="23"/>
    <n v="7"/>
    <n v="1"/>
    <n v="9"/>
    <n v="0"/>
  </r>
  <r>
    <s v="2021-04-06"/>
    <s v="Pedro Bernal Meauri"/>
    <s v="Barrio Unidos"/>
    <s v="La Floresta"/>
    <x v="2"/>
    <n v="270"/>
    <n v="30"/>
    <n v="0"/>
    <n v="4"/>
    <n v="11"/>
    <n v="0"/>
  </r>
  <r>
    <s v="2021-04-06"/>
    <s v="Pedro Bernal Meauri"/>
    <s v="Barrio Unidos"/>
    <s v="Siete de Agosto"/>
    <x v="0"/>
    <n v="290"/>
    <n v="48"/>
    <n v="0"/>
    <n v="4"/>
    <n v="7"/>
    <n v="0"/>
  </r>
  <r>
    <s v="2021-04-06"/>
    <s v="Pedro Bernal Meauri"/>
    <s v="Barrio Unidos"/>
    <s v="Siete de Agosto"/>
    <x v="1"/>
    <n v="260"/>
    <n v="66"/>
    <n v="4"/>
    <n v="4"/>
    <n v="7"/>
    <n v="0"/>
  </r>
  <r>
    <s v="2021-04-06"/>
    <s v="Pedro Bernal Meauri"/>
    <s v="Teusaquillo"/>
    <s v="Pablo VI"/>
    <x v="0"/>
    <n v="270"/>
    <n v="18"/>
    <n v="1"/>
    <n v="5"/>
    <n v="2"/>
    <n v="0"/>
  </r>
  <r>
    <s v="2021-04-06"/>
    <s v="Pedro Bernal Meauri"/>
    <s v="Teusaquillo"/>
    <s v="Galerías"/>
    <x v="2"/>
    <n v="310"/>
    <n v="47"/>
    <n v="1"/>
    <n v="13"/>
    <n v="19"/>
    <n v="0"/>
  </r>
  <r>
    <s v="2021-04-06"/>
    <s v="Pedro Bernal Meauri"/>
    <s v="Teusaquillo"/>
    <s v="Palermo"/>
    <x v="1"/>
    <n v="190"/>
    <n v="11"/>
    <n v="1"/>
    <n v="7"/>
    <n v="3"/>
    <n v="0"/>
  </r>
  <r>
    <s v="2021-04-06"/>
    <s v="Pedro Bernal Meauri"/>
    <s v="Los Mártires"/>
    <s v="Paloquemao"/>
    <x v="0"/>
    <n v="220"/>
    <n v="36"/>
    <n v="4"/>
    <n v="9"/>
    <n v="22"/>
    <n v="0"/>
  </r>
  <r>
    <s v="2021-04-06"/>
    <s v="Pedro Bernal Meauri"/>
    <s v="Santa fe"/>
    <s v="Perseverancia"/>
    <x v="0"/>
    <n v="110"/>
    <n v="18"/>
    <n v="2"/>
    <n v="1"/>
    <n v="0"/>
    <n v="0"/>
  </r>
  <r>
    <s v="2021-04-06"/>
    <s v="Pedro Bernal Meauri"/>
    <s v="Santa fe"/>
    <s v="Centro"/>
    <x v="2"/>
    <n v="280"/>
    <n v="54"/>
    <n v="7"/>
    <n v="11"/>
    <n v="17"/>
    <n v="0"/>
  </r>
  <r>
    <s v="2021-04-06"/>
    <s v="Pedro Bernal Meauri"/>
    <s v="Santa fe"/>
    <s v="Centro"/>
    <x v="1"/>
    <n v="420"/>
    <n v="81"/>
    <n v="3"/>
    <n v="28"/>
    <n v="81"/>
    <n v="0"/>
  </r>
  <r>
    <s v="2021-04-07"/>
    <s v="Pedro Bernal Meauri"/>
    <s v="Puente Aranda"/>
    <s v="Trinidad Galán"/>
    <x v="0"/>
    <n v="210"/>
    <n v="35"/>
    <n v="0"/>
    <n v="2"/>
    <n v="0"/>
    <n v="0"/>
  </r>
  <r>
    <s v="2021-04-07"/>
    <s v="Pedro Bernal Meauri"/>
    <s v="Fontibón"/>
    <s v="Fontibón"/>
    <x v="0"/>
    <n v="230"/>
    <n v="30"/>
    <n v="2"/>
    <n v="15"/>
    <n v="26"/>
    <n v="0"/>
  </r>
  <r>
    <s v="2021-04-07"/>
    <s v="Pedro Bernal Meauri"/>
    <s v="Fontibón"/>
    <s v="Fontibón"/>
    <x v="1"/>
    <n v="240"/>
    <n v="55"/>
    <n v="3"/>
    <n v="6"/>
    <n v="9"/>
    <n v="0"/>
  </r>
  <r>
    <s v="2021-04-07"/>
    <s v="Pedro Bernal Meauri"/>
    <s v="Fontibón"/>
    <s v="Hayuelos"/>
    <x v="2"/>
    <n v="490"/>
    <n v="28"/>
    <n v="0"/>
    <n v="2"/>
    <n v="5"/>
    <n v="0"/>
  </r>
  <r>
    <s v="2021-04-07"/>
    <s v="Pedro Bernal Meauri"/>
    <s v="Puente Aranda"/>
    <s v="San Andresito la 38"/>
    <x v="1"/>
    <n v="310"/>
    <n v="56"/>
    <n v="4"/>
    <n v="19"/>
    <n v="30"/>
    <n v="0"/>
  </r>
  <r>
    <s v="2021-04-07"/>
    <s v="Pedro Bernal Meauri"/>
    <s v="Puente Aranda"/>
    <s v="Las Américas"/>
    <x v="2"/>
    <n v="390"/>
    <n v="25"/>
    <n v="0"/>
    <n v="3"/>
    <n v="4"/>
    <n v="0"/>
  </r>
  <r>
    <s v="2021-04-07"/>
    <s v="Pedro Bernal Meauri"/>
    <s v="Antonio Nariño"/>
    <s v="Olaya"/>
    <x v="1"/>
    <n v="310"/>
    <n v="57"/>
    <n v="4"/>
    <n v="3"/>
    <n v="5"/>
    <n v="0"/>
  </r>
  <r>
    <s v="2021-04-07"/>
    <s v="Pedro Bernal Meauri"/>
    <s v="Antonio Nariño"/>
    <s v="El Restrepo"/>
    <x v="0"/>
    <n v="310"/>
    <n v="43"/>
    <n v="1"/>
    <n v="13"/>
    <n v="27"/>
    <n v="2"/>
  </r>
  <r>
    <s v="2021-04-07"/>
    <s v="Pedro Bernal Meauri"/>
    <s v="Rafael Uribe Uribe"/>
    <s v="Olaya"/>
    <x v="1"/>
    <n v="330"/>
    <n v="36"/>
    <n v="3"/>
    <n v="6"/>
    <n v="11"/>
    <n v="0"/>
  </r>
  <r>
    <s v="2021-04-07"/>
    <s v="Pedro Bernal Meauri"/>
    <s v="Antonio Nariño"/>
    <s v="Villa Mayor"/>
    <x v="2"/>
    <n v="290"/>
    <n v="38"/>
    <n v="1"/>
    <n v="2"/>
    <n v="1"/>
    <n v="0"/>
  </r>
  <r>
    <s v="2021-04-07"/>
    <s v="Pedro Bernal Meauri"/>
    <s v="Rafael Uribe Uribe"/>
    <s v="Claret"/>
    <x v="2"/>
    <n v="140"/>
    <n v="23"/>
    <n v="4"/>
    <n v="1"/>
    <n v="0"/>
    <n v="0"/>
  </r>
  <r>
    <s v="2021-04-07"/>
    <s v="Pedro Bernal Meauri"/>
    <s v="Rafael Uribe Uribe"/>
    <s v="El Carmen"/>
    <x v="0"/>
    <n v="110"/>
    <n v="10"/>
    <n v="1"/>
    <n v="1"/>
    <n v="0"/>
    <n v="0"/>
  </r>
  <r>
    <s v="2021-04-15"/>
    <s v="Pedro Bernal Meauri"/>
    <s v="San Cristóbal"/>
    <s v="20 de Julio"/>
    <x v="1"/>
    <n v="220"/>
    <n v="26"/>
    <n v="3"/>
    <n v="7"/>
    <n v="16"/>
    <n v="0"/>
  </r>
  <r>
    <s v="2021-04-15"/>
    <s v="Pedro Bernal Merauri"/>
    <s v="San Cristóbal"/>
    <s v="20 de Julio"/>
    <x v="0"/>
    <n v="240"/>
    <n v="55"/>
    <n v="2"/>
    <n v="21"/>
    <n v="52"/>
    <n v="2"/>
  </r>
  <r>
    <s v="2021-04-15"/>
    <s v="Pedro Bernal Meauri"/>
    <s v="San Cristóbal"/>
    <s v="20 de Julio"/>
    <x v="2"/>
    <n v="230"/>
    <n v="36"/>
    <n v="4"/>
    <n v="13"/>
    <n v="15"/>
    <n v="0"/>
  </r>
  <r>
    <s v="2021-04-15"/>
    <s v="Pedro Bernal Meauri"/>
    <s v="Santa fe"/>
    <s v="Centro"/>
    <x v="2"/>
    <n v="270"/>
    <n v="51"/>
    <n v="5"/>
    <n v="5"/>
    <n v="24"/>
    <n v="1"/>
  </r>
  <r>
    <s v="2021-04-15"/>
    <s v="Pedro Bernal Meauri"/>
    <s v="Santa fe"/>
    <s v="Centro"/>
    <x v="1"/>
    <n v="400"/>
    <n v="58"/>
    <n v="9"/>
    <n v="23"/>
    <n v="81"/>
    <n v="2"/>
  </r>
  <r>
    <s v="2021-04-15"/>
    <s v="Pedro Bernal Meauri"/>
    <s v="La Candelaria"/>
    <s v="Centro"/>
    <x v="1"/>
    <n v="390"/>
    <n v="50"/>
    <n v="3"/>
    <n v="20"/>
    <n v="63"/>
    <n v="1"/>
  </r>
  <r>
    <s v="2021-04-15"/>
    <s v="Pedro Bernal Meauri"/>
    <s v="La Candelaria"/>
    <s v="Centro"/>
    <x v="1"/>
    <n v="420"/>
    <n v="63"/>
    <n v="8"/>
    <n v="20"/>
    <n v="65"/>
    <n v="0"/>
  </r>
  <r>
    <s v="2021-04-15"/>
    <s v="Pedro Bernal Meauri"/>
    <s v="Los Mártires"/>
    <s v="San Victorino"/>
    <x v="2"/>
    <n v="410"/>
    <n v="67"/>
    <n v="6"/>
    <n v="15"/>
    <n v="72"/>
    <n v="7"/>
  </r>
  <r>
    <s v="2021-04-15"/>
    <s v="Pedro Bernal Meauri"/>
    <s v="La Candelaria"/>
    <s v="Egipto"/>
    <x v="0"/>
    <n v="80"/>
    <n v="7"/>
    <n v="0"/>
    <n v="1"/>
    <n v="3"/>
    <n v="0"/>
  </r>
  <r>
    <s v="2021-04-15"/>
    <s v="Pedro Bernal Meauri"/>
    <s v="Santa fe"/>
    <s v="Perseverancia"/>
    <x v="0"/>
    <n v="110"/>
    <n v="9"/>
    <n v="1"/>
    <n v="0"/>
    <n v="0"/>
    <n v="0"/>
  </r>
  <r>
    <s v="2021-04-15"/>
    <s v="Pedro Bernal Meauri"/>
    <s v="Los Mártires"/>
    <s v="San José"/>
    <x v="1"/>
    <n v="210"/>
    <n v="43"/>
    <n v="7"/>
    <n v="5"/>
    <n v="32"/>
    <n v="4"/>
  </r>
  <r>
    <s v="2021-04-15"/>
    <s v="Pedro Bernal Meauri"/>
    <s v="Los Mártires"/>
    <s v="Paloquemao"/>
    <x v="0"/>
    <n v="180"/>
    <n v="28"/>
    <n v="8"/>
    <n v="5"/>
    <n v="22"/>
    <n v="0"/>
  </r>
  <r>
    <s v="2021-04-15"/>
    <s v="Juan Carlos Rozo"/>
    <s v="Usme"/>
    <s v="Santa Librada"/>
    <x v="1"/>
    <n v="114"/>
    <n v="39"/>
    <n v="4"/>
    <n v="10"/>
    <n v="3"/>
    <n v="0"/>
  </r>
  <r>
    <s v="2021-04-15"/>
    <s v="Juan Carlos Rozo"/>
    <s v="Usme"/>
    <s v="Quintas del portal - portal usme"/>
    <x v="2"/>
    <n v="101"/>
    <n v="17"/>
    <n v="2"/>
    <n v="7"/>
    <n v="4"/>
    <n v="0"/>
  </r>
  <r>
    <s v="2021-04-15"/>
    <s v="Juan Carlos Rozo"/>
    <s v="Tunjuelito"/>
    <s v="San Carlos"/>
    <x v="0"/>
    <n v="119"/>
    <n v="22"/>
    <n v="1"/>
    <n v="2"/>
    <n v="0"/>
    <n v="0"/>
  </r>
  <r>
    <s v="2021-04-15"/>
    <s v="Juan Carlos Rozo"/>
    <s v="Tunjuelito"/>
    <s v="Tunal"/>
    <x v="2"/>
    <n v="203"/>
    <n v="27"/>
    <n v="3"/>
    <n v="6"/>
    <n v="1"/>
    <n v="0"/>
  </r>
  <r>
    <s v="2021-04-15"/>
    <s v="Juan Carlos Rozo"/>
    <s v="Tunjuelito"/>
    <s v="Venecia"/>
    <x v="1"/>
    <n v="124"/>
    <n v="17"/>
    <n v="2"/>
    <n v="4"/>
    <n v="2"/>
    <n v="0"/>
  </r>
  <r>
    <s v="2021-04-15"/>
    <s v="Juan Carlos Rozo"/>
    <s v="Antonio Nariño"/>
    <s v="Restrepo"/>
    <x v="0"/>
    <n v="164"/>
    <n v="29"/>
    <n v="1"/>
    <n v="30"/>
    <n v="22"/>
    <n v="0"/>
  </r>
  <r>
    <s v="2021-04-15"/>
    <s v="Juan Carlos Rozo"/>
    <s v="Antonio Nariño"/>
    <s v="Bravo paez"/>
    <x v="2"/>
    <n v="147"/>
    <n v="17"/>
    <n v="2"/>
    <n v="2"/>
    <n v="1"/>
    <n v="0"/>
  </r>
  <r>
    <s v="2021-04-15"/>
    <s v="Juan Carlos Rozo"/>
    <s v="Antonio Nariño"/>
    <s v="Restrepo"/>
    <x v="1"/>
    <n v="171"/>
    <n v="16"/>
    <n v="0"/>
    <n v="3"/>
    <n v="1"/>
    <n v="0"/>
  </r>
  <r>
    <s v="2021-04-15"/>
    <s v="Juan Carlos Rozo"/>
    <s v="Usme"/>
    <s v="Santa Librada"/>
    <x v="0"/>
    <n v="124"/>
    <n v="21"/>
    <n v="4"/>
    <n v="14"/>
    <n v="7"/>
    <n v="0"/>
  </r>
  <r>
    <s v="2021-04-20"/>
    <s v="Juan Carlos Rozo"/>
    <s v="Bosa"/>
    <s v="Bosa Centro"/>
    <x v="2"/>
    <n v="251"/>
    <n v="34"/>
    <n v="2"/>
    <n v="14"/>
    <n v="19"/>
    <n v="2"/>
  </r>
  <r>
    <s v="2021-04-20"/>
    <s v="Juan Carlos Rozo"/>
    <s v="Kennedy"/>
    <s v="Tintal"/>
    <x v="2"/>
    <n v="143"/>
    <n v="17"/>
    <n v="3"/>
    <n v="7"/>
    <n v="2"/>
    <n v="0"/>
  </r>
  <r>
    <s v="2021-04-20"/>
    <s v="Juan Carlos Rozo"/>
    <s v="Kennedy"/>
    <s v="Abastos"/>
    <x v="0"/>
    <n v="192"/>
    <n v="42"/>
    <n v="1"/>
    <n v="28"/>
    <n v="44"/>
    <n v="4"/>
  </r>
  <r>
    <s v="2021-04-20"/>
    <s v="Juan Carlos Rozo"/>
    <s v="Kennedy"/>
    <s v="Nuevo Kennedy"/>
    <x v="1"/>
    <n v="207"/>
    <n v="26"/>
    <n v="1"/>
    <n v="6"/>
    <n v="25"/>
    <n v="2"/>
  </r>
  <r>
    <s v="2021-04-20"/>
    <s v="Juan Carlos Rozo"/>
    <s v="Bosa"/>
    <s v="Bosa centro"/>
    <x v="1"/>
    <n v="222"/>
    <n v="27"/>
    <n v="0"/>
    <n v="10"/>
    <n v="5"/>
    <n v="0"/>
  </r>
  <r>
    <s v="2021-04-20"/>
    <s v="Juan Carlos Rozo"/>
    <s v="Bosa"/>
    <s v="La Estancia"/>
    <x v="1"/>
    <n v="157"/>
    <n v="53"/>
    <n v="3"/>
    <n v="8"/>
    <n v="3"/>
    <n v="0"/>
  </r>
  <r>
    <s v="2021-04-20"/>
    <s v="Juan Carlos Rozo"/>
    <s v="Ciudad Bolívar"/>
    <s v="Candelaria la nueva"/>
    <x v="0"/>
    <n v="198"/>
    <n v="51"/>
    <n v="5"/>
    <n v="28"/>
    <n v="34"/>
    <n v="4"/>
  </r>
  <r>
    <s v="2021-04-20"/>
    <s v="Juan Carlos Rozo"/>
    <s v="Ciudad Bolívar"/>
    <s v="El Ensueño"/>
    <x v="2"/>
    <n v="207"/>
    <n v="30"/>
    <n v="4"/>
    <n v="7"/>
    <n v="5"/>
    <n v="0"/>
  </r>
  <r>
    <s v="2021-04-20"/>
    <s v="Juan Carlos Rozo"/>
    <s v="Ciudad Bolívar"/>
    <s v="El Perdomo"/>
    <x v="1"/>
    <n v="136"/>
    <n v="20"/>
    <n v="1"/>
    <n v="7"/>
    <n v="3"/>
    <n v="0"/>
  </r>
  <r>
    <s v="2021-05-04"/>
    <s v="Pedro Bernal Meauri"/>
    <s v="Barrio Unidos"/>
    <s v="La Floresta"/>
    <x v="2"/>
    <n v="340"/>
    <n v="30"/>
    <n v="0"/>
    <n v="9"/>
    <n v="8"/>
    <n v="0"/>
  </r>
  <r>
    <s v="2021-05-04"/>
    <s v="Pedro Bernal Meauri"/>
    <s v="Barrio Unidos"/>
    <s v="Siete de Agosto"/>
    <x v="0"/>
    <n v="300"/>
    <n v="58"/>
    <n v="1"/>
    <n v="6"/>
    <n v="6"/>
    <n v="0"/>
  </r>
  <r>
    <s v="2021-05-04"/>
    <s v="Pedro Bernal Meauri"/>
    <s v="Barrio Unidos"/>
    <s v="Siete de Agosto"/>
    <x v="1"/>
    <n v="290"/>
    <n v="35"/>
    <n v="4"/>
    <n v="4"/>
    <n v="7"/>
    <n v="0"/>
  </r>
  <r>
    <s v="2021-05-04"/>
    <s v="Pedro Bernal Meauri"/>
    <s v="Teusaquillo"/>
    <s v="Pablo VI"/>
    <x v="0"/>
    <n v="350"/>
    <n v="23"/>
    <n v="1"/>
    <n v="6"/>
    <n v="3"/>
    <n v="0"/>
  </r>
  <r>
    <s v="2021-05-04"/>
    <s v="Pedro Bernal Meauri"/>
    <s v="Teusaquillo"/>
    <s v="Galerías"/>
    <x v="2"/>
    <n v="390"/>
    <n v="43"/>
    <n v="0"/>
    <n v="19"/>
    <n v="17"/>
    <n v="0"/>
  </r>
  <r>
    <s v="2021-05-04"/>
    <s v="Pedro Bernal Meauri"/>
    <s v="Teusaquillo"/>
    <s v="Park Way"/>
    <x v="1"/>
    <n v="250"/>
    <n v="17"/>
    <n v="1"/>
    <n v="6"/>
    <n v="7"/>
    <n v="0"/>
  </r>
  <r>
    <s v="2021-05-04"/>
    <s v="Pedro Bernal Meauri"/>
    <s v="Chapinero"/>
    <s v="Lourdes"/>
    <x v="0"/>
    <n v="300"/>
    <n v="55"/>
    <n v="3"/>
    <n v="9"/>
    <n v="21"/>
    <n v="0"/>
  </r>
  <r>
    <s v="2021-05-04"/>
    <s v="Pedro Bernal Meauri"/>
    <s v="Chapinero"/>
    <s v="Avenida Chile"/>
    <x v="2"/>
    <n v="250"/>
    <n v="22"/>
    <n v="2"/>
    <n v="8"/>
    <n v="9"/>
    <n v="0"/>
  </r>
  <r>
    <s v="2021-05-04"/>
    <s v="Pedro Bernal Meauri"/>
    <s v="Chapinero"/>
    <s v="Chicó"/>
    <x v="1"/>
    <n v="310"/>
    <n v="26"/>
    <n v="2"/>
    <n v="4"/>
    <n v="6"/>
    <n v="0"/>
  </r>
  <r>
    <s v="2021-05-04"/>
    <s v="Pedro Bernal Meauri"/>
    <s v="Usaquén"/>
    <s v="Chicó"/>
    <x v="1"/>
    <n v="250"/>
    <n v="25"/>
    <n v="1"/>
    <n v="2"/>
    <n v="4"/>
    <n v="0"/>
  </r>
  <r>
    <s v="2021-05-04"/>
    <s v="Pedro Bernal Meauri"/>
    <s v="Usaquén"/>
    <s v="Usaquén"/>
    <x v="0"/>
    <n v="250"/>
    <n v="33"/>
    <n v="1"/>
    <n v="1"/>
    <n v="5"/>
    <n v="0"/>
  </r>
  <r>
    <s v="2021-05-04"/>
    <s v="Pedro Bernal Meauri"/>
    <s v="Usaquén"/>
    <s v="Unicentro"/>
    <x v="2"/>
    <n v="450"/>
    <n v="29"/>
    <n v="0"/>
    <n v="4"/>
    <n v="6"/>
    <n v="0"/>
  </r>
  <r>
    <s v="2021-05-07"/>
    <s v="Pedro Bernal Meauri"/>
    <s v="Engativá"/>
    <s v="Las Ferias"/>
    <x v="0"/>
    <n v="290"/>
    <n v="50"/>
    <n v="5"/>
    <n v="12"/>
    <n v="45"/>
    <n v="0"/>
  </r>
  <r>
    <s v="2021-05-07"/>
    <s v="Pedro Bernal Meauri"/>
    <s v="Engativá"/>
    <s v="Titan"/>
    <x v="2"/>
    <n v="430"/>
    <n v="37"/>
    <n v="0"/>
    <n v="5"/>
    <n v="4"/>
    <n v="0"/>
  </r>
  <r>
    <s v="2021-05-07"/>
    <s v="Pedro Bernal Meauri"/>
    <s v="Suba"/>
    <s v="Portal de Suba"/>
    <x v="1"/>
    <n v="350"/>
    <n v="24"/>
    <n v="1"/>
    <n v="7"/>
    <n v="18"/>
    <n v="0"/>
  </r>
  <r>
    <s v="2021-05-07"/>
    <s v="Pedro Bernal Meauri"/>
    <s v="Suba"/>
    <s v="Centro Suba"/>
    <x v="2"/>
    <n v="450"/>
    <n v="39"/>
    <n v="2"/>
    <n v="5"/>
    <n v="11"/>
    <n v="0"/>
  </r>
  <r>
    <s v="2021-05-07"/>
    <s v="Pedro Bernal Meauri"/>
    <s v="Suba"/>
    <s v="El Rincón"/>
    <x v="0"/>
    <n v="260"/>
    <n v="52"/>
    <n v="4"/>
    <n v="8"/>
    <n v="23"/>
    <n v="0"/>
  </r>
  <r>
    <s v="2021-05-07"/>
    <s v="Pedro Bernal Meauri"/>
    <s v="Engativá"/>
    <s v="Las Ferias"/>
    <x v="1"/>
    <n v="280"/>
    <n v="30"/>
    <n v="1"/>
    <n v="8"/>
    <n v="7"/>
    <n v="0"/>
  </r>
  <r>
    <s v="2021-05-07"/>
    <s v="Pedro Bernal Meauri"/>
    <s v="Fontibón"/>
    <s v="Ciudad Hayuelos"/>
    <x v="2"/>
    <n v="380"/>
    <n v="23"/>
    <n v="0"/>
    <n v="2"/>
    <n v="3"/>
    <n v="0"/>
  </r>
  <r>
    <s v="2021-05-07"/>
    <s v="Pedro Bernal Meauri"/>
    <s v="Fontibón"/>
    <s v="Antigua estación del ferrocarril"/>
    <x v="1"/>
    <n v="300"/>
    <n v="53"/>
    <n v="4"/>
    <n v="11"/>
    <n v="6"/>
    <n v="0"/>
  </r>
  <r>
    <s v="2021-05-07"/>
    <s v="Pedro Bernal Meauri"/>
    <s v="Fontibón"/>
    <s v="Fontibón"/>
    <x v="0"/>
    <n v="260"/>
    <n v="32"/>
    <n v="1"/>
    <n v="14"/>
    <n v="27"/>
    <n v="0"/>
  </r>
  <r>
    <s v="2021-05-21"/>
    <s v="Pedro Bernal Meauri"/>
    <s v="Barrio Unidos"/>
    <s v="La Floresta"/>
    <x v="2"/>
    <n v="350"/>
    <n v="50"/>
    <n v="1"/>
    <n v="5"/>
    <n v="9"/>
    <n v="0"/>
  </r>
  <r>
    <s v="2021-05-21"/>
    <s v="Pedro Bernal Meauri"/>
    <s v="Barrio Unidos"/>
    <s v="Siete de Agosto"/>
    <x v="0"/>
    <n v="330"/>
    <n v="55"/>
    <n v="5"/>
    <n v="6"/>
    <n v="9"/>
    <n v="0"/>
  </r>
  <r>
    <s v="2021-05-21"/>
    <s v="Pedro Bernal Meauri"/>
    <s v="Barrio Unidos"/>
    <s v="Siete de Agosto"/>
    <x v="1"/>
    <n v="260"/>
    <n v="37"/>
    <n v="5"/>
    <n v="5"/>
    <n v="9"/>
    <n v="0"/>
  </r>
  <r>
    <s v="2021-05-21"/>
    <s v="Pedro Bernal Meauri"/>
    <s v="Teusaquillo"/>
    <s v="Pablo VI"/>
    <x v="0"/>
    <n v="230"/>
    <n v="14"/>
    <n v="0"/>
    <n v="6"/>
    <n v="4"/>
    <n v="0"/>
  </r>
  <r>
    <s v="2021-05-21"/>
    <s v="Pedro Bernal Meauri"/>
    <s v="Teusaquillo"/>
    <s v="Galerías"/>
    <x v="2"/>
    <n v="380"/>
    <n v="48"/>
    <n v="2"/>
    <n v="14"/>
    <n v="13"/>
    <n v="0"/>
  </r>
  <r>
    <s v="2021-05-21"/>
    <s v="Pedro Bernal Meauri"/>
    <s v="Teusaquillo"/>
    <s v="Teusaquillo"/>
    <x v="1"/>
    <n v="210"/>
    <n v="15"/>
    <n v="4"/>
    <n v="7"/>
    <n v="3"/>
    <n v="0"/>
  </r>
  <r>
    <s v="2021-06-01"/>
    <s v="Hernan Dario Vargas Galvan"/>
    <s v="Santa fe"/>
    <s v="La perseverancia"/>
    <x v="0"/>
    <n v="125"/>
    <n v="22"/>
    <n v="8"/>
    <n v="1"/>
    <n v="0"/>
    <n v="0"/>
  </r>
  <r>
    <s v="2021-06-01"/>
    <s v="Hernan Dario Vargas Galvan"/>
    <s v="Santa fe"/>
    <m/>
    <x v="2"/>
    <n v="164"/>
    <n v="33"/>
    <n v="24"/>
    <n v="22"/>
    <n v="4"/>
    <n v="4"/>
  </r>
  <r>
    <s v="2021-06-01"/>
    <s v="Pedro Bernal Meauri"/>
    <s v="San Cristóbal"/>
    <s v="20 de Julio"/>
    <x v="1"/>
    <n v="185"/>
    <n v="35"/>
    <n v="10"/>
    <n v="23"/>
    <n v="46"/>
    <n v="4"/>
  </r>
  <r>
    <s v="2021-06-01"/>
    <s v="Pedro Bernal Meauri"/>
    <s v="San Cristóbal"/>
    <s v="20 de Julio"/>
    <x v="0"/>
    <n v="205"/>
    <n v="31"/>
    <n v="5"/>
    <n v="31"/>
    <n v="61"/>
    <n v="9"/>
  </r>
  <r>
    <s v="2021-06-01"/>
    <s v="Pedro Bernal Meauri"/>
    <s v="San Cristóbal"/>
    <s v="20 de Julio"/>
    <x v="2"/>
    <n v="165"/>
    <n v="16"/>
    <n v="5"/>
    <n v="20"/>
    <n v="36"/>
    <n v="5"/>
  </r>
  <r>
    <s v="2021-06-01"/>
    <s v="Mileidy Araque Bedoya"/>
    <s v="Antonio Nariño"/>
    <s v="RESTREPO"/>
    <x v="1"/>
    <n v="135"/>
    <n v="21"/>
    <n v="0"/>
    <n v="8"/>
    <n v="7"/>
    <n v="0"/>
  </r>
  <r>
    <s v="2021-06-01"/>
    <s v="Mileidy Araque Bedoya"/>
    <s v="Antonio Nariño"/>
    <s v="RESTREPO"/>
    <x v="1"/>
    <n v="138"/>
    <n v="27"/>
    <n v="3"/>
    <n v="4"/>
    <n v="0"/>
    <n v="0"/>
  </r>
  <r>
    <s v="2021-06-01"/>
    <s v="Juan Carlos Valencia Salazar"/>
    <s v="La Candelaria"/>
    <s v="Egipto"/>
    <x v="0"/>
    <n v="59"/>
    <n v="16"/>
    <n v="3"/>
    <n v="0"/>
    <n v="1"/>
    <n v="0"/>
  </r>
  <r>
    <s v="2021-06-01"/>
    <s v="Juan Carlos Valencia Salazar"/>
    <s v="La Candelaria"/>
    <s v="plaza Bolivar"/>
    <x v="1"/>
    <n v="189"/>
    <n v="46"/>
    <n v="10"/>
    <n v="8"/>
    <n v="6"/>
    <n v="4"/>
  </r>
  <r>
    <s v="2021-06-01"/>
    <s v="Mileidy Araque Bedoya"/>
    <s v="Antonio Nariño"/>
    <s v="RESTREPO"/>
    <x v="1"/>
    <n v="119"/>
    <n v="26"/>
    <n v="0"/>
    <n v="15"/>
    <n v="25"/>
    <n v="0"/>
  </r>
  <r>
    <s v="2021-06-01"/>
    <s v="Juan Carlos Valencia Salazar"/>
    <s v="La Candelaria"/>
    <s v="centro"/>
    <x v="1"/>
    <n v="165"/>
    <n v="39"/>
    <n v="10"/>
    <n v="6"/>
    <n v="3"/>
    <n v="2"/>
  </r>
  <r>
    <s v="2021-06-01"/>
    <s v="Hernan Dario Vargas Galvan"/>
    <s v="Santa fe"/>
    <m/>
    <x v="1"/>
    <n v="279"/>
    <n v="65"/>
    <n v="16"/>
    <n v="17"/>
    <n v="38"/>
    <n v="9"/>
  </r>
  <r>
    <s v="2021-06-03"/>
    <s v="Mileidy Araque Bedoya"/>
    <s v="Teusaquillo"/>
    <s v="GALERIAS"/>
    <x v="1"/>
    <n v="179"/>
    <n v="28"/>
    <n v="0"/>
    <n v="5"/>
    <n v="1"/>
    <n v="2"/>
  </r>
  <r>
    <s v="2021-06-03"/>
    <s v="Mileidy Araque Bedoya"/>
    <s v="Teusaquillo"/>
    <s v="GALERIAS"/>
    <x v="2"/>
    <n v="151"/>
    <n v="18"/>
    <n v="7"/>
    <n v="20"/>
    <n v="5"/>
    <n v="3"/>
  </r>
  <r>
    <s v="2021-06-03"/>
    <s v="Mileidy Araque Bedoya"/>
    <s v="Teusaquillo"/>
    <s v="GALERIAS"/>
    <x v="1"/>
    <n v="78"/>
    <n v="18"/>
    <n v="5"/>
    <n v="2"/>
    <n v="1"/>
    <n v="0"/>
  </r>
  <r>
    <s v="2021-06-04"/>
    <s v="Hernan Dario Vargas"/>
    <s v="Barrio Unidos"/>
    <s v="7 de Agosto"/>
    <x v="0"/>
    <n v="184"/>
    <n v="27"/>
    <n v="5"/>
    <n v="12"/>
    <n v="16"/>
    <n v="3"/>
  </r>
  <r>
    <s v="2021-06-04"/>
    <s v="Hernan Dario Vargas"/>
    <s v="Barrio Unidos"/>
    <s v="siete de agosto"/>
    <x v="1"/>
    <n v="249"/>
    <n v="76"/>
    <n v="7"/>
    <n v="7"/>
    <n v="21"/>
    <n v="0"/>
  </r>
  <r>
    <s v="2021-06-04"/>
    <s v="Hernan Dario Vargas"/>
    <s v="Barrio Unidos"/>
    <s v="Siete de agosto"/>
    <x v="1"/>
    <n v="229"/>
    <n v="72"/>
    <n v="14"/>
    <n v="7"/>
    <n v="21"/>
    <n v="0"/>
  </r>
  <r>
    <s v="2021-06-04"/>
    <s v="Hernan Dario Vargas"/>
    <s v="Barrio Unidos"/>
    <s v="siete de agosto"/>
    <x v="1"/>
    <n v="194"/>
    <n v="36"/>
    <n v="7"/>
    <n v="7"/>
    <n v="21"/>
    <n v="0"/>
  </r>
  <r>
    <s v="2021-06-08"/>
    <s v="Juan Carlos Valencia Salazar"/>
    <s v="Kennedy"/>
    <s v="kennedy central"/>
    <x v="1"/>
    <n v="153"/>
    <n v="40"/>
    <n v="4"/>
    <n v="25"/>
    <n v="30"/>
    <n v="2"/>
  </r>
  <r>
    <s v="2021-06-08"/>
    <s v="Mileidy Araque Bedoya"/>
    <s v="Bosa"/>
    <s v="BOSA  CENTRO"/>
    <x v="1"/>
    <n v="181"/>
    <n v="45"/>
    <n v="4"/>
    <n v="3"/>
    <n v="5"/>
    <n v="0"/>
  </r>
  <r>
    <s v="2021-06-08"/>
    <s v="MILEIDYB ARAQUE BEDOYA"/>
    <s v="Bosa"/>
    <s v="BOSA"/>
    <x v="2"/>
    <n v="93"/>
    <n v="23"/>
    <n v="7"/>
    <n v="9"/>
    <n v="15"/>
    <n v="0"/>
  </r>
  <r>
    <s v="2021-06-08"/>
    <s v="Mileidy Araque Bedoya"/>
    <s v="Bosa"/>
    <s v="BOSA LA ESTCION"/>
    <x v="1"/>
    <n v="191"/>
    <n v="32"/>
    <n v="5"/>
    <n v="5"/>
    <n v="0"/>
    <n v="0"/>
  </r>
  <r>
    <s v="2021-06-08"/>
    <s v="Juan Carlos Valencia Salazar"/>
    <s v="Kennedy"/>
    <s v="Kennedy central"/>
    <x v="1"/>
    <n v="167"/>
    <n v="57"/>
    <n v="4"/>
    <n v="55"/>
    <n v="37"/>
    <n v="15"/>
  </r>
  <r>
    <s v="2021-06-08"/>
    <s v="Juan Carlos Valencia Salazar"/>
    <s v="Kennedy"/>
    <s v="Kennedy central"/>
    <x v="1"/>
    <n v="157"/>
    <n v="24"/>
    <n v="5"/>
    <n v="36"/>
    <n v="28"/>
    <n v="10"/>
  </r>
  <r>
    <s v="2021-06-08"/>
    <s v="Pedro Bernal Meauri"/>
    <s v="Fontibón"/>
    <s v="Fontibón Centro"/>
    <x v="1"/>
    <n v="134"/>
    <n v="23"/>
    <n v="0"/>
    <n v="13"/>
    <n v="8"/>
    <n v="0"/>
  </r>
  <r>
    <s v="2021-06-08"/>
    <s v="Pedro Bernal Meauri"/>
    <s v="Fontibón"/>
    <s v="Fontibón Centro"/>
    <x v="0"/>
    <n v="130"/>
    <n v="30"/>
    <n v="2"/>
    <n v="13"/>
    <n v="6"/>
    <n v="0"/>
  </r>
  <r>
    <s v="2021-06-08"/>
    <s v="Pedro Bernal Meauri"/>
    <s v="Fontibón"/>
    <s v="Fontibón Centro"/>
    <x v="1"/>
    <n v="192"/>
    <n v="30"/>
    <n v="4"/>
    <n v="18"/>
    <n v="34"/>
    <n v="0"/>
  </r>
  <r>
    <s v="2021-06-10"/>
    <s v="Hernan Darío Vargas Galván"/>
    <s v="Tunjuelito"/>
    <s v="San carlos"/>
    <x v="0"/>
    <n v="175"/>
    <n v="27"/>
    <n v="11"/>
    <n v="2"/>
    <n v="4"/>
    <n v="0"/>
  </r>
  <r>
    <s v="2021-06-10"/>
    <s v="Juan Carlos Valencia Salazar"/>
    <s v="Rafael Uribe Uribe"/>
    <s v="Olaya"/>
    <x v="1"/>
    <n v="89"/>
    <n v="10"/>
    <n v="3"/>
    <n v="10"/>
    <n v="21"/>
    <n v="5"/>
  </r>
  <r>
    <s v="2021-06-10"/>
    <s v="Mileidy Araque Bedoya"/>
    <s v="Puente Aranda"/>
    <s v="zona industrial"/>
    <x v="1"/>
    <n v="83"/>
    <n v="16"/>
    <n v="2"/>
    <n v="9"/>
    <n v="2"/>
    <n v="0"/>
  </r>
  <r>
    <s v="2021-06-10"/>
    <s v="Mileidy Araque Bedoya"/>
    <s v="Puente Aranda"/>
    <s v="ZONA INDUSTRIAL"/>
    <x v="0"/>
    <n v="93"/>
    <n v="11"/>
    <n v="1"/>
    <n v="4"/>
    <n v="2"/>
    <n v="0"/>
  </r>
  <r>
    <s v="2021-06-10"/>
    <s v="Mileidy Araque Bedoya"/>
    <s v="Puente Aranda"/>
    <s v="ZONA INDUSTRIAL"/>
    <x v="2"/>
    <n v="126"/>
    <n v="44"/>
    <n v="3"/>
    <n v="13"/>
    <n v="8"/>
    <n v="0"/>
  </r>
  <r>
    <s v="2021-06-10"/>
    <s v="Pedro Bernal Meauri"/>
    <s v="Suba"/>
    <s v="Suba Centro"/>
    <x v="2"/>
    <n v="376"/>
    <n v="43"/>
    <n v="2"/>
    <n v="25"/>
    <n v="14"/>
    <n v="2"/>
  </r>
  <r>
    <s v="2021-06-10"/>
    <s v="Pedro Bernal Meauri"/>
    <s v="Suba"/>
    <s v="Suba Centro"/>
    <x v="1"/>
    <n v="192"/>
    <n v="16"/>
    <n v="4"/>
    <n v="19"/>
    <n v="8"/>
    <n v="0"/>
  </r>
  <r>
    <s v="2021-06-10"/>
    <s v="Pedro Bernal Meauri"/>
    <s v="Suba"/>
    <s v="Suba centro"/>
    <x v="3"/>
    <n v="157"/>
    <n v="18"/>
    <n v="6"/>
    <n v="3"/>
    <n v="1"/>
    <n v="0"/>
  </r>
  <r>
    <s v="2021-06-10"/>
    <s v="Juan Carlos Valencia Salazar"/>
    <s v="Rafael Uribe Uribe"/>
    <s v="Olaya"/>
    <x v="1"/>
    <n v="115"/>
    <n v="33"/>
    <n v="3"/>
    <n v="16"/>
    <n v="24"/>
    <n v="5"/>
  </r>
  <r>
    <s v="2021-06-10"/>
    <s v="Juan Caros Valencia S"/>
    <s v="Rafael Uribe Uribe"/>
    <s v="Centenario"/>
    <x v="1"/>
    <n v="143"/>
    <n v="99"/>
    <n v="43"/>
    <n v="10"/>
    <n v="13"/>
    <n v="4"/>
  </r>
  <r>
    <s v="2021-06-10"/>
    <s v="Hernán Darío Vargas Galván"/>
    <s v="Tunjuelito"/>
    <s v="Tunal"/>
    <x v="1"/>
    <n v="209"/>
    <n v="23"/>
    <n v="8"/>
    <n v="14"/>
    <n v="6"/>
    <n v="0"/>
  </r>
  <r>
    <s v="2021-06-10"/>
    <s v="Hernán Darío Vargas Galván"/>
    <s v="Tunjuelito"/>
    <s v="Tunal"/>
    <x v="2"/>
    <n v="257"/>
    <n v="52"/>
    <n v="6"/>
    <n v="9"/>
    <n v="12"/>
    <n v="3"/>
  </r>
  <r>
    <s v="2021-06-11"/>
    <s v="Pedro Bernal Meauri"/>
    <s v="Usaquén"/>
    <s v="Unicentro"/>
    <x v="2"/>
    <n v="191"/>
    <n v="37"/>
    <n v="23"/>
    <n v="10"/>
    <n v="14"/>
    <n v="4"/>
  </r>
  <r>
    <s v="2021-06-11"/>
    <s v="Pedro Bernal Meauri"/>
    <s v="Usaquén"/>
    <s v="Santa Barbara Occidental"/>
    <x v="1"/>
    <n v="195"/>
    <n v="43"/>
    <n v="8"/>
    <n v="11"/>
    <n v="9"/>
    <n v="13"/>
  </r>
  <r>
    <s v="2021-06-11"/>
    <s v="Pedro Bernal Meauri"/>
    <s v="Usaquén"/>
    <s v="Santa Barbara Occidental"/>
    <x v="1"/>
    <n v="174"/>
    <n v="44"/>
    <n v="3"/>
    <n v="11"/>
    <n v="7"/>
    <n v="3"/>
  </r>
  <r>
    <s v="2021-06-11"/>
    <s v="Mileidy Araque Bedoya"/>
    <s v="Santa fe"/>
    <s v="SAN DIEGO"/>
    <x v="1"/>
    <n v="199"/>
    <n v="44"/>
    <n v="4"/>
    <n v="4"/>
    <n v="7"/>
    <n v="3"/>
  </r>
  <r>
    <s v="2021-06-11"/>
    <s v="Mileidy Araque Bedoya"/>
    <s v="Santa fe"/>
    <s v="SAN DIEGO"/>
    <x v="1"/>
    <n v="117"/>
    <n v="19"/>
    <n v="9"/>
    <n v="4"/>
    <n v="7"/>
    <n v="4"/>
  </r>
  <r>
    <s v="2021-06-11"/>
    <s v="Mileidy Araque Bedoya"/>
    <s v="Santa fe"/>
    <s v="PERSEVERANCIA"/>
    <x v="0"/>
    <n v="99"/>
    <n v="13"/>
    <n v="0"/>
    <n v="0"/>
    <n v="0"/>
    <n v="0"/>
  </r>
  <r>
    <s v="2021-06-12"/>
    <s v="Pedro Bernal Meauri"/>
    <s v="Antonio Nariño"/>
    <s v="Restrepo"/>
    <x v="0"/>
    <n v="212"/>
    <n v="56"/>
    <n v="10"/>
    <n v="43"/>
    <n v="46"/>
    <n v="10"/>
  </r>
  <r>
    <s v="2021-06-12"/>
    <s v="Pedro Bernal Meauri"/>
    <s v="Antonio Nariño"/>
    <s v="Restrepo"/>
    <x v="1"/>
    <n v="150"/>
    <n v="44"/>
    <n v="8"/>
    <n v="6"/>
    <n v="11"/>
    <n v="0"/>
  </r>
  <r>
    <s v="2021-06-12"/>
    <s v="Pedro Bernal Meauri"/>
    <s v="Antonio Nariño"/>
    <s v="Restrepo"/>
    <x v="2"/>
    <n v="85"/>
    <n v="10"/>
    <n v="14"/>
    <n v="2"/>
    <n v="5"/>
    <n v="0"/>
  </r>
  <r>
    <s v="2021-06-12"/>
    <s v="Mileidy Araque Bedoya"/>
    <s v="Bosa"/>
    <s v="bosa"/>
    <x v="1"/>
    <n v="67"/>
    <n v="16"/>
    <n v="-10"/>
    <n v="10"/>
    <n v="5"/>
    <n v="0"/>
  </r>
  <r>
    <s v="2021-06-12"/>
    <s v="Mileidy Araque Bedoya"/>
    <s v="Bosa"/>
    <s v="BOSA"/>
    <x v="2"/>
    <n v="95"/>
    <n v="31"/>
    <n v="7"/>
    <n v="22"/>
    <n v="8"/>
    <n v="5"/>
  </r>
  <r>
    <s v="2021-06-12"/>
    <s v="Mileidy Araque Bedoya"/>
    <s v="Bosa"/>
    <s v="BOSA"/>
    <x v="1"/>
    <n v="57"/>
    <n v="22"/>
    <n v="5"/>
    <n v="15"/>
    <n v="7"/>
    <n v="0"/>
  </r>
  <r>
    <s v="2021-06-15"/>
    <s v="Pedro Bernal Meauri"/>
    <s v="Engativá"/>
    <s v="Las Ferias"/>
    <x v="0"/>
    <n v="182"/>
    <n v="62"/>
    <n v="9"/>
    <n v="13"/>
    <n v="64"/>
    <n v="1"/>
  </r>
  <r>
    <s v="2021-06-15"/>
    <s v="Juan Carlos Valencia Salazar"/>
    <s v="Los Mártires"/>
    <s v="el gran san  es el nombre del centro comercial"/>
    <x v="1"/>
    <n v="205"/>
    <n v="39"/>
    <n v="6"/>
    <n v="47"/>
    <n v="72"/>
    <n v="8"/>
  </r>
  <r>
    <s v="2021-06-15"/>
    <s v="Juan Carlos Valencia Salazar"/>
    <s v="Los Mártires"/>
    <s v="San Jose"/>
    <x v="1"/>
    <n v="193"/>
    <n v="28"/>
    <n v="9"/>
    <n v="7"/>
    <n v="12"/>
    <n v="0"/>
  </r>
  <r>
    <s v="2021-06-15"/>
    <s v="Juan Carlos Valencia Salazar"/>
    <s v="Los Mártires"/>
    <s v="Paloquemao"/>
    <x v="1"/>
    <n v="239"/>
    <n v="78"/>
    <n v="3"/>
    <n v="14"/>
    <n v="45"/>
    <n v="0"/>
  </r>
  <r>
    <s v="2021-06-15"/>
    <s v="Hernán Darío Vargas Galván"/>
    <s v="Puente Aranda"/>
    <s v="Pradera"/>
    <x v="2"/>
    <n v="244"/>
    <n v="31"/>
    <n v="0"/>
    <n v="14"/>
    <n v="8"/>
    <n v="0"/>
  </r>
  <r>
    <s v="2021-06-15"/>
    <s v="Hernán Darío Vargas Galván"/>
    <s v="Puente Aranda"/>
    <s v="Trinidad"/>
    <x v="0"/>
    <n v="257"/>
    <n v="52"/>
    <n v="6"/>
    <n v="16"/>
    <n v="22"/>
    <n v="6"/>
  </r>
  <r>
    <s v="2021-06-15"/>
    <s v="Hernán Darío Vargas Galván"/>
    <s v="Puente Aranda"/>
    <s v="Pradera"/>
    <x v="1"/>
    <n v="98"/>
    <n v="26"/>
    <n v="7"/>
    <n v="11"/>
    <n v="19"/>
    <n v="0"/>
  </r>
  <r>
    <s v="2021-06-15"/>
    <s v="Pedro Bernal Meauri"/>
    <s v="Engativá"/>
    <s v="Las Ferias"/>
    <x v="1"/>
    <n v="273"/>
    <n v="64"/>
    <n v="16"/>
    <n v="75"/>
    <n v="12"/>
    <n v="1"/>
  </r>
  <r>
    <s v="2021-06-15"/>
    <s v="Pedro Bernal Meauri"/>
    <s v="Engativá"/>
    <s v="Las Ferias"/>
    <x v="2"/>
    <n v="130"/>
    <n v="24"/>
    <n v="1"/>
    <n v="6"/>
    <n v="12"/>
    <n v="0"/>
  </r>
  <r>
    <s v="2021-06-15"/>
    <s v="Mileidy Araque  Bedoya"/>
    <s v="Ciudad Bolívar"/>
    <s v="Candelaria"/>
    <x v="2"/>
    <n v="105"/>
    <n v="14"/>
    <n v="7"/>
    <n v="34"/>
    <n v="12"/>
    <n v="9"/>
  </r>
  <r>
    <s v="2021-06-15"/>
    <s v="Mileidy Araque Bedoya"/>
    <s v="Ciudad Bolívar"/>
    <s v="Perdomo"/>
    <x v="1"/>
    <n v="175"/>
    <n v="35"/>
    <n v="12"/>
    <n v="11"/>
    <n v="8"/>
    <n v="0"/>
  </r>
  <r>
    <s v="2021-06-15"/>
    <s v="Mileidy Araque Bedoya"/>
    <s v="Ciudad Bolívar"/>
    <s v="Candelaria la nueva"/>
    <x v="1"/>
    <n v="169"/>
    <n v="26"/>
    <n v="15"/>
    <n v="8"/>
    <n v="3"/>
    <n v="0"/>
  </r>
  <r>
    <s v="2021-06-16"/>
    <s v="Pedro Bernal Meauri"/>
    <s v="Chapinero"/>
    <s v="Chapinero"/>
    <x v="1"/>
    <n v="163"/>
    <n v="36"/>
    <n v="7"/>
    <n v="9"/>
    <n v="18"/>
    <n v="0"/>
  </r>
  <r>
    <s v="2021-06-16"/>
    <s v="Pedro Bernal Meauri"/>
    <s v="Chapinero"/>
    <s v="Chapinero"/>
    <x v="3"/>
    <n v="199"/>
    <n v="44"/>
    <n v="9"/>
    <n v="31"/>
    <n v="49"/>
    <n v="2"/>
  </r>
  <r>
    <s v="2021-06-16"/>
    <s v="Pedro Bernal Meauri"/>
    <s v="Chapinero"/>
    <s v="Chapinero"/>
    <x v="2"/>
    <n v="241"/>
    <n v="19"/>
    <n v="5"/>
    <n v="9"/>
    <n v="20"/>
    <n v="0"/>
  </r>
  <r>
    <s v="2021-06-16"/>
    <s v="Juan Carlos Valencia Salazar"/>
    <s v="Usme"/>
    <s v="Santa Librada"/>
    <x v="1"/>
    <n v="201"/>
    <n v="33"/>
    <n v="12"/>
    <n v="21"/>
    <n v="41"/>
    <n v="2"/>
  </r>
  <r>
    <s v="2021-06-16"/>
    <s v="Juan Carlos Valencia s"/>
    <s v="Usme"/>
    <s v="Brasilia"/>
    <x v="1"/>
    <n v="264"/>
    <n v="77"/>
    <n v="20"/>
    <n v="28"/>
    <n v="39"/>
    <n v="4"/>
  </r>
  <r>
    <s v="2021-06-16"/>
    <s v="Hernan Dario Vargas Galvan"/>
    <s v="La Candelaria"/>
    <s v="Egipto"/>
    <x v="0"/>
    <n v="45"/>
    <n v="12"/>
    <n v="0"/>
    <n v="2"/>
    <n v="1"/>
    <n v="0"/>
  </r>
  <r>
    <s v="2021-06-16"/>
    <s v="Hernan Dario Vargas Galvan"/>
    <s v="La Candelaria"/>
    <m/>
    <x v="1"/>
    <n v="461"/>
    <n v="98"/>
    <n v="0"/>
    <n v="28"/>
    <n v="36"/>
    <n v="8"/>
  </r>
  <r>
    <s v="2021-06-16"/>
    <s v="Hernan Dario Vargas Galvan"/>
    <s v="La Candelaria"/>
    <m/>
    <x v="1"/>
    <n v="172"/>
    <n v="22"/>
    <n v="0"/>
    <n v="5"/>
    <n v="5"/>
    <n v="0"/>
  </r>
  <r>
    <s v="2021-06-16"/>
    <s v="Mileidy Araque Bedoya"/>
    <s v="Rafael Uribe Uribe"/>
    <s v="20 julio  plaza de mercado"/>
    <x v="0"/>
    <n v="204"/>
    <n v="56"/>
    <n v="11"/>
    <n v="80"/>
    <n v="52"/>
    <n v="32"/>
  </r>
  <r>
    <s v="2021-06-16"/>
    <s v="Mileidy Araque Bedoya"/>
    <s v="Rafael Uribe Uribe"/>
    <s v="20 de julio"/>
    <x v="2"/>
    <n v="104"/>
    <n v="37"/>
    <n v="7"/>
    <n v="10"/>
    <n v="17"/>
    <n v="2"/>
  </r>
  <r>
    <s v="2021-06-16"/>
    <s v="Mileidy Araque Bedoya"/>
    <s v="Rafael Uribe Uribe"/>
    <s v="20 de julio estación contri sur"/>
    <x v="1"/>
    <n v="98"/>
    <n v="18"/>
    <n v="0"/>
    <n v="0"/>
    <n v="0"/>
    <n v="0"/>
  </r>
  <r>
    <s v="2021-06-16"/>
    <s v="Juan Carlos Valencia Salazar"/>
    <s v="Usme"/>
    <s v="Santa Librada"/>
    <x v="1"/>
    <n v="278"/>
    <n v="75"/>
    <n v="12"/>
    <n v="25"/>
    <n v="41"/>
    <n v="1"/>
  </r>
  <r>
    <s v="2021-06-17"/>
    <s v="Pedro Bernal Meauri"/>
    <s v="Teusaquillo"/>
    <s v="Teusaquillo"/>
    <x v="1"/>
    <n v="129"/>
    <n v="24"/>
    <n v="0"/>
    <n v="22"/>
    <n v="13"/>
    <n v="0"/>
  </r>
  <r>
    <s v="2021-06-17"/>
    <s v="Pedro Bernal Meauri"/>
    <s v="Teusaquillo"/>
    <s v="Galerías"/>
    <x v="2"/>
    <n v="124"/>
    <n v="22"/>
    <n v="5"/>
    <n v="28"/>
    <n v="31"/>
    <n v="1"/>
  </r>
  <r>
    <s v="2021-06-17"/>
    <s v="Pedro Bernal Meauri"/>
    <s v="Teusaquillo"/>
    <s v="Teusaquillo"/>
    <x v="1"/>
    <n v="190"/>
    <n v="39"/>
    <n v="1"/>
    <n v="26"/>
    <n v="1"/>
    <n v="0"/>
  </r>
  <r>
    <s v="2021-06-17"/>
    <s v="Mileidy Araque Bedoya"/>
    <s v="Kennedy"/>
    <s v="Kennedy éxito"/>
    <x v="1"/>
    <n v="178"/>
    <n v="35"/>
    <n v="5"/>
    <n v="11"/>
    <n v="3"/>
    <n v="2"/>
  </r>
  <r>
    <s v="2021-06-17"/>
    <s v="Mileidy Araque Bedoya"/>
    <s v="Kennedy"/>
    <s v="Kennedy zona bancaria"/>
    <x v="1"/>
    <n v="126"/>
    <n v="27"/>
    <n v="3"/>
    <n v="11"/>
    <n v="44"/>
    <n v="7"/>
  </r>
  <r>
    <s v="2021-06-17"/>
    <s v="Mileidy Araque Bedoya"/>
    <s v="Kennedy"/>
    <s v="Kennedy"/>
    <x v="1"/>
    <n v="193"/>
    <n v="37"/>
    <n v="8"/>
    <n v="44"/>
    <n v="20"/>
    <n v="3"/>
  </r>
  <r>
    <s v="2021-06-17"/>
    <s v="Juan Carlos Valencia Salazar"/>
    <s v="Barrio Unidos"/>
    <s v="7 agosto"/>
    <x v="1"/>
    <n v="199"/>
    <n v="37"/>
    <n v="29"/>
    <n v="76"/>
    <n v="15"/>
    <n v="68"/>
  </r>
  <r>
    <s v="2021-06-17"/>
    <s v="Juan Carlos Valencia Salazar"/>
    <s v="Barrio Unidos"/>
    <s v="siete de Agosto"/>
    <x v="1"/>
    <n v="276"/>
    <n v="89"/>
    <n v="10"/>
    <n v="58"/>
    <n v="114"/>
    <n v="31"/>
  </r>
  <r>
    <s v="2021-06-17"/>
    <s v="Juan Carlos Valencia Salazar"/>
    <s v="Barrio Unidos"/>
    <s v="7 agosto"/>
    <x v="1"/>
    <n v="219"/>
    <n v="82"/>
    <n v="10"/>
    <n v="38"/>
    <n v="37"/>
    <n v="5"/>
  </r>
  <r>
    <s v="2021-06-18"/>
    <s v="Pedro Bernal Meauri"/>
    <s v="Fontibón"/>
    <s v="Fontibón"/>
    <x v="3"/>
    <n v="216"/>
    <n v="36"/>
    <n v="1"/>
    <n v="24"/>
    <n v="19"/>
    <n v="2"/>
  </r>
  <r>
    <s v="2021-06-18"/>
    <s v="Pedro Bernal Meauri"/>
    <s v="Fontibón"/>
    <s v="Fontibón Centro"/>
    <x v="0"/>
    <n v="337"/>
    <n v="62"/>
    <n v="4"/>
    <n v="80"/>
    <n v="44"/>
    <n v="1"/>
  </r>
  <r>
    <s v="2021-06-18"/>
    <s v="Pedro Bernal Meauri"/>
    <s v="Fontibón"/>
    <s v="Fontibón Centro"/>
    <x v="1"/>
    <n v="294"/>
    <n v="65"/>
    <n v="4"/>
    <n v="61"/>
    <n v="54"/>
    <n v="7"/>
  </r>
  <r>
    <s v="2021-06-19"/>
    <s v="Hernán Darío Vargas Galván"/>
    <s v="Bosa"/>
    <m/>
    <x v="2"/>
    <n v="188"/>
    <n v="28"/>
    <n v="6"/>
    <n v="45"/>
    <n v="13"/>
    <n v="6"/>
  </r>
  <r>
    <s v="2021-06-19"/>
    <s v="Pedro Bernal Meauri"/>
    <s v="Barrio Unidos"/>
    <s v="Siete de Agosto"/>
    <x v="1"/>
    <n v="191"/>
    <n v="29"/>
    <n v="8"/>
    <n v="3"/>
    <n v="5"/>
    <n v="0"/>
  </r>
  <r>
    <s v="2021-06-19"/>
    <s v="Pedro Bernal Meauri"/>
    <s v="Barrio Unidos"/>
    <s v="Siete de Agosto"/>
    <x v="0"/>
    <n v="198"/>
    <n v="23"/>
    <n v="9"/>
    <n v="7"/>
    <n v="4"/>
    <n v="0"/>
  </r>
  <r>
    <s v="2021-06-19"/>
    <s v="Pedro Bernal Meauri"/>
    <s v="Barrio Unidos"/>
    <s v="Siete de Agosto"/>
    <x v="1"/>
    <n v="199"/>
    <n v="27"/>
    <n v="8"/>
    <n v="8"/>
    <n v="5"/>
    <n v="2"/>
  </r>
  <r>
    <s v="2021-06-19"/>
    <s v="Hernán Darío Vargas Galván"/>
    <s v="Bosa"/>
    <m/>
    <x v="1"/>
    <n v="206"/>
    <n v="27"/>
    <n v="10"/>
    <n v="12"/>
    <n v="3"/>
    <n v="0"/>
  </r>
  <r>
    <s v="2021-06-19"/>
    <s v="Hernán Darío Vargas Galván"/>
    <s v="Bosa"/>
    <m/>
    <x v="1"/>
    <n v="227"/>
    <n v="52"/>
    <n v="7"/>
    <n v="9"/>
    <n v="12"/>
    <n v="0"/>
  </r>
  <r>
    <s v="2021-06-21"/>
    <s v="Pedro Bernal"/>
    <s v="La Candelaria"/>
    <s v="centro"/>
    <x v="1"/>
    <n v="197"/>
    <n v="45"/>
    <n v="51"/>
    <n v="21"/>
    <n v="22"/>
    <n v="3"/>
  </r>
  <r>
    <s v="2021-06-21"/>
    <s v="Pedro Bernal"/>
    <s v="La Candelaria"/>
    <s v="Egipto"/>
    <x v="0"/>
    <n v="18"/>
    <n v="5"/>
    <n v="1"/>
    <n v="0"/>
    <n v="2"/>
    <n v="0"/>
  </r>
  <r>
    <s v="2021-06-21"/>
    <s v="Juan Calos Valencia"/>
    <s v="Kennedy"/>
    <s v="Kennedy Central"/>
    <x v="1"/>
    <n v="230"/>
    <n v="56"/>
    <n v="4"/>
    <n v="66"/>
    <n v="68"/>
    <n v="5"/>
  </r>
  <r>
    <s v="2021-06-21"/>
    <s v="Juan Carlos Valencia"/>
    <s v="Kennedy"/>
    <s v="Kennedy Central"/>
    <x v="1"/>
    <n v="220"/>
    <n v="41"/>
    <n v="7"/>
    <n v="16"/>
    <n v="12"/>
    <n v="0"/>
  </r>
  <r>
    <s v="2021-06-21"/>
    <s v="Juan Carlos Valencia"/>
    <s v="Kennedy"/>
    <s v="kennedy central"/>
    <x v="1"/>
    <n v="161"/>
    <n v="52"/>
    <n v="5"/>
    <n v="19"/>
    <n v="35"/>
    <n v="2"/>
  </r>
  <r>
    <s v="2021-06-21"/>
    <s v="Juan Carlos Valencia s"/>
    <s v="Kennedy"/>
    <s v="kennedy Central"/>
    <x v="1"/>
    <n v="161"/>
    <n v="52"/>
    <n v="5"/>
    <n v="19"/>
    <n v="35"/>
    <n v="2"/>
  </r>
  <r>
    <s v="2021-06-21"/>
    <s v="Mileidy Araque"/>
    <s v="Ciudad Bolívar"/>
    <s v="C, ensueño"/>
    <x v="2"/>
    <n v="229"/>
    <n v="52"/>
    <n v="9"/>
    <n v="12"/>
    <n v="16"/>
    <n v="0"/>
  </r>
  <r>
    <s v="2021-06-21"/>
    <s v="Miledy Araque"/>
    <s v="Ciudad Bolívar"/>
    <s v="Perdomo"/>
    <x v="1"/>
    <n v="92"/>
    <n v="35"/>
    <n v="4"/>
    <n v="25"/>
    <n v="11"/>
    <n v="2"/>
  </r>
  <r>
    <s v="2021-06-21"/>
    <s v="Mileidy Araque"/>
    <s v="Ciudad Bolívar"/>
    <s v="Candelaria"/>
    <x v="1"/>
    <n v="139"/>
    <n v="25"/>
    <n v="3"/>
    <n v="12"/>
    <n v="3"/>
    <n v="0"/>
  </r>
  <r>
    <s v="2021-06-22"/>
    <s v="Juan Calor Valencia"/>
    <s v="Rafael Uribe Uribe"/>
    <s v="Olaya"/>
    <x v="1"/>
    <n v="410"/>
    <n v="78"/>
    <n v="9"/>
    <n v="18"/>
    <n v="13"/>
    <n v="1"/>
  </r>
  <r>
    <s v="2021-06-22"/>
    <s v="Juan Calos Valencia"/>
    <s v="Rafael Uribe Uribe"/>
    <s v="Olaya"/>
    <x v="1"/>
    <n v="373"/>
    <n v="96"/>
    <n v="21"/>
    <n v="22"/>
    <n v="17"/>
    <n v="2"/>
  </r>
  <r>
    <s v="2021-06-22"/>
    <s v="Juan Calor Valencia"/>
    <s v="Rafael Uribe Uribe"/>
    <s v="Santander"/>
    <x v="1"/>
    <n v="265"/>
    <n v="75"/>
    <n v="20"/>
    <n v="20"/>
    <n v="21"/>
    <n v="1"/>
  </r>
  <r>
    <s v="2021-06-22"/>
    <s v="Hernan Dario Vargas"/>
    <s v="Puente Aranda"/>
    <s v="Galan"/>
    <x v="0"/>
    <n v="98"/>
    <n v="23"/>
    <n v="0"/>
    <n v="5"/>
    <n v="4"/>
    <n v="0"/>
  </r>
  <r>
    <s v="2021-06-22"/>
    <s v="Hernan Dario Vargas"/>
    <s v="Puente Aranda"/>
    <s v="Pradera"/>
    <x v="1"/>
    <n v="210"/>
    <n v="101"/>
    <n v="3"/>
    <n v="16"/>
    <n v="24"/>
    <n v="2"/>
  </r>
  <r>
    <s v="2021-06-22"/>
    <s v="Hernan Dario"/>
    <s v="Puente Aranda"/>
    <s v="Outlets de las americas"/>
    <x v="2"/>
    <n v="599"/>
    <n v="163"/>
    <n v="0"/>
    <n v="49"/>
    <n v="43"/>
    <n v="6"/>
  </r>
  <r>
    <s v="2021-06-22"/>
    <s v="Mileidy Araque"/>
    <s v="Tunjuelito"/>
    <s v="San Carlos"/>
    <x v="0"/>
    <n v="159"/>
    <n v="28"/>
    <n v="6"/>
    <n v="18"/>
    <n v="16"/>
    <n v="2"/>
  </r>
  <r>
    <s v="2021-06-22"/>
    <s v="Mileidy Araque"/>
    <s v="Tunjuelito"/>
    <s v="Tunal"/>
    <x v="2"/>
    <n v="75"/>
    <n v="21"/>
    <n v="3"/>
    <n v="7"/>
    <n v="8"/>
    <n v="1"/>
  </r>
  <r>
    <s v="2021-06-22"/>
    <s v="Mileidy Araque"/>
    <s v="Tunjuelito"/>
    <s v="santa lucia"/>
    <x v="1"/>
    <n v="57"/>
    <n v="25"/>
    <n v="4"/>
    <n v="11"/>
    <n v="3"/>
    <n v="2"/>
  </r>
  <r>
    <s v="2021-06-22"/>
    <s v="Pedro Bernal"/>
    <s v="Usaquén"/>
    <s v="Unicentro"/>
    <x v="2"/>
    <n v="138"/>
    <n v="24"/>
    <n v="8"/>
    <n v="24"/>
    <n v="3"/>
    <n v="0"/>
  </r>
  <r>
    <s v="2021-06-22"/>
    <s v="Pedro Bernal"/>
    <s v="Usaquén"/>
    <s v="Unicentro"/>
    <x v="1"/>
    <n v="74"/>
    <n v="43"/>
    <n v="12"/>
    <n v="4"/>
    <n v="4"/>
    <n v="0"/>
  </r>
  <r>
    <s v="2021-06-22"/>
    <s v="Pedro Bernal"/>
    <s v="Usaquén"/>
    <s v="Unicentro"/>
    <x v="1"/>
    <n v="45"/>
    <n v="5"/>
    <n v="11"/>
    <n v="1"/>
    <n v="0"/>
    <n v="0"/>
  </r>
  <r>
    <s v="2021-06-23"/>
    <s v="Mileidy Araque"/>
    <s v="San Cristóbal"/>
    <s v="20 de julio"/>
    <x v="1"/>
    <n v="94"/>
    <n v="40"/>
    <n v="0"/>
    <n v="27"/>
    <n v="8"/>
    <n v="0"/>
  </r>
  <r>
    <s v="2021-06-23"/>
    <s v="Mileidy Araque"/>
    <s v="San Cristóbal"/>
    <s v="20 de Julio"/>
    <x v="2"/>
    <n v="178"/>
    <n v="42"/>
    <n v="10"/>
    <n v="35"/>
    <n v="20"/>
    <n v="5"/>
  </r>
  <r>
    <s v="2021-06-23"/>
    <s v="Mileidy Araque"/>
    <s v="San Cristóbal"/>
    <s v="20 Julio"/>
    <x v="0"/>
    <n v="199"/>
    <n v="29"/>
    <n v="11"/>
    <n v="143"/>
    <n v="35"/>
    <n v="10"/>
  </r>
  <r>
    <s v="2021-06-23"/>
    <s v="Pedro Bernal"/>
    <s v="Chapinero"/>
    <s v="CHAPINERO"/>
    <x v="1"/>
    <n v="138"/>
    <n v="21"/>
    <n v="8"/>
    <n v="8"/>
    <n v="7"/>
    <n v="1"/>
  </r>
  <r>
    <s v="2021-06-23"/>
    <s v="Juan Carlos Valencia"/>
    <s v="Usme"/>
    <s v="SANTA LIBRADA"/>
    <x v="1"/>
    <n v="263"/>
    <n v="94"/>
    <n v="12"/>
    <n v="14"/>
    <n v="44"/>
    <n v="20"/>
  </r>
  <r>
    <s v="2021-06-23"/>
    <s v="Juan Carlos Valencia"/>
    <s v="Usme"/>
    <m/>
    <x v="1"/>
    <n v="120"/>
    <n v="35"/>
    <n v="10"/>
    <n v="24"/>
    <n v="30"/>
    <n v="10"/>
  </r>
  <r>
    <s v="2021-06-23"/>
    <s v="Juan Carlos Valencia"/>
    <s v="Usme"/>
    <s v="COLSUBSIDIO"/>
    <x v="1"/>
    <n v="234"/>
    <n v="70"/>
    <n v="11"/>
    <n v="22"/>
    <n v="37"/>
    <n v="10"/>
  </r>
  <r>
    <s v="2021-06-23"/>
    <s v="Pedro Bernal"/>
    <s v="Chapinero"/>
    <s v="CHAPINERO"/>
    <x v="1"/>
    <n v="118"/>
    <n v="14"/>
    <n v="21"/>
    <n v="17"/>
    <n v="22"/>
    <n v="2"/>
  </r>
  <r>
    <s v="2021-06-23"/>
    <s v="Pedro Bernal"/>
    <s v="Chapinero"/>
    <s v="CHAPINERO"/>
    <x v="1"/>
    <n v="104"/>
    <n v="52"/>
    <n v="8"/>
    <n v="9"/>
    <n v="43"/>
    <n v="1"/>
  </r>
  <r>
    <s v="2021-06-23"/>
    <s v="Hernan Dario Vargas"/>
    <s v="La Candelaria"/>
    <s v="CENTRO"/>
    <x v="1"/>
    <n v="301"/>
    <n v="166"/>
    <n v="7"/>
    <n v="64"/>
    <n v="78"/>
    <n v="8"/>
  </r>
  <r>
    <s v="2021-06-23"/>
    <s v="Hernan Dario Vargas"/>
    <s v="La Candelaria"/>
    <s v="CENTRO"/>
    <x v="1"/>
    <n v="63"/>
    <n v="13"/>
    <n v="0"/>
    <n v="10"/>
    <n v="10"/>
    <n v="1"/>
  </r>
  <r>
    <s v="2021-06-23"/>
    <s v="Hernan Dario Vargas"/>
    <s v="La Candelaria"/>
    <s v="CENTRO"/>
    <x v="1"/>
    <n v="137"/>
    <n v="24"/>
    <n v="3"/>
    <n v="6"/>
    <n v="1"/>
    <n v="0"/>
  </r>
  <r>
    <s v="2021-06-24"/>
    <s v="Hernan Dario Vargas"/>
    <s v="Tunjuelito"/>
    <s v="TUNAL"/>
    <x v="2"/>
    <n v="192"/>
    <n v="56"/>
    <n v="5"/>
    <n v="11"/>
    <n v="27"/>
    <n v="4"/>
  </r>
  <r>
    <s v="2021-06-24"/>
    <s v="Hernan Dario Vargas"/>
    <s v="Tunjuelito"/>
    <s v="TUNAL"/>
    <x v="1"/>
    <n v="156"/>
    <n v="28"/>
    <n v="9"/>
    <n v="2"/>
    <n v="6"/>
    <n v="0"/>
  </r>
  <r>
    <s v="2021-06-24"/>
    <s v="Hernan Dario Vargas"/>
    <s v="Tunjuelito"/>
    <s v="SAN CARLOS"/>
    <x v="1"/>
    <n v="34"/>
    <n v="15"/>
    <n v="3"/>
    <n v="2"/>
    <n v="11"/>
    <n v="1"/>
  </r>
  <r>
    <s v="2021-06-24"/>
    <s v="Pedro Bernal"/>
    <s v="Teusaquillo"/>
    <s v="GALERIAS"/>
    <x v="1"/>
    <n v="116"/>
    <n v="21"/>
    <n v="11"/>
    <n v="3"/>
    <n v="0"/>
    <n v="0"/>
  </r>
  <r>
    <s v="2021-06-24"/>
    <s v="Juan Carlos Valencia"/>
    <s v="Barrio Unidos"/>
    <s v="SIETE DE AGOSTO"/>
    <x v="1"/>
    <n v="175"/>
    <n v="39"/>
    <n v="9"/>
    <n v="15"/>
    <n v="9"/>
    <n v="16"/>
  </r>
  <r>
    <s v="2021-06-24"/>
    <s v="Juan Carlos Valencia"/>
    <s v="Barrio Unidos"/>
    <s v="SIETE DE AGOSTO"/>
    <x v="1"/>
    <n v="150"/>
    <n v="32"/>
    <n v="9"/>
    <n v="34"/>
    <n v="12"/>
    <n v="20"/>
  </r>
  <r>
    <s v="2021-06-24"/>
    <s v="Juan Carlos Valencia"/>
    <s v="Barrio Unidos"/>
    <s v="SIETE DE AGOSTO"/>
    <x v="1"/>
    <n v="138"/>
    <n v="25"/>
    <n v="9"/>
    <n v="10"/>
    <n v="7"/>
    <n v="11"/>
  </r>
  <r>
    <s v="2021-06-24"/>
    <s v="Pedro Bernal"/>
    <s v="Teusaquillo"/>
    <s v="MARLY"/>
    <x v="1"/>
    <n v="223"/>
    <n v="29"/>
    <n v="7"/>
    <n v="13"/>
    <n v="11"/>
    <n v="0"/>
  </r>
  <r>
    <s v="2021-06-24"/>
    <s v="Pedro Bernal"/>
    <s v="Teusaquillo"/>
    <s v="GALERIAS"/>
    <x v="1"/>
    <n v="141"/>
    <n v="36"/>
    <n v="11"/>
    <n v="30"/>
    <n v="13"/>
    <n v="0"/>
  </r>
  <r>
    <s v="2021-06-25"/>
    <s v="Pedro Bernal"/>
    <s v="Fontibón"/>
    <s v="FONTIBON CENTRO"/>
    <x v="1"/>
    <n v="142"/>
    <n v="35"/>
    <n v="3"/>
    <n v="27"/>
    <n v="28"/>
    <n v="0"/>
  </r>
  <r>
    <s v="2021-06-25"/>
    <s v="Pedro Bernal"/>
    <s v="Fontibón"/>
    <s v="FONTIBON CENTRO"/>
    <x v="1"/>
    <n v="205"/>
    <n v="35"/>
    <n v="0"/>
    <n v="42"/>
    <n v="45"/>
    <n v="1"/>
  </r>
  <r>
    <s v="2021-06-25"/>
    <s v="Mileidy Araque"/>
    <s v="Los Mártires"/>
    <s v="PLAZA DE PALOQUEMADO"/>
    <x v="0"/>
    <n v="79"/>
    <n v="24"/>
    <n v="8"/>
    <n v="35"/>
    <n v="20"/>
    <n v="9"/>
  </r>
  <r>
    <s v="2021-06-25"/>
    <s v="Mileidy Araque"/>
    <s v="Los Mártires"/>
    <s v="SAN VICTORINO"/>
    <x v="1"/>
    <n v="194"/>
    <n v="42"/>
    <n v="10"/>
    <n v="19"/>
    <n v="14"/>
    <n v="4"/>
  </r>
  <r>
    <s v="2021-06-25"/>
    <s v="Juan Carlos Rozo"/>
    <s v="Bosa"/>
    <s v="Bosa Centro"/>
    <x v="1"/>
    <n v="289"/>
    <n v="77"/>
    <n v="0"/>
    <n v="16"/>
    <n v="5"/>
    <n v="0"/>
  </r>
  <r>
    <s v="2021-06-25"/>
    <s v="Juan Carlos Rozo"/>
    <s v="Bosa"/>
    <s v="Bosa centro"/>
    <x v="2"/>
    <n v="289"/>
    <n v="7"/>
    <n v="1"/>
    <n v="13"/>
    <n v="14"/>
    <n v="4"/>
  </r>
  <r>
    <s v="2021-06-25"/>
    <s v="Mileidy Araque"/>
    <s v="Los Mártires"/>
    <s v="GRAN SAN"/>
    <x v="2"/>
    <n v="194"/>
    <n v="44"/>
    <n v="4"/>
    <n v="32"/>
    <n v="54"/>
    <n v="10"/>
  </r>
  <r>
    <s v="2021-06-25"/>
    <s v="Pedro Bernal"/>
    <s v="Fontibón"/>
    <s v="FONTIBON"/>
    <x v="1"/>
    <n v="232"/>
    <n v="36"/>
    <n v="6"/>
    <n v="48"/>
    <n v="52"/>
    <n v="2"/>
  </r>
  <r>
    <s v="2021-06-25"/>
    <s v="Juan Carlos Rozo"/>
    <s v="Bosa"/>
    <s v="Bosa"/>
    <x v="1"/>
    <n v="162"/>
    <n v="65"/>
    <n v="2"/>
    <n v="4"/>
    <n v="7"/>
    <n v="0"/>
  </r>
  <r>
    <s v="2021-06-26"/>
    <s v="Pedro Bernal"/>
    <s v="Barrio Unidos"/>
    <s v="SIETE DE AGOSTO"/>
    <x v="1"/>
    <n v="162"/>
    <n v="41"/>
    <n v="3"/>
    <n v="7"/>
    <n v="9"/>
    <n v="0"/>
  </r>
  <r>
    <s v="2021-06-26"/>
    <s v="Pedro Bernal"/>
    <s v="Barrio Unidos"/>
    <s v="SIETE DE AGOSTO"/>
    <x v="1"/>
    <n v="200"/>
    <n v="51"/>
    <n v="4"/>
    <n v="14"/>
    <n v="4"/>
    <n v="0"/>
  </r>
  <r>
    <s v="2021-06-26"/>
    <s v="Pedro Bernal"/>
    <s v="Barrio Unidos"/>
    <s v="SIETE DE AGOSTO"/>
    <x v="0"/>
    <n v="232"/>
    <n v="79"/>
    <n v="6"/>
    <n v="20"/>
    <n v="19"/>
    <n v="0"/>
  </r>
  <r>
    <s v="2021-06-26"/>
    <s v="Juan Carlos Valencia"/>
    <s v="Usme"/>
    <s v="SANTA LIBRADA"/>
    <x v="1"/>
    <n v="165"/>
    <n v="39"/>
    <n v="14"/>
    <n v="25"/>
    <n v="36"/>
    <n v="10"/>
  </r>
  <r>
    <s v="2021-06-26"/>
    <s v="Juan Carlos Valencia"/>
    <s v="Usme"/>
    <s v="SANTA LIBRADA"/>
    <x v="0"/>
    <n v="191"/>
    <n v="40"/>
    <n v="10"/>
    <n v="20"/>
    <n v="30"/>
    <n v="9"/>
  </r>
  <r>
    <s v="2021-06-26"/>
    <s v="Juan Carlos Valencia"/>
    <s v="Usme"/>
    <s v="BRASILIA"/>
    <x v="1"/>
    <n v="127"/>
    <n v="46"/>
    <n v="14"/>
    <n v="17"/>
    <n v="39"/>
    <n v="8"/>
  </r>
  <r>
    <s v="2021-06-26"/>
    <s v="MILEYDI ARAQUE"/>
    <s v="Tunjuelito"/>
    <s v="SAN CARLOS"/>
    <x v="0"/>
    <n v="27"/>
    <n v="7"/>
    <n v="3"/>
    <n v="2"/>
    <n v="4"/>
    <n v="0"/>
  </r>
  <r>
    <s v="2021-06-26"/>
    <s v="Mileidy Araque"/>
    <s v="Tunjuelito"/>
    <s v="SANTA LUCIA"/>
    <x v="1"/>
    <n v="33"/>
    <n v="11"/>
    <n v="0"/>
    <n v="3"/>
    <n v="5"/>
    <n v="0"/>
  </r>
  <r>
    <s v="2021-06-26"/>
    <s v="Mileidy Araque"/>
    <s v="Tunjuelito"/>
    <s v="TUNAL"/>
    <x v="2"/>
    <n v="91"/>
    <n v="22"/>
    <n v="6"/>
    <n v="10"/>
    <n v="17"/>
    <n v="1"/>
  </r>
  <r>
    <s v="2021-06-29"/>
    <s v="Hernán Darío Vargas Galván"/>
    <s v="Suba"/>
    <s v="Centro suba"/>
    <x v="1"/>
    <n v="256"/>
    <n v="35"/>
    <n v="6"/>
    <n v="62"/>
    <n v="28"/>
    <n v="10"/>
  </r>
  <r>
    <s v="2021-06-29"/>
    <s v="Hernán Darío Vargas Galván"/>
    <s v="Suba"/>
    <s v="Centro suba"/>
    <x v="1"/>
    <n v="169"/>
    <n v="16"/>
    <n v="6"/>
    <n v="6"/>
    <n v="9"/>
    <n v="0"/>
  </r>
  <r>
    <s v="2021-06-29"/>
    <s v="Hernán Darío Vargas Galván"/>
    <s v="Suba"/>
    <s v="Centro suba"/>
    <x v="2"/>
    <n v="356"/>
    <n v="48"/>
    <n v="2"/>
    <n v="80"/>
    <n v="62"/>
    <n v="3"/>
  </r>
  <r>
    <s v="2021-06-29"/>
    <s v="Juan Carlos Valencia Salazar"/>
    <s v="Ciudad Bolívar"/>
    <s v="Perdomo"/>
    <x v="1"/>
    <n v="150"/>
    <n v="65"/>
    <n v="16"/>
    <n v="13"/>
    <n v="17"/>
    <n v="2"/>
  </r>
  <r>
    <s v="2021-06-29"/>
    <s v="Juan Carlos Valencia Salazar"/>
    <s v="Ciudad Bolívar"/>
    <s v="centro comercial Ensueño"/>
    <x v="2"/>
    <n v="307"/>
    <n v="58"/>
    <n v="20"/>
    <n v="109"/>
    <n v="16"/>
    <n v="1"/>
  </r>
  <r>
    <s v="2021-06-29"/>
    <s v="Juan Carlos Valencia Salazar"/>
    <s v="Ciudad Bolívar"/>
    <s v="Candelaria"/>
    <x v="1"/>
    <n v="45"/>
    <n v="48"/>
    <n v="5"/>
    <n v="32"/>
    <n v="41"/>
    <n v="5"/>
  </r>
  <r>
    <s v="2021-06-30"/>
    <s v="Juan Carlos Valencia Salazar"/>
    <s v="Antonio Nariño"/>
    <s v="Restrepo"/>
    <x v="2"/>
    <n v="130"/>
    <n v="56"/>
    <n v="10"/>
    <n v="0"/>
    <n v="0"/>
    <n v="0"/>
  </r>
  <r>
    <s v="2021-06-30"/>
    <s v="Juan Carlos Valencia Salazar"/>
    <s v="Antonio Nariño"/>
    <s v="Restrepo"/>
    <x v="1"/>
    <n v="121"/>
    <n v="40"/>
    <n v="1"/>
    <n v="5"/>
    <n v="13"/>
    <n v="1"/>
  </r>
  <r>
    <s v="2021-06-30"/>
    <s v="Juan Carlos Valencia Salazar"/>
    <s v="Antonio Nariño"/>
    <s v="Restrepo"/>
    <x v="0"/>
    <n v="59"/>
    <n v="39"/>
    <n v="5"/>
    <n v="24"/>
    <n v="48"/>
    <n v="4"/>
  </r>
  <r>
    <s v="2021-06-30"/>
    <s v="Hernán Darío Vargas Galván"/>
    <s v="Fontibón"/>
    <s v="Fontibón centro"/>
    <x v="0"/>
    <n v="145"/>
    <n v="24"/>
    <n v="8"/>
    <n v="25"/>
    <n v="21"/>
    <n v="2"/>
  </r>
  <r>
    <s v="2021-06-30"/>
    <s v="Hernán Darío Vargas Galván"/>
    <s v="Fontibón"/>
    <s v="Fontibón centro"/>
    <x v="1"/>
    <n v="151"/>
    <n v="21"/>
    <n v="1"/>
    <n v="8"/>
    <n v="12"/>
    <n v="1"/>
  </r>
  <r>
    <s v="2021-06-30"/>
    <s v="Hernán Darío Vargas Galván"/>
    <s v="Fontibón"/>
    <s v="Fontibon Centro"/>
    <x v="1"/>
    <n v="208"/>
    <n v="39"/>
    <n v="8"/>
    <n v="24"/>
    <n v="24"/>
    <n v="1"/>
  </r>
  <r>
    <s v="2021-07-01"/>
    <s v="Pedro Bernal Meauri"/>
    <s v="Usaquén"/>
    <s v="Multicentro"/>
    <x v="1"/>
    <n v="170"/>
    <n v="41"/>
    <n v="5"/>
    <n v="25"/>
    <n v="18"/>
    <n v="0"/>
  </r>
  <r>
    <s v="2021-07-01"/>
    <s v="Pedro Bernal Meauri"/>
    <s v="Usaquén"/>
    <s v="Multicentro"/>
    <x v="2"/>
    <n v="187"/>
    <n v="32"/>
    <n v="3"/>
    <n v="10"/>
    <n v="3"/>
    <n v="0"/>
  </r>
  <r>
    <s v="2021-07-01"/>
    <s v="Pesdro Bernal Meauri"/>
    <s v="Usaquén"/>
    <s v="Cedritos"/>
    <x v="1"/>
    <n v="111"/>
    <n v="28"/>
    <n v="10"/>
    <n v="1"/>
    <n v="0"/>
    <n v="0"/>
  </r>
  <r>
    <s v="2021-07-01"/>
    <s v="Juan Carlos Valencia Salazar"/>
    <s v="Teusaquillo"/>
    <s v="Palermo"/>
    <x v="3"/>
    <n v="29"/>
    <n v="13"/>
    <n v="2"/>
    <n v="1"/>
    <n v="2"/>
    <n v="0"/>
  </r>
  <r>
    <s v="2021-07-01"/>
    <s v="Juan Carlos Valencia Salazar"/>
    <s v="Teusaquillo"/>
    <s v="Palermo"/>
    <x v="3"/>
    <n v="107"/>
    <n v="27"/>
    <n v="9"/>
    <n v="11"/>
    <n v="7"/>
    <n v="0"/>
  </r>
  <r>
    <s v="2021-07-01"/>
    <s v="Juan Carlos Valencia Salazar"/>
    <s v="Teusaquillo"/>
    <s v="Galerias"/>
    <x v="2"/>
    <n v="270"/>
    <n v="30"/>
    <n v="7"/>
    <n v="35"/>
    <n v="38"/>
    <n v="0"/>
  </r>
  <r>
    <s v="2021-07-02"/>
    <s v="Pedro Bernal Meauri"/>
    <s v="Engativá"/>
    <s v="Boyacá Real"/>
    <x v="1"/>
    <n v="94"/>
    <n v="27"/>
    <n v="7"/>
    <n v="14"/>
    <n v="4"/>
    <n v="0"/>
  </r>
  <r>
    <s v="2021-07-02"/>
    <s v="Pedro Bernal Meauri"/>
    <s v="Engativá"/>
    <s v="Boyacá Real"/>
    <x v="1"/>
    <n v="183"/>
    <n v="57"/>
    <n v="13"/>
    <n v="31"/>
    <n v="21"/>
    <n v="1"/>
  </r>
  <r>
    <s v="2021-07-02"/>
    <s v="Pedro Bernal Meauri"/>
    <s v="Engativá"/>
    <s v="Villa Luz"/>
    <x v="1"/>
    <n v="132"/>
    <n v="48"/>
    <n v="20"/>
    <n v="21"/>
    <n v="4"/>
    <n v="0"/>
  </r>
  <r>
    <s v="2021-07-02"/>
    <s v="Juan Carlos Valencia Salazar"/>
    <s v="Teusaquillo"/>
    <s v="Kennedy CentraL"/>
    <x v="1"/>
    <n v="202"/>
    <n v="48"/>
    <n v="4"/>
    <n v="30"/>
    <n v="33"/>
    <n v="7"/>
  </r>
  <r>
    <s v="2021-07-02"/>
    <s v="Juan  Carlos Valencia Salazar"/>
    <s v="Kennedy"/>
    <s v="Kennedy Central"/>
    <x v="1"/>
    <n v="297"/>
    <n v="58"/>
    <n v="7"/>
    <n v="90"/>
    <n v="68"/>
    <n v="3"/>
  </r>
  <r>
    <s v="2021-07-02"/>
    <s v="Juan Carlos Valencia Salazar"/>
    <s v="Kennedy"/>
    <s v="kENNEDY CENTRAL"/>
    <x v="1"/>
    <n v="163"/>
    <n v="17"/>
    <n v="0"/>
    <n v="13"/>
    <n v="9"/>
    <n v="1"/>
  </r>
  <r>
    <s v="2021-07-03"/>
    <s v="Pedro Bernal Meauri"/>
    <s v="Barrio Unidos"/>
    <s v="12 de Octubre"/>
    <x v="1"/>
    <n v="41"/>
    <n v="28"/>
    <n v="13"/>
    <n v="0"/>
    <n v="4"/>
    <n v="0"/>
  </r>
  <r>
    <s v="2021-07-03"/>
    <s v="Pedro Bernal Meauri"/>
    <s v="Barrio Unidos"/>
    <s v="12 de Octubre"/>
    <x v="0"/>
    <n v="88"/>
    <n v="54"/>
    <n v="13"/>
    <n v="4"/>
    <n v="5"/>
    <n v="0"/>
  </r>
  <r>
    <s v="2021-07-03"/>
    <s v="Pedro Bernal Meauri"/>
    <s v="Barrio Unidos"/>
    <s v="12 de Octubre"/>
    <x v="1"/>
    <n v="170"/>
    <n v="46"/>
    <n v="7"/>
    <n v="5"/>
    <n v="8"/>
    <n v="0"/>
  </r>
  <r>
    <s v="2021-07-03"/>
    <s v="Juan Carlos Valencia Salazar"/>
    <s v="Bosa"/>
    <s v="Portal Sur"/>
    <x v="3"/>
    <n v="189"/>
    <n v="63"/>
    <n v="9"/>
    <n v="17"/>
    <n v="23"/>
    <n v="2"/>
  </r>
  <r>
    <s v="2021-07-03"/>
    <s v="Juan Carlos Valencia Salazar"/>
    <s v="Bosa"/>
    <s v="Bosa Estación"/>
    <x v="3"/>
    <n v="175"/>
    <n v="61"/>
    <n v="16"/>
    <n v="6"/>
    <n v="6"/>
    <n v="1"/>
  </r>
  <r>
    <s v="2021-07-03"/>
    <s v="Juan Carlos Valencia Salazar"/>
    <s v="Bosa"/>
    <s v="Bosa Centro"/>
    <x v="2"/>
    <n v="139"/>
    <n v="66"/>
    <n v="5"/>
    <n v="38"/>
    <n v="44"/>
    <n v="3"/>
  </r>
  <r>
    <s v="2021-07-06"/>
    <s v="Hernán Darío Vargas Galván"/>
    <s v="Puente Aranda"/>
    <s v="Pradera"/>
    <x v="1"/>
    <n v="313"/>
    <n v="50"/>
    <n v="2"/>
    <n v="14"/>
    <n v="10"/>
    <n v="2"/>
  </r>
  <r>
    <s v="2021-07-06"/>
    <s v="Hernán Darío Vargas Galván"/>
    <s v="Puente Aranda"/>
    <s v="Pradera"/>
    <x v="2"/>
    <n v="270"/>
    <n v="55"/>
    <n v="12"/>
    <n v="10"/>
    <n v="10"/>
    <n v="2"/>
  </r>
  <r>
    <s v="2021-07-06"/>
    <s v="Hernán Darío Vargas Galván"/>
    <s v="Puente Aranda"/>
    <s v="Trinidad-galan"/>
    <x v="0"/>
    <n v="80"/>
    <n v="25"/>
    <n v="9"/>
    <n v="2"/>
    <n v="3"/>
    <n v="0"/>
  </r>
  <r>
    <s v="2021-07-06"/>
    <s v="Juan Carlos Valencia Salazar"/>
    <s v="San Cristóbal"/>
    <s v="20 de julio"/>
    <x v="1"/>
    <n v="92"/>
    <n v="43"/>
    <n v="9"/>
    <n v="17"/>
    <n v="24"/>
    <n v="4"/>
  </r>
  <r>
    <s v="2021-07-06"/>
    <s v="Juan Carlos Valencia Salazar"/>
    <s v="San Cristóbal"/>
    <s v="20 de Julio"/>
    <x v="0"/>
    <n v="25"/>
    <n v="44"/>
    <n v="5"/>
    <n v="13"/>
    <n v="38"/>
    <n v="9"/>
  </r>
  <r>
    <s v="2021-07-06"/>
    <s v="Juan Carlos Valencia Salazar"/>
    <s v="San Cristóbal"/>
    <s v="20 de julio"/>
    <x v="1"/>
    <n v="126"/>
    <n v="32"/>
    <n v="7"/>
    <n v="17"/>
    <n v="16"/>
    <n v="3"/>
  </r>
  <r>
    <s v="2021-07-06"/>
    <s v="Mileidy Araque Bedoya"/>
    <s v="Rafael Uribe Uribe"/>
    <s v="Olaya"/>
    <x v="1"/>
    <n v="49"/>
    <n v="18"/>
    <n v="1"/>
    <n v="11"/>
    <n v="8"/>
    <n v="3"/>
  </r>
  <r>
    <s v="2021-07-06"/>
    <s v="Mileidy Araque Bedoya"/>
    <s v="Rafael Uribe Uribe"/>
    <s v="Olaya"/>
    <x v="1"/>
    <n v="73"/>
    <n v="64"/>
    <n v="7"/>
    <n v="13"/>
    <n v="4"/>
    <n v="2"/>
  </r>
  <r>
    <s v="2021-07-06"/>
    <s v="Mileidy Araque Bedoya"/>
    <s v="Rafael Uribe Uribe"/>
    <s v="Olaya"/>
    <x v="1"/>
    <n v="77"/>
    <n v="40"/>
    <n v="5"/>
    <n v="9"/>
    <n v="13"/>
    <n v="2"/>
  </r>
  <r>
    <s v="2021-07-07"/>
    <s v="Juan Carlos Valencia Salazar"/>
    <s v="Chapinero"/>
    <s v="Lourdes"/>
    <x v="1"/>
    <n v="53"/>
    <n v="40"/>
    <n v="8"/>
    <n v="16"/>
    <n v="7"/>
    <n v="3"/>
  </r>
  <r>
    <s v="2021-07-07"/>
    <s v="Pedro Bernal Meauri"/>
    <s v="Los Mártires"/>
    <s v="Paloquemao"/>
    <x v="0"/>
    <n v="119"/>
    <n v="63"/>
    <n v="2"/>
    <n v="22"/>
    <n v="30"/>
    <n v="3"/>
  </r>
  <r>
    <s v="2021-07-07"/>
    <s v="Pedro Bernal Meauri"/>
    <s v="Los Mártires"/>
    <s v="San Andresito calle 9"/>
    <x v="1"/>
    <n v="171"/>
    <n v="108"/>
    <n v="4"/>
    <n v="17"/>
    <n v="10"/>
    <n v="0"/>
  </r>
  <r>
    <s v="2021-07-07"/>
    <s v="Pedro Bernal Meauri"/>
    <s v="Los Mártires"/>
    <s v="San Victorino"/>
    <x v="2"/>
    <n v="189"/>
    <n v="122"/>
    <n v="4"/>
    <n v="69"/>
    <n v="72"/>
    <n v="6"/>
  </r>
  <r>
    <s v="2021-07-07"/>
    <s v="Juan Carlos Valencia Salazar"/>
    <s v="Chapinero"/>
    <s v="avenida chile"/>
    <x v="2"/>
    <n v="282"/>
    <n v="69"/>
    <n v="5"/>
    <n v="8"/>
    <n v="8"/>
    <n v="0"/>
  </r>
  <r>
    <s v="2021-07-07"/>
    <s v="Juan Carlos Valencia Salazar"/>
    <s v="Chapinero"/>
    <s v="AV chile con la 15"/>
    <x v="1"/>
    <n v="141"/>
    <n v="39"/>
    <n v="9"/>
    <n v="7"/>
    <n v="21"/>
    <n v="0"/>
  </r>
  <r>
    <s v="2021-07-08"/>
    <s v="Juan Carlos Valencia Salazar"/>
    <s v="Bosa"/>
    <s v="Bosa Centro"/>
    <x v="2"/>
    <n v="214"/>
    <n v="96"/>
    <n v="6"/>
    <n v="16"/>
    <n v="26"/>
    <n v="3"/>
  </r>
  <r>
    <s v="2021-07-08"/>
    <s v="Juan Carlos Valencia Salazar"/>
    <s v="Bosa"/>
    <s v="Bosa la Estación"/>
    <x v="1"/>
    <n v="84"/>
    <n v="81"/>
    <n v="2"/>
    <n v="6"/>
    <n v="2"/>
    <n v="0"/>
  </r>
  <r>
    <s v="2021-07-08"/>
    <s v="Juan Carlos Valencia Salazar"/>
    <s v="Bosa"/>
    <s v="Portal sur"/>
    <x v="1"/>
    <n v="129"/>
    <n v="72"/>
    <n v="7"/>
    <n v="14"/>
    <n v="28"/>
    <n v="2"/>
  </r>
  <r>
    <s v="2021-07-08"/>
    <s v="Pedro Bernal Meauri"/>
    <s v="Engativá"/>
    <s v="Las Ferias"/>
    <x v="1"/>
    <n v="187"/>
    <n v="24"/>
    <n v="8"/>
    <n v="9"/>
    <n v="7"/>
    <n v="0"/>
  </r>
  <r>
    <s v="2021-07-08"/>
    <s v="Pedro Bernal Meauri"/>
    <s v="Engativá"/>
    <s v="Las Ferias"/>
    <x v="1"/>
    <n v="150"/>
    <n v="28"/>
    <n v="13"/>
    <n v="14"/>
    <n v="33"/>
    <n v="3"/>
  </r>
  <r>
    <s v="2021-07-08"/>
    <s v="Pedro Bernal Meauri"/>
    <s v="Engativá"/>
    <s v="Las Ferias"/>
    <x v="0"/>
    <n v="227"/>
    <n v="42"/>
    <n v="13"/>
    <n v="5"/>
    <n v="28"/>
    <n v="2"/>
  </r>
  <r>
    <s v="2021-07-08"/>
    <s v="Hernan Darío Vargas Galvan"/>
    <s v="San Cristóbal"/>
    <s v="20 de julio"/>
    <x v="1"/>
    <n v="101"/>
    <n v="18"/>
    <n v="3"/>
    <n v="20"/>
    <n v="48"/>
    <n v="7"/>
  </r>
  <r>
    <s v="2021-07-08"/>
    <s v="Hernan Darío Vargas Galvan"/>
    <s v="San Cristóbal"/>
    <s v="20 de julio"/>
    <x v="0"/>
    <n v="113"/>
    <n v="57"/>
    <n v="6"/>
    <n v="29"/>
    <n v="77"/>
    <n v="5"/>
  </r>
  <r>
    <s v="2021-07-08"/>
    <s v="Hernan Darío Vargas Galvan"/>
    <s v="San Cristóbal"/>
    <s v="20 de julio"/>
    <x v="2"/>
    <n v="44"/>
    <n v="10"/>
    <n v="4"/>
    <n v="4"/>
    <n v="9"/>
    <n v="0"/>
  </r>
  <r>
    <s v="2021-07-08"/>
    <s v="Mileidy Araque"/>
    <s v="Puente Aranda"/>
    <s v="Zona industrial"/>
    <x v="1"/>
    <n v="152"/>
    <n v="39"/>
    <n v="7"/>
    <n v="7"/>
    <n v="4"/>
    <n v="1"/>
  </r>
  <r>
    <s v="2021-07-08"/>
    <s v="Mileidy Araque"/>
    <s v="Puente Aranda"/>
    <s v="Zona industrial"/>
    <x v="1"/>
    <n v="238"/>
    <n v="47"/>
    <n v="5"/>
    <n v="12"/>
    <n v="9"/>
    <n v="2"/>
  </r>
  <r>
    <s v="2021-07-09"/>
    <s v="Juan Carlos Valencia s"/>
    <s v="Kennedy"/>
    <s v="kennedy central"/>
    <x v="1"/>
    <n v="160"/>
    <n v="25"/>
    <n v="5"/>
    <n v="9"/>
    <n v="11"/>
    <n v="2"/>
  </r>
  <r>
    <s v="2021-07-09"/>
    <s v="Pedro Bernal Meauri"/>
    <s v="Barrio Unidos"/>
    <s v="12 de octubre"/>
    <x v="1"/>
    <n v="183"/>
    <n v="36"/>
    <n v="20"/>
    <n v="1"/>
    <n v="1"/>
    <n v="0"/>
  </r>
  <r>
    <s v="2021-07-09"/>
    <s v="Pedro Bernal Meauri"/>
    <s v="Barrio Unidos"/>
    <s v="12 de octubre"/>
    <x v="0"/>
    <n v="135"/>
    <n v="34"/>
    <n v="15"/>
    <n v="1"/>
    <n v="0"/>
    <n v="0"/>
  </r>
  <r>
    <s v="2021-07-09"/>
    <s v="Pedro Bernal Meauri"/>
    <s v="Barrio Unidos"/>
    <s v="12de octubre"/>
    <x v="1"/>
    <n v="197"/>
    <n v="56"/>
    <n v="18"/>
    <n v="1"/>
    <n v="4"/>
    <n v="0"/>
  </r>
  <r>
    <s v="2021-07-09"/>
    <s v="Juan Carlos Valencia s"/>
    <s v="Kennedy"/>
    <s v="Kennedy Central"/>
    <x v="1"/>
    <n v="380"/>
    <n v="79"/>
    <n v="14"/>
    <n v="88"/>
    <n v="87"/>
    <n v="12"/>
  </r>
  <r>
    <s v="2021-07-09"/>
    <s v="Juan Carlos Valencia s"/>
    <s v="Kennedy"/>
    <s v="Kennedy Central"/>
    <x v="1"/>
    <n v="185"/>
    <n v="51"/>
    <n v="14"/>
    <n v="33"/>
    <n v="8"/>
    <n v="8"/>
  </r>
  <r>
    <s v="2021-07-10"/>
    <s v="Mileidy Araque"/>
    <s v="Rafael Uribe Uribe"/>
    <s v="Olaya"/>
    <x v="1"/>
    <n v="110"/>
    <n v="27"/>
    <n v="15"/>
    <n v="9"/>
    <n v="13"/>
    <n v="3"/>
  </r>
  <r>
    <s v="2021-07-10"/>
    <s v="Mileidy Araque"/>
    <s v="Rafael Uribe Uribe"/>
    <s v="Olaya"/>
    <x v="1"/>
    <n v="196"/>
    <n v="44"/>
    <n v="10"/>
    <n v="10"/>
    <n v="4"/>
    <n v="7"/>
  </r>
  <r>
    <s v="2021-07-10"/>
    <s v="Hernan Dario Vargas Galvan"/>
    <s v="Puente Aranda"/>
    <s v="Pradera"/>
    <x v="2"/>
    <n v="355"/>
    <n v="102"/>
    <n v="13"/>
    <n v="49"/>
    <n v="42"/>
    <n v="2"/>
  </r>
  <r>
    <s v="2021-07-10"/>
    <s v="Hernan Dario Vargas Galvan"/>
    <s v="Puente Aranda"/>
    <s v="pradera"/>
    <x v="1"/>
    <n v="147"/>
    <n v="46"/>
    <n v="9"/>
    <n v="20"/>
    <n v="12"/>
    <n v="2"/>
  </r>
  <r>
    <s v="2021-07-10"/>
    <s v="Hernan Dario Vargas"/>
    <s v="Puente Aranda"/>
    <s v="pradera"/>
    <x v="0"/>
    <n v="182"/>
    <n v="39"/>
    <n v="7"/>
    <n v="3"/>
    <n v="1"/>
    <n v="0"/>
  </r>
  <r>
    <s v="2021-07-10"/>
    <s v="Juan Carlos Valencia Salazar"/>
    <s v="Bosa"/>
    <s v="portal sur"/>
    <x v="1"/>
    <n v="143"/>
    <n v="48"/>
    <n v="19"/>
    <n v="19"/>
    <n v="20"/>
    <n v="2"/>
  </r>
  <r>
    <s v="2021-07-10"/>
    <s v="Juan Carlos Valencia s"/>
    <s v="Bosa"/>
    <s v="Bosa la Estación"/>
    <x v="1"/>
    <n v="183"/>
    <n v="88"/>
    <n v="26"/>
    <n v="18"/>
    <n v="3"/>
    <n v="2"/>
  </r>
  <r>
    <s v="2021-07-10"/>
    <s v="Juan Carlos Valencia s"/>
    <s v="Bosa"/>
    <s v="Bosa Centro"/>
    <x v="2"/>
    <n v="327"/>
    <n v="107"/>
    <n v="14"/>
    <n v="43"/>
    <n v="17"/>
    <n v="2"/>
  </r>
  <r>
    <s v="2021-07-10"/>
    <s v="Mileidy Araque"/>
    <s v="Rafael Uribe Uribe"/>
    <s v="Olaya"/>
    <x v="1"/>
    <n v="85"/>
    <n v="12"/>
    <n v="12"/>
    <n v="9"/>
    <n v="10"/>
    <n v="3"/>
  </r>
  <r>
    <s v="2021-07-12"/>
    <s v="Juan Carlos Valencia s"/>
    <s v="Fontibón"/>
    <s v="Plaza Fontibon"/>
    <x v="0"/>
    <n v="161"/>
    <n v="47"/>
    <n v="4"/>
    <n v="24"/>
    <n v="16"/>
    <n v="3"/>
  </r>
  <r>
    <s v="2021-07-12"/>
    <s v="Juan Carlos Valencia Salazar"/>
    <s v="Fontibón"/>
    <s v="Fontibón centro"/>
    <x v="1"/>
    <n v="317"/>
    <n v="64"/>
    <n v="2"/>
    <n v="65"/>
    <n v="68"/>
    <n v="1"/>
  </r>
  <r>
    <s v="2021-07-12"/>
    <s v="Juan Carlos Valencia Salazar"/>
    <s v="Fontibón"/>
    <s v="Fontibón Centro"/>
    <x v="1"/>
    <n v="102"/>
    <n v="40"/>
    <n v="11"/>
    <n v="10"/>
    <n v="8"/>
    <n v="0"/>
  </r>
  <r>
    <s v="2021-07-12"/>
    <s v="Hernán Darío Vargas Galván"/>
    <s v="Suba"/>
    <s v="Centro"/>
    <x v="1"/>
    <n v="125"/>
    <n v="28"/>
    <n v="3"/>
    <n v="1"/>
    <n v="2"/>
    <n v="0"/>
  </r>
  <r>
    <s v="2021-07-12"/>
    <s v="Hernán Darío Vargas Galván"/>
    <s v="Suba"/>
    <s v="Centro"/>
    <x v="1"/>
    <n v="73"/>
    <n v="19"/>
    <n v="1"/>
    <n v="25"/>
    <n v="18"/>
    <n v="1"/>
  </r>
  <r>
    <s v="2021-07-12"/>
    <s v="Hernán Darío Vargas Galván"/>
    <s v="Suba"/>
    <s v="Centro"/>
    <x v="2"/>
    <n v="373"/>
    <n v="85"/>
    <n v="4"/>
    <n v="38"/>
    <n v="28"/>
    <n v="2"/>
  </r>
  <r>
    <s v="2021-07-13"/>
    <s v="Pedro Bernal Meauri"/>
    <s v="Tunjuelito"/>
    <s v="San Carlos"/>
    <x v="0"/>
    <n v="127"/>
    <n v="30"/>
    <n v="6"/>
    <n v="4"/>
    <n v="3"/>
    <n v="1"/>
  </r>
  <r>
    <s v="2021-07-13"/>
    <s v="Pedro Bernal Meauri"/>
    <s v="Tunjuelito"/>
    <s v="Santa Lucía"/>
    <x v="1"/>
    <n v="136"/>
    <n v="24"/>
    <n v="7"/>
    <n v="10"/>
    <n v="4"/>
    <n v="0"/>
  </r>
  <r>
    <s v="2021-07-13"/>
    <s v="Pedro Bernal Meauri"/>
    <s v="Tunjuelito"/>
    <s v="Ciudad Tunal"/>
    <x v="2"/>
    <n v="266"/>
    <n v="53"/>
    <n v="6"/>
    <n v="24"/>
    <n v="15"/>
    <n v="1"/>
  </r>
  <r>
    <s v="2021-07-13"/>
    <s v="Juan Carlos Valencia Salazar"/>
    <s v="La Candelaria"/>
    <s v="Egipto"/>
    <x v="0"/>
    <n v="38"/>
    <n v="20"/>
    <n v="2"/>
    <n v="0"/>
    <n v="4"/>
    <n v="0"/>
  </r>
  <r>
    <s v="2021-07-13"/>
    <s v="Juan Carlos Valencia Salazar"/>
    <s v="La Candelaria"/>
    <s v="Centro  Plaza Bolívar"/>
    <x v="3"/>
    <n v="90"/>
    <n v="52"/>
    <n v="10"/>
    <n v="19"/>
    <n v="17"/>
    <n v="3"/>
  </r>
  <r>
    <s v="2021-07-13"/>
    <s v="Juan Carlos Valencia Salazar"/>
    <s v="La Candelaria"/>
    <s v="nieves"/>
    <x v="1"/>
    <n v="286"/>
    <n v="144"/>
    <n v="14"/>
    <n v="23"/>
    <n v="22"/>
    <n v="1"/>
  </r>
  <r>
    <s v="2021-07-13"/>
    <s v="Hernan Dario Vargas Galvan"/>
    <s v="Puente Aranda"/>
    <s v="PRADERA"/>
    <x v="2"/>
    <n v="329"/>
    <n v="119"/>
    <n v="5"/>
    <n v="24"/>
    <n v="23"/>
    <n v="3"/>
  </r>
  <r>
    <s v="2021-07-13"/>
    <s v="Hernan Dario Vargas Galvan"/>
    <s v="Puente Aranda"/>
    <s v="PRADERA"/>
    <x v="1"/>
    <n v="164"/>
    <n v="53"/>
    <n v="7"/>
    <n v="17"/>
    <n v="11"/>
    <n v="0"/>
  </r>
  <r>
    <s v="2021-07-13"/>
    <s v="Hernan Dario Vargas Galvan"/>
    <s v="Puente Aranda"/>
    <s v="TRINIDAD"/>
    <x v="0"/>
    <n v="61"/>
    <n v="24"/>
    <n v="5"/>
    <n v="1"/>
    <n v="0"/>
    <n v="0"/>
  </r>
  <r>
    <s v="2021-07-13"/>
    <s v="Santiago Alejandro Arevalo Forero"/>
    <s v="Santa fe"/>
    <m/>
    <x v="1"/>
    <n v="216"/>
    <n v="93"/>
    <n v="23"/>
    <n v="55"/>
    <n v="60"/>
    <n v="23"/>
  </r>
  <r>
    <s v="2021-07-13"/>
    <s v="Santiago Arevalo Forero"/>
    <s v="Santa fe"/>
    <s v="Barrio Las Nieves"/>
    <x v="1"/>
    <n v="33"/>
    <n v="66"/>
    <n v="19"/>
    <n v="7"/>
    <n v="10"/>
    <n v="2"/>
  </r>
  <r>
    <s v="2021-07-13"/>
    <s v="Santiago Arevalo Forero"/>
    <s v="Santa fe"/>
    <s v="La perseverancia"/>
    <x v="0"/>
    <n v="51"/>
    <n v="26"/>
    <n v="7"/>
    <n v="1"/>
    <n v="3"/>
    <n v="3"/>
  </r>
  <r>
    <s v="2021-07-14"/>
    <s v="Juan Carlos Valencia Salazar"/>
    <s v="Engativá"/>
    <s v="Las Ferias"/>
    <x v="0"/>
    <n v="181"/>
    <n v="40"/>
    <n v="2"/>
    <n v="4"/>
    <n v="13"/>
    <n v="1"/>
  </r>
  <r>
    <s v="2021-07-14"/>
    <s v="Juan Carlos Valencia Salazar"/>
    <s v="Engativá"/>
    <s v="las Ferias"/>
    <x v="1"/>
    <n v="220"/>
    <n v="50"/>
    <n v="3"/>
    <n v="25"/>
    <n v="22"/>
    <n v="3"/>
  </r>
  <r>
    <s v="2021-07-14"/>
    <s v="Juan Carlos Valencia s"/>
    <s v="Engativá"/>
    <s v="las ferias"/>
    <x v="1"/>
    <n v="182"/>
    <n v="29"/>
    <n v="9"/>
    <n v="6"/>
    <n v="25"/>
    <n v="2"/>
  </r>
  <r>
    <s v="2021-07-14"/>
    <s v="Pedro Bernal Meauri"/>
    <s v="Teusaquillo"/>
    <s v="Palermo"/>
    <x v="3"/>
    <n v="94"/>
    <n v="23"/>
    <n v="3"/>
    <n v="5"/>
    <n v="0"/>
    <n v="1"/>
  </r>
  <r>
    <s v="2021-07-14"/>
    <s v="Pedro Bernal Meauri"/>
    <s v="Teusaquillo"/>
    <s v="Palermo"/>
    <x v="3"/>
    <n v="222"/>
    <n v="34"/>
    <n v="5"/>
    <n v="10"/>
    <n v="1"/>
    <n v="0"/>
  </r>
  <r>
    <s v="2021-07-14"/>
    <s v="Pedro Bernal Meauri"/>
    <s v="Teusaquillo"/>
    <s v="Galerías"/>
    <x v="2"/>
    <n v="195"/>
    <n v="35"/>
    <n v="1"/>
    <n v="27"/>
    <n v="16"/>
    <n v="5"/>
  </r>
  <r>
    <s v="2021-07-15"/>
    <s v="Pedro Bernal Meauri"/>
    <s v="Suba"/>
    <s v="Suba Centro"/>
    <x v="1"/>
    <n v="145"/>
    <n v="27"/>
    <n v="12"/>
    <n v="15"/>
    <n v="29"/>
    <n v="3"/>
  </r>
  <r>
    <s v="2021-07-15"/>
    <s v="Pedro Bernal Meauri"/>
    <s v="Suba"/>
    <s v="Suba Centro"/>
    <x v="2"/>
    <n v="122"/>
    <n v="56"/>
    <n v="7"/>
    <n v="30"/>
    <n v="65"/>
    <n v="5"/>
  </r>
  <r>
    <s v="2021-07-15"/>
    <s v="Pedro Bernal Meauri"/>
    <s v="Suba"/>
    <s v="Suba Centro"/>
    <x v="3"/>
    <n v="61"/>
    <n v="13"/>
    <n v="5"/>
    <n v="0"/>
    <n v="1"/>
    <n v="0"/>
  </r>
  <r>
    <s v="2021-07-15"/>
    <s v="Juan Carlos Rozo Pérez"/>
    <s v="Ciudad Bolívar"/>
    <s v="Ensueño"/>
    <x v="2"/>
    <n v="244"/>
    <n v="53"/>
    <n v="4"/>
    <n v="25"/>
    <n v="23"/>
    <n v="2"/>
  </r>
  <r>
    <s v="2021-07-15"/>
    <s v="Juan Carlos Rozo Pérez"/>
    <s v="Ciudad Bolívar"/>
    <s v="Perdomo"/>
    <x v="1"/>
    <n v="230"/>
    <n v="17"/>
    <n v="18"/>
    <n v="6"/>
    <n v="20"/>
    <n v="7"/>
  </r>
  <r>
    <s v="2021-07-15"/>
    <s v="Juan Carlos Rozo Pérez"/>
    <s v="Ciudad Bolívar"/>
    <s v="Candelaria la nueva"/>
    <x v="0"/>
    <n v="158"/>
    <n v="21"/>
    <n v="7"/>
    <n v="17"/>
    <n v="41"/>
    <n v="7"/>
  </r>
  <r>
    <s v="2021-07-16"/>
    <s v="Pedro Bernal Meauri"/>
    <s v="Chapinero"/>
    <s v="Avenida Chile"/>
    <x v="2"/>
    <n v="176"/>
    <n v="10"/>
    <n v="2"/>
    <n v="18"/>
    <n v="11"/>
    <n v="0"/>
  </r>
  <r>
    <s v="2021-07-16"/>
    <s v="Pedro Bernal Meauri"/>
    <s v="Chapinero"/>
    <s v="Chicó"/>
    <x v="1"/>
    <n v="186"/>
    <n v="34"/>
    <n v="4"/>
    <n v="12"/>
    <n v="8"/>
    <n v="0"/>
  </r>
  <r>
    <s v="2021-07-16"/>
    <s v="Pedro Bernal Meauri"/>
    <s v="Chapinero"/>
    <s v="Chapinero"/>
    <x v="3"/>
    <n v="226"/>
    <n v="31"/>
    <n v="12"/>
    <n v="29"/>
    <n v="19"/>
    <n v="3"/>
  </r>
  <r>
    <s v="2021-07-16"/>
    <s v="Juan Carlos Valencia s"/>
    <s v="Puente Aranda"/>
    <s v="Pradera"/>
    <x v="1"/>
    <n v="120"/>
    <n v="38"/>
    <n v="4"/>
    <n v="13"/>
    <n v="10"/>
    <n v="3"/>
  </r>
  <r>
    <s v="2021-07-16"/>
    <s v="Juan Carlos Valencia s"/>
    <s v="Puente Aranda"/>
    <s v="Pradera"/>
    <x v="2"/>
    <n v="163"/>
    <n v="21"/>
    <n v="9"/>
    <n v="6"/>
    <n v="12"/>
    <n v="2"/>
  </r>
  <r>
    <s v="2021-07-16"/>
    <s v="Juan Carlos Valencia s"/>
    <s v="Puente Aranda"/>
    <s v="Trinidad Galan"/>
    <x v="0"/>
    <n v="137"/>
    <n v="33"/>
    <n v="3"/>
    <n v="4"/>
    <n v="1"/>
    <n v="1"/>
  </r>
  <r>
    <s v="2021-07-17"/>
    <s v="Pedro Bernal Meauri"/>
    <s v="Rafael Uribe Uribe"/>
    <s v="Olaya"/>
    <x v="1"/>
    <n v="202"/>
    <n v="32"/>
    <n v="4"/>
    <n v="22"/>
    <n v="12"/>
    <n v="2"/>
  </r>
  <r>
    <s v="2021-07-17"/>
    <s v="Pedro Bernal Meauri"/>
    <s v="Rafael Uribe Uribe"/>
    <s v="Olaya"/>
    <x v="3"/>
    <n v="117"/>
    <n v="40"/>
    <n v="3"/>
    <n v="17"/>
    <n v="14"/>
    <n v="1"/>
  </r>
  <r>
    <s v="2021-07-17"/>
    <s v="Pedro Bernal Meauri"/>
    <s v="Rafael Uribe Uribe"/>
    <s v="Olaya"/>
    <x v="1"/>
    <n v="138"/>
    <n v="21"/>
    <n v="6"/>
    <n v="8"/>
    <n v="8"/>
    <n v="3"/>
  </r>
  <r>
    <s v="2021-07-17"/>
    <s v="Santiago Alejandro Arevalo Forero"/>
    <s v="Kennedy"/>
    <s v="Ciudad de Kennedy"/>
    <x v="1"/>
    <n v="117"/>
    <n v="31"/>
    <n v="6"/>
    <n v="13"/>
    <n v="9"/>
    <n v="2"/>
  </r>
  <r>
    <s v="2021-07-17"/>
    <s v="Santiago Arevalo Forero"/>
    <s v="Kennedy"/>
    <s v="Ciudad de kennedy"/>
    <x v="1"/>
    <n v="312"/>
    <n v="46"/>
    <n v="6"/>
    <n v="21"/>
    <n v="16"/>
    <n v="3"/>
  </r>
  <r>
    <s v="2021-07-17"/>
    <s v="Santiago Arevalo Forero"/>
    <s v="Kennedy"/>
    <s v="Ciudad de Kennedy"/>
    <x v="1"/>
    <n v="69"/>
    <n v="41"/>
    <n v="6"/>
    <n v="22"/>
    <n v="48"/>
    <n v="6"/>
  </r>
  <r>
    <s v="2021-07-19"/>
    <s v="Pedro Bernal Meauri"/>
    <s v="Chapinero"/>
    <s v="Lourdes"/>
    <x v="3"/>
    <n v="102"/>
    <n v="59"/>
    <n v="7"/>
    <n v="20"/>
    <n v="11"/>
    <n v="0"/>
  </r>
  <r>
    <s v="2021-07-19"/>
    <s v="Pedro Bernal Meauri"/>
    <s v="Chapinero"/>
    <s v="Chicó"/>
    <x v="1"/>
    <n v="82"/>
    <n v="39"/>
    <n v="8"/>
    <n v="9"/>
    <n v="12"/>
    <n v="0"/>
  </r>
  <r>
    <s v="2021-07-19"/>
    <s v="Pedro Bernal Meauri"/>
    <s v="Chapinero"/>
    <s v="Avenida Chile"/>
    <x v="2"/>
    <n v="88"/>
    <n v="25"/>
    <n v="4"/>
    <n v="7"/>
    <n v="3"/>
    <n v="0"/>
  </r>
  <r>
    <s v="2021-07-19"/>
    <s v="Hernán Darío Vargas Galván"/>
    <s v="Engativá"/>
    <s v="Las ferias"/>
    <x v="1"/>
    <n v="349"/>
    <n v="69"/>
    <n v="6"/>
    <n v="32"/>
    <n v="29"/>
    <n v="7"/>
  </r>
  <r>
    <s v="2021-07-19"/>
    <s v="Hernán Darío Vargas Galván"/>
    <s v="Engativá"/>
    <s v="Las ferias"/>
    <x v="1"/>
    <n v="170"/>
    <n v="35"/>
    <n v="3"/>
    <n v="6"/>
    <n v="0"/>
    <n v="0"/>
  </r>
  <r>
    <s v="2021-07-19"/>
    <s v="Juan Carlos Valencia Salazar"/>
    <s v="Usme"/>
    <s v="Santa librada"/>
    <x v="0"/>
    <n v="137"/>
    <n v="40"/>
    <n v="15"/>
    <n v="9"/>
    <n v="23"/>
    <n v="4"/>
  </r>
  <r>
    <s v="2021-07-19"/>
    <s v="Juan Carlos Valencia Salazar"/>
    <s v="Usme"/>
    <s v="Santa librada"/>
    <x v="1"/>
    <n v="120"/>
    <n v="55"/>
    <n v="15"/>
    <n v="12"/>
    <n v="29"/>
    <n v="4"/>
  </r>
  <r>
    <s v="2021-07-19"/>
    <s v="Juan Carlos Valencia s"/>
    <s v="Usme"/>
    <s v="Brasilia"/>
    <x v="1"/>
    <n v="229"/>
    <n v="85"/>
    <n v="17"/>
    <n v="34"/>
    <n v="35"/>
    <n v="6"/>
  </r>
  <r>
    <s v="2021-07-19"/>
    <s v="Hernán Darío Vargas Galván"/>
    <s v="Engativá"/>
    <s v="Las ferias"/>
    <x v="0"/>
    <n v="141"/>
    <n v="60"/>
    <n v="8"/>
    <n v="20"/>
    <n v="38"/>
    <n v="2"/>
  </r>
  <r>
    <s v="2021-07-21"/>
    <s v="Pedro Bernal Meauri"/>
    <s v="Los Mártires"/>
    <s v="Paloquemao"/>
    <x v="0"/>
    <n v="82"/>
    <n v="39"/>
    <n v="14"/>
    <n v="18"/>
    <n v="44"/>
    <n v="10"/>
  </r>
  <r>
    <s v="2021-07-21"/>
    <s v="Pedro Bernal Meauri"/>
    <s v="Los Mártires"/>
    <s v="San José"/>
    <x v="1"/>
    <n v="104"/>
    <n v="23"/>
    <n v="15"/>
    <n v="15"/>
    <n v="24"/>
    <n v="5"/>
  </r>
  <r>
    <s v="2021-07-21"/>
    <s v="Pedro Bernal Meauri"/>
    <s v="Los Mártires"/>
    <s v="San Victorino"/>
    <x v="2"/>
    <n v="183"/>
    <n v="51"/>
    <n v="7"/>
    <n v="21"/>
    <n v="56"/>
    <n v="2"/>
  </r>
  <r>
    <s v="2021-07-21"/>
    <s v="Juan Carlos Valencia Salazar"/>
    <s v="Antonio Nariño"/>
    <s v="Restrepo"/>
    <x v="0"/>
    <n v="178"/>
    <n v="38"/>
    <n v="1"/>
    <n v="10"/>
    <n v="21"/>
    <n v="0"/>
  </r>
  <r>
    <s v="2021-07-21"/>
    <s v="Juan Carlos Valencia Salazar"/>
    <s v="Antonio Nariño"/>
    <s v="Restrepo"/>
    <x v="1"/>
    <n v="224"/>
    <n v="40"/>
    <n v="4"/>
    <n v="5"/>
    <n v="4"/>
    <n v="2"/>
  </r>
  <r>
    <s v="2021-07-21"/>
    <s v="Juan Carlos Valencia Salazar"/>
    <s v="Antonio Nariño"/>
    <s v="la Valvanera"/>
    <x v="2"/>
    <n v="176"/>
    <n v="54"/>
    <n v="22"/>
    <n v="2"/>
    <n v="8"/>
    <n v="1"/>
  </r>
  <r>
    <s v="2021-07-21"/>
    <s v="Hernán Darío Vargas Galván"/>
    <s v="San Cristóbal"/>
    <s v="20 de julio"/>
    <x v="1"/>
    <n v="70"/>
    <n v="19"/>
    <n v="1"/>
    <n v="21"/>
    <n v="17"/>
    <n v="18"/>
  </r>
  <r>
    <s v="2021-07-21"/>
    <s v="Hernán Darío Vargas Galván"/>
    <s v="San Cristóbal"/>
    <s v="20 de julio"/>
    <x v="0"/>
    <n v="109"/>
    <n v="46"/>
    <n v="2"/>
    <n v="38"/>
    <n v="61"/>
    <n v="8"/>
  </r>
  <r>
    <s v="2021-07-21"/>
    <s v="Hernán Darío Vargas Galván"/>
    <s v="San Cristóbal"/>
    <s v="20 de julio"/>
    <x v="2"/>
    <n v="78"/>
    <n v="26"/>
    <n v="0"/>
    <n v="8"/>
    <n v="9"/>
    <n v="4"/>
  </r>
  <r>
    <s v="2021-07-22"/>
    <s v="Hernán Darío Vargas Galván"/>
    <s v="Kennedy"/>
    <s v="Centro"/>
    <x v="2"/>
    <n v="113"/>
    <n v="45"/>
    <n v="3"/>
    <n v="23"/>
    <n v="26"/>
    <n v="1"/>
  </r>
  <r>
    <s v="2021-07-22"/>
    <s v="Hernán Darío Vargas Galván"/>
    <s v="Kennedy"/>
    <s v="Centro"/>
    <x v="1"/>
    <n v="96"/>
    <n v="36"/>
    <n v="6"/>
    <n v="37"/>
    <n v="50"/>
    <n v="6"/>
  </r>
  <r>
    <s v="2021-07-22"/>
    <s v="Hernán Darío Vargas Galván"/>
    <s v="Kennedy"/>
    <s v="Centro"/>
    <x v="1"/>
    <n v="101"/>
    <n v="34"/>
    <n v="11"/>
    <n v="24"/>
    <n v="16"/>
    <n v="2"/>
  </r>
  <r>
    <s v="2021-07-23"/>
    <s v="Pedro Bernal Meauri"/>
    <s v="Chapinero"/>
    <s v="Lourdes"/>
    <x v="3"/>
    <n v="130"/>
    <n v="51"/>
    <n v="7"/>
    <n v="43"/>
    <n v="8"/>
    <n v="0"/>
  </r>
  <r>
    <s v="2021-07-23"/>
    <s v="Pedro Bernal Meauri"/>
    <s v="Chapinero"/>
    <s v="Chicó"/>
    <x v="1"/>
    <n v="265"/>
    <n v="57"/>
    <n v="9"/>
    <n v="31"/>
    <n v="10"/>
    <n v="0"/>
  </r>
  <r>
    <s v="2021-07-23"/>
    <s v="Pedro Bernal Meauri"/>
    <s v="Chapinero"/>
    <s v="Avenida Chile"/>
    <x v="2"/>
    <n v="149"/>
    <n v="42"/>
    <n v="6"/>
    <n v="9"/>
    <n v="2"/>
    <n v="0"/>
  </r>
  <r>
    <s v="2021-07-23"/>
    <s v="Juan Carlos Valencia Salazar"/>
    <s v="Rafael Uribe Uribe"/>
    <s v="OLAYA"/>
    <x v="1"/>
    <n v="183"/>
    <n v="49"/>
    <n v="12"/>
    <n v="11"/>
    <n v="13"/>
    <n v="2"/>
  </r>
  <r>
    <s v="2021-07-23"/>
    <s v="Juan Carlos Valencia s"/>
    <s v="Rafael Uribe Uribe"/>
    <s v="OLAYA"/>
    <x v="1"/>
    <n v="313"/>
    <n v="62"/>
    <n v="4"/>
    <n v="9"/>
    <n v="22"/>
    <n v="3"/>
  </r>
  <r>
    <s v="2021-07-23"/>
    <s v="Juan Carlos Valencia s"/>
    <s v="Rafael Uribe Uribe"/>
    <s v="CENTENARIO"/>
    <x v="1"/>
    <n v="240"/>
    <n v="229"/>
    <n v="137"/>
    <n v="12"/>
    <n v="28"/>
    <n v="8"/>
  </r>
  <r>
    <s v="2021-07-24"/>
    <s v="Pedro Bernal Meauri"/>
    <s v="Usaquén"/>
    <s v="Chicó"/>
    <x v="1"/>
    <n v="107"/>
    <n v="24"/>
    <n v="7"/>
    <n v="3"/>
    <n v="4"/>
    <n v="0"/>
  </r>
  <r>
    <s v="2021-07-24"/>
    <s v="Pedro Bernal Meauri"/>
    <s v="Usaquén"/>
    <s v="Multicentro"/>
    <x v="1"/>
    <n v="161"/>
    <n v="34"/>
    <n v="15"/>
    <n v="7"/>
    <n v="7"/>
    <n v="1"/>
  </r>
  <r>
    <s v="2021-07-24"/>
    <s v="Pedro Bernal Meauri"/>
    <s v="Usaquén"/>
    <s v="Multicentro"/>
    <x v="2"/>
    <n v="238"/>
    <n v="67"/>
    <n v="4"/>
    <n v="14"/>
    <n v="5"/>
    <n v="0"/>
  </r>
  <r>
    <s v="2021-07-28"/>
    <s v="Hernán Darío Vargas Galván"/>
    <s v="Engativá"/>
    <s v="Las ferias"/>
    <x v="1"/>
    <n v="58"/>
    <n v="14"/>
    <n v="2"/>
    <n v="4"/>
    <n v="9"/>
    <n v="3"/>
  </r>
  <r>
    <s v="2021-07-28"/>
    <s v="Hernán Darío Vargas Galván"/>
    <s v="Engativá"/>
    <s v="Las ferias"/>
    <x v="0"/>
    <n v="29"/>
    <n v="18"/>
    <n v="13"/>
    <n v="9"/>
    <n v="39"/>
    <n v="7"/>
  </r>
  <r>
    <s v="2021-07-28"/>
    <s v="Juan Carlos Valencia Salazar"/>
    <s v="Santa fe"/>
    <s v="La perseverancia"/>
    <x v="0"/>
    <n v="23"/>
    <n v="9"/>
    <n v="3"/>
    <n v="0"/>
    <n v="0"/>
    <n v="0"/>
  </r>
  <r>
    <s v="2021-07-28"/>
    <s v="Juan Carlos Valencia Salazar"/>
    <s v="Santa fe"/>
    <s v="Las nieves"/>
    <x v="2"/>
    <n v="67"/>
    <n v="35"/>
    <n v="3"/>
    <n v="23"/>
    <n v="14"/>
    <n v="2"/>
  </r>
  <r>
    <s v="2021-07-28"/>
    <s v="Juan Carlos Valencia Salazar"/>
    <s v="Santa fe"/>
    <s v="LAS NIEVES"/>
    <x v="1"/>
    <n v="164"/>
    <n v="101"/>
    <n v="6"/>
    <n v="67"/>
    <n v="29"/>
    <n v="8"/>
  </r>
  <r>
    <s v="2021-07-28"/>
    <s v="santiago arevalo"/>
    <s v="La Candelaria"/>
    <s v="La candelaria"/>
    <x v="0"/>
    <n v="46"/>
    <n v="33"/>
    <n v="9"/>
    <n v="1"/>
    <n v="3"/>
    <n v="0"/>
  </r>
  <r>
    <s v="2021-07-28"/>
    <s v="santiago arevalo"/>
    <s v="La Candelaria"/>
    <s v="La Candelaria"/>
    <x v="1"/>
    <n v="122"/>
    <n v="91"/>
    <n v="15"/>
    <n v="16"/>
    <n v="15"/>
    <n v="2"/>
  </r>
  <r>
    <s v="2021-07-28"/>
    <s v="santiago arevalo"/>
    <s v="La Candelaria"/>
    <s v="La Candelaria"/>
    <x v="1"/>
    <n v="246"/>
    <n v="91"/>
    <n v="20"/>
    <n v="60"/>
    <n v="32"/>
    <n v="6"/>
  </r>
  <r>
    <s v="2021-07-29"/>
    <s v="santiago arevalo"/>
    <s v="Chapinero"/>
    <s v="La Porciúncula"/>
    <x v="2"/>
    <n v="154"/>
    <n v="24"/>
    <n v="1"/>
    <n v="3"/>
    <n v="1"/>
    <n v="0"/>
  </r>
  <r>
    <s v="2021-07-29"/>
    <s v="Juan Carlos Valencia Salazar"/>
    <s v="Usme"/>
    <s v="Santa Librada"/>
    <x v="1"/>
    <n v="97"/>
    <n v="19"/>
    <n v="7"/>
    <n v="8"/>
    <n v="15"/>
    <n v="0"/>
  </r>
  <r>
    <s v="2021-07-29"/>
    <s v="Juan Carlos Valencia Salazar"/>
    <s v="Usme"/>
    <s v="Santa Librada"/>
    <x v="0"/>
    <n v="61"/>
    <n v="25"/>
    <n v="5"/>
    <n v="14"/>
    <n v="34"/>
    <n v="7"/>
  </r>
  <r>
    <s v="2021-07-29"/>
    <s v="Pedro Bernal Meauri"/>
    <s v="San Cristóbal"/>
    <s v="20 de Julio"/>
    <x v="1"/>
    <n v="290"/>
    <n v="43"/>
    <n v="24"/>
    <n v="40"/>
    <n v="62"/>
    <n v="12"/>
  </r>
  <r>
    <s v="2021-07-29"/>
    <s v="Pedro Bernal Meauri"/>
    <s v="San Cristóbal"/>
    <s v="20 de Julio"/>
    <x v="0"/>
    <n v="282"/>
    <n v="26"/>
    <n v="15"/>
    <n v="81"/>
    <n v="125"/>
    <n v="11"/>
  </r>
  <r>
    <s v="2021-07-29"/>
    <s v="Pedro Bernal Meauri"/>
    <s v="San Cristóbal"/>
    <s v="20 de Julio"/>
    <x v="2"/>
    <n v="180"/>
    <n v="17"/>
    <n v="13"/>
    <n v="14"/>
    <n v="56"/>
    <n v="3"/>
  </r>
  <r>
    <s v="2021-07-29"/>
    <s v="Juan Carlos Valencia s"/>
    <s v="Usme"/>
    <s v="Santa librada"/>
    <x v="1"/>
    <n v="83"/>
    <n v="48"/>
    <n v="4"/>
    <n v="20"/>
    <n v="31"/>
    <n v="4"/>
  </r>
  <r>
    <s v="2021-07-29"/>
    <s v="Hernán Darío Vargas Galván técnico"/>
    <s v="La Candelaria"/>
    <s v="Egipto"/>
    <x v="0"/>
    <n v="74"/>
    <n v="24"/>
    <n v="8"/>
    <n v="2"/>
    <n v="0"/>
    <n v="0"/>
  </r>
  <r>
    <s v="2021-07-29"/>
    <s v="Hernán Darío Vargas Galván"/>
    <s v="La Candelaria"/>
    <s v="Centro"/>
    <x v="1"/>
    <n v="45"/>
    <n v="11"/>
    <n v="1"/>
    <n v="18"/>
    <n v="7"/>
    <n v="2"/>
  </r>
  <r>
    <s v="2021-07-29"/>
    <s v="santiago arevalo"/>
    <s v="Chapinero"/>
    <s v="Lourdes"/>
    <x v="1"/>
    <n v="287"/>
    <n v="42"/>
    <n v="7"/>
    <n v="26"/>
    <n v="15"/>
    <n v="1"/>
  </r>
  <r>
    <s v="2021-07-29"/>
    <s v="santiago arevalo"/>
    <s v="Chapinero"/>
    <s v="Concepción Norte"/>
    <x v="2"/>
    <n v="267"/>
    <n v="31"/>
    <n v="1"/>
    <n v="8"/>
    <n v="5"/>
    <n v="0"/>
  </r>
  <r>
    <s v="2021-07-29"/>
    <s v="Hernán Darío Vargas Galván"/>
    <s v="La Candelaria"/>
    <s v="Centro"/>
    <x v="1"/>
    <n v="284"/>
    <n v="46"/>
    <n v="7"/>
    <n v="27"/>
    <n v="44"/>
    <n v="3"/>
  </r>
  <r>
    <s v="2021-07-30"/>
    <s v="Pedro Bernal Meauri"/>
    <s v="Barrio Unidos"/>
    <s v="12 de Octubre"/>
    <x v="3"/>
    <n v="132"/>
    <n v="66"/>
    <n v="14"/>
    <n v="5"/>
    <n v="1"/>
    <n v="0"/>
  </r>
  <r>
    <s v="2021-07-30"/>
    <s v="Pedro Bernal Meauri"/>
    <s v="Barrio Unidos"/>
    <s v="12 de Octubre"/>
    <x v="0"/>
    <n v="151"/>
    <n v="92"/>
    <n v="13"/>
    <n v="3"/>
    <n v="3"/>
    <n v="1"/>
  </r>
  <r>
    <s v="2021-07-30"/>
    <s v="Pedro Bernal Meauri"/>
    <s v="Barrio Unidos"/>
    <s v="12 de Octubre"/>
    <x v="1"/>
    <n v="127"/>
    <n v="95"/>
    <n v="9"/>
    <n v="3"/>
    <n v="1"/>
    <n v="0"/>
  </r>
  <r>
    <s v="2021-07-30"/>
    <s v="Juan Carlos Valencia s"/>
    <s v="Fontibón"/>
    <s v="FONTIBON CENTRO"/>
    <x v="1"/>
    <n v="144"/>
    <n v="57"/>
    <n v="6"/>
    <n v="36"/>
    <n v="34"/>
    <n v="7"/>
  </r>
  <r>
    <s v="2021-07-30"/>
    <s v="Juan Carlos Valencia s"/>
    <s v="Fontibón"/>
    <s v="FONTIBON CENTRO"/>
    <x v="1"/>
    <n v="286"/>
    <n v="59"/>
    <n v="8"/>
    <n v="87"/>
    <n v="75"/>
    <n v="4"/>
  </r>
  <r>
    <s v="2021-07-30"/>
    <s v="Juan Carlos Valencia s"/>
    <s v="Fontibón"/>
    <s v="EL CARMEN"/>
    <x v="0"/>
    <n v="106"/>
    <n v="43"/>
    <n v="0"/>
    <n v="68"/>
    <n v="34"/>
    <n v="0"/>
  </r>
  <r>
    <s v="2021-07-30"/>
    <s v="Mileidy Araque Bedoya"/>
    <s v="Ciudad Bolívar"/>
    <s v="Perdono"/>
    <x v="1"/>
    <n v="97"/>
    <n v="69"/>
    <n v="7"/>
    <n v="7"/>
    <n v="69"/>
    <n v="7"/>
  </r>
  <r>
    <s v="2021-07-30"/>
    <s v="Mileidy Araque Bedoya"/>
    <s v="Ciudad Bolívar"/>
    <s v="Candelaria la nueva"/>
    <x v="0"/>
    <n v="120"/>
    <n v="94"/>
    <n v="12"/>
    <n v="31"/>
    <n v="50"/>
    <n v="9"/>
  </r>
  <r>
    <s v="2021-07-30"/>
    <s v="Mileidy Araque Bedoya"/>
    <s v="Ciudad Bolívar"/>
    <s v="Candelaria"/>
    <x v="2"/>
    <n v="82"/>
    <n v="29"/>
    <n v="4"/>
    <n v="18"/>
    <n v="19"/>
    <n v="2"/>
  </r>
  <r>
    <s v="2021-07-31"/>
    <s v="Mileidy Araque Bedoya"/>
    <s v="Ciudad Bolívar"/>
    <s v="Perdono"/>
    <x v="1"/>
    <n v="97"/>
    <n v="69"/>
    <n v="7"/>
    <n v="7"/>
    <n v="69"/>
    <n v="7"/>
  </r>
  <r>
    <s v="2021-07-31"/>
    <s v="Mileidy Araque Bedoya"/>
    <s v="Ciudad Bolívar"/>
    <s v="Candelaria la nueva"/>
    <x v="0"/>
    <n v="120"/>
    <n v="94"/>
    <n v="12"/>
    <n v="31"/>
    <n v="50"/>
    <n v="9"/>
  </r>
  <r>
    <s v="2021-07-31"/>
    <s v="Mileidy Araque Bedoya"/>
    <s v="Ciudad Bolívar"/>
    <s v="Candelaria"/>
    <x v="2"/>
    <n v="82"/>
    <n v="29"/>
    <n v="4"/>
    <n v="18"/>
    <n v="19"/>
    <n v="2"/>
  </r>
  <r>
    <s v="2021-08-03"/>
    <s v="Juan Carlos Valencia s"/>
    <s v="Usme"/>
    <s v="Santa librada"/>
    <x v="1"/>
    <n v="163"/>
    <n v="65"/>
    <n v="20"/>
    <n v="19"/>
    <n v="20"/>
    <n v="3"/>
  </r>
  <r>
    <s v="2021-08-03"/>
    <s v="Juan Carlos Valencia Salazar"/>
    <s v="Usme"/>
    <s v="Brasilia"/>
    <x v="1"/>
    <n v="328"/>
    <n v="115"/>
    <n v="38"/>
    <n v="36"/>
    <n v="47"/>
    <n v="7"/>
  </r>
  <r>
    <s v="2021-08-03"/>
    <s v="Juan Carlos Valencia Salazar"/>
    <s v="Usme"/>
    <s v="Santa librada"/>
    <x v="0"/>
    <n v="157"/>
    <n v="38"/>
    <n v="13"/>
    <n v="13"/>
    <n v="21"/>
    <n v="10"/>
  </r>
  <r>
    <s v="2021-08-03"/>
    <s v="Hernán Darío Vargas Galván tñ"/>
    <s v="Usaquén"/>
    <s v="Unicentro"/>
    <x v="1"/>
    <n v="114"/>
    <n v="21"/>
    <n v="2"/>
    <n v="8"/>
    <n v="11"/>
    <n v="1"/>
  </r>
  <r>
    <s v="2021-08-03"/>
    <s v="Hernán Darío Vargas Galván"/>
    <s v="Usaquén"/>
    <s v="Unicentro"/>
    <x v="2"/>
    <n v="283"/>
    <n v="46"/>
    <n v="4"/>
    <n v="24"/>
    <n v="13"/>
    <n v="0"/>
  </r>
  <r>
    <s v="2021-08-03"/>
    <s v="Hernán Darío Vargas Galván"/>
    <s v="Usaquén"/>
    <m/>
    <x v="1"/>
    <n v="150"/>
    <n v="49"/>
    <n v="7"/>
    <n v="11"/>
    <n v="4"/>
    <n v="2"/>
  </r>
  <r>
    <s v="2021-08-03"/>
    <s v="Mileidy Araque Bedoya"/>
    <s v="Tunjuelito"/>
    <s v="Tunal"/>
    <x v="0"/>
    <n v="95"/>
    <n v="75"/>
    <n v="12"/>
    <n v="10"/>
    <n v="4"/>
    <n v="0"/>
  </r>
  <r>
    <s v="2021-08-03"/>
    <s v="Mileidy Araque Bedoya"/>
    <s v="Tunjuelito"/>
    <s v="San Carlos"/>
    <x v="1"/>
    <n v="94"/>
    <n v="53"/>
    <n v="3"/>
    <n v="12"/>
    <n v="5"/>
    <n v="0"/>
  </r>
  <r>
    <s v="2021-08-03"/>
    <s v="Mileidy Araque Bedoya"/>
    <s v="Tunjuelito"/>
    <s v="Tunal"/>
    <x v="2"/>
    <n v="150"/>
    <n v="85"/>
    <n v="6"/>
    <n v="16"/>
    <n v="13"/>
    <n v="1"/>
  </r>
  <r>
    <s v="2021-08-04"/>
    <s v="Pedro Bernal Meauri"/>
    <s v="La Candelaria"/>
    <s v="Egipto"/>
    <x v="0"/>
    <n v="45"/>
    <n v="30"/>
    <n v="4"/>
    <n v="3"/>
    <n v="1"/>
    <n v="0"/>
  </r>
  <r>
    <s v="2021-08-04"/>
    <s v="Pedro Bernal Meauri"/>
    <s v="La Candelaria"/>
    <s v="Centro"/>
    <x v="1"/>
    <n v="173"/>
    <n v="72"/>
    <n v="6"/>
    <n v="20"/>
    <n v="32"/>
    <n v="3"/>
  </r>
  <r>
    <s v="2021-08-04"/>
    <s v="Pedro Bernal Meauri"/>
    <s v="La Candelaria"/>
    <s v="Centro"/>
    <x v="1"/>
    <n v="268"/>
    <n v="86"/>
    <n v="6"/>
    <n v="43"/>
    <n v="62"/>
    <n v="2"/>
  </r>
  <r>
    <s v="2021-08-04"/>
    <s v="Juan Carlos Valencia Salazar"/>
    <s v="Santa fe"/>
    <s v="La perseverancia"/>
    <x v="0"/>
    <n v="12"/>
    <n v="15"/>
    <n v="0"/>
    <n v="2"/>
    <n v="0"/>
    <n v="3"/>
  </r>
  <r>
    <s v="2021-08-04"/>
    <s v="Hernán Darío Vargas Galván"/>
    <s v="Antonio Nariño"/>
    <s v="Hernán Darío Vargas Galván"/>
    <x v="0"/>
    <n v="283"/>
    <n v="46"/>
    <n v="4"/>
    <n v="36"/>
    <n v="42"/>
    <n v="6"/>
  </r>
  <r>
    <s v="2021-08-04"/>
    <s v="Hernán Darío Vargas Galván"/>
    <s v="Antonio Nariño"/>
    <s v="Restrepo"/>
    <x v="1"/>
    <n v="162"/>
    <n v="35"/>
    <n v="2"/>
    <n v="17"/>
    <n v="27"/>
    <n v="4"/>
  </r>
  <r>
    <s v="2021-08-04"/>
    <s v="Hernán Darío Vargas Galván"/>
    <s v="Antonio Nariño"/>
    <s v="Restrepo"/>
    <x v="2"/>
    <n v="43"/>
    <n v="3"/>
    <n v="3"/>
    <n v="1"/>
    <n v="0"/>
    <n v="0"/>
  </r>
  <r>
    <s v="2021-08-04"/>
    <s v="Juan Carlos Valencia S"/>
    <s v="Santa fe"/>
    <s v="San diego"/>
    <x v="2"/>
    <n v="15"/>
    <n v="27"/>
    <n v="4"/>
    <n v="17"/>
    <n v="11"/>
    <n v="0"/>
  </r>
  <r>
    <s v="2021-08-04"/>
    <s v="Juan Carlos Valencia S"/>
    <s v="Santa fe"/>
    <s v="Las Nieves"/>
    <x v="1"/>
    <n v="96"/>
    <n v="101"/>
    <n v="8"/>
    <n v="87"/>
    <n v="65"/>
    <n v="17"/>
  </r>
  <r>
    <s v="2021-08-04"/>
    <s v="Mileidy Araque Bedoya"/>
    <s v="Bosa"/>
    <s v="Bosa"/>
    <x v="3"/>
    <n v="166"/>
    <n v="58"/>
    <n v="8"/>
    <n v="8"/>
    <n v="19"/>
    <n v="0"/>
  </r>
  <r>
    <s v="2021-08-04"/>
    <s v="Mileidy Araque Bedoya"/>
    <s v="Bosa"/>
    <s v="Bosa"/>
    <x v="1"/>
    <n v="125"/>
    <n v="80"/>
    <n v="5"/>
    <n v="4"/>
    <n v="2"/>
    <n v="0"/>
  </r>
  <r>
    <s v="2021-08-04"/>
    <s v="Mileidy Araque Bedoya"/>
    <s v="Bosa"/>
    <s v="Bosa"/>
    <x v="2"/>
    <n v="110"/>
    <n v="65"/>
    <n v="7"/>
    <n v="22"/>
    <n v="15"/>
    <n v="4"/>
  </r>
  <r>
    <s v="2021-08-05"/>
    <s v="Juan Carlos Valencia Salazar"/>
    <s v="Usme"/>
    <s v="Santa librada"/>
    <x v="0"/>
    <n v="102"/>
    <n v="25"/>
    <n v="6"/>
    <n v="7"/>
    <n v="16"/>
    <n v="0"/>
  </r>
  <r>
    <s v="2021-08-05"/>
    <s v="Juan Carlos Valencia Salazar"/>
    <s v="Usme"/>
    <s v="Santa librada"/>
    <x v="1"/>
    <n v="71"/>
    <n v="36"/>
    <n v="6"/>
    <n v="8"/>
    <n v="23"/>
    <n v="4"/>
  </r>
  <r>
    <s v="2021-08-05"/>
    <s v="Juan Carlos Valencia S"/>
    <s v="Usme"/>
    <s v="Brasilia"/>
    <x v="1"/>
    <n v="179"/>
    <n v="46"/>
    <n v="13"/>
    <n v="21"/>
    <n v="61"/>
    <n v="11"/>
  </r>
  <r>
    <s v="2021-08-05"/>
    <s v="Pedro Bernal Meauri"/>
    <s v="Usaquén"/>
    <s v="Chicó"/>
    <x v="1"/>
    <n v="63"/>
    <n v="28"/>
    <n v="3"/>
    <n v="10"/>
    <n v="7"/>
    <n v="0"/>
  </r>
  <r>
    <s v="2021-08-05"/>
    <s v="Pedro Bernal Meauri"/>
    <s v="Usaquén"/>
    <s v="Multicentro"/>
    <x v="2"/>
    <n v="100"/>
    <n v="33"/>
    <n v="6"/>
    <n v="24"/>
    <n v="23"/>
    <n v="0"/>
  </r>
  <r>
    <s v="2021-08-05"/>
    <s v="Pedro Bernal Meauri"/>
    <s v="Usaquén"/>
    <s v="Multicentro"/>
    <x v="1"/>
    <n v="81"/>
    <n v="33"/>
    <n v="1"/>
    <n v="17"/>
    <n v="9"/>
    <n v="0"/>
  </r>
  <r>
    <s v="2021-08-05"/>
    <s v="Mileidy Araque Bedoya"/>
    <s v="Rafael Uribe Uribe"/>
    <s v="Olaya"/>
    <x v="1"/>
    <n v="96"/>
    <n v="40"/>
    <n v="5"/>
    <n v="19"/>
    <n v="17"/>
    <n v="0"/>
  </r>
  <r>
    <s v="2021-08-05"/>
    <s v="Mileidy Araque Bedoya"/>
    <s v="Antonio Nariño"/>
    <s v="Olay"/>
    <x v="3"/>
    <n v="143"/>
    <n v="35"/>
    <n v="2"/>
    <n v="15"/>
    <n v="11"/>
    <n v="1"/>
  </r>
  <r>
    <s v="2021-08-05"/>
    <s v="Mileidy Araque Bedoya"/>
    <s v="Rafael Uribe Uribe"/>
    <s v="Olaya"/>
    <x v="1"/>
    <n v="294"/>
    <n v="184"/>
    <n v="94"/>
    <n v="38"/>
    <n v="28"/>
    <n v="17"/>
  </r>
  <r>
    <s v="2021-08-06"/>
    <s v="Mileidy Araque Bedoya"/>
    <s v="Ciudad Bolívar"/>
    <s v="Perdono"/>
    <x v="1"/>
    <n v="117"/>
    <n v="68"/>
    <n v="17"/>
    <n v="36"/>
    <n v="17"/>
    <n v="3"/>
  </r>
  <r>
    <s v="2021-08-06"/>
    <s v="Mileidy Araque Bedoya"/>
    <s v="Ciudad Bolívar"/>
    <s v="Candelaria la nueva"/>
    <x v="2"/>
    <n v="130"/>
    <n v="24"/>
    <n v="3"/>
    <n v="31"/>
    <n v="10"/>
    <n v="5"/>
  </r>
  <r>
    <s v="2021-08-06"/>
    <s v="Mileidy Araque Bedoya"/>
    <s v="Ciudad Bolívar"/>
    <s v="Candelario la nueva"/>
    <x v="0"/>
    <n v="129"/>
    <n v="23"/>
    <n v="16"/>
    <n v="39"/>
    <n v="15"/>
    <n v="8"/>
  </r>
  <r>
    <s v="2021-08-06"/>
    <s v="Juan Carlos Valencia Salazar"/>
    <s v="San Cristóbal"/>
    <s v="20 de julio"/>
    <x v="1"/>
    <n v="120"/>
    <n v="56"/>
    <n v="6"/>
    <n v="29"/>
    <n v="37"/>
    <n v="7"/>
  </r>
  <r>
    <s v="2021-08-06"/>
    <s v="Juan Carlos Valencia Salazar"/>
    <s v="San Cristóbal"/>
    <s v="20 de julio"/>
    <x v="0"/>
    <n v="163"/>
    <n v="50"/>
    <n v="5"/>
    <n v="12"/>
    <n v="56"/>
    <n v="13"/>
  </r>
  <r>
    <s v="2021-08-06"/>
    <s v="Juan Carlos Valencia Salazar"/>
    <s v="San Cristóbal"/>
    <s v="1 mayo"/>
    <x v="2"/>
    <n v="95"/>
    <n v="40"/>
    <n v="14"/>
    <n v="18"/>
    <n v="27"/>
    <n v="2"/>
  </r>
  <r>
    <s v="2021-08-12"/>
    <s v="Pedro Bernal Meauri"/>
    <s v="Usaquén"/>
    <s v="Chicó"/>
    <x v="1"/>
    <n v="114"/>
    <n v="21"/>
    <n v="9"/>
    <n v="7"/>
    <n v="4"/>
    <n v="0"/>
  </r>
  <r>
    <s v="2021-08-12"/>
    <s v="Pedro Bernal Meauri"/>
    <s v="Usaquén"/>
    <s v="Multicentro"/>
    <x v="2"/>
    <n v="180"/>
    <n v="40"/>
    <n v="7"/>
    <n v="16"/>
    <n v="5"/>
    <n v="1"/>
  </r>
  <r>
    <s v="2021-08-12"/>
    <s v="Pedro Bernal Meauri"/>
    <s v="Usaquén"/>
    <s v="Multicentro"/>
    <x v="1"/>
    <n v="158"/>
    <n v="32"/>
    <n v="4"/>
    <n v="8"/>
    <n v="5"/>
    <n v="1"/>
  </r>
  <r>
    <s v="2021-08-17"/>
    <s v="Pedro Bernal Meauri"/>
    <s v="Suba"/>
    <s v="Centro"/>
    <x v="2"/>
    <n v="254"/>
    <n v="42"/>
    <n v="7"/>
    <n v="31"/>
    <n v="36"/>
    <n v="3"/>
  </r>
  <r>
    <s v="2021-08-17"/>
    <s v="Pedro Bernal Meauri"/>
    <s v="Suba"/>
    <s v="Centro"/>
    <x v="1"/>
    <n v="149"/>
    <n v="24"/>
    <n v="6"/>
    <n v="12"/>
    <n v="5"/>
    <n v="2"/>
  </r>
  <r>
    <s v="2021-08-17"/>
    <s v="Pedro Bernal Meauri"/>
    <s v="Suba"/>
    <s v="Centro"/>
    <x v="3"/>
    <n v="131"/>
    <n v="24"/>
    <n v="3"/>
    <n v="0"/>
    <n v="2"/>
    <n v="0"/>
  </r>
  <r>
    <s v="2021-08-17"/>
    <s v="Mileidy Araque"/>
    <s v="Tunjuelito"/>
    <s v="Tunal"/>
    <x v="0"/>
    <n v="35"/>
    <n v="18"/>
    <n v="4"/>
    <n v="9"/>
    <n v="2"/>
    <n v="0"/>
  </r>
  <r>
    <s v="2021-08-17"/>
    <s v="Mileidy Araque"/>
    <s v="Tunjuelito"/>
    <s v="Tunal"/>
    <x v="2"/>
    <n v="140"/>
    <n v="75"/>
    <n v="8"/>
    <n v="28"/>
    <n v="20"/>
    <n v="4"/>
  </r>
  <r>
    <s v="2021-08-18"/>
    <s v="JUAN CARLOS VALENCIA SALAZAR"/>
    <s v="Los Mártires"/>
    <s v="PALOQUEMAO"/>
    <x v="0"/>
    <n v="188"/>
    <n v="39"/>
    <n v="6"/>
    <n v="21"/>
    <n v="34"/>
    <n v="2"/>
  </r>
  <r>
    <s v="2021-08-18"/>
    <s v="JUAN CARLOS VALENCIA S"/>
    <s v="Los Mártires"/>
    <s v="PLAZA ESPAÑA"/>
    <x v="1"/>
    <n v="159"/>
    <n v="52"/>
    <n v="7"/>
    <n v="13"/>
    <n v="44"/>
    <n v="11"/>
  </r>
  <r>
    <s v="2021-08-18"/>
    <s v="JUAN CARLOS VALENCIA S"/>
    <s v="Los Mártires"/>
    <s v="CENTRO GRAN SAN"/>
    <x v="2"/>
    <n v="151"/>
    <n v="81"/>
    <n v="7"/>
    <n v="30"/>
    <n v="79"/>
    <n v="4"/>
  </r>
  <r>
    <s v="2021-08-19"/>
    <s v="Juan Carlos Rozo"/>
    <s v="Santa fe"/>
    <s v="Perseverancia"/>
    <x v="0"/>
    <n v="86"/>
    <n v="21"/>
    <n v="9"/>
    <n v="1"/>
    <n v="0"/>
    <n v="0"/>
  </r>
  <r>
    <s v="2021-08-19"/>
    <s v="Juan Carlos Rozo"/>
    <s v="Santa fe"/>
    <s v="Centro"/>
    <x v="2"/>
    <n v="192"/>
    <n v="84"/>
    <n v="22"/>
    <n v="12"/>
    <n v="32"/>
    <n v="8"/>
  </r>
  <r>
    <s v="2021-08-19"/>
    <s v="Juan Carlos Rozo"/>
    <s v="Santa fe"/>
    <s v="Centro"/>
    <x v="1"/>
    <n v="263"/>
    <n v="102"/>
    <n v="41"/>
    <n v="27"/>
    <n v="50"/>
    <n v="11"/>
  </r>
  <r>
    <s v="2021-08-20"/>
    <s v="Juan Carlos Rozo"/>
    <s v="Ciudad Bolívar"/>
    <s v="Candelaria la nueva"/>
    <x v="0"/>
    <n v="73"/>
    <n v="50"/>
    <n v="8"/>
    <n v="23"/>
    <n v="71"/>
    <n v="18"/>
  </r>
  <r>
    <s v="2021-08-20"/>
    <s v="Mileidy Araque"/>
    <s v="Tunjuelito"/>
    <s v="San lucia"/>
    <x v="1"/>
    <n v="66"/>
    <n v="30"/>
    <n v="7"/>
    <n v="13"/>
    <n v="4"/>
    <n v="2"/>
  </r>
  <r>
    <s v="2021-08-20"/>
    <s v="Mileidy Araque"/>
    <s v="San Cristóbal"/>
    <s v="20 de julio"/>
    <x v="1"/>
    <n v="55"/>
    <n v="60"/>
    <n v="6"/>
    <n v="6"/>
    <n v="15"/>
    <n v="2"/>
  </r>
  <r>
    <s v="2021-08-20"/>
    <s v="Mileidy Araque"/>
    <s v="San Cristóbal"/>
    <s v="20 de julio"/>
    <x v="0"/>
    <n v="75"/>
    <n v="122"/>
    <n v="20"/>
    <n v="28"/>
    <n v="75"/>
    <n v="39"/>
  </r>
  <r>
    <s v="2021-08-20"/>
    <s v="Mileidy Araque"/>
    <s v="San Cristóbal"/>
    <s v="20 de julio"/>
    <x v="2"/>
    <n v="40"/>
    <n v="49"/>
    <n v="4"/>
    <n v="11"/>
    <n v="7"/>
    <n v="5"/>
  </r>
  <r>
    <s v="2021-08-20"/>
    <s v="Juan Carlos Rozo"/>
    <s v="Ciudad Bolívar"/>
    <s v="Perdomo"/>
    <x v="1"/>
    <n v="117"/>
    <n v="62"/>
    <n v="11"/>
    <n v="5"/>
    <n v="9"/>
    <n v="2"/>
  </r>
  <r>
    <s v="2021-08-20"/>
    <s v="Juan Carlos Rozo"/>
    <s v="Ciudad Bolívar"/>
    <s v="El Ensueño"/>
    <x v="2"/>
    <n v="252"/>
    <n v="40"/>
    <n v="9"/>
    <n v="3"/>
    <n v="11"/>
    <n v="1"/>
  </r>
  <r>
    <s v="2021-08-28"/>
    <s v="Kennedy"/>
    <m/>
    <m/>
    <x v="1"/>
    <n v="35"/>
    <n v="13"/>
    <n v="7"/>
    <n v="11"/>
    <n v="21"/>
    <n v="4"/>
  </r>
  <r>
    <s v="2021-08-28"/>
    <s v="Kennedy"/>
    <m/>
    <m/>
    <x v="1"/>
    <n v="155"/>
    <n v="66"/>
    <n v="28"/>
    <n v="88"/>
    <n v="97"/>
    <n v="24"/>
  </r>
  <r>
    <s v="2021-08-28"/>
    <s v="Kennedy"/>
    <m/>
    <m/>
    <x v="1"/>
    <n v="72"/>
    <n v="13"/>
    <n v="9"/>
    <n v="32"/>
    <n v="27"/>
    <n v="9"/>
  </r>
  <r>
    <s v="2021-08-30"/>
    <s v="Tunjuelito"/>
    <m/>
    <m/>
    <x v="2"/>
    <n v="198"/>
    <n v="123"/>
    <n v="11"/>
    <n v="11"/>
    <n v="14"/>
    <n v="1"/>
  </r>
  <r>
    <s v="2021-08-30"/>
    <s v="Tunjuelito"/>
    <m/>
    <m/>
    <x v="0"/>
    <n v="52"/>
    <n v="55"/>
    <n v="5"/>
    <n v="1"/>
    <n v="4"/>
    <n v="1"/>
  </r>
  <r>
    <s v="2021-08-30"/>
    <s v="Tunjuelito"/>
    <m/>
    <m/>
    <x v="1"/>
    <n v="70"/>
    <n v="65"/>
    <n v="6"/>
    <n v="8"/>
    <n v="4"/>
    <n v="3"/>
  </r>
  <r>
    <s v="2021-08-30"/>
    <s v="Fontibón"/>
    <m/>
    <m/>
    <x v="0"/>
    <n v="124"/>
    <n v="82"/>
    <n v="3"/>
    <n v="26"/>
    <n v="30"/>
    <n v="1"/>
  </r>
  <r>
    <s v="2021-08-30"/>
    <s v="Fontibón"/>
    <m/>
    <m/>
    <x v="1"/>
    <n v="149"/>
    <n v="136"/>
    <n v="13"/>
    <n v="25"/>
    <n v="38"/>
    <n v="2"/>
  </r>
  <r>
    <s v="2021-08-30"/>
    <s v="Fontibón"/>
    <m/>
    <m/>
    <x v="1"/>
    <n v="172"/>
    <n v="69"/>
    <n v="11"/>
    <n v="22"/>
    <n v="9"/>
    <n v="2"/>
  </r>
  <r>
    <s v="2021-08-31"/>
    <s v="Usme"/>
    <m/>
    <m/>
    <x v="0"/>
    <n v="72"/>
    <n v="85"/>
    <n v="7"/>
    <n v="11"/>
    <n v="16"/>
    <n v="9"/>
  </r>
  <r>
    <s v="2021-08-31"/>
    <s v="Usme"/>
    <m/>
    <m/>
    <x v="1"/>
    <n v="34"/>
    <n v="28"/>
    <n v="8"/>
    <n v="9"/>
    <n v="24"/>
    <n v="9"/>
  </r>
  <r>
    <s v="2021-08-31"/>
    <s v="Usme"/>
    <m/>
    <m/>
    <x v="1"/>
    <n v="274"/>
    <n v="76"/>
    <n v="25"/>
    <n v="31"/>
    <n v="46"/>
    <n v="12"/>
  </r>
  <r>
    <s v="2021-08-31"/>
    <s v="La Candelaria"/>
    <m/>
    <m/>
    <x v="0"/>
    <n v="47"/>
    <n v="58"/>
    <n v="9"/>
    <n v="4"/>
    <n v="4"/>
    <n v="0"/>
  </r>
  <r>
    <s v="2021-08-31"/>
    <s v="La Candelaria"/>
    <m/>
    <m/>
    <x v="1"/>
    <n v="185"/>
    <n v="92"/>
    <n v="2"/>
    <n v="16"/>
    <n v="22"/>
    <n v="3"/>
  </r>
  <r>
    <s v="2021-08-31"/>
    <s v="La Candelaria"/>
    <m/>
    <m/>
    <x v="1"/>
    <n v="221"/>
    <n v="109"/>
    <n v="9"/>
    <n v="12"/>
    <n v="29"/>
    <n v="8"/>
  </r>
  <r>
    <s v="2021-08-31"/>
    <s v="Kennedy"/>
    <m/>
    <m/>
    <x v="1"/>
    <n v="85"/>
    <n v="18"/>
    <n v="5"/>
    <n v="5"/>
    <n v="22"/>
    <n v="4"/>
  </r>
  <r>
    <s v="2021-08-31"/>
    <s v="Kennedy"/>
    <m/>
    <m/>
    <x v="1"/>
    <n v="136"/>
    <n v="50"/>
    <n v="12"/>
    <n v="19"/>
    <n v="40"/>
    <n v="7"/>
  </r>
  <r>
    <s v="2021-08-31"/>
    <s v="Kennedy"/>
    <m/>
    <m/>
    <x v="1"/>
    <n v="120"/>
    <n v="52"/>
    <n v="9"/>
    <n v="36"/>
    <n v="53"/>
    <n v="11"/>
  </r>
  <r>
    <s v="2021-09-01"/>
    <s v="Rafael Uribe Uribe"/>
    <m/>
    <m/>
    <x v="1"/>
    <n v="88"/>
    <n v="46"/>
    <n v="0"/>
    <n v="14"/>
    <n v="17"/>
    <n v="2"/>
  </r>
  <r>
    <s v="2021-09-01"/>
    <s v="Rafael Uribe Uribe"/>
    <m/>
    <m/>
    <x v="1"/>
    <n v="188"/>
    <n v="86"/>
    <n v="6"/>
    <n v="15"/>
    <n v="26"/>
    <n v="3"/>
  </r>
  <r>
    <s v="2021-09-01"/>
    <s v="Los Mártires"/>
    <m/>
    <m/>
    <x v="0"/>
    <n v="83"/>
    <n v="46"/>
    <n v="7"/>
    <n v="20"/>
    <n v="26"/>
    <n v="8"/>
  </r>
  <r>
    <s v="2021-09-01"/>
    <s v="Los Mártires"/>
    <m/>
    <m/>
    <x v="1"/>
    <n v="160"/>
    <n v="74"/>
    <n v="46"/>
    <n v="13"/>
    <n v="53"/>
    <n v="7"/>
  </r>
  <r>
    <s v="2021-09-01"/>
    <s v="Los Mártires"/>
    <m/>
    <m/>
    <x v="2"/>
    <n v="108"/>
    <n v="63"/>
    <n v="14"/>
    <n v="46"/>
    <n v="51"/>
    <n v="8"/>
  </r>
  <r>
    <s v="2021-09-01"/>
    <s v="Rafael Uribe Uribe"/>
    <m/>
    <m/>
    <x v="1"/>
    <n v="169"/>
    <n v="142"/>
    <n v="90"/>
    <n v="16"/>
    <n v="30"/>
    <n v="10"/>
  </r>
  <r>
    <s v="2021-09-01"/>
    <s v="Suba"/>
    <m/>
    <m/>
    <x v="2"/>
    <n v="215"/>
    <n v="75"/>
    <n v="5"/>
    <n v="24"/>
    <n v="26"/>
    <n v="12"/>
  </r>
  <r>
    <s v="2021-09-01"/>
    <s v="Suba"/>
    <m/>
    <m/>
    <x v="1"/>
    <n v="91"/>
    <n v="27"/>
    <n v="7"/>
    <n v="18"/>
    <n v="11"/>
    <n v="2"/>
  </r>
  <r>
    <s v="2021-09-01"/>
    <s v="Suba"/>
    <m/>
    <s v="Plaza fundacional"/>
    <x v="3"/>
    <n v="89"/>
    <n v="58"/>
    <n v="10"/>
    <n v="2"/>
    <n v="4"/>
    <n v="0"/>
  </r>
  <r>
    <s v="2021-09-02"/>
    <s v="Chapinero"/>
    <m/>
    <m/>
    <x v="2"/>
    <n v="55"/>
    <n v="31"/>
    <n v="1"/>
    <n v="7"/>
    <n v="8"/>
    <n v="0"/>
  </r>
  <r>
    <s v="2021-09-02"/>
    <s v="Chapinero"/>
    <m/>
    <s v="Parque"/>
    <x v="3"/>
    <n v="68"/>
    <n v="62"/>
    <n v="35"/>
    <n v="14"/>
    <n v="16"/>
    <n v="3"/>
  </r>
  <r>
    <s v="2021-09-02"/>
    <s v="Chapinero"/>
    <m/>
    <m/>
    <x v="1"/>
    <n v="38"/>
    <n v="21"/>
    <n v="2"/>
    <n v="12"/>
    <n v="7"/>
    <n v="0"/>
  </r>
  <r>
    <s v="2021-09-02"/>
    <s v="Ciudad Bolívar"/>
    <m/>
    <m/>
    <x v="1"/>
    <n v="106"/>
    <n v="42"/>
    <n v="7"/>
    <n v="15"/>
    <n v="16"/>
    <n v="4"/>
  </r>
  <r>
    <s v="2021-09-02"/>
    <s v="Usme"/>
    <m/>
    <m/>
    <x v="0"/>
    <n v="68"/>
    <n v="40"/>
    <n v="8"/>
    <n v="7"/>
    <n v="18"/>
    <n v="3"/>
  </r>
  <r>
    <s v="2021-09-02"/>
    <s v="Usme"/>
    <m/>
    <m/>
    <x v="1"/>
    <n v="74"/>
    <n v="24"/>
    <n v="13"/>
    <n v="74"/>
    <n v="14"/>
    <n v="5"/>
  </r>
  <r>
    <s v="2021-09-02"/>
    <s v="Usme"/>
    <m/>
    <m/>
    <x v="1"/>
    <n v="181"/>
    <n v="79"/>
    <n v="20"/>
    <n v="18"/>
    <n v="32"/>
    <n v="8"/>
  </r>
  <r>
    <s v="2021-09-02"/>
    <s v="Ciudad Bolívar"/>
    <m/>
    <m/>
    <x v="1"/>
    <n v="111"/>
    <n v="62"/>
    <n v="7"/>
    <n v="66"/>
    <n v="68"/>
    <n v="45"/>
  </r>
  <r>
    <s v="2021-09-02"/>
    <s v="Ciudad Bolívar"/>
    <m/>
    <m/>
    <x v="2"/>
    <n v="190"/>
    <n v="75"/>
    <n v="4"/>
    <n v="28"/>
    <n v="30"/>
    <n v="3"/>
  </r>
  <r>
    <s v="2021-09-02"/>
    <s v="Teusaquillo"/>
    <m/>
    <m/>
    <x v="1"/>
    <n v="164"/>
    <n v="50"/>
    <n v="7"/>
    <n v="23"/>
    <n v="25"/>
    <n v="2"/>
  </r>
  <r>
    <s v="2021-09-02"/>
    <s v="Teusaquillo"/>
    <m/>
    <m/>
    <x v="2"/>
    <n v="254"/>
    <n v="37"/>
    <n v="7"/>
    <n v="18"/>
    <n v="25"/>
    <n v="2"/>
  </r>
  <r>
    <s v="2021-09-02"/>
    <s v="Teusaquillo"/>
    <m/>
    <m/>
    <x v="1"/>
    <n v="132"/>
    <n v="93"/>
    <n v="8"/>
    <n v="2"/>
    <n v="1"/>
    <n v="0"/>
  </r>
  <r>
    <s v="2021-09-03"/>
    <s v="Suba"/>
    <m/>
    <s v="Parque"/>
    <x v="3"/>
    <n v="141"/>
    <n v="39"/>
    <n v="5"/>
    <n v="8"/>
    <n v="6"/>
    <n v="1"/>
  </r>
  <r>
    <s v="2021-09-03"/>
    <s v="Rafael Uribe Uribe"/>
    <m/>
    <m/>
    <x v="1"/>
    <n v="117"/>
    <n v="209"/>
    <n v="152"/>
    <n v="16"/>
    <n v="28"/>
    <n v="2"/>
  </r>
  <r>
    <s v="2021-09-03"/>
    <s v="Rafael Uribe Uribe"/>
    <m/>
    <m/>
    <x v="1"/>
    <n v="80"/>
    <n v="46"/>
    <n v="9"/>
    <n v="6"/>
    <n v="13"/>
    <n v="0"/>
  </r>
  <r>
    <s v="2021-09-03"/>
    <s v="Rafael Uribe Uribe"/>
    <m/>
    <m/>
    <x v="1"/>
    <n v="103"/>
    <n v="102"/>
    <n v="15"/>
    <n v="16"/>
    <n v="14"/>
    <n v="0"/>
  </r>
  <r>
    <s v="2021-09-03"/>
    <s v="La Candelaria"/>
    <m/>
    <m/>
    <x v="0"/>
    <n v="68"/>
    <n v="32"/>
    <n v="8"/>
    <n v="2"/>
    <n v="1"/>
    <n v="0"/>
  </r>
  <r>
    <s v="2021-09-03"/>
    <s v="Suba"/>
    <m/>
    <m/>
    <x v="2"/>
    <n v="206"/>
    <n v="84"/>
    <n v="6"/>
    <n v="18"/>
    <n v="29"/>
    <n v="5"/>
  </r>
  <r>
    <s v="2021-09-03"/>
    <s v="Suba"/>
    <m/>
    <m/>
    <x v="1"/>
    <n v="83"/>
    <n v="36"/>
    <n v="7"/>
    <n v="12"/>
    <n v="14"/>
    <n v="2"/>
  </r>
  <r>
    <s v="2021-09-03"/>
    <s v="La Candelaria"/>
    <m/>
    <m/>
    <x v="1"/>
    <n v="125"/>
    <n v="63"/>
    <n v="9"/>
    <n v="23"/>
    <n v="40"/>
    <n v="5"/>
  </r>
  <r>
    <s v="2021-09-03"/>
    <s v="La Candelaria"/>
    <m/>
    <m/>
    <x v="1"/>
    <n v="242"/>
    <n v="93"/>
    <n v="10"/>
    <n v="28"/>
    <n v="74"/>
    <n v="9"/>
  </r>
  <r>
    <s v="2021-09-03"/>
    <s v="Santa fe"/>
    <m/>
    <m/>
    <x v="0"/>
    <n v="23"/>
    <n v="14"/>
    <n v="0"/>
    <n v="0"/>
    <n v="0"/>
    <n v="0"/>
  </r>
  <r>
    <s v="2021-09-03"/>
    <s v="Santa fe"/>
    <m/>
    <m/>
    <x v="1"/>
    <n v="243"/>
    <n v="54"/>
    <n v="20"/>
    <n v="120"/>
    <n v="32"/>
    <n v="17"/>
  </r>
  <r>
    <s v="2021-09-03"/>
    <s v="Santa fe"/>
    <m/>
    <m/>
    <x v="0"/>
    <n v="23"/>
    <n v="14"/>
    <n v="0"/>
    <n v="0"/>
    <n v="0"/>
    <n v="0"/>
  </r>
  <r>
    <s v="2021-09-04"/>
    <s v="La Candelaria"/>
    <m/>
    <m/>
    <x v="1"/>
    <n v="64"/>
    <n v="32"/>
    <n v="1"/>
    <n v="21"/>
    <n v="13"/>
    <n v="2"/>
  </r>
  <r>
    <s v="2021-09-04"/>
    <s v="La Candelaria"/>
    <m/>
    <m/>
    <x v="1"/>
    <n v="261"/>
    <n v="69"/>
    <n v="6"/>
    <n v="38"/>
    <n v="29"/>
    <n v="7"/>
  </r>
  <r>
    <s v="2021-09-04"/>
    <s v="Fontibón"/>
    <m/>
    <s v="Parque principal"/>
    <x v="3"/>
    <n v="311"/>
    <n v="54"/>
    <n v="7"/>
    <n v="16"/>
    <n v="49"/>
    <n v="3"/>
  </r>
  <r>
    <s v="2021-09-04"/>
    <s v="Fontibón"/>
    <m/>
    <m/>
    <x v="0"/>
    <n v="190"/>
    <n v="50"/>
    <n v="4"/>
    <n v="31"/>
    <n v="56"/>
    <n v="8"/>
  </r>
  <r>
    <s v="2021-09-04"/>
    <s v="Fontibón"/>
    <m/>
    <m/>
    <x v="1"/>
    <n v="74"/>
    <n v="32"/>
    <n v="5"/>
    <n v="3"/>
    <n v="16"/>
    <n v="2"/>
  </r>
  <r>
    <s v="2021-09-04"/>
    <s v="Puente Aranda"/>
    <m/>
    <m/>
    <x v="2"/>
    <n v="166"/>
    <n v="68"/>
    <n v="5"/>
    <n v="12"/>
    <n v="11"/>
    <n v="0"/>
  </r>
  <r>
    <s v="2021-09-04"/>
    <s v="Puente Aranda"/>
    <m/>
    <m/>
    <x v="1"/>
    <n v="66"/>
    <n v="45"/>
    <n v="6"/>
    <n v="8"/>
    <n v="8"/>
    <n v="3"/>
  </r>
  <r>
    <s v="2021-09-04"/>
    <s v="Puente Aranda"/>
    <m/>
    <m/>
    <x v="0"/>
    <n v="29"/>
    <n v="60"/>
    <n v="10"/>
    <n v="1"/>
    <n v="5"/>
    <n v="0"/>
  </r>
  <r>
    <s v="2021-09-04"/>
    <s v="La Candelaria"/>
    <m/>
    <m/>
    <x v="0"/>
    <n v="33"/>
    <n v="29"/>
    <n v="7"/>
    <n v="0"/>
    <n v="0"/>
    <n v="0"/>
  </r>
  <r>
    <s v="2021-09-04"/>
    <s v="Antonio Nariño"/>
    <m/>
    <m/>
    <x v="1"/>
    <n v="201"/>
    <n v="87"/>
    <n v="8"/>
    <n v="9"/>
    <n v="10"/>
    <n v="2"/>
  </r>
  <r>
    <s v="2021-09-04"/>
    <s v="Antonio Nariño"/>
    <m/>
    <m/>
    <x v="0"/>
    <n v="314"/>
    <n v="82"/>
    <n v="9"/>
    <n v="32"/>
    <n v="31"/>
    <n v="11"/>
  </r>
  <r>
    <s v="2021-09-04"/>
    <s v="Antonio Nariño"/>
    <m/>
    <m/>
    <x v="2"/>
    <n v="59"/>
    <n v="23"/>
    <n v="3"/>
    <n v="0"/>
    <n v="0"/>
    <n v="0"/>
  </r>
  <r>
    <s v="2021-09-06"/>
    <s v="Antonio Nariño"/>
    <m/>
    <m/>
    <x v="0"/>
    <n v="249"/>
    <n v="54"/>
    <n v="10"/>
    <n v="28"/>
    <n v="43"/>
    <n v="6"/>
  </r>
  <r>
    <s v="2021-09-06"/>
    <s v="Antonio Nariño"/>
    <m/>
    <m/>
    <x v="1"/>
    <n v="130"/>
    <n v="50"/>
    <n v="11"/>
    <n v="6"/>
    <n v="1"/>
    <n v="0"/>
  </r>
  <r>
    <s v="2021-09-06"/>
    <s v="Antonio Nariño"/>
    <m/>
    <m/>
    <x v="2"/>
    <n v="133"/>
    <n v="41"/>
    <n v="22"/>
    <n v="1"/>
    <n v="1"/>
    <n v="1"/>
  </r>
  <r>
    <s v="2021-09-06"/>
    <s v="Los Mártires"/>
    <m/>
    <m/>
    <x v="0"/>
    <n v="72"/>
    <n v="50"/>
    <n v="4"/>
    <n v="19"/>
    <n v="26"/>
    <n v="2"/>
  </r>
  <r>
    <s v="2021-09-06"/>
    <s v="Los Mártires"/>
    <m/>
    <m/>
    <x v="1"/>
    <n v="167"/>
    <n v="84"/>
    <n v="17"/>
    <n v="12"/>
    <n v="44"/>
    <n v="3"/>
  </r>
  <r>
    <s v="2021-09-06"/>
    <s v="Los Mártires"/>
    <m/>
    <m/>
    <x v="2"/>
    <n v="96"/>
    <n v="43"/>
    <n v="10"/>
    <n v="44"/>
    <n v="73"/>
    <n v="8"/>
  </r>
  <r>
    <s v="2021-09-06"/>
    <s v="Fontibón"/>
    <m/>
    <s v="Parque Fundacional"/>
    <x v="3"/>
    <n v="84"/>
    <n v="80"/>
    <n v="8"/>
    <n v="8"/>
    <n v="11"/>
    <n v="3"/>
  </r>
  <r>
    <s v="2021-09-06"/>
    <s v="Fontibón"/>
    <m/>
    <m/>
    <x v="1"/>
    <n v="285"/>
    <n v="100"/>
    <n v="11"/>
    <n v="20"/>
    <n v="25"/>
    <n v="1"/>
  </r>
  <r>
    <s v="2021-09-06"/>
    <s v="Fontibón"/>
    <m/>
    <m/>
    <x v="0"/>
    <n v="132"/>
    <n v="63"/>
    <n v="6"/>
    <n v="36"/>
    <n v="30"/>
    <n v="1"/>
  </r>
  <r>
    <s v="2021-09-06"/>
    <s v="Kennedy"/>
    <m/>
    <m/>
    <x v="1"/>
    <n v="200"/>
    <n v="55"/>
    <n v="5"/>
    <n v="20"/>
    <n v="23"/>
    <n v="5"/>
  </r>
  <r>
    <s v="2021-09-06"/>
    <s v="Tunjuelito"/>
    <m/>
    <m/>
    <x v="0"/>
    <n v="97"/>
    <n v="37"/>
    <n v="0"/>
    <n v="6"/>
    <n v="2"/>
    <n v="0"/>
  </r>
  <r>
    <s v="2021-09-06"/>
    <s v="Tunjuelito"/>
    <m/>
    <m/>
    <x v="1"/>
    <n v="210"/>
    <n v="34"/>
    <n v="4"/>
    <n v="12"/>
    <n v="5"/>
    <n v="3"/>
  </r>
  <r>
    <s v="2021-09-06"/>
    <s v="Tunjuelito"/>
    <m/>
    <m/>
    <x v="1"/>
    <n v="47"/>
    <n v="22"/>
    <n v="5"/>
    <n v="10"/>
    <n v="4"/>
    <n v="0"/>
  </r>
  <r>
    <s v="2021-09-08"/>
    <s v="Usaquén"/>
    <m/>
    <m/>
    <x v="1"/>
    <n v="219"/>
    <n v="16"/>
    <n v="3"/>
    <n v="8"/>
    <n v="4"/>
    <n v="1"/>
  </r>
  <r>
    <s v="2021-09-08"/>
    <s v="Usaquén"/>
    <m/>
    <m/>
    <x v="2"/>
    <n v="141"/>
    <n v="10"/>
    <n v="1"/>
    <n v="12"/>
    <n v="8"/>
    <n v="0"/>
  </r>
  <r>
    <s v="2021-09-08"/>
    <s v="Usaquén"/>
    <m/>
    <m/>
    <x v="1"/>
    <n v="69"/>
    <n v="19"/>
    <n v="2"/>
    <n v="7"/>
    <n v="3"/>
    <n v="0"/>
  </r>
  <r>
    <s v="2021-09-08"/>
    <s v="Puente Aranda"/>
    <m/>
    <m/>
    <x v="2"/>
    <n v="50"/>
    <n v="35"/>
    <n v="0"/>
    <n v="4"/>
    <n v="2"/>
    <n v="0"/>
  </r>
  <r>
    <s v="2021-09-08"/>
    <s v="Puente Aranda"/>
    <m/>
    <m/>
    <x v="1"/>
    <n v="59"/>
    <n v="30"/>
    <n v="0"/>
    <n v="11"/>
    <n v="5"/>
    <n v="0"/>
  </r>
  <r>
    <s v="2021-09-08"/>
    <s v="Puente Aranda"/>
    <m/>
    <m/>
    <x v="0"/>
    <n v="60"/>
    <n v="15"/>
    <n v="3"/>
    <n v="2"/>
    <n v="2"/>
    <n v="0"/>
  </r>
  <r>
    <s v="2021-09-08"/>
    <s v="Kennedy"/>
    <m/>
    <m/>
    <x v="1"/>
    <n v="132"/>
    <n v="75"/>
    <n v="7"/>
    <n v="24"/>
    <n v="23"/>
    <n v="5"/>
  </r>
  <r>
    <s v="2021-09-08"/>
    <s v="Kennedy"/>
    <m/>
    <m/>
    <x v="1"/>
    <n v="198"/>
    <n v="83"/>
    <n v="12"/>
    <n v="59"/>
    <n v="59"/>
    <n v="12"/>
  </r>
  <r>
    <s v="2021-09-08"/>
    <s v="Kennedy"/>
    <m/>
    <m/>
    <x v="1"/>
    <n v="70"/>
    <n v="27"/>
    <n v="0"/>
    <n v="17"/>
    <n v="10"/>
    <n v="2"/>
  </r>
  <r>
    <s v="2021-09-08"/>
    <s v="Suba"/>
    <m/>
    <m/>
    <x v="2"/>
    <n v="97"/>
    <n v="48"/>
    <n v="9"/>
    <n v="13"/>
    <n v="28"/>
    <n v="2"/>
  </r>
  <r>
    <s v="2021-09-08"/>
    <s v="Suba"/>
    <m/>
    <m/>
    <x v="1"/>
    <n v="72"/>
    <n v="26"/>
    <n v="3"/>
    <n v="7"/>
    <n v="15"/>
    <n v="0"/>
  </r>
  <r>
    <s v="2021-09-08"/>
    <s v="Suba"/>
    <m/>
    <s v="Parque Fundación"/>
    <x v="3"/>
    <n v="45"/>
    <n v="24"/>
    <n v="2"/>
    <n v="1"/>
    <n v="3"/>
    <n v="0"/>
  </r>
  <r>
    <s v="2021-09-10"/>
    <s v="Teusaquillo"/>
    <m/>
    <m/>
    <x v="2"/>
    <n v="188"/>
    <n v="39"/>
    <n v="3"/>
    <n v="34"/>
    <n v="26"/>
    <n v="4"/>
  </r>
  <r>
    <s v="2021-09-10"/>
    <s v="Los Mártires"/>
    <m/>
    <m/>
    <x v="2"/>
    <n v="132"/>
    <n v="35"/>
    <n v="7"/>
    <n v="22"/>
    <n v="28"/>
    <n v="8"/>
  </r>
  <r>
    <s v="2021-09-10"/>
    <s v="Los Mártires"/>
    <m/>
    <m/>
    <x v="1"/>
    <n v="114"/>
    <n v="47"/>
    <n v="11"/>
    <n v="34"/>
    <n v="39"/>
    <n v="29"/>
  </r>
  <r>
    <s v="2021-09-10"/>
    <s v="Los Mártires"/>
    <m/>
    <m/>
    <x v="0"/>
    <n v="62"/>
    <n v="94"/>
    <n v="2"/>
    <n v="19"/>
    <n v="48"/>
    <n v="2"/>
  </r>
  <r>
    <s v="2021-09-10"/>
    <s v="Suba"/>
    <m/>
    <m/>
    <x v="2"/>
    <n v="230"/>
    <n v="30"/>
    <n v="1"/>
    <n v="26"/>
    <n v="33"/>
    <n v="1"/>
  </r>
  <r>
    <s v="2021-09-10"/>
    <s v="Suba"/>
    <m/>
    <m/>
    <x v="1"/>
    <n v="301"/>
    <n v="52"/>
    <n v="7"/>
    <n v="15"/>
    <n v="21"/>
    <n v="3"/>
  </r>
  <r>
    <s v="2021-09-10"/>
    <s v="Suba"/>
    <m/>
    <m/>
    <x v="3"/>
    <n v="347"/>
    <n v="38"/>
    <n v="6"/>
    <n v="8"/>
    <n v="8"/>
    <n v="0"/>
  </r>
  <r>
    <s v="2021-09-10"/>
    <s v="Teusaquillo"/>
    <m/>
    <m/>
    <x v="1"/>
    <n v="288"/>
    <n v="82"/>
    <n v="18"/>
    <n v="26"/>
    <n v="31"/>
    <n v="1"/>
  </r>
  <r>
    <s v="2021-09-10"/>
    <s v="Teusaquillo"/>
    <m/>
    <m/>
    <x v="1"/>
    <n v="122"/>
    <n v="21"/>
    <n v="7"/>
    <n v="3"/>
    <n v="3"/>
    <n v="0"/>
  </r>
  <r>
    <s v="2021-09-13"/>
    <s v="San Cristóbal"/>
    <m/>
    <m/>
    <x v="1"/>
    <n v="98"/>
    <n v="42"/>
    <n v="7"/>
    <n v="22"/>
    <n v="35"/>
    <n v="5"/>
  </r>
  <r>
    <s v="2021-09-13"/>
    <s v="San Cristóbal"/>
    <m/>
    <m/>
    <x v="0"/>
    <n v="110"/>
    <n v="26"/>
    <n v="7"/>
    <n v="25"/>
    <n v="42"/>
    <n v="7"/>
  </r>
  <r>
    <s v="2021-09-13"/>
    <s v="San Cristóbal"/>
    <m/>
    <m/>
    <x v="2"/>
    <n v="123"/>
    <n v="39"/>
    <n v="9"/>
    <n v="3"/>
    <n v="15"/>
    <n v="1"/>
  </r>
  <r>
    <s v="2021-09-13"/>
    <s v="Engativá"/>
    <m/>
    <m/>
    <x v="1"/>
    <n v="256"/>
    <n v="42"/>
    <n v="18"/>
    <n v="34"/>
    <n v="14"/>
    <n v="5"/>
  </r>
  <r>
    <s v="2021-09-13"/>
    <s v="Engativá"/>
    <m/>
    <m/>
    <x v="1"/>
    <n v="128"/>
    <n v="36"/>
    <n v="11"/>
    <n v="7"/>
    <n v="8"/>
    <n v="1"/>
  </r>
  <r>
    <s v="2021-09-13"/>
    <s v="Engativá"/>
    <m/>
    <m/>
    <x v="0"/>
    <n v="66"/>
    <n v="20"/>
    <n v="16"/>
    <n v="14"/>
    <n v="46"/>
    <n v="6"/>
  </r>
  <r>
    <s v="2021-09-13"/>
    <s v="Antonio Nariño"/>
    <m/>
    <m/>
    <x v="0"/>
    <n v="61"/>
    <n v="36"/>
    <n v="3"/>
    <n v="20"/>
    <n v="29"/>
    <n v="6"/>
  </r>
  <r>
    <s v="2021-09-13"/>
    <s v="Antonio Nariño"/>
    <m/>
    <m/>
    <x v="1"/>
    <n v="92"/>
    <n v="57"/>
    <n v="4"/>
    <n v="8"/>
    <n v="16"/>
    <n v="3"/>
  </r>
  <r>
    <s v="2021-09-13"/>
    <s v="Antonio Nariño"/>
    <m/>
    <m/>
    <x v="2"/>
    <n v="49"/>
    <n v="57"/>
    <n v="3"/>
    <n v="1"/>
    <n v="0"/>
    <n v="0"/>
  </r>
  <r>
    <s v="2021-09-14"/>
    <s v="Santa fe"/>
    <m/>
    <m/>
    <x v="0"/>
    <n v="49"/>
    <n v="24"/>
    <n v="9"/>
    <n v="1"/>
    <n v="2"/>
    <n v="0"/>
  </r>
  <r>
    <s v="2021-09-14"/>
    <s v="Santa fe"/>
    <m/>
    <m/>
    <x v="2"/>
    <n v="43"/>
    <n v="30"/>
    <n v="16"/>
    <n v="8"/>
    <n v="6"/>
    <n v="2"/>
  </r>
  <r>
    <s v="2021-09-14"/>
    <s v="Santa fe"/>
    <m/>
    <m/>
    <x v="1"/>
    <n v="262"/>
    <n v="130"/>
    <n v="29"/>
    <n v="43"/>
    <n v="73"/>
    <n v="15"/>
  </r>
  <r>
    <s v="2021-09-14"/>
    <s v="Bosa"/>
    <m/>
    <m/>
    <x v="1"/>
    <n v="116"/>
    <n v="131"/>
    <n v="14"/>
    <n v="11"/>
    <n v="29"/>
    <n v="10"/>
  </r>
  <r>
    <s v="2021-09-14"/>
    <s v="Bosa"/>
    <m/>
    <m/>
    <x v="1"/>
    <n v="58"/>
    <n v="81"/>
    <n v="24"/>
    <n v="4"/>
    <n v="10"/>
    <n v="1"/>
  </r>
  <r>
    <s v="2021-09-14"/>
    <s v="Bosa"/>
    <m/>
    <m/>
    <x v="2"/>
    <n v="214"/>
    <n v="66"/>
    <n v="6"/>
    <n v="14"/>
    <n v="21"/>
    <n v="2"/>
  </r>
  <r>
    <s v="2021-09-14"/>
    <s v="Ciudad Bolívar"/>
    <m/>
    <m/>
    <x v="1"/>
    <n v="127"/>
    <n v="43"/>
    <n v="24"/>
    <n v="8"/>
    <n v="24"/>
    <n v="4"/>
  </r>
  <r>
    <s v="2021-09-14"/>
    <s v="Ciudad Bolívar"/>
    <m/>
    <m/>
    <x v="2"/>
    <n v="267"/>
    <n v="59"/>
    <n v="7"/>
    <n v="10"/>
    <n v="21"/>
    <n v="4"/>
  </r>
  <r>
    <s v="2021-09-14"/>
    <s v="Ciudad Bolívar"/>
    <m/>
    <m/>
    <x v="0"/>
    <n v="120"/>
    <n v="55"/>
    <n v="24"/>
    <n v="34"/>
    <n v="52"/>
    <n v="18"/>
  </r>
  <r>
    <s v="2021-09-15"/>
    <s v="Usme"/>
    <m/>
    <m/>
    <x v="0"/>
    <n v="42"/>
    <n v="30"/>
    <n v="10"/>
    <n v="4"/>
    <n v="11"/>
    <n v="5"/>
  </r>
  <r>
    <s v="2021-09-15"/>
    <s v="Usme"/>
    <m/>
    <m/>
    <x v="1"/>
    <n v="69"/>
    <n v="35"/>
    <n v="6"/>
    <n v="7"/>
    <n v="8"/>
    <n v="8"/>
  </r>
  <r>
    <s v="2021-09-15"/>
    <s v="Usme"/>
    <m/>
    <m/>
    <x v="1"/>
    <n v="91"/>
    <n v="79"/>
    <n v="17"/>
    <n v="18"/>
    <n v="33"/>
    <n v="9"/>
  </r>
  <r>
    <s v="2021-09-15"/>
    <s v="Tunjuelito"/>
    <m/>
    <m/>
    <x v="0"/>
    <n v="36"/>
    <n v="22"/>
    <n v="10"/>
    <n v="6"/>
    <n v="8"/>
    <n v="0"/>
  </r>
  <r>
    <s v="2021-09-15"/>
    <s v="Tunjuelito"/>
    <m/>
    <m/>
    <x v="2"/>
    <n v="151"/>
    <n v="64"/>
    <n v="9"/>
    <n v="12"/>
    <n v="16"/>
    <n v="2"/>
  </r>
  <r>
    <s v="2021-09-15"/>
    <s v="Tunjuelito"/>
    <m/>
    <m/>
    <x v="1"/>
    <n v="58"/>
    <n v="22"/>
    <n v="8"/>
    <n v="17"/>
    <n v="9"/>
    <n v="3"/>
  </r>
  <r>
    <s v="2021-09-16"/>
    <s v="Engativá"/>
    <m/>
    <m/>
    <x v="1"/>
    <n v="139"/>
    <n v="47"/>
    <n v="8"/>
    <n v="7"/>
    <n v="12"/>
    <n v="1"/>
  </r>
  <r>
    <s v="2021-09-16"/>
    <s v="Engativá"/>
    <m/>
    <m/>
    <x v="1"/>
    <n v="143"/>
    <n v="34"/>
    <n v="2"/>
    <n v="17"/>
    <n v="20"/>
    <n v="1"/>
  </r>
  <r>
    <s v="2021-09-16"/>
    <s v="Engativá"/>
    <m/>
    <m/>
    <x v="0"/>
    <n v="72"/>
    <n v="38"/>
    <n v="12"/>
    <n v="10"/>
    <n v="37"/>
    <n v="9"/>
  </r>
  <r>
    <s v="2021-09-16"/>
    <s v="Usme"/>
    <m/>
    <m/>
    <x v="0"/>
    <n v="54"/>
    <n v="33"/>
    <n v="12"/>
    <n v="8"/>
    <n v="34"/>
    <n v="4"/>
  </r>
  <r>
    <s v="2021-09-16"/>
    <s v="Usme"/>
    <m/>
    <m/>
    <x v="1"/>
    <n v="85"/>
    <n v="38"/>
    <n v="22"/>
    <n v="5"/>
    <n v="15"/>
    <n v="5"/>
  </r>
  <r>
    <s v="2021-09-16"/>
    <s v="Usme"/>
    <m/>
    <m/>
    <x v="1"/>
    <n v="163"/>
    <n v="98"/>
    <n v="18"/>
    <n v="11"/>
    <n v="41"/>
    <n v="4"/>
  </r>
  <r>
    <s v="2021-09-16"/>
    <s v="Fontibón"/>
    <m/>
    <m/>
    <x v="3"/>
    <n v="58"/>
    <n v="71"/>
    <n v="13"/>
    <n v="9"/>
    <n v="25"/>
    <n v="4"/>
  </r>
  <r>
    <s v="2021-09-16"/>
    <s v="Fontibón"/>
    <m/>
    <m/>
    <x v="1"/>
    <n v="82"/>
    <n v="99"/>
    <n v="8"/>
    <n v="36"/>
    <n v="35"/>
    <n v="3"/>
  </r>
  <r>
    <s v="2021-09-16"/>
    <s v="Ciudad Bolívar"/>
    <m/>
    <m/>
    <x v="1"/>
    <n v="133"/>
    <n v="77"/>
    <n v="12"/>
    <n v="19"/>
    <n v="8"/>
    <n v="2"/>
  </r>
  <r>
    <s v="2021-09-16"/>
    <s v="Ciudad Bolívar"/>
    <m/>
    <m/>
    <x v="2"/>
    <n v="299"/>
    <n v="160"/>
    <n v="23"/>
    <n v="15"/>
    <n v="29"/>
    <n v="5"/>
  </r>
  <r>
    <s v="2021-09-16"/>
    <s v="Ciudad Bolívar"/>
    <m/>
    <m/>
    <x v="0"/>
    <n v="87"/>
    <n v="82"/>
    <n v="30"/>
    <n v="43"/>
    <n v="53"/>
    <n v="11"/>
  </r>
  <r>
    <s v="2021-09-17"/>
    <s v="Teusaquillo"/>
    <m/>
    <m/>
    <x v="1"/>
    <n v="200"/>
    <n v="39"/>
    <n v="10"/>
    <n v="12"/>
    <n v="20"/>
    <n v="0"/>
  </r>
  <r>
    <s v="2021-09-17"/>
    <s v="Teusaquillo"/>
    <m/>
    <m/>
    <x v="2"/>
    <n v="222"/>
    <n v="51"/>
    <n v="17"/>
    <n v="7"/>
    <n v="8"/>
    <n v="1"/>
  </r>
  <r>
    <s v="2021-09-17"/>
    <s v="Teusaquillo"/>
    <m/>
    <m/>
    <x v="1"/>
    <n v="79"/>
    <n v="19"/>
    <n v="5"/>
    <n v="1"/>
    <n v="4"/>
    <n v="0"/>
  </r>
  <r>
    <s v="2021-09-17"/>
    <s v="Santa fe"/>
    <m/>
    <m/>
    <x v="0"/>
    <n v="15"/>
    <n v="8"/>
    <n v="2"/>
    <n v="1"/>
    <n v="0"/>
    <n v="0"/>
  </r>
  <r>
    <s v="2021-09-17"/>
    <s v="Santa fe"/>
    <m/>
    <m/>
    <x v="1"/>
    <n v="77"/>
    <n v="37"/>
    <n v="9"/>
    <n v="10"/>
    <n v="14"/>
    <n v="4"/>
  </r>
  <r>
    <s v="2021-09-17"/>
    <s v="Santa fe"/>
    <m/>
    <m/>
    <x v="1"/>
    <n v="236"/>
    <n v="71"/>
    <n v="30"/>
    <n v="31"/>
    <n v="76"/>
    <n v="21"/>
  </r>
  <r>
    <s v="2021-09-18"/>
    <s v="Usme"/>
    <m/>
    <m/>
    <x v="0"/>
    <n v="57"/>
    <n v="60"/>
    <n v="17"/>
    <n v="15"/>
    <n v="23"/>
    <n v="11"/>
  </r>
  <r>
    <s v="2021-09-18"/>
    <s v="Usme"/>
    <m/>
    <m/>
    <x v="1"/>
    <n v="273"/>
    <n v="133"/>
    <n v="31"/>
    <n v="30"/>
    <n v="85"/>
    <n v="20"/>
  </r>
  <r>
    <s v="2021-09-18"/>
    <s v="Usme"/>
    <m/>
    <m/>
    <x v="1"/>
    <n v="97"/>
    <n v="37"/>
    <n v="36"/>
    <n v="16"/>
    <n v="27"/>
    <n v="9"/>
  </r>
  <r>
    <s v="2021-09-18"/>
    <s v="Bosa"/>
    <m/>
    <m/>
    <x v="1"/>
    <n v="95"/>
    <n v="52"/>
    <n v="15"/>
    <n v="4"/>
    <n v="8"/>
    <n v="4"/>
  </r>
  <r>
    <s v="2021-09-18"/>
    <s v="Bosa"/>
    <m/>
    <m/>
    <x v="1"/>
    <n v="91"/>
    <n v="55"/>
    <n v="10"/>
    <n v="21"/>
    <n v="19"/>
    <n v="6"/>
  </r>
  <r>
    <s v="2021-09-18"/>
    <s v="Bosa"/>
    <m/>
    <m/>
    <x v="2"/>
    <n v="104"/>
    <n v="125"/>
    <n v="18"/>
    <n v="33"/>
    <n v="43"/>
    <n v="13"/>
  </r>
  <r>
    <s v="2021-09-18"/>
    <s v="Suba"/>
    <m/>
    <m/>
    <x v="2"/>
    <n v="265"/>
    <n v="121"/>
    <n v="25"/>
    <n v="15"/>
    <n v="27"/>
    <n v="3"/>
  </r>
  <r>
    <s v="2021-09-18"/>
    <s v="Suba"/>
    <m/>
    <m/>
    <x v="1"/>
    <n v="186"/>
    <n v="126"/>
    <n v="19"/>
    <n v="13"/>
    <n v="23"/>
    <n v="2"/>
  </r>
  <r>
    <s v="2021-09-18"/>
    <s v="Suba"/>
    <m/>
    <m/>
    <x v="1"/>
    <n v="57"/>
    <n v="57"/>
    <n v="0"/>
    <n v="5"/>
    <n v="0"/>
    <n v="0"/>
  </r>
  <r>
    <s v="2021-09-20"/>
    <s v="Antonio Nariño"/>
    <m/>
    <m/>
    <x v="0"/>
    <n v="320"/>
    <n v="97"/>
    <n v="12"/>
    <n v="17"/>
    <n v="36"/>
    <n v="8"/>
  </r>
  <r>
    <s v="2021-09-20"/>
    <s v="Antonio Nariño"/>
    <m/>
    <m/>
    <x v="1"/>
    <n v="288"/>
    <n v="80"/>
    <n v="7"/>
    <n v="15"/>
    <n v="38"/>
    <n v="1"/>
  </r>
  <r>
    <s v="2021-09-20"/>
    <s v="Antonio Nariño"/>
    <m/>
    <m/>
    <x v="2"/>
    <n v="196"/>
    <n v="92"/>
    <n v="17"/>
    <n v="6"/>
    <n v="4"/>
    <n v="0"/>
  </r>
  <r>
    <s v="2021-09-20"/>
    <s v="Los Mártires"/>
    <m/>
    <m/>
    <x v="0"/>
    <n v="48"/>
    <n v="38"/>
    <n v="10"/>
    <n v="14"/>
    <n v="24"/>
    <n v="3"/>
  </r>
  <r>
    <s v="2021-09-20"/>
    <s v="Los Mártires"/>
    <m/>
    <m/>
    <x v="1"/>
    <n v="65"/>
    <n v="90"/>
    <n v="24"/>
    <n v="31"/>
    <n v="36"/>
    <n v="9"/>
  </r>
  <r>
    <s v="2021-09-20"/>
    <s v="Los Mártires"/>
    <m/>
    <m/>
    <x v="2"/>
    <n v="73"/>
    <n v="115"/>
    <n v="6"/>
    <n v="21"/>
    <n v="20"/>
    <n v="7"/>
  </r>
  <r>
    <s v="2021-09-20"/>
    <s v="Rafael Uribe Uribe"/>
    <m/>
    <m/>
    <x v="1"/>
    <n v="78"/>
    <n v="63"/>
    <n v="13"/>
    <n v="12"/>
    <n v="16"/>
    <n v="2"/>
  </r>
  <r>
    <s v="2021-09-20"/>
    <s v="Rafael Uribe Uribe"/>
    <m/>
    <m/>
    <x v="1"/>
    <n v="144"/>
    <n v="65"/>
    <n v="5"/>
    <n v="12"/>
    <n v="22"/>
    <n v="0"/>
  </r>
  <r>
    <s v="2021-09-20"/>
    <s v="Rafael Uribe Uribe"/>
    <m/>
    <m/>
    <x v="1"/>
    <n v="111"/>
    <n v="239"/>
    <n v="121"/>
    <n v="13"/>
    <n v="5"/>
    <n v="3"/>
  </r>
  <r>
    <s v="2021-09-20"/>
    <s v="Puente Aranda"/>
    <m/>
    <m/>
    <x v="2"/>
    <n v="121"/>
    <n v="30"/>
    <n v="12"/>
    <n v="8"/>
    <n v="7"/>
    <n v="0"/>
  </r>
  <r>
    <s v="2021-09-20"/>
    <s v="Puente Aranda"/>
    <m/>
    <m/>
    <x v="1"/>
    <n v="98"/>
    <n v="35"/>
    <n v="14"/>
    <n v="6"/>
    <n v="8"/>
    <n v="0"/>
  </r>
  <r>
    <s v="2021-09-20"/>
    <s v="Puente Aranda"/>
    <m/>
    <m/>
    <x v="0"/>
    <n v="42"/>
    <n v="22"/>
    <n v="16"/>
    <n v="1"/>
    <n v="4"/>
    <n v="0"/>
  </r>
  <r>
    <s v="2021-09-21"/>
    <s v="Kennedy"/>
    <m/>
    <m/>
    <x v="1"/>
    <n v="184"/>
    <n v="78"/>
    <n v="29"/>
    <n v="48"/>
    <n v="47"/>
    <n v="16"/>
  </r>
  <r>
    <s v="2021-09-21"/>
    <s v="Kennedy"/>
    <m/>
    <m/>
    <x v="1"/>
    <n v="177"/>
    <n v="67"/>
    <n v="12"/>
    <n v="20"/>
    <n v="20"/>
    <n v="20"/>
  </r>
  <r>
    <s v="2021-09-21"/>
    <s v="Kennedy"/>
    <m/>
    <m/>
    <x v="1"/>
    <n v="121"/>
    <n v="47"/>
    <n v="12"/>
    <n v="22"/>
    <n v="14"/>
    <n v="8"/>
  </r>
  <r>
    <s v="2021-09-21"/>
    <s v="San Cristóbal"/>
    <m/>
    <m/>
    <x v="1"/>
    <n v="192"/>
    <n v="37"/>
    <n v="22"/>
    <n v="28"/>
    <n v="39"/>
    <n v="25"/>
  </r>
  <r>
    <s v="2021-09-21"/>
    <s v="San Cristóbal"/>
    <m/>
    <m/>
    <x v="0"/>
    <n v="237"/>
    <n v="46"/>
    <n v="23"/>
    <n v="58"/>
    <n v="91"/>
    <n v="47"/>
  </r>
  <r>
    <s v="2021-09-21"/>
    <s v="San Cristóbal"/>
    <m/>
    <m/>
    <x v="2"/>
    <n v="178"/>
    <n v="42"/>
    <n v="17"/>
    <n v="15"/>
    <n v="20"/>
    <n v="7"/>
  </r>
  <r>
    <s v="2021-09-21"/>
    <s v="La Candelaria"/>
    <m/>
    <m/>
    <x v="0"/>
    <n v="58"/>
    <n v="48"/>
    <n v="16"/>
    <n v="4"/>
    <n v="3"/>
    <n v="0"/>
  </r>
  <r>
    <s v="2021-09-21"/>
    <s v="La Candelaria"/>
    <m/>
    <m/>
    <x v="1"/>
    <n v="282"/>
    <n v="107"/>
    <n v="11"/>
    <n v="14"/>
    <n v="24"/>
    <n v="5"/>
  </r>
  <r>
    <s v="2021-09-21"/>
    <s v="La Candelaria"/>
    <m/>
    <m/>
    <x v="1"/>
    <n v="198"/>
    <n v="115"/>
    <n v="11"/>
    <n v="51"/>
    <n v="80"/>
    <n v="8"/>
  </r>
  <r>
    <s v="2021-09-21"/>
    <s v="Tunjuelito"/>
    <m/>
    <m/>
    <x v="1"/>
    <n v="105"/>
    <n v="77"/>
    <n v="32"/>
    <n v="0"/>
    <n v="5"/>
    <n v="3"/>
  </r>
  <r>
    <s v="2021-09-21"/>
    <s v="Tunjuelito"/>
    <m/>
    <m/>
    <x v="0"/>
    <n v="13"/>
    <n v="11"/>
    <n v="7"/>
    <n v="0"/>
    <n v="0"/>
    <n v="0"/>
  </r>
  <r>
    <s v="2021-09-21"/>
    <s v="Tunjuelito"/>
    <m/>
    <m/>
    <x v="2"/>
    <n v="118"/>
    <n v="85"/>
    <n v="4"/>
    <n v="6"/>
    <n v="19"/>
    <n v="4"/>
  </r>
  <r>
    <m/>
    <m/>
    <m/>
    <m/>
    <x v="4"/>
    <m/>
    <m/>
    <m/>
    <m/>
    <m/>
    <m/>
  </r>
  <r>
    <m/>
    <m/>
    <m/>
    <m/>
    <x v="4"/>
    <m/>
    <m/>
    <m/>
    <m/>
    <m/>
    <m/>
  </r>
  <r>
    <m/>
    <m/>
    <m/>
    <m/>
    <x v="4"/>
    <m/>
    <m/>
    <m/>
    <m/>
    <m/>
    <m/>
  </r>
  <r>
    <m/>
    <m/>
    <m/>
    <m/>
    <x v="4"/>
    <m/>
    <m/>
    <m/>
    <m/>
    <m/>
    <m/>
  </r>
  <r>
    <m/>
    <m/>
    <m/>
    <m/>
    <x v="4"/>
    <m/>
    <m/>
    <m/>
    <m/>
    <m/>
    <m/>
  </r>
  <r>
    <m/>
    <m/>
    <m/>
    <m/>
    <x v="4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7">
  <r>
    <x v="0"/>
    <s v="2021-02-19"/>
    <s v="Juan Carlos Rozo"/>
    <s v="Usme"/>
    <s v="Plaza de usme"/>
    <x v="0"/>
    <n v="159"/>
    <n v="36"/>
    <n v="5"/>
    <n v="7"/>
    <n v="2"/>
    <n v="0"/>
    <n v="200"/>
    <n v="9"/>
    <n v="0.79500000000000004"/>
    <n v="2.5000000000000001E-2"/>
    <n v="0.77777777777777779"/>
    <n v="0"/>
  </r>
  <r>
    <x v="0"/>
    <s v="2021-02-19"/>
    <s v="Juan Carlos Rozo"/>
    <s v="Usme"/>
    <s v="Plaza de usme"/>
    <x v="1"/>
    <n v="116"/>
    <n v="23"/>
    <n v="3"/>
    <n v="8"/>
    <n v="3"/>
    <n v="0"/>
    <n v="142"/>
    <n v="11"/>
    <n v="0.81690140845070425"/>
    <n v="2.1126760563380281E-2"/>
    <n v="0.72727272727272729"/>
    <n v="0"/>
  </r>
  <r>
    <x v="0"/>
    <s v="2021-02-19"/>
    <s v="Juan Carlos Rozo"/>
    <s v="Usme"/>
    <s v="Usme"/>
    <x v="2"/>
    <n v="131"/>
    <n v="29"/>
    <n v="0"/>
    <n v="14"/>
    <n v="3"/>
    <n v="1"/>
    <n v="160"/>
    <n v="18"/>
    <n v="0.81874999999999998"/>
    <n v="0"/>
    <n v="0.77777777777777779"/>
    <n v="5.5555555555555552E-2"/>
  </r>
  <r>
    <x v="0"/>
    <s v="2021-02-19"/>
    <s v="Juan Carlos Rozo"/>
    <s v="San Cristóbal"/>
    <s v="Usme"/>
    <x v="1"/>
    <n v="145"/>
    <n v="22"/>
    <n v="0"/>
    <n v="49"/>
    <n v="39"/>
    <n v="0"/>
    <n v="167"/>
    <n v="88"/>
    <n v="0.86826347305389218"/>
    <n v="0"/>
    <n v="0.55681818181818177"/>
    <n v="0"/>
  </r>
  <r>
    <x v="0"/>
    <s v="2021-02-19"/>
    <s v="Juan Carlos Rozo"/>
    <s v="San Cristóbal"/>
    <s v="20 de julio"/>
    <x v="0"/>
    <n v="154"/>
    <n v="22"/>
    <n v="4"/>
    <n v="47"/>
    <n v="39"/>
    <n v="21"/>
    <n v="180"/>
    <n v="107"/>
    <n v="0.85555555555555551"/>
    <n v="2.2222222222222223E-2"/>
    <n v="0.43925233644859812"/>
    <n v="0.19626168224299065"/>
  </r>
  <r>
    <x v="0"/>
    <s v="2021-02-19"/>
    <s v="Juan Carlos Rozo"/>
    <s v="San Cristóbal"/>
    <s v="20 de julio"/>
    <x v="2"/>
    <n v="165"/>
    <n v="27"/>
    <n v="2"/>
    <n v="16"/>
    <n v="4"/>
    <n v="0"/>
    <n v="194"/>
    <n v="20"/>
    <n v="0.85051546391752575"/>
    <n v="1.0309278350515464E-2"/>
    <n v="0.8"/>
    <n v="0"/>
  </r>
  <r>
    <x v="0"/>
    <s v="2021-02-19"/>
    <s v="Juan Carlos Rozo"/>
    <s v="Ciudad Bolívar"/>
    <s v="Candelaria la nueva"/>
    <x v="0"/>
    <n v="137"/>
    <n v="14"/>
    <n v="5"/>
    <n v="47"/>
    <n v="28"/>
    <n v="3"/>
    <n v="156"/>
    <n v="78"/>
    <n v="0.87820512820512819"/>
    <n v="3.2051282051282048E-2"/>
    <n v="0.60256410256410253"/>
    <n v="3.8461538461538464E-2"/>
  </r>
  <r>
    <x v="0"/>
    <s v="2021-02-19"/>
    <s v="Juan Carlos Rozo"/>
    <s v="Ciudad Bolívar"/>
    <s v="El ensueño"/>
    <x v="2"/>
    <n v="65"/>
    <n v="11"/>
    <n v="0"/>
    <n v="9"/>
    <n v="4"/>
    <n v="0"/>
    <n v="76"/>
    <n v="13"/>
    <n v="0.85526315789473684"/>
    <n v="0"/>
    <n v="0.69230769230769229"/>
    <n v="0"/>
  </r>
  <r>
    <x v="0"/>
    <s v="2021-02-19"/>
    <s v="Juan Carlos Rozo"/>
    <s v="Ciudad Bolívar"/>
    <s v="Peñon del cortijo"/>
    <x v="1"/>
    <n v="97"/>
    <n v="13"/>
    <n v="1"/>
    <n v="2"/>
    <n v="1"/>
    <n v="0"/>
    <n v="111"/>
    <n v="3"/>
    <n v="0.87387387387387383"/>
    <n v="9.0090090090090089E-3"/>
    <n v="0.66666666666666663"/>
    <n v="0"/>
  </r>
  <r>
    <x v="1"/>
    <s v="2021-02-23"/>
    <s v="Pedro Bernal Meauri"/>
    <s v="Usaquén"/>
    <s v="Unicentro"/>
    <x v="2"/>
    <n v="260"/>
    <n v="27"/>
    <n v="1"/>
    <n v="4"/>
    <n v="3"/>
    <n v="0"/>
    <n v="288"/>
    <n v="7"/>
    <n v="0.90277777777777779"/>
    <n v="3.472222222222222E-3"/>
    <n v="0.5714285714285714"/>
    <n v="0"/>
  </r>
  <r>
    <x v="1"/>
    <s v="2021-02-23"/>
    <s v="Pedro Bernal Meauri"/>
    <s v="Usaquén"/>
    <s v="Usaquén"/>
    <x v="0"/>
    <n v="180"/>
    <n v="22"/>
    <n v="0"/>
    <n v="3"/>
    <n v="2"/>
    <n v="0"/>
    <n v="202"/>
    <n v="5"/>
    <n v="0.8910891089108911"/>
    <n v="0"/>
    <n v="0.6"/>
    <n v="0"/>
  </r>
  <r>
    <x v="1"/>
    <s v="2021-02-23"/>
    <s v="Pedro Bernal Meauri"/>
    <s v="Usaquén"/>
    <s v="Usaquén"/>
    <x v="1"/>
    <n v="190"/>
    <n v="18"/>
    <n v="1"/>
    <n v="7"/>
    <n v="4"/>
    <n v="0"/>
    <n v="209"/>
    <n v="11"/>
    <n v="0.90909090909090906"/>
    <n v="4.7846889952153108E-3"/>
    <n v="0.63636363636363635"/>
    <n v="0"/>
  </r>
  <r>
    <x v="1"/>
    <s v="2021-02-23"/>
    <s v="Pedro Bernal Meauri"/>
    <s v="Chapinero"/>
    <s v="Chapinero"/>
    <x v="1"/>
    <n v="230"/>
    <n v="12"/>
    <n v="0"/>
    <n v="5"/>
    <n v="6"/>
    <n v="0"/>
    <n v="242"/>
    <n v="11"/>
    <n v="0.95041322314049592"/>
    <n v="0"/>
    <n v="0.45454545454545453"/>
    <n v="0"/>
  </r>
  <r>
    <x v="1"/>
    <s v="2021-02-23"/>
    <s v="Pedro Bernal Meauri"/>
    <s v="Chapinero"/>
    <s v="Avenida Chile"/>
    <x v="2"/>
    <n v="230"/>
    <n v="19"/>
    <n v="0"/>
    <n v="10"/>
    <n v="6"/>
    <n v="0"/>
    <n v="249"/>
    <n v="16"/>
    <n v="0.92369477911646591"/>
    <n v="0"/>
    <n v="0.625"/>
    <n v="0"/>
  </r>
  <r>
    <x v="1"/>
    <s v="2021-02-23"/>
    <s v="Pedro Bernal Meauri"/>
    <s v="Chapinero"/>
    <s v="Lourdes"/>
    <x v="3"/>
    <n v="210"/>
    <n v="21"/>
    <n v="2"/>
    <n v="9"/>
    <n v="8"/>
    <n v="0"/>
    <n v="233"/>
    <n v="17"/>
    <n v="0.90128755364806867"/>
    <n v="8.5836909871244635E-3"/>
    <n v="0.52941176470588236"/>
    <n v="0"/>
  </r>
  <r>
    <x v="1"/>
    <s v="2021-02-23"/>
    <s v="Pedro Bernal Meauri"/>
    <s v="La Candelaria"/>
    <s v="Centro"/>
    <x v="1"/>
    <n v="360"/>
    <n v="54"/>
    <n v="2"/>
    <n v="25"/>
    <n v="36"/>
    <n v="1"/>
    <n v="416"/>
    <n v="62"/>
    <n v="0.86538461538461542"/>
    <n v="4.807692307692308E-3"/>
    <n v="0.40322580645161288"/>
    <n v="1.6129032258064516E-2"/>
  </r>
  <r>
    <x v="1"/>
    <s v="2021-02-23"/>
    <s v="Pedro Bernal Meauri"/>
    <s v="La Candelaria"/>
    <s v="Centro"/>
    <x v="2"/>
    <n v="310"/>
    <n v="46"/>
    <n v="5"/>
    <n v="17"/>
    <n v="17"/>
    <n v="0"/>
    <n v="361"/>
    <n v="34"/>
    <n v="0.8587257617728532"/>
    <n v="1.3850415512465374E-2"/>
    <n v="0.5"/>
    <n v="0"/>
  </r>
  <r>
    <x v="1"/>
    <s v="2021-02-23"/>
    <s v="Pedro Bernal Meauri"/>
    <s v="La Candelaria"/>
    <s v="Egipto"/>
    <x v="0"/>
    <n v="149"/>
    <n v="20"/>
    <n v="1"/>
    <n v="0"/>
    <n v="0"/>
    <n v="0"/>
    <n v="170"/>
    <n v="0"/>
    <n v="0.87647058823529411"/>
    <n v="5.8823529411764705E-3"/>
    <e v="#DIV/0!"/>
    <e v="#DIV/0!"/>
  </r>
  <r>
    <x v="2"/>
    <s v="2021-02-25"/>
    <s v="Pedro Bernal Meauri"/>
    <s v="Fontibón"/>
    <s v="Hayuelos"/>
    <x v="2"/>
    <n v="320"/>
    <n v="14"/>
    <n v="2"/>
    <n v="2"/>
    <n v="0"/>
    <n v="0"/>
    <n v="336"/>
    <n v="2"/>
    <n v="0.95238095238095233"/>
    <n v="5.9523809523809521E-3"/>
    <n v="1"/>
    <n v="0"/>
  </r>
  <r>
    <x v="2"/>
    <s v="2021-02-25"/>
    <s v="Pedro Bernal Meauri"/>
    <s v="Suba"/>
    <s v="El Portal"/>
    <x v="1"/>
    <n v="280"/>
    <n v="34"/>
    <n v="1"/>
    <n v="14"/>
    <n v="22"/>
    <n v="0"/>
    <n v="315"/>
    <n v="36"/>
    <n v="0.88888888888888884"/>
    <n v="3.1746031746031746E-3"/>
    <n v="0.3888888888888889"/>
    <n v="0"/>
  </r>
  <r>
    <x v="2"/>
    <s v="2021-02-25"/>
    <s v="Pedro Bernal Meauri"/>
    <s v="Suba"/>
    <s v="Centro Suba"/>
    <x v="2"/>
    <n v="330"/>
    <n v="45"/>
    <n v="1"/>
    <n v="16"/>
    <n v="15"/>
    <n v="0"/>
    <n v="376"/>
    <n v="31"/>
    <n v="0.87765957446808507"/>
    <n v="2.6595744680851063E-3"/>
    <n v="0.5161290322580645"/>
    <n v="0"/>
  </r>
  <r>
    <x v="2"/>
    <s v="2021-02-25"/>
    <s v="Pedro Bernal Meauri"/>
    <s v="Suba"/>
    <s v="El Rincón"/>
    <x v="0"/>
    <n v="260"/>
    <n v="49"/>
    <n v="6"/>
    <n v="14"/>
    <n v="23"/>
    <n v="0"/>
    <n v="315"/>
    <n v="37"/>
    <n v="0.82539682539682535"/>
    <n v="1.9047619047619049E-2"/>
    <n v="0.3783783783783784"/>
    <n v="0"/>
  </r>
  <r>
    <x v="2"/>
    <s v="2021-02-25"/>
    <s v="Pedro Bernal Meauri"/>
    <s v="Engativá"/>
    <s v="El Portal 80"/>
    <x v="2"/>
    <n v="290"/>
    <n v="27"/>
    <n v="1"/>
    <n v="8"/>
    <n v="15"/>
    <n v="0"/>
    <n v="318"/>
    <n v="23"/>
    <n v="0.91194968553459121"/>
    <n v="3.1446540880503146E-3"/>
    <n v="0.34782608695652173"/>
    <n v="0"/>
  </r>
  <r>
    <x v="2"/>
    <s v="2021-02-25"/>
    <s v="Pedro Bernal Meauri"/>
    <s v="Engativá"/>
    <s v="Las Ferias"/>
    <x v="1"/>
    <n v="180"/>
    <n v="26"/>
    <n v="3"/>
    <n v="6"/>
    <n v="25"/>
    <n v="2"/>
    <n v="209"/>
    <n v="33"/>
    <n v="0.86124401913875603"/>
    <n v="1.4354066985645933E-2"/>
    <n v="0.18181818181818182"/>
    <n v="6.0606060606060608E-2"/>
  </r>
  <r>
    <x v="2"/>
    <s v="2021-02-25"/>
    <s v="Pedro Bernal Meauri"/>
    <s v="Engativá"/>
    <s v="Las Ferias"/>
    <x v="0"/>
    <n v="220"/>
    <n v="27"/>
    <n v="3"/>
    <n v="0"/>
    <n v="7"/>
    <n v="0"/>
    <n v="250"/>
    <n v="7"/>
    <n v="0.88"/>
    <n v="1.2E-2"/>
    <n v="0"/>
    <n v="0"/>
  </r>
  <r>
    <x v="2"/>
    <s v="2021-02-25"/>
    <s v="Pedro Bernal Meauri"/>
    <s v="Fontibón"/>
    <s v="Fontibón"/>
    <x v="1"/>
    <n v="160"/>
    <n v="13"/>
    <n v="2"/>
    <n v="7"/>
    <n v="5"/>
    <n v="0"/>
    <n v="175"/>
    <n v="12"/>
    <n v="0.91428571428571426"/>
    <n v="1.1428571428571429E-2"/>
    <n v="0.58333333333333337"/>
    <n v="0"/>
  </r>
  <r>
    <x v="2"/>
    <s v="2021-02-25"/>
    <s v="Pedro Bernal Meauri"/>
    <s v="Fontibón"/>
    <s v="Fontibón"/>
    <x v="0"/>
    <n v="170"/>
    <n v="19"/>
    <n v="5"/>
    <n v="9"/>
    <n v="14"/>
    <n v="0"/>
    <n v="194"/>
    <n v="23"/>
    <n v="0.87628865979381443"/>
    <n v="2.5773195876288658E-2"/>
    <n v="0.39130434782608697"/>
    <n v="0"/>
  </r>
  <r>
    <x v="3"/>
    <s v="2021-03-04"/>
    <s v="Pedro Bernal Meauri"/>
    <s v="Antonio Nariño"/>
    <s v="Restrepo"/>
    <x v="1"/>
    <n v="250"/>
    <n v="29"/>
    <n v="3"/>
    <n v="10"/>
    <n v="9"/>
    <n v="0"/>
    <n v="282"/>
    <n v="19"/>
    <n v="0.88652482269503541"/>
    <n v="1.0638297872340425E-2"/>
    <n v="0.52631578947368418"/>
    <n v="0"/>
  </r>
  <r>
    <x v="3"/>
    <s v="2021-03-04"/>
    <s v="Pedro Bernal Meauri"/>
    <s v="Antonio Nariño"/>
    <s v="Restrepo"/>
    <x v="0"/>
    <n v="330"/>
    <n v="40"/>
    <n v="2"/>
    <n v="21"/>
    <n v="31"/>
    <n v="2"/>
    <n v="372"/>
    <n v="54"/>
    <n v="0.88709677419354838"/>
    <n v="5.3763440860215058E-3"/>
    <n v="0.3888888888888889"/>
    <n v="3.7037037037037035E-2"/>
  </r>
  <r>
    <x v="3"/>
    <s v="2021-03-04"/>
    <s v="Pedro Bernal Meauri"/>
    <s v="Ciudad Bolívar"/>
    <s v="Ecocampo"/>
    <x v="0"/>
    <n v="180"/>
    <n v="43"/>
    <n v="5"/>
    <n v="12"/>
    <n v="33"/>
    <n v="0"/>
    <n v="228"/>
    <n v="45"/>
    <n v="0.78947368421052633"/>
    <n v="2.1929824561403508E-2"/>
    <n v="0.26666666666666666"/>
    <n v="0"/>
  </r>
  <r>
    <x v="3"/>
    <s v="2021-03-04"/>
    <s v="Pedro Bernal Meauri"/>
    <s v="Ciudad Bolívar"/>
    <s v="Perdomo"/>
    <x v="2"/>
    <n v="220"/>
    <n v="16"/>
    <n v="1"/>
    <n v="4"/>
    <n v="2"/>
    <n v="0"/>
    <n v="237"/>
    <n v="6"/>
    <n v="0.92827004219409281"/>
    <n v="4.2194092827004216E-3"/>
    <n v="0.66666666666666663"/>
    <n v="0"/>
  </r>
  <r>
    <x v="3"/>
    <s v="2021-03-04"/>
    <s v="Pedro Bernal Meauri"/>
    <s v="Ciudad Bolívar"/>
    <s v="Perdomo"/>
    <x v="1"/>
    <n v="270"/>
    <n v="49"/>
    <n v="2"/>
    <n v="6"/>
    <n v="6"/>
    <n v="0"/>
    <n v="321"/>
    <n v="12"/>
    <n v="0.84112149532710279"/>
    <n v="6.2305295950155761E-3"/>
    <n v="0.5"/>
    <n v="0"/>
  </r>
  <r>
    <x v="3"/>
    <s v="2021-03-04"/>
    <s v="Pedro Bernal Meauri"/>
    <s v="Rafael Uribe Uribe"/>
    <s v="El Carmen"/>
    <x v="0"/>
    <n v="60"/>
    <n v="13"/>
    <n v="4"/>
    <n v="4"/>
    <n v="3"/>
    <n v="0"/>
    <n v="77"/>
    <n v="7"/>
    <n v="0.77922077922077926"/>
    <n v="5.1948051948051951E-2"/>
    <n v="0.5714285714285714"/>
    <n v="0"/>
  </r>
  <r>
    <x v="3"/>
    <s v="2021-03-04"/>
    <s v="Pedro Bernal Meauri"/>
    <s v="Rafael Uribe Uribe"/>
    <s v="La Estrella"/>
    <x v="2"/>
    <n v="190"/>
    <n v="21"/>
    <n v="3"/>
    <n v="2"/>
    <n v="0"/>
    <n v="0"/>
    <n v="214"/>
    <n v="2"/>
    <n v="0.88785046728971961"/>
    <n v="1.4018691588785047E-2"/>
    <n v="1"/>
    <n v="0"/>
  </r>
  <r>
    <x v="3"/>
    <s v="2021-03-04"/>
    <s v="Pedro Bernal Meauri"/>
    <s v="Rafael Uribe Uribe"/>
    <s v="Olaya"/>
    <x v="1"/>
    <n v="260"/>
    <n v="37"/>
    <n v="3"/>
    <n v="8"/>
    <n v="12"/>
    <n v="0"/>
    <n v="300"/>
    <n v="20"/>
    <n v="0.8666666666666667"/>
    <n v="0.01"/>
    <n v="0.4"/>
    <n v="0"/>
  </r>
  <r>
    <x v="3"/>
    <s v="2021-03-04"/>
    <s v="Pedro Bernal Meauri"/>
    <s v="Antonio Nariño"/>
    <s v="Centro Mayor"/>
    <x v="2"/>
    <n v="440"/>
    <n v="16"/>
    <n v="0"/>
    <n v="2"/>
    <n v="6"/>
    <n v="0"/>
    <n v="456"/>
    <n v="8"/>
    <n v="0.96491228070175439"/>
    <n v="0"/>
    <n v="0.25"/>
    <n v="0"/>
  </r>
  <r>
    <x v="3"/>
    <s v="2021-03-04"/>
    <s v="Pedro Bernal Meauri"/>
    <s v="Puente Aranda"/>
    <s v="Trinidad Galan"/>
    <x v="0"/>
    <n v="140"/>
    <n v="40"/>
    <n v="1"/>
    <n v="4"/>
    <n v="3"/>
    <n v="0"/>
    <n v="181"/>
    <n v="7"/>
    <n v="0.77348066298342544"/>
    <n v="5.5248618784530384E-3"/>
    <n v="0.5714285714285714"/>
    <n v="0"/>
  </r>
  <r>
    <x v="3"/>
    <s v="2021-03-04"/>
    <s v="Pedro Bernal Meauri"/>
    <s v="Puente Aranda"/>
    <s v="San Andresito la 38"/>
    <x v="1"/>
    <n v="300"/>
    <n v="45"/>
    <n v="5"/>
    <n v="9"/>
    <n v="13"/>
    <n v="0"/>
    <n v="350"/>
    <n v="22"/>
    <n v="0.8571428571428571"/>
    <n v="1.4285714285714285E-2"/>
    <n v="0.40909090909090912"/>
    <n v="0"/>
  </r>
  <r>
    <x v="3"/>
    <s v="2021-03-04"/>
    <s v="Pedro Bernal Meauri"/>
    <s v="Puente Aranda"/>
    <s v="Plaza Centro"/>
    <x v="2"/>
    <n v="420"/>
    <n v="38"/>
    <n v="0"/>
    <n v="4"/>
    <n v="3"/>
    <n v="0"/>
    <n v="458"/>
    <n v="7"/>
    <n v="0.91703056768558955"/>
    <n v="0"/>
    <n v="0.5714285714285714"/>
    <n v="0"/>
  </r>
  <r>
    <x v="4"/>
    <s v="2021-03-05"/>
    <s v="Pedro Bernal Meauri"/>
    <s v="Barrio Unidos"/>
    <s v="La Floresta"/>
    <x v="2"/>
    <n v="280"/>
    <n v="30"/>
    <n v="0"/>
    <n v="5"/>
    <n v="6"/>
    <n v="0"/>
    <n v="310"/>
    <n v="11"/>
    <n v="0.90322580645161288"/>
    <n v="0"/>
    <n v="0.45454545454545453"/>
    <n v="0"/>
  </r>
  <r>
    <x v="4"/>
    <s v="2021-03-05"/>
    <s v="Pedro Bernal Meauri"/>
    <s v="Barrio Unidos"/>
    <s v="Siete de Agosto"/>
    <x v="0"/>
    <n v="260"/>
    <n v="40"/>
    <n v="1"/>
    <n v="4"/>
    <n v="11"/>
    <n v="0"/>
    <n v="301"/>
    <n v="15"/>
    <n v="0.86378737541528239"/>
    <n v="3.3222591362126247E-3"/>
    <n v="0.26666666666666666"/>
    <n v="0"/>
  </r>
  <r>
    <x v="4"/>
    <s v="2021-03-05"/>
    <s v="Pedro Bernal Meauri"/>
    <s v="Barrio Unidos"/>
    <s v="Siete de Agosto"/>
    <x v="1"/>
    <n v="300"/>
    <n v="61"/>
    <n v="2"/>
    <n v="7"/>
    <n v="6"/>
    <n v="1"/>
    <n v="363"/>
    <n v="14"/>
    <n v="0.82644628099173556"/>
    <n v="5.5096418732782371E-3"/>
    <n v="0.5"/>
    <n v="7.1428571428571425E-2"/>
  </r>
  <r>
    <x v="4"/>
    <s v="2021-03-05"/>
    <s v="Pedro Bernal Meauri"/>
    <s v="Teusaquillo"/>
    <s v="Pablo VI"/>
    <x v="0"/>
    <n v="270"/>
    <n v="27"/>
    <n v="0"/>
    <n v="4"/>
    <n v="5"/>
    <n v="0"/>
    <n v="297"/>
    <n v="9"/>
    <n v="0.90909090909090906"/>
    <n v="0"/>
    <n v="0.44444444444444442"/>
    <n v="0"/>
  </r>
  <r>
    <x v="4"/>
    <s v="2021-03-05"/>
    <s v="Pedro Bernal Meauri"/>
    <s v="Teusaquillo"/>
    <s v="Galerías"/>
    <x v="2"/>
    <n v="250"/>
    <n v="29"/>
    <n v="2"/>
    <n v="9"/>
    <n v="15"/>
    <n v="0"/>
    <n v="281"/>
    <n v="24"/>
    <n v="0.88967971530249113"/>
    <n v="7.1174377224199285E-3"/>
    <n v="0.375"/>
    <n v="0"/>
  </r>
  <r>
    <x v="4"/>
    <s v="2021-03-05"/>
    <s v="Pedro Bernal Meauri"/>
    <s v="Teusaquillo"/>
    <s v="Parkway"/>
    <x v="1"/>
    <n v="200"/>
    <n v="17"/>
    <n v="0"/>
    <n v="8"/>
    <n v="6"/>
    <n v="0"/>
    <n v="217"/>
    <n v="14"/>
    <n v="0.92165898617511521"/>
    <n v="0"/>
    <n v="0.5714285714285714"/>
    <n v="0"/>
  </r>
  <r>
    <x v="4"/>
    <s v="2021-03-05"/>
    <s v="Pedro Bernal Meauri"/>
    <s v="Los Mártires"/>
    <s v="Paloquemao"/>
    <x v="0"/>
    <n v="300"/>
    <n v="51"/>
    <n v="4"/>
    <n v="25"/>
    <n v="53"/>
    <n v="0"/>
    <n v="355"/>
    <n v="78"/>
    <n v="0.84507042253521125"/>
    <n v="1.1267605633802818E-2"/>
    <n v="0.32051282051282054"/>
    <n v="0"/>
  </r>
  <r>
    <x v="4"/>
    <s v="2021-03-05"/>
    <s v="Pedro Bernal Meauri"/>
    <s v="Santa fe"/>
    <s v="La Perseverancia"/>
    <x v="0"/>
    <n v="160"/>
    <n v="34"/>
    <n v="3"/>
    <n v="0"/>
    <n v="0"/>
    <n v="0"/>
    <n v="197"/>
    <n v="0"/>
    <n v="0.81218274111675126"/>
    <n v="1.5228426395939087E-2"/>
    <e v="#DIV/0!"/>
    <e v="#DIV/0!"/>
  </r>
  <r>
    <x v="4"/>
    <s v="2021-03-05"/>
    <s v="Pedro Bernal Meauri"/>
    <s v="Santa fe"/>
    <s v="Centro"/>
    <x v="2"/>
    <n v="250"/>
    <n v="81"/>
    <n v="5"/>
    <n v="10"/>
    <n v="16"/>
    <n v="0"/>
    <n v="336"/>
    <n v="26"/>
    <n v="0.74404761904761907"/>
    <n v="1.488095238095238E-2"/>
    <n v="0.38461538461538464"/>
    <n v="0"/>
  </r>
  <r>
    <x v="4"/>
    <s v="2021-03-05"/>
    <s v="Pedro Bernal Meauri"/>
    <s v="Los Mártires"/>
    <s v="San Victorino"/>
    <x v="2"/>
    <n v="460"/>
    <n v="80"/>
    <n v="8"/>
    <n v="36"/>
    <n v="84"/>
    <n v="0"/>
    <n v="548"/>
    <n v="120"/>
    <n v="0.83941605839416056"/>
    <n v="1.4598540145985401E-2"/>
    <n v="0.3"/>
    <n v="0"/>
  </r>
  <r>
    <x v="4"/>
    <s v="2021-03-05"/>
    <s v="Pedro Bernal Meauri"/>
    <s v="Los Mártires"/>
    <s v="Calle 6"/>
    <x v="1"/>
    <n v="150"/>
    <n v="25"/>
    <n v="7"/>
    <n v="3"/>
    <n v="7"/>
    <n v="1"/>
    <n v="182"/>
    <n v="11"/>
    <n v="0.82417582417582413"/>
    <n v="3.8461538461538464E-2"/>
    <n v="0.27272727272727271"/>
    <n v="9.0909090909090912E-2"/>
  </r>
  <r>
    <x v="4"/>
    <s v="2021-03-05"/>
    <s v="Pedro Bernal Meauri"/>
    <s v="Santa fe"/>
    <s v="Centro"/>
    <x v="1"/>
    <n v="390"/>
    <n v="63"/>
    <n v="5"/>
    <n v="37"/>
    <n v="59"/>
    <n v="0"/>
    <n v="458"/>
    <n v="96"/>
    <n v="0.85152838427947597"/>
    <n v="1.0917030567685589E-2"/>
    <n v="0.38541666666666669"/>
    <n v="0"/>
  </r>
  <r>
    <x v="5"/>
    <s v="2021-03-10"/>
    <s v="Pedro Bernal Meauri"/>
    <s v="Suba"/>
    <s v="Portal Suba"/>
    <x v="1"/>
    <n v="330"/>
    <n v="30"/>
    <n v="3"/>
    <n v="14"/>
    <n v="20"/>
    <n v="0"/>
    <n v="363"/>
    <n v="34"/>
    <n v="0.90909090909090906"/>
    <n v="8.2644628099173556E-3"/>
    <n v="0.41176470588235292"/>
    <n v="0"/>
  </r>
  <r>
    <x v="5"/>
    <s v="2021-03-10"/>
    <s v="Pedro Bernal Meauri"/>
    <s v="Suba"/>
    <s v="Centro Suba"/>
    <x v="2"/>
    <n v="310"/>
    <n v="38"/>
    <n v="4"/>
    <n v="11"/>
    <n v="6"/>
    <n v="0"/>
    <n v="352"/>
    <n v="17"/>
    <n v="0.88068181818181823"/>
    <n v="1.1363636363636364E-2"/>
    <n v="0.6470588235294118"/>
    <n v="0"/>
  </r>
  <r>
    <x v="5"/>
    <s v="2021-03-10"/>
    <s v="Pedro Bernal Meauri"/>
    <s v="Suba"/>
    <s v="El Rincon"/>
    <x v="0"/>
    <n v="240"/>
    <n v="56"/>
    <n v="7"/>
    <n v="11"/>
    <n v="37"/>
    <n v="1"/>
    <n v="303"/>
    <n v="49"/>
    <n v="0.79207920792079212"/>
    <n v="2.3102310231023101E-2"/>
    <n v="0.22448979591836735"/>
    <n v="2.0408163265306121E-2"/>
  </r>
  <r>
    <x v="5"/>
    <s v="2021-03-10"/>
    <s v="Pedro Bernal Meauri"/>
    <s v="Engativá"/>
    <s v="Portal 80 de TRansmilenio"/>
    <x v="2"/>
    <n v="280"/>
    <n v="57"/>
    <n v="2"/>
    <n v="5"/>
    <n v="25"/>
    <n v="1"/>
    <n v="339"/>
    <n v="31"/>
    <n v="0.82595870206489674"/>
    <n v="5.8997050147492625E-3"/>
    <n v="0.16129032258064516"/>
    <n v="3.2258064516129031E-2"/>
  </r>
  <r>
    <x v="5"/>
    <s v="2021-03-10"/>
    <s v="Pedro Bernal Meauri"/>
    <s v="Engativá"/>
    <s v="Las Ferias"/>
    <x v="0"/>
    <n v="160"/>
    <n v="27"/>
    <n v="0"/>
    <n v="7"/>
    <n v="35"/>
    <n v="1"/>
    <n v="187"/>
    <n v="43"/>
    <n v="0.85561497326203206"/>
    <n v="0"/>
    <n v="0.16279069767441862"/>
    <n v="2.3255813953488372E-2"/>
  </r>
  <r>
    <x v="5"/>
    <s v="2021-03-10"/>
    <s v="Pedro Bernal Meauri"/>
    <s v="Engativá"/>
    <s v="Las Ferias"/>
    <x v="1"/>
    <n v="220"/>
    <n v="26"/>
    <n v="2"/>
    <n v="7"/>
    <n v="7"/>
    <n v="0"/>
    <n v="248"/>
    <n v="14"/>
    <n v="0.88709677419354838"/>
    <n v="8.0645161290322578E-3"/>
    <n v="0.5"/>
    <n v="0"/>
  </r>
  <r>
    <x v="5"/>
    <s v="2021-03-10"/>
    <s v="Pedro Bernal Meauri"/>
    <s v="Chapinero"/>
    <s v="Chapinero"/>
    <x v="0"/>
    <n v="260"/>
    <n v="40"/>
    <n v="9"/>
    <n v="8"/>
    <n v="9"/>
    <n v="0"/>
    <n v="309"/>
    <n v="17"/>
    <n v="0.84142394822006472"/>
    <n v="2.9126213592233011E-2"/>
    <n v="0.47058823529411764"/>
    <n v="0"/>
  </r>
  <r>
    <x v="5"/>
    <s v="2021-03-10"/>
    <s v="Pedro Bernal Meauri"/>
    <s v="Chapinero"/>
    <s v="Avenida Chile"/>
    <x v="2"/>
    <n v="220"/>
    <n v="24"/>
    <n v="0"/>
    <n v="6"/>
    <n v="6"/>
    <n v="0"/>
    <n v="244"/>
    <n v="12"/>
    <n v="0.90163934426229508"/>
    <n v="0"/>
    <n v="0.5"/>
    <n v="0"/>
  </r>
  <r>
    <x v="5"/>
    <s v="2021-03-10"/>
    <s v="Pedro Bernal Meauri"/>
    <s v="Chapinero"/>
    <s v="Chapinero"/>
    <x v="1"/>
    <n v="330"/>
    <n v="18"/>
    <n v="2"/>
    <n v="7"/>
    <n v="6"/>
    <n v="0"/>
    <n v="350"/>
    <n v="13"/>
    <n v="0.94285714285714284"/>
    <n v="5.7142857142857143E-3"/>
    <n v="0.53846153846153844"/>
    <n v="0"/>
  </r>
  <r>
    <x v="5"/>
    <s v="2021-03-10"/>
    <s v="Pedro Bernal Meauri"/>
    <s v="Usaquén"/>
    <s v="Chicó"/>
    <x v="1"/>
    <n v="260"/>
    <n v="34"/>
    <n v="4"/>
    <n v="2"/>
    <n v="9"/>
    <n v="0"/>
    <n v="298"/>
    <n v="11"/>
    <n v="0.87248322147651003"/>
    <n v="1.3422818791946308E-2"/>
    <n v="0.18181818181818182"/>
    <n v="0"/>
  </r>
  <r>
    <x v="5"/>
    <s v="2021-03-10"/>
    <s v="Pedro Bernal Meauri"/>
    <s v="Usaquén"/>
    <s v="Usaquen"/>
    <x v="0"/>
    <n v="150"/>
    <n v="10"/>
    <n v="2"/>
    <n v="2"/>
    <n v="6"/>
    <n v="0"/>
    <n v="162"/>
    <n v="8"/>
    <n v="0.92592592592592593"/>
    <n v="1.2345679012345678E-2"/>
    <n v="0.25"/>
    <n v="0"/>
  </r>
  <r>
    <x v="5"/>
    <s v="2021-03-10"/>
    <s v="Pedro Bernal Meauri"/>
    <s v="Usaquén"/>
    <s v="Unicentro"/>
    <x v="2"/>
    <n v="330"/>
    <n v="47"/>
    <n v="0"/>
    <n v="12"/>
    <n v="10"/>
    <n v="0"/>
    <n v="377"/>
    <n v="22"/>
    <n v="0.87533156498673736"/>
    <n v="0"/>
    <n v="0.54545454545454541"/>
    <n v="0"/>
  </r>
  <r>
    <x v="6"/>
    <s v="2021-03-11"/>
    <s v="Pedro Bernal Meauri"/>
    <s v="Barrio Unidos"/>
    <s v="La Floresta"/>
    <x v="2"/>
    <n v="270"/>
    <n v="27"/>
    <n v="1"/>
    <n v="4"/>
    <n v="7"/>
    <n v="0"/>
    <n v="298"/>
    <n v="11"/>
    <n v="0.90604026845637586"/>
    <n v="3.3557046979865771E-3"/>
    <n v="0.36363636363636365"/>
    <n v="0"/>
  </r>
  <r>
    <x v="6"/>
    <s v="2021-03-11"/>
    <s v="Pedro Bernal Meauri"/>
    <s v="Barrio Unidos"/>
    <s v="Siete de Agosto"/>
    <x v="0"/>
    <n v="290"/>
    <n v="48"/>
    <n v="2"/>
    <n v="4"/>
    <n v="7"/>
    <n v="0"/>
    <n v="340"/>
    <n v="11"/>
    <n v="0.8529411764705882"/>
    <n v="5.8823529411764705E-3"/>
    <n v="0.36363636363636365"/>
    <n v="0"/>
  </r>
  <r>
    <x v="6"/>
    <s v="2021-03-11"/>
    <s v="Pedro Bernal Meauri"/>
    <s v="Barrio Unidos"/>
    <s v="Siete de Agosto"/>
    <x v="1"/>
    <n v="260"/>
    <n v="77"/>
    <n v="10"/>
    <n v="8"/>
    <n v="5"/>
    <n v="0"/>
    <n v="347"/>
    <n v="13"/>
    <n v="0.74927953890489918"/>
    <n v="2.8818443804034581E-2"/>
    <n v="0.61538461538461542"/>
    <n v="0"/>
  </r>
  <r>
    <x v="6"/>
    <s v="2021-03-11"/>
    <s v="Pedro Bernal Meauri"/>
    <s v="Teusaquillo"/>
    <s v="Pablo VI"/>
    <x v="0"/>
    <n v="240"/>
    <n v="24"/>
    <n v="0"/>
    <n v="7"/>
    <n v="5"/>
    <n v="0"/>
    <n v="264"/>
    <n v="12"/>
    <n v="0.90909090909090906"/>
    <n v="0"/>
    <n v="0.58333333333333337"/>
    <n v="0"/>
  </r>
  <r>
    <x v="6"/>
    <s v="2021-03-11"/>
    <s v="Pedro Bernal Meauri"/>
    <s v="Teusaquillo"/>
    <s v="Galerías"/>
    <x v="2"/>
    <n v="310"/>
    <n v="30"/>
    <n v="0"/>
    <n v="13"/>
    <n v="13"/>
    <n v="0"/>
    <n v="340"/>
    <n v="26"/>
    <n v="0.91176470588235292"/>
    <n v="0"/>
    <n v="0.5"/>
    <n v="0"/>
  </r>
  <r>
    <x v="6"/>
    <s v="2021-03-11"/>
    <s v="Pedro Bernal Meauri"/>
    <s v="Teusaquillo"/>
    <s v="Galerías"/>
    <x v="1"/>
    <n v="190"/>
    <n v="27"/>
    <n v="0"/>
    <n v="11"/>
    <n v="5"/>
    <n v="0"/>
    <n v="217"/>
    <n v="16"/>
    <n v="0.87557603686635943"/>
    <n v="0"/>
    <n v="0.6875"/>
    <n v="0"/>
  </r>
  <r>
    <x v="6"/>
    <s v="2021-03-11"/>
    <s v="Pedro Bernal Meauri"/>
    <s v="Los Mártires"/>
    <s v="Paloquemao"/>
    <x v="0"/>
    <n v="260"/>
    <n v="38"/>
    <n v="4"/>
    <n v="13"/>
    <n v="39"/>
    <n v="0"/>
    <n v="302"/>
    <n v="52"/>
    <n v="0.86092715231788075"/>
    <n v="1.3245033112582781E-2"/>
    <n v="0.25"/>
    <n v="0"/>
  </r>
  <r>
    <x v="6"/>
    <s v="2021-03-11"/>
    <s v="Pedro Bernal Meauri"/>
    <s v="Santa fe"/>
    <s v="La Perseverancia"/>
    <x v="0"/>
    <n v="120"/>
    <n v="26"/>
    <n v="2"/>
    <n v="0"/>
    <n v="0"/>
    <n v="0"/>
    <n v="148"/>
    <n v="0"/>
    <n v="0.81081081081081086"/>
    <n v="1.3513513513513514E-2"/>
    <e v="#DIV/0!"/>
    <e v="#DIV/0!"/>
  </r>
  <r>
    <x v="6"/>
    <s v="2021-03-11"/>
    <s v="Pedro Bernal Meauri"/>
    <s v="Santa fe"/>
    <s v="Centro"/>
    <x v="2"/>
    <n v="210"/>
    <n v="49"/>
    <n v="4"/>
    <n v="10"/>
    <n v="17"/>
    <n v="0"/>
    <n v="263"/>
    <n v="27"/>
    <n v="0.79847908745247154"/>
    <n v="1.5209125475285171E-2"/>
    <n v="0.37037037037037035"/>
    <n v="0"/>
  </r>
  <r>
    <x v="6"/>
    <s v="2021-03-11"/>
    <s v="Pedro Bernal Meauri"/>
    <s v="Los Mártires"/>
    <s v="San Victorino"/>
    <x v="2"/>
    <n v="440"/>
    <n v="70"/>
    <n v="9"/>
    <n v="20"/>
    <n v="80"/>
    <n v="0"/>
    <n v="519"/>
    <n v="100"/>
    <n v="0.8477842003853564"/>
    <n v="1.7341040462427744E-2"/>
    <n v="0.2"/>
    <n v="0"/>
  </r>
  <r>
    <x v="6"/>
    <s v="2021-03-11"/>
    <s v="Pedro Bernal Meauri"/>
    <s v="Los Mártires"/>
    <s v="La Playa"/>
    <x v="1"/>
    <n v="250"/>
    <n v="41"/>
    <n v="8"/>
    <n v="3"/>
    <n v="8"/>
    <n v="0"/>
    <n v="299"/>
    <n v="11"/>
    <n v="0.83612040133779264"/>
    <n v="2.6755852842809364E-2"/>
    <n v="0.27272727272727271"/>
    <n v="0"/>
  </r>
  <r>
    <x v="6"/>
    <s v="2021-03-11"/>
    <s v="Pedro Bernal Meauri"/>
    <s v="Santa fe"/>
    <s v="Centro"/>
    <x v="1"/>
    <n v="460"/>
    <n v="56"/>
    <n v="5"/>
    <n v="35"/>
    <n v="75"/>
    <n v="2"/>
    <n v="521"/>
    <n v="112"/>
    <n v="0.88291746641074853"/>
    <n v="9.5969289827255271E-3"/>
    <n v="0.3125"/>
    <n v="1.7857142857142856E-2"/>
  </r>
  <r>
    <x v="7"/>
    <s v="2021-03-12"/>
    <s v="Juan Carlos Rozo"/>
    <s v="Bosa"/>
    <s v="La Amistad"/>
    <x v="1"/>
    <n v="261"/>
    <n v="25"/>
    <n v="10"/>
    <n v="7"/>
    <n v="2"/>
    <n v="0"/>
    <n v="296"/>
    <n v="9"/>
    <n v="0.8817567567567568"/>
    <n v="3.3783783783783786E-2"/>
    <n v="0.77777777777777779"/>
    <n v="0"/>
  </r>
  <r>
    <x v="7"/>
    <s v="2021-03-12"/>
    <s v="Juan Carlos Rozo"/>
    <s v="Bosa"/>
    <s v="Bosa centro"/>
    <x v="1"/>
    <n v="231"/>
    <n v="39"/>
    <n v="1"/>
    <n v="10"/>
    <n v="9"/>
    <n v="0"/>
    <n v="271"/>
    <n v="19"/>
    <n v="0.85239852398523985"/>
    <n v="3.6900369003690036E-3"/>
    <n v="0.52631578947368418"/>
    <n v="0"/>
  </r>
  <r>
    <x v="7"/>
    <s v="2021-03-12"/>
    <s v="Juan Carlos Rozo"/>
    <s v="Bosa"/>
    <s v="Bosa centro"/>
    <x v="1"/>
    <n v="259"/>
    <n v="25"/>
    <n v="2"/>
    <n v="6"/>
    <n v="2"/>
    <n v="0"/>
    <n v="286"/>
    <n v="8"/>
    <n v="0.90559440559440563"/>
    <n v="6.993006993006993E-3"/>
    <n v="0.75"/>
    <n v="0"/>
  </r>
  <r>
    <x v="7"/>
    <s v="2021-03-12"/>
    <s v="Juan Carlos Rozo"/>
    <s v="Kennedy"/>
    <s v="Abastos"/>
    <x v="0"/>
    <n v="197"/>
    <n v="34"/>
    <n v="0"/>
    <n v="64"/>
    <n v="53"/>
    <n v="1"/>
    <n v="231"/>
    <n v="118"/>
    <n v="0.8528138528138528"/>
    <n v="0"/>
    <n v="0.5423728813559322"/>
    <n v="8.4745762711864406E-3"/>
  </r>
  <r>
    <x v="7"/>
    <s v="2021-03-12"/>
    <s v="Juan Carlos Rozo"/>
    <s v="Kennedy"/>
    <s v="El Tintal"/>
    <x v="2"/>
    <n v="147"/>
    <n v="16"/>
    <n v="0"/>
    <n v="3"/>
    <n v="0"/>
    <n v="0"/>
    <n v="163"/>
    <n v="3"/>
    <n v="0.90184049079754602"/>
    <n v="0"/>
    <n v="1"/>
    <n v="0"/>
  </r>
  <r>
    <x v="7"/>
    <s v="2021-03-12"/>
    <s v="Juan Carlos Rozo"/>
    <s v="Kennedy"/>
    <s v="Kennedy Centro"/>
    <x v="1"/>
    <n v="209"/>
    <n v="14"/>
    <n v="0"/>
    <n v="15"/>
    <n v="9"/>
    <n v="0"/>
    <n v="223"/>
    <n v="24"/>
    <n v="0.93721973094170408"/>
    <n v="0"/>
    <n v="0.625"/>
    <n v="0"/>
  </r>
  <r>
    <x v="8"/>
    <s v="2021-03-29"/>
    <s v="Juan Carlos Rozo"/>
    <s v="San Cristóbal"/>
    <s v="20 de julio"/>
    <x v="1"/>
    <n v="95"/>
    <n v="32"/>
    <n v="2"/>
    <n v="23"/>
    <n v="53"/>
    <n v="1"/>
    <n v="129"/>
    <n v="77"/>
    <n v="0.73643410852713176"/>
    <n v="1.5503875968992248E-2"/>
    <n v="0.29870129870129869"/>
    <n v="1.2987012987012988E-2"/>
  </r>
  <r>
    <x v="8"/>
    <s v="2021-03-29"/>
    <s v="Juan Carlos Roz"/>
    <s v="San Cristóbal"/>
    <s v="20 de julio"/>
    <x v="0"/>
    <n v="84"/>
    <n v="31"/>
    <n v="0"/>
    <n v="21"/>
    <n v="45"/>
    <n v="2"/>
    <n v="115"/>
    <n v="68"/>
    <n v="0.73043478260869565"/>
    <n v="0"/>
    <n v="0.30882352941176472"/>
    <n v="2.9411764705882353E-2"/>
  </r>
  <r>
    <x v="8"/>
    <s v="2021-03-29"/>
    <s v="Juan Carlos Rozo"/>
    <s v="San Cristóbal"/>
    <s v="20 de julio"/>
    <x v="2"/>
    <n v="104"/>
    <n v="17"/>
    <n v="0"/>
    <n v="17"/>
    <n v="6"/>
    <n v="0"/>
    <n v="121"/>
    <n v="23"/>
    <n v="0.85950413223140498"/>
    <n v="0"/>
    <n v="0.73913043478260865"/>
    <n v="0"/>
  </r>
  <r>
    <x v="8"/>
    <s v="2021-03-29"/>
    <s v="Juan Carlos Rozo"/>
    <s v="Antonio Nariño"/>
    <s v="El restrepo"/>
    <x v="1"/>
    <n v="116"/>
    <n v="12"/>
    <n v="0"/>
    <n v="11"/>
    <n v="6"/>
    <n v="0"/>
    <n v="128"/>
    <n v="17"/>
    <n v="0.90625"/>
    <n v="0"/>
    <n v="0.6470588235294118"/>
    <n v="0"/>
  </r>
  <r>
    <x v="8"/>
    <s v="2021-03-29"/>
    <s v="Juan Carlos Rozo"/>
    <s v="Antonio Nariño"/>
    <s v="Restrepo"/>
    <x v="0"/>
    <n v="153"/>
    <n v="25"/>
    <n v="2"/>
    <n v="15"/>
    <n v="24"/>
    <n v="1"/>
    <n v="180"/>
    <n v="40"/>
    <n v="0.85"/>
    <n v="1.1111111111111112E-2"/>
    <n v="0.375"/>
    <n v="2.5000000000000001E-2"/>
  </r>
  <r>
    <x v="8"/>
    <s v="2021-03-29"/>
    <s v="Juan Carlos Rozo"/>
    <s v="Antonio Nariño"/>
    <s v="Villa Mayor"/>
    <x v="2"/>
    <n v="116"/>
    <n v="21"/>
    <n v="0"/>
    <n v="3"/>
    <n v="0"/>
    <n v="0"/>
    <n v="137"/>
    <n v="3"/>
    <n v="0.84671532846715325"/>
    <n v="0"/>
    <n v="1"/>
    <n v="0"/>
  </r>
  <r>
    <x v="9"/>
    <s v="2021-03-30"/>
    <s v="Pedro Bernal Meauri"/>
    <s v="Engativá"/>
    <s v="Las Ferias"/>
    <x v="1"/>
    <n v="270"/>
    <n v="30"/>
    <n v="3"/>
    <n v="9"/>
    <n v="35"/>
    <n v="0"/>
    <n v="303"/>
    <n v="44"/>
    <n v="0.8910891089108911"/>
    <n v="9.9009900990099011E-3"/>
    <n v="0.20454545454545456"/>
    <n v="0"/>
  </r>
  <r>
    <x v="9"/>
    <s v="2021-03-30"/>
    <s v="Pedro Bernal Meauri"/>
    <s v="Chapinero"/>
    <s v="Lourdes"/>
    <x v="3"/>
    <n v="250"/>
    <n v="48"/>
    <n v="2"/>
    <n v="3"/>
    <n v="6"/>
    <n v="0"/>
    <n v="300"/>
    <n v="9"/>
    <n v="0.83333333333333337"/>
    <n v="6.6666666666666671E-3"/>
    <n v="0.33333333333333331"/>
    <n v="0"/>
  </r>
  <r>
    <x v="9"/>
    <s v="2021-03-30"/>
    <s v="Pedro Bernal Meauri"/>
    <s v="Chapinero"/>
    <s v="Avenida Chile"/>
    <x v="2"/>
    <n v="200"/>
    <n v="13"/>
    <n v="2"/>
    <n v="3"/>
    <n v="2"/>
    <n v="0"/>
    <n v="215"/>
    <n v="5"/>
    <n v="0.93023255813953487"/>
    <n v="9.3023255813953487E-3"/>
    <n v="0.6"/>
    <n v="0"/>
  </r>
  <r>
    <x v="9"/>
    <s v="2021-03-30"/>
    <s v="Pedro Bernal Meauri"/>
    <s v="Chapinero"/>
    <s v="Chicó"/>
    <x v="1"/>
    <n v="260"/>
    <n v="27"/>
    <n v="2"/>
    <n v="1"/>
    <n v="5"/>
    <n v="0"/>
    <n v="289"/>
    <n v="6"/>
    <n v="0.89965397923875434"/>
    <n v="6.920415224913495E-3"/>
    <n v="0.16666666666666666"/>
    <n v="0"/>
  </r>
  <r>
    <x v="9"/>
    <s v="2021-03-30"/>
    <s v="Pedro Bernal Meauri"/>
    <s v="Usaquén"/>
    <s v="Chicó"/>
    <x v="1"/>
    <n v="210"/>
    <n v="25"/>
    <n v="0"/>
    <n v="1"/>
    <n v="7"/>
    <n v="0"/>
    <n v="235"/>
    <n v="8"/>
    <n v="0.8936170212765957"/>
    <n v="0"/>
    <n v="0.125"/>
    <n v="0"/>
  </r>
  <r>
    <x v="9"/>
    <s v="2021-03-30"/>
    <s v="Pedro Bernal Meauri"/>
    <s v="Usaquén"/>
    <s v="Usaquén"/>
    <x v="0"/>
    <n v="160"/>
    <n v="20"/>
    <n v="2"/>
    <n v="1"/>
    <n v="4"/>
    <n v="0"/>
    <n v="182"/>
    <n v="5"/>
    <n v="0.87912087912087911"/>
    <n v="1.098901098901099E-2"/>
    <n v="0.2"/>
    <n v="0"/>
  </r>
  <r>
    <x v="9"/>
    <s v="2021-03-30"/>
    <s v="Pedro Bernal Meauri"/>
    <s v="Usaquén"/>
    <s v="Unicentro"/>
    <x v="2"/>
    <n v="370"/>
    <n v="16"/>
    <n v="0"/>
    <n v="3"/>
    <n v="5"/>
    <n v="0"/>
    <n v="386"/>
    <n v="8"/>
    <n v="0.95854922279792742"/>
    <n v="0"/>
    <n v="0.375"/>
    <n v="0"/>
  </r>
  <r>
    <x v="9"/>
    <s v="2021-03-30"/>
    <s v="Pedro Bernal Meauri"/>
    <s v="Suba"/>
    <s v="Portal de Suba"/>
    <x v="1"/>
    <n v="300"/>
    <n v="46"/>
    <n v="1"/>
    <n v="7"/>
    <n v="24"/>
    <n v="0"/>
    <n v="347"/>
    <n v="31"/>
    <n v="0.86455331412103742"/>
    <n v="2.881844380403458E-3"/>
    <n v="0.22580645161290322"/>
    <n v="0"/>
  </r>
  <r>
    <x v="9"/>
    <s v="2021-03-30"/>
    <s v="Pedro Bernal Meauri"/>
    <s v="Suba"/>
    <s v="Centro Suba"/>
    <x v="2"/>
    <n v="290"/>
    <n v="33"/>
    <n v="5"/>
    <n v="17"/>
    <n v="28"/>
    <n v="0"/>
    <n v="328"/>
    <n v="45"/>
    <n v="0.88414634146341464"/>
    <n v="1.524390243902439E-2"/>
    <n v="0.37777777777777777"/>
    <n v="0"/>
  </r>
  <r>
    <x v="9"/>
    <s v="2021-03-30"/>
    <s v="Pedro Bernal Meauri"/>
    <s v="Suba"/>
    <s v="Rincón"/>
    <x v="0"/>
    <n v="250"/>
    <n v="51"/>
    <n v="2"/>
    <n v="10"/>
    <n v="37"/>
    <n v="0"/>
    <n v="303"/>
    <n v="47"/>
    <n v="0.82508250825082508"/>
    <n v="6.6006600660066007E-3"/>
    <n v="0.21276595744680851"/>
    <n v="0"/>
  </r>
  <r>
    <x v="9"/>
    <s v="2021-03-30"/>
    <s v="Pedro Bernal Meauri"/>
    <s v="Engativá"/>
    <s v="Portal 80"/>
    <x v="2"/>
    <n v="400"/>
    <n v="28"/>
    <n v="2"/>
    <n v="3"/>
    <n v="20"/>
    <n v="0"/>
    <n v="430"/>
    <n v="23"/>
    <n v="0.93023255813953487"/>
    <n v="4.6511627906976744E-3"/>
    <n v="0.13043478260869565"/>
    <n v="0"/>
  </r>
  <r>
    <x v="9"/>
    <s v="2021-03-30"/>
    <s v="Pedro Bernal Meauri"/>
    <s v="Engativá"/>
    <s v="Las Ferias"/>
    <x v="0"/>
    <n v="200"/>
    <n v="41"/>
    <n v="3"/>
    <n v="2"/>
    <n v="15"/>
    <n v="1"/>
    <n v="244"/>
    <n v="18"/>
    <n v="0.81967213114754101"/>
    <n v="1.2295081967213115E-2"/>
    <n v="0.1111111111111111"/>
    <n v="5.5555555555555552E-2"/>
  </r>
  <r>
    <x v="10"/>
    <s v="2021-04-06"/>
    <s v="Pedro Bernal Meauri"/>
    <s v="Los Mártires"/>
    <s v="San Victorino"/>
    <x v="2"/>
    <n v="460"/>
    <n v="73"/>
    <n v="3"/>
    <n v="19"/>
    <n v="76"/>
    <n v="0"/>
    <n v="536"/>
    <n v="95"/>
    <n v="0.85820895522388063"/>
    <n v="5.597014925373134E-3"/>
    <n v="0.2"/>
    <n v="0"/>
  </r>
  <r>
    <x v="10"/>
    <s v="2021-04-06"/>
    <s v="Pedro Bernal Meauri"/>
    <s v="Los Mártires"/>
    <s v="La Playa"/>
    <x v="1"/>
    <n v="180"/>
    <n v="23"/>
    <n v="7"/>
    <n v="1"/>
    <n v="9"/>
    <n v="0"/>
    <n v="210"/>
    <n v="10"/>
    <n v="0.8571428571428571"/>
    <n v="3.3333333333333333E-2"/>
    <n v="0.1"/>
    <n v="0"/>
  </r>
  <r>
    <x v="10"/>
    <s v="2021-04-06"/>
    <s v="Pedro Bernal Meauri"/>
    <s v="Barrio Unidos"/>
    <s v="La Floresta"/>
    <x v="2"/>
    <n v="270"/>
    <n v="30"/>
    <n v="0"/>
    <n v="4"/>
    <n v="11"/>
    <n v="0"/>
    <n v="300"/>
    <n v="15"/>
    <n v="0.9"/>
    <n v="0"/>
    <n v="0.26666666666666666"/>
    <n v="0"/>
  </r>
  <r>
    <x v="10"/>
    <s v="2021-04-06"/>
    <s v="Pedro Bernal Meauri"/>
    <s v="Barrio Unidos"/>
    <s v="Siete de Agosto"/>
    <x v="0"/>
    <n v="290"/>
    <n v="48"/>
    <n v="0"/>
    <n v="4"/>
    <n v="7"/>
    <n v="0"/>
    <n v="338"/>
    <n v="11"/>
    <n v="0.85798816568047342"/>
    <n v="0"/>
    <n v="0.36363636363636365"/>
    <n v="0"/>
  </r>
  <r>
    <x v="10"/>
    <s v="2021-04-06"/>
    <s v="Pedro Bernal Meauri"/>
    <s v="Barrio Unidos"/>
    <s v="Siete de Agosto"/>
    <x v="1"/>
    <n v="260"/>
    <n v="66"/>
    <n v="4"/>
    <n v="4"/>
    <n v="7"/>
    <n v="0"/>
    <n v="330"/>
    <n v="11"/>
    <n v="0.78787878787878785"/>
    <n v="1.2121212121212121E-2"/>
    <n v="0.36363636363636365"/>
    <n v="0"/>
  </r>
  <r>
    <x v="10"/>
    <s v="2021-04-06"/>
    <s v="Pedro Bernal Meauri"/>
    <s v="Teusaquillo"/>
    <s v="Pablo VI"/>
    <x v="0"/>
    <n v="270"/>
    <n v="18"/>
    <n v="1"/>
    <n v="5"/>
    <n v="2"/>
    <n v="0"/>
    <n v="289"/>
    <n v="7"/>
    <n v="0.93425605536332179"/>
    <n v="3.4602076124567475E-3"/>
    <n v="0.7142857142857143"/>
    <n v="0"/>
  </r>
  <r>
    <x v="10"/>
    <s v="2021-04-06"/>
    <s v="Pedro Bernal Meauri"/>
    <s v="Teusaquillo"/>
    <s v="Galerías"/>
    <x v="2"/>
    <n v="310"/>
    <n v="47"/>
    <n v="1"/>
    <n v="13"/>
    <n v="19"/>
    <n v="0"/>
    <n v="358"/>
    <n v="32"/>
    <n v="0.86592178770949724"/>
    <n v="2.7932960893854749E-3"/>
    <n v="0.40625"/>
    <n v="0"/>
  </r>
  <r>
    <x v="10"/>
    <s v="2021-04-06"/>
    <s v="Pedro Bernal Meauri"/>
    <s v="Teusaquillo"/>
    <s v="Palermo"/>
    <x v="1"/>
    <n v="190"/>
    <n v="11"/>
    <n v="1"/>
    <n v="7"/>
    <n v="3"/>
    <n v="0"/>
    <n v="202"/>
    <n v="10"/>
    <n v="0.94059405940594054"/>
    <n v="4.9504950495049506E-3"/>
    <n v="0.7"/>
    <n v="0"/>
  </r>
  <r>
    <x v="10"/>
    <s v="2021-04-06"/>
    <s v="Pedro Bernal Meauri"/>
    <s v="Los Mártires"/>
    <s v="Paloquemao"/>
    <x v="0"/>
    <n v="220"/>
    <n v="36"/>
    <n v="4"/>
    <n v="9"/>
    <n v="22"/>
    <n v="0"/>
    <n v="260"/>
    <n v="31"/>
    <n v="0.84615384615384615"/>
    <n v="1.5384615384615385E-2"/>
    <n v="0.29032258064516131"/>
    <n v="0"/>
  </r>
  <r>
    <x v="10"/>
    <s v="2021-04-06"/>
    <s v="Pedro Bernal Meauri"/>
    <s v="Santa fe"/>
    <s v="Perseverancia"/>
    <x v="0"/>
    <n v="110"/>
    <n v="18"/>
    <n v="2"/>
    <n v="1"/>
    <n v="0"/>
    <n v="0"/>
    <n v="130"/>
    <n v="1"/>
    <n v="0.84615384615384615"/>
    <n v="1.5384615384615385E-2"/>
    <n v="1"/>
    <n v="0"/>
  </r>
  <r>
    <x v="10"/>
    <s v="2021-04-06"/>
    <s v="Pedro Bernal Meauri"/>
    <s v="Santa fe"/>
    <s v="Centro"/>
    <x v="2"/>
    <n v="280"/>
    <n v="54"/>
    <n v="7"/>
    <n v="11"/>
    <n v="17"/>
    <n v="0"/>
    <n v="341"/>
    <n v="28"/>
    <n v="0.82111436950146632"/>
    <n v="2.0527859237536656E-2"/>
    <n v="0.39285714285714285"/>
    <n v="0"/>
  </r>
  <r>
    <x v="10"/>
    <s v="2021-04-06"/>
    <s v="Pedro Bernal Meauri"/>
    <s v="Santa fe"/>
    <s v="Centro"/>
    <x v="1"/>
    <n v="420"/>
    <n v="81"/>
    <n v="3"/>
    <n v="28"/>
    <n v="81"/>
    <n v="0"/>
    <n v="504"/>
    <n v="109"/>
    <n v="0.83333333333333337"/>
    <n v="5.9523809523809521E-3"/>
    <n v="0.25688073394495414"/>
    <n v="0"/>
  </r>
  <r>
    <x v="11"/>
    <s v="2021-04-07"/>
    <s v="Pedro Bernal Meauri"/>
    <s v="Puente Aranda"/>
    <s v="Trinidad Galán"/>
    <x v="0"/>
    <n v="210"/>
    <n v="35"/>
    <n v="0"/>
    <n v="2"/>
    <n v="0"/>
    <n v="0"/>
    <n v="245"/>
    <n v="2"/>
    <n v="0.8571428571428571"/>
    <n v="0"/>
    <n v="1"/>
    <n v="0"/>
  </r>
  <r>
    <x v="11"/>
    <s v="2021-04-07"/>
    <s v="Pedro Bernal Meauri"/>
    <s v="Fontibón"/>
    <s v="Fontibón"/>
    <x v="0"/>
    <n v="230"/>
    <n v="30"/>
    <n v="2"/>
    <n v="15"/>
    <n v="26"/>
    <n v="0"/>
    <n v="262"/>
    <n v="41"/>
    <n v="0.87786259541984735"/>
    <n v="7.6335877862595417E-3"/>
    <n v="0.36585365853658536"/>
    <n v="0"/>
  </r>
  <r>
    <x v="11"/>
    <s v="2021-04-07"/>
    <s v="Pedro Bernal Meauri"/>
    <s v="Fontibón"/>
    <s v="Fontibón"/>
    <x v="1"/>
    <n v="240"/>
    <n v="55"/>
    <n v="3"/>
    <n v="6"/>
    <n v="9"/>
    <n v="0"/>
    <n v="298"/>
    <n v="15"/>
    <n v="0.80536912751677847"/>
    <n v="1.0067114093959731E-2"/>
    <n v="0.4"/>
    <n v="0"/>
  </r>
  <r>
    <x v="11"/>
    <s v="2021-04-07"/>
    <s v="Pedro Bernal Meauri"/>
    <s v="Fontibón"/>
    <s v="Hayuelos"/>
    <x v="2"/>
    <n v="490"/>
    <n v="28"/>
    <n v="0"/>
    <n v="2"/>
    <n v="5"/>
    <n v="0"/>
    <n v="518"/>
    <n v="7"/>
    <n v="0.94594594594594594"/>
    <n v="0"/>
    <n v="0.2857142857142857"/>
    <n v="0"/>
  </r>
  <r>
    <x v="11"/>
    <s v="2021-04-07"/>
    <s v="Pedro Bernal Meauri"/>
    <s v="Puente Aranda"/>
    <s v="San Andresito la 38"/>
    <x v="1"/>
    <n v="310"/>
    <n v="56"/>
    <n v="4"/>
    <n v="19"/>
    <n v="30"/>
    <n v="0"/>
    <n v="370"/>
    <n v="49"/>
    <n v="0.83783783783783783"/>
    <n v="1.0810810810810811E-2"/>
    <n v="0.38775510204081631"/>
    <n v="0"/>
  </r>
  <r>
    <x v="11"/>
    <s v="2021-04-07"/>
    <s v="Pedro Bernal Meauri"/>
    <s v="Puente Aranda"/>
    <s v="Las Américas"/>
    <x v="2"/>
    <n v="390"/>
    <n v="25"/>
    <n v="0"/>
    <n v="3"/>
    <n v="4"/>
    <n v="0"/>
    <n v="415"/>
    <n v="7"/>
    <n v="0.93975903614457834"/>
    <n v="0"/>
    <n v="0.42857142857142855"/>
    <n v="0"/>
  </r>
  <r>
    <x v="11"/>
    <s v="2021-04-07"/>
    <s v="Pedro Bernal Meauri"/>
    <s v="Antonio Nariño"/>
    <s v="Olaya"/>
    <x v="1"/>
    <n v="310"/>
    <n v="57"/>
    <n v="4"/>
    <n v="3"/>
    <n v="5"/>
    <n v="0"/>
    <n v="371"/>
    <n v="8"/>
    <n v="0.83557951482479786"/>
    <n v="1.078167115902965E-2"/>
    <n v="0.375"/>
    <n v="0"/>
  </r>
  <r>
    <x v="11"/>
    <s v="2021-04-07"/>
    <s v="Pedro Bernal Meauri"/>
    <s v="Antonio Nariño"/>
    <s v="El Restrepo"/>
    <x v="0"/>
    <n v="310"/>
    <n v="43"/>
    <n v="1"/>
    <n v="13"/>
    <n v="27"/>
    <n v="2"/>
    <n v="354"/>
    <n v="42"/>
    <n v="0.87570621468926557"/>
    <n v="2.8248587570621469E-3"/>
    <n v="0.30952380952380953"/>
    <n v="4.7619047619047616E-2"/>
  </r>
  <r>
    <x v="11"/>
    <s v="2021-04-07"/>
    <s v="Pedro Bernal Meauri"/>
    <s v="Rafael Uribe Uribe"/>
    <s v="Olaya"/>
    <x v="1"/>
    <n v="330"/>
    <n v="36"/>
    <n v="3"/>
    <n v="6"/>
    <n v="11"/>
    <n v="0"/>
    <n v="369"/>
    <n v="17"/>
    <n v="0.89430894308943087"/>
    <n v="8.130081300813009E-3"/>
    <n v="0.35294117647058826"/>
    <n v="0"/>
  </r>
  <r>
    <x v="11"/>
    <s v="2021-04-07"/>
    <s v="Pedro Bernal Meauri"/>
    <s v="Antonio Nariño"/>
    <s v="Villa Mayor"/>
    <x v="2"/>
    <n v="290"/>
    <n v="38"/>
    <n v="1"/>
    <n v="2"/>
    <n v="1"/>
    <n v="0"/>
    <n v="329"/>
    <n v="3"/>
    <n v="0.8814589665653495"/>
    <n v="3.0395136778115501E-3"/>
    <n v="0.66666666666666663"/>
    <n v="0"/>
  </r>
  <r>
    <x v="11"/>
    <s v="2021-04-07"/>
    <s v="Pedro Bernal Meauri"/>
    <s v="Rafael Uribe Uribe"/>
    <s v="Claret"/>
    <x v="2"/>
    <n v="140"/>
    <n v="23"/>
    <n v="4"/>
    <n v="1"/>
    <n v="0"/>
    <n v="0"/>
    <n v="167"/>
    <n v="1"/>
    <n v="0.83832335329341312"/>
    <n v="2.3952095808383235E-2"/>
    <n v="1"/>
    <n v="0"/>
  </r>
  <r>
    <x v="11"/>
    <s v="2021-04-07"/>
    <s v="Pedro Bernal Meauri"/>
    <s v="Rafael Uribe Uribe"/>
    <s v="El Carmen"/>
    <x v="0"/>
    <n v="110"/>
    <n v="10"/>
    <n v="1"/>
    <n v="1"/>
    <n v="0"/>
    <n v="0"/>
    <n v="121"/>
    <n v="1"/>
    <n v="0.90909090909090906"/>
    <n v="8.2644628099173556E-3"/>
    <n v="1"/>
    <n v="0"/>
  </r>
  <r>
    <x v="12"/>
    <s v="2021-04-15"/>
    <s v="Pedro Bernal Meauri"/>
    <s v="San Cristóbal"/>
    <s v="20 de Julio"/>
    <x v="1"/>
    <n v="220"/>
    <n v="26"/>
    <n v="3"/>
    <n v="7"/>
    <n v="16"/>
    <n v="0"/>
    <n v="249"/>
    <n v="23"/>
    <n v="0.88353413654618473"/>
    <n v="1.2048192771084338E-2"/>
    <n v="0.30434782608695654"/>
    <n v="0"/>
  </r>
  <r>
    <x v="12"/>
    <s v="2021-04-15"/>
    <s v="Pedro Bernal Merauri"/>
    <s v="San Cristóbal"/>
    <s v="20 de Julio"/>
    <x v="0"/>
    <n v="240"/>
    <n v="55"/>
    <n v="2"/>
    <n v="21"/>
    <n v="52"/>
    <n v="2"/>
    <n v="297"/>
    <n v="75"/>
    <n v="0.80808080808080807"/>
    <n v="6.7340067340067337E-3"/>
    <n v="0.28000000000000003"/>
    <n v="2.6666666666666668E-2"/>
  </r>
  <r>
    <x v="12"/>
    <s v="2021-04-15"/>
    <s v="Pedro Bernal Meauri"/>
    <s v="San Cristóbal"/>
    <s v="20 de Julio"/>
    <x v="2"/>
    <n v="230"/>
    <n v="36"/>
    <n v="4"/>
    <n v="13"/>
    <n v="15"/>
    <n v="0"/>
    <n v="270"/>
    <n v="28"/>
    <n v="0.85185185185185186"/>
    <n v="1.4814814814814815E-2"/>
    <n v="0.4642857142857143"/>
    <n v="0"/>
  </r>
  <r>
    <x v="12"/>
    <s v="2021-04-15"/>
    <s v="Pedro Bernal Meauri"/>
    <s v="Santa fe"/>
    <s v="Centro"/>
    <x v="2"/>
    <n v="270"/>
    <n v="51"/>
    <n v="5"/>
    <n v="5"/>
    <n v="24"/>
    <n v="1"/>
    <n v="326"/>
    <n v="30"/>
    <n v="0.82822085889570551"/>
    <n v="1.5337423312883436E-2"/>
    <n v="0.16666666666666666"/>
    <n v="3.3333333333333333E-2"/>
  </r>
  <r>
    <x v="12"/>
    <s v="2021-04-15"/>
    <s v="Pedro Bernal Meauri"/>
    <s v="Santa fe"/>
    <s v="Centro"/>
    <x v="1"/>
    <n v="400"/>
    <n v="58"/>
    <n v="9"/>
    <n v="23"/>
    <n v="81"/>
    <n v="2"/>
    <n v="467"/>
    <n v="106"/>
    <n v="0.85653104925053536"/>
    <n v="1.9271948608137045E-2"/>
    <n v="0.21698113207547171"/>
    <n v="1.8867924528301886E-2"/>
  </r>
  <r>
    <x v="12"/>
    <s v="2021-04-15"/>
    <s v="Pedro Bernal Meauri"/>
    <s v="La Candelaria"/>
    <s v="Centro"/>
    <x v="1"/>
    <n v="390"/>
    <n v="50"/>
    <n v="3"/>
    <n v="20"/>
    <n v="63"/>
    <n v="1"/>
    <n v="443"/>
    <n v="84"/>
    <n v="0.88036117381489842"/>
    <n v="6.7720090293453723E-3"/>
    <n v="0.23809523809523808"/>
    <n v="1.1904761904761904E-2"/>
  </r>
  <r>
    <x v="12"/>
    <s v="2021-04-15"/>
    <s v="Pedro Bernal Meauri"/>
    <s v="La Candelaria"/>
    <s v="Centro"/>
    <x v="1"/>
    <n v="420"/>
    <n v="63"/>
    <n v="8"/>
    <n v="20"/>
    <n v="65"/>
    <n v="0"/>
    <n v="491"/>
    <n v="85"/>
    <n v="0.85539714867617112"/>
    <n v="1.6293279022403257E-2"/>
    <n v="0.23529411764705882"/>
    <n v="0"/>
  </r>
  <r>
    <x v="12"/>
    <s v="2021-04-15"/>
    <s v="Pedro Bernal Meauri"/>
    <s v="Los Mártires"/>
    <s v="San Victorino"/>
    <x v="2"/>
    <n v="410"/>
    <n v="67"/>
    <n v="6"/>
    <n v="15"/>
    <n v="72"/>
    <n v="7"/>
    <n v="483"/>
    <n v="94"/>
    <n v="0.84886128364389235"/>
    <n v="1.2422360248447204E-2"/>
    <n v="0.15957446808510639"/>
    <n v="7.4468085106382975E-2"/>
  </r>
  <r>
    <x v="12"/>
    <s v="2021-04-15"/>
    <s v="Pedro Bernal Meauri"/>
    <s v="La Candelaria"/>
    <s v="Egipto"/>
    <x v="0"/>
    <n v="80"/>
    <n v="7"/>
    <n v="0"/>
    <n v="1"/>
    <n v="3"/>
    <n v="0"/>
    <n v="87"/>
    <n v="4"/>
    <n v="0.91954022988505746"/>
    <n v="0"/>
    <n v="0.25"/>
    <n v="0"/>
  </r>
  <r>
    <x v="12"/>
    <s v="2021-04-15"/>
    <s v="Pedro Bernal Meauri"/>
    <s v="Santa fe"/>
    <s v="Perseverancia"/>
    <x v="0"/>
    <n v="110"/>
    <n v="9"/>
    <n v="1"/>
    <n v="0"/>
    <n v="0"/>
    <n v="0"/>
    <n v="120"/>
    <n v="0"/>
    <n v="0.91666666666666663"/>
    <n v="8.3333333333333332E-3"/>
    <e v="#DIV/0!"/>
    <e v="#DIV/0!"/>
  </r>
  <r>
    <x v="12"/>
    <s v="2021-04-15"/>
    <s v="Pedro Bernal Meauri"/>
    <s v="Los Mártires"/>
    <s v="San José"/>
    <x v="1"/>
    <n v="210"/>
    <n v="43"/>
    <n v="7"/>
    <n v="5"/>
    <n v="32"/>
    <n v="4"/>
    <n v="260"/>
    <n v="41"/>
    <n v="0.80769230769230771"/>
    <n v="2.6923076923076925E-2"/>
    <n v="0.12195121951219512"/>
    <n v="9.7560975609756101E-2"/>
  </r>
  <r>
    <x v="12"/>
    <s v="2021-04-15"/>
    <s v="Pedro Bernal Meauri"/>
    <s v="Los Mártires"/>
    <s v="Paloquemao"/>
    <x v="0"/>
    <n v="180"/>
    <n v="28"/>
    <n v="8"/>
    <n v="5"/>
    <n v="22"/>
    <n v="0"/>
    <n v="216"/>
    <n v="27"/>
    <n v="0.83333333333333337"/>
    <n v="3.7037037037037035E-2"/>
    <n v="0.18518518518518517"/>
    <n v="0"/>
  </r>
  <r>
    <x v="12"/>
    <s v="2021-04-15"/>
    <s v="Juan Carlos Rozo"/>
    <s v="Usme"/>
    <s v="Santa Librada"/>
    <x v="1"/>
    <n v="114"/>
    <n v="39"/>
    <n v="4"/>
    <n v="10"/>
    <n v="3"/>
    <n v="0"/>
    <n v="157"/>
    <n v="13"/>
    <n v="0.72611464968152861"/>
    <n v="2.5477707006369428E-2"/>
    <n v="0.76923076923076927"/>
    <n v="0"/>
  </r>
  <r>
    <x v="12"/>
    <s v="2021-04-15"/>
    <s v="Juan Carlos Rozo"/>
    <s v="Usme"/>
    <s v="Quintas del portal - portal usme"/>
    <x v="2"/>
    <n v="101"/>
    <n v="17"/>
    <n v="2"/>
    <n v="7"/>
    <n v="4"/>
    <n v="0"/>
    <n v="120"/>
    <n v="11"/>
    <n v="0.84166666666666667"/>
    <n v="1.6666666666666666E-2"/>
    <n v="0.63636363636363635"/>
    <n v="0"/>
  </r>
  <r>
    <x v="12"/>
    <s v="2021-04-15"/>
    <s v="Juan Carlos Rozo"/>
    <s v="Tunjuelito"/>
    <s v="San Carlos"/>
    <x v="0"/>
    <n v="119"/>
    <n v="22"/>
    <n v="1"/>
    <n v="2"/>
    <n v="0"/>
    <n v="0"/>
    <n v="142"/>
    <n v="2"/>
    <n v="0.8380281690140845"/>
    <n v="7.0422535211267607E-3"/>
    <n v="1"/>
    <n v="0"/>
  </r>
  <r>
    <x v="12"/>
    <s v="2021-04-15"/>
    <s v="Juan Carlos Rozo"/>
    <s v="Tunjuelito"/>
    <s v="Tunal"/>
    <x v="2"/>
    <n v="203"/>
    <n v="27"/>
    <n v="3"/>
    <n v="6"/>
    <n v="1"/>
    <n v="0"/>
    <n v="233"/>
    <n v="7"/>
    <n v="0.871244635193133"/>
    <n v="1.2875536480686695E-2"/>
    <n v="0.8571428571428571"/>
    <n v="0"/>
  </r>
  <r>
    <x v="12"/>
    <s v="2021-04-15"/>
    <s v="Juan Carlos Rozo"/>
    <s v="Tunjuelito"/>
    <s v="Venecia"/>
    <x v="1"/>
    <n v="124"/>
    <n v="17"/>
    <n v="2"/>
    <n v="4"/>
    <n v="2"/>
    <n v="0"/>
    <n v="143"/>
    <n v="6"/>
    <n v="0.86713286713286708"/>
    <n v="1.3986013986013986E-2"/>
    <n v="0.66666666666666663"/>
    <n v="0"/>
  </r>
  <r>
    <x v="12"/>
    <s v="2021-04-15"/>
    <s v="Juan Carlos Rozo"/>
    <s v="Antonio Nariño"/>
    <s v="Restrepo"/>
    <x v="0"/>
    <n v="164"/>
    <n v="29"/>
    <n v="1"/>
    <n v="30"/>
    <n v="22"/>
    <n v="0"/>
    <n v="194"/>
    <n v="52"/>
    <n v="0.84536082474226804"/>
    <n v="5.1546391752577319E-3"/>
    <n v="0.57692307692307687"/>
    <n v="0"/>
  </r>
  <r>
    <x v="12"/>
    <s v="2021-04-15"/>
    <s v="Juan Carlos Rozo"/>
    <s v="Antonio Nariño"/>
    <s v="Bravo paez"/>
    <x v="2"/>
    <n v="147"/>
    <n v="17"/>
    <n v="2"/>
    <n v="2"/>
    <n v="1"/>
    <n v="0"/>
    <n v="166"/>
    <n v="3"/>
    <n v="0.88554216867469882"/>
    <n v="1.2048192771084338E-2"/>
    <n v="0.66666666666666663"/>
    <n v="0"/>
  </r>
  <r>
    <x v="12"/>
    <s v="2021-04-15"/>
    <s v="Juan Carlos Rozo"/>
    <s v="Antonio Nariño"/>
    <s v="Restrepo"/>
    <x v="1"/>
    <n v="171"/>
    <n v="16"/>
    <n v="0"/>
    <n v="3"/>
    <n v="1"/>
    <n v="0"/>
    <n v="187"/>
    <n v="4"/>
    <n v="0.91443850267379678"/>
    <n v="0"/>
    <n v="0.75"/>
    <n v="0"/>
  </r>
  <r>
    <x v="12"/>
    <s v="2021-04-15"/>
    <s v="Juan Carlos Rozo"/>
    <s v="Usme"/>
    <s v="Santa Librada"/>
    <x v="0"/>
    <n v="124"/>
    <n v="21"/>
    <n v="4"/>
    <n v="14"/>
    <n v="7"/>
    <n v="0"/>
    <n v="149"/>
    <n v="21"/>
    <n v="0.83221476510067116"/>
    <n v="2.6845637583892617E-2"/>
    <n v="0.66666666666666663"/>
    <n v="0"/>
  </r>
  <r>
    <x v="13"/>
    <s v="2021-04-20"/>
    <s v="Juan Carlos Rozo"/>
    <s v="Bosa"/>
    <s v="Bosa Centro"/>
    <x v="2"/>
    <n v="251"/>
    <n v="34"/>
    <n v="2"/>
    <n v="14"/>
    <n v="19"/>
    <n v="2"/>
    <n v="287"/>
    <n v="35"/>
    <n v="0.87456445993031362"/>
    <n v="6.9686411149825784E-3"/>
    <n v="0.4"/>
    <n v="5.7142857142857141E-2"/>
  </r>
  <r>
    <x v="13"/>
    <s v="2021-04-20"/>
    <s v="Juan Carlos Rozo"/>
    <s v="Kennedy"/>
    <s v="Tintal"/>
    <x v="2"/>
    <n v="143"/>
    <n v="17"/>
    <n v="3"/>
    <n v="7"/>
    <n v="2"/>
    <n v="0"/>
    <n v="163"/>
    <n v="9"/>
    <n v="0.87730061349693256"/>
    <n v="1.8404907975460124E-2"/>
    <n v="0.77777777777777779"/>
    <n v="0"/>
  </r>
  <r>
    <x v="13"/>
    <s v="2021-04-20"/>
    <s v="Juan Carlos Rozo"/>
    <s v="Kennedy"/>
    <s v="Abastos"/>
    <x v="0"/>
    <n v="192"/>
    <n v="42"/>
    <n v="1"/>
    <n v="28"/>
    <n v="44"/>
    <n v="4"/>
    <n v="235"/>
    <n v="76"/>
    <n v="0.81702127659574464"/>
    <n v="4.2553191489361703E-3"/>
    <n v="0.36842105263157893"/>
    <n v="5.2631578947368418E-2"/>
  </r>
  <r>
    <x v="13"/>
    <s v="2021-04-20"/>
    <s v="Juan Carlos Rozo"/>
    <s v="Kennedy"/>
    <s v="Nuevo Kennedy"/>
    <x v="1"/>
    <n v="207"/>
    <n v="26"/>
    <n v="1"/>
    <n v="6"/>
    <n v="25"/>
    <n v="2"/>
    <n v="234"/>
    <n v="33"/>
    <n v="0.88461538461538458"/>
    <n v="4.2735042735042739E-3"/>
    <n v="0.18181818181818182"/>
    <n v="6.0606060606060608E-2"/>
  </r>
  <r>
    <x v="13"/>
    <s v="2021-04-20"/>
    <s v="Juan Carlos Rozo"/>
    <s v="Bosa"/>
    <s v="Bosa centro"/>
    <x v="1"/>
    <n v="222"/>
    <n v="27"/>
    <n v="0"/>
    <n v="10"/>
    <n v="5"/>
    <n v="0"/>
    <n v="249"/>
    <n v="15"/>
    <n v="0.89156626506024095"/>
    <n v="0"/>
    <n v="0.66666666666666663"/>
    <n v="0"/>
  </r>
  <r>
    <x v="13"/>
    <s v="2021-04-20"/>
    <s v="Juan Carlos Rozo"/>
    <s v="Bosa"/>
    <s v="La Estancia"/>
    <x v="1"/>
    <n v="157"/>
    <n v="53"/>
    <n v="3"/>
    <n v="8"/>
    <n v="3"/>
    <n v="0"/>
    <n v="213"/>
    <n v="11"/>
    <n v="0.73708920187793425"/>
    <n v="1.4084507042253521E-2"/>
    <n v="0.72727272727272729"/>
    <n v="0"/>
  </r>
  <r>
    <x v="13"/>
    <s v="2021-04-20"/>
    <s v="Juan Carlos Rozo"/>
    <s v="Ciudad Bolívar"/>
    <s v="Candelaria la nueva"/>
    <x v="0"/>
    <n v="198"/>
    <n v="51"/>
    <n v="5"/>
    <n v="28"/>
    <n v="34"/>
    <n v="4"/>
    <n v="254"/>
    <n v="66"/>
    <n v="0.77952755905511806"/>
    <n v="1.968503937007874E-2"/>
    <n v="0.42424242424242425"/>
    <n v="6.0606060606060608E-2"/>
  </r>
  <r>
    <x v="13"/>
    <s v="2021-04-20"/>
    <s v="Juan Carlos Rozo"/>
    <s v="Ciudad Bolívar"/>
    <s v="El Ensueño"/>
    <x v="2"/>
    <n v="207"/>
    <n v="30"/>
    <n v="4"/>
    <n v="7"/>
    <n v="5"/>
    <n v="0"/>
    <n v="241"/>
    <n v="12"/>
    <n v="0.85892116182572609"/>
    <n v="1.6597510373443983E-2"/>
    <n v="0.58333333333333337"/>
    <n v="0"/>
  </r>
  <r>
    <x v="13"/>
    <s v="2021-04-20"/>
    <s v="Juan Carlos Rozo"/>
    <s v="Ciudad Bolívar"/>
    <s v="El Perdomo"/>
    <x v="1"/>
    <n v="136"/>
    <n v="20"/>
    <n v="1"/>
    <n v="7"/>
    <n v="3"/>
    <n v="0"/>
    <n v="157"/>
    <n v="10"/>
    <n v="0.86624203821656054"/>
    <n v="6.369426751592357E-3"/>
    <n v="0.7"/>
    <n v="0"/>
  </r>
  <r>
    <x v="14"/>
    <s v="2021-05-04"/>
    <s v="Pedro Bernal Meauri"/>
    <s v="Barrio Unidos"/>
    <s v="La Floresta"/>
    <x v="2"/>
    <n v="340"/>
    <n v="30"/>
    <n v="0"/>
    <n v="9"/>
    <n v="8"/>
    <n v="0"/>
    <n v="370"/>
    <n v="17"/>
    <n v="0.91891891891891897"/>
    <n v="0"/>
    <n v="0.52941176470588236"/>
    <n v="0"/>
  </r>
  <r>
    <x v="14"/>
    <s v="2021-05-04"/>
    <s v="Pedro Bernal Meauri"/>
    <s v="Barrio Unidos"/>
    <s v="Siete de Agosto"/>
    <x v="0"/>
    <n v="300"/>
    <n v="58"/>
    <n v="1"/>
    <n v="6"/>
    <n v="6"/>
    <n v="0"/>
    <n v="359"/>
    <n v="12"/>
    <n v="0.83565459610027859"/>
    <n v="2.7855153203342618E-3"/>
    <n v="0.5"/>
    <n v="0"/>
  </r>
  <r>
    <x v="14"/>
    <s v="2021-05-04"/>
    <s v="Pedro Bernal Meauri"/>
    <s v="Barrio Unidos"/>
    <s v="Siete de Agosto"/>
    <x v="1"/>
    <n v="290"/>
    <n v="35"/>
    <n v="4"/>
    <n v="4"/>
    <n v="7"/>
    <n v="0"/>
    <n v="329"/>
    <n v="11"/>
    <n v="0.8814589665653495"/>
    <n v="1.2158054711246201E-2"/>
    <n v="0.36363636363636365"/>
    <n v="0"/>
  </r>
  <r>
    <x v="14"/>
    <s v="2021-05-04"/>
    <s v="Pedro Bernal Meauri"/>
    <s v="Teusaquillo"/>
    <s v="Pablo VI"/>
    <x v="0"/>
    <n v="350"/>
    <n v="23"/>
    <n v="1"/>
    <n v="6"/>
    <n v="3"/>
    <n v="0"/>
    <n v="374"/>
    <n v="9"/>
    <n v="0.93582887700534756"/>
    <n v="2.6737967914438501E-3"/>
    <n v="0.66666666666666663"/>
    <n v="0"/>
  </r>
  <r>
    <x v="14"/>
    <s v="2021-05-04"/>
    <s v="Pedro Bernal Meauri"/>
    <s v="Teusaquillo"/>
    <s v="Galerías"/>
    <x v="2"/>
    <n v="390"/>
    <n v="43"/>
    <n v="0"/>
    <n v="19"/>
    <n v="17"/>
    <n v="0"/>
    <n v="433"/>
    <n v="36"/>
    <n v="0.90069284064665123"/>
    <n v="0"/>
    <n v="0.52777777777777779"/>
    <n v="0"/>
  </r>
  <r>
    <x v="14"/>
    <s v="2021-05-04"/>
    <s v="Pedro Bernal Meauri"/>
    <s v="Teusaquillo"/>
    <s v="Park Way"/>
    <x v="1"/>
    <n v="250"/>
    <n v="17"/>
    <n v="1"/>
    <n v="6"/>
    <n v="7"/>
    <n v="0"/>
    <n v="268"/>
    <n v="13"/>
    <n v="0.93283582089552242"/>
    <n v="3.7313432835820895E-3"/>
    <n v="0.46153846153846156"/>
    <n v="0"/>
  </r>
  <r>
    <x v="14"/>
    <s v="2021-05-04"/>
    <s v="Pedro Bernal Meauri"/>
    <s v="Chapinero"/>
    <s v="Lourdes"/>
    <x v="0"/>
    <n v="300"/>
    <n v="55"/>
    <n v="3"/>
    <n v="9"/>
    <n v="21"/>
    <n v="0"/>
    <n v="358"/>
    <n v="30"/>
    <n v="0.83798882681564246"/>
    <n v="8.3798882681564244E-3"/>
    <n v="0.3"/>
    <n v="0"/>
  </r>
  <r>
    <x v="14"/>
    <s v="2021-05-04"/>
    <s v="Pedro Bernal Meauri"/>
    <s v="Chapinero"/>
    <s v="Avenida Chile"/>
    <x v="2"/>
    <n v="250"/>
    <n v="22"/>
    <n v="2"/>
    <n v="8"/>
    <n v="9"/>
    <n v="0"/>
    <n v="274"/>
    <n v="17"/>
    <n v="0.91240875912408759"/>
    <n v="7.2992700729927005E-3"/>
    <n v="0.47058823529411764"/>
    <n v="0"/>
  </r>
  <r>
    <x v="14"/>
    <s v="2021-05-04"/>
    <s v="Pedro Bernal Meauri"/>
    <s v="Chapinero"/>
    <s v="Chicó"/>
    <x v="1"/>
    <n v="310"/>
    <n v="26"/>
    <n v="2"/>
    <n v="4"/>
    <n v="6"/>
    <n v="0"/>
    <n v="338"/>
    <n v="10"/>
    <n v="0.91715976331360949"/>
    <n v="5.9171597633136093E-3"/>
    <n v="0.4"/>
    <n v="0"/>
  </r>
  <r>
    <x v="14"/>
    <s v="2021-05-04"/>
    <s v="Pedro Bernal Meauri"/>
    <s v="Usaquén"/>
    <s v="Chicó"/>
    <x v="1"/>
    <n v="250"/>
    <n v="25"/>
    <n v="1"/>
    <n v="2"/>
    <n v="4"/>
    <n v="0"/>
    <n v="276"/>
    <n v="6"/>
    <n v="0.90579710144927539"/>
    <n v="3.6231884057971015E-3"/>
    <n v="0.33333333333333331"/>
    <n v="0"/>
  </r>
  <r>
    <x v="14"/>
    <s v="2021-05-04"/>
    <s v="Pedro Bernal Meauri"/>
    <s v="Usaquén"/>
    <s v="Usaquén"/>
    <x v="0"/>
    <n v="250"/>
    <n v="33"/>
    <n v="1"/>
    <n v="1"/>
    <n v="5"/>
    <n v="0"/>
    <n v="284"/>
    <n v="6"/>
    <n v="0.88028169014084512"/>
    <n v="3.5211267605633804E-3"/>
    <n v="0.16666666666666666"/>
    <n v="0"/>
  </r>
  <r>
    <x v="14"/>
    <s v="2021-05-04"/>
    <s v="Pedro Bernal Meauri"/>
    <s v="Usaquén"/>
    <s v="Unicentro"/>
    <x v="2"/>
    <n v="450"/>
    <n v="29"/>
    <n v="0"/>
    <n v="4"/>
    <n v="6"/>
    <n v="0"/>
    <n v="479"/>
    <n v="10"/>
    <n v="0.93945720250521925"/>
    <n v="0"/>
    <n v="0.4"/>
    <n v="0"/>
  </r>
  <r>
    <x v="15"/>
    <s v="2021-05-07"/>
    <s v="Pedro Bernal Meauri"/>
    <s v="Engativá"/>
    <s v="Las Ferias"/>
    <x v="0"/>
    <n v="290"/>
    <n v="50"/>
    <n v="5"/>
    <n v="12"/>
    <n v="45"/>
    <n v="0"/>
    <n v="345"/>
    <n v="57"/>
    <n v="0.84057971014492749"/>
    <n v="1.4492753623188406E-2"/>
    <n v="0.21052631578947367"/>
    <n v="0"/>
  </r>
  <r>
    <x v="15"/>
    <s v="2021-05-07"/>
    <s v="Pedro Bernal Meauri"/>
    <s v="Engativá"/>
    <s v="Titan"/>
    <x v="2"/>
    <n v="430"/>
    <n v="37"/>
    <n v="0"/>
    <n v="5"/>
    <n v="4"/>
    <n v="0"/>
    <n v="467"/>
    <n v="9"/>
    <n v="0.92077087794432544"/>
    <n v="0"/>
    <n v="0.55555555555555558"/>
    <n v="0"/>
  </r>
  <r>
    <x v="15"/>
    <s v="2021-05-07"/>
    <s v="Pedro Bernal Meauri"/>
    <s v="Suba"/>
    <s v="Portal de Suba"/>
    <x v="1"/>
    <n v="350"/>
    <n v="24"/>
    <n v="1"/>
    <n v="7"/>
    <n v="18"/>
    <n v="0"/>
    <n v="375"/>
    <n v="25"/>
    <n v="0.93333333333333335"/>
    <n v="2.6666666666666666E-3"/>
    <n v="0.28000000000000003"/>
    <n v="0"/>
  </r>
  <r>
    <x v="15"/>
    <s v="2021-05-07"/>
    <s v="Pedro Bernal Meauri"/>
    <s v="Suba"/>
    <s v="Centro Suba"/>
    <x v="2"/>
    <n v="450"/>
    <n v="39"/>
    <n v="2"/>
    <n v="5"/>
    <n v="11"/>
    <n v="0"/>
    <n v="491"/>
    <n v="16"/>
    <n v="0.91649694501018331"/>
    <n v="4.0733197556008143E-3"/>
    <n v="0.3125"/>
    <n v="0"/>
  </r>
  <r>
    <x v="15"/>
    <s v="2021-05-07"/>
    <s v="Pedro Bernal Meauri"/>
    <s v="Suba"/>
    <s v="El Rincón"/>
    <x v="0"/>
    <n v="260"/>
    <n v="52"/>
    <n v="4"/>
    <n v="8"/>
    <n v="23"/>
    <n v="0"/>
    <n v="316"/>
    <n v="31"/>
    <n v="0.82278481012658233"/>
    <n v="1.2658227848101266E-2"/>
    <n v="0.25806451612903225"/>
    <n v="0"/>
  </r>
  <r>
    <x v="15"/>
    <s v="2021-05-07"/>
    <s v="Pedro Bernal Meauri"/>
    <s v="Engativá"/>
    <s v="Las Ferias"/>
    <x v="1"/>
    <n v="280"/>
    <n v="30"/>
    <n v="1"/>
    <n v="8"/>
    <n v="7"/>
    <n v="0"/>
    <n v="311"/>
    <n v="15"/>
    <n v="0.90032154340836013"/>
    <n v="3.2154340836012861E-3"/>
    <n v="0.53333333333333333"/>
    <n v="0"/>
  </r>
  <r>
    <x v="15"/>
    <s v="2021-05-07"/>
    <s v="Pedro Bernal Meauri"/>
    <s v="Fontibón"/>
    <s v="Ciudad Hayuelos"/>
    <x v="2"/>
    <n v="380"/>
    <n v="23"/>
    <n v="0"/>
    <n v="2"/>
    <n v="3"/>
    <n v="0"/>
    <n v="403"/>
    <n v="5"/>
    <n v="0.94292803970223327"/>
    <n v="0"/>
    <n v="0.4"/>
    <n v="0"/>
  </r>
  <r>
    <x v="15"/>
    <s v="2021-05-07"/>
    <s v="Pedro Bernal Meauri"/>
    <s v="Fontibón"/>
    <s v="Antigua estación del ferrocarril"/>
    <x v="1"/>
    <n v="300"/>
    <n v="53"/>
    <n v="4"/>
    <n v="11"/>
    <n v="6"/>
    <n v="0"/>
    <n v="357"/>
    <n v="17"/>
    <n v="0.84033613445378152"/>
    <n v="1.1204481792717087E-2"/>
    <n v="0.6470588235294118"/>
    <n v="0"/>
  </r>
  <r>
    <x v="15"/>
    <s v="2021-05-07"/>
    <s v="Pedro Bernal Meauri"/>
    <s v="Fontibón"/>
    <s v="Fontibón"/>
    <x v="0"/>
    <n v="260"/>
    <n v="32"/>
    <n v="1"/>
    <n v="14"/>
    <n v="27"/>
    <n v="0"/>
    <n v="293"/>
    <n v="41"/>
    <n v="0.88737201365187712"/>
    <n v="3.4129692832764505E-3"/>
    <n v="0.34146341463414637"/>
    <n v="0"/>
  </r>
  <r>
    <x v="16"/>
    <s v="2021-05-21"/>
    <s v="Pedro Bernal Meauri"/>
    <s v="Barrio Unidos"/>
    <s v="La Floresta"/>
    <x v="2"/>
    <n v="350"/>
    <n v="50"/>
    <n v="1"/>
    <n v="5"/>
    <n v="9"/>
    <n v="0"/>
    <n v="401"/>
    <n v="14"/>
    <n v="0.87281795511221949"/>
    <n v="2.4937655860349127E-3"/>
    <n v="0.35714285714285715"/>
    <n v="0"/>
  </r>
  <r>
    <x v="16"/>
    <s v="2021-05-21"/>
    <s v="Pedro Bernal Meauri"/>
    <s v="Barrio Unidos"/>
    <s v="Siete de Agosto"/>
    <x v="0"/>
    <n v="330"/>
    <n v="55"/>
    <n v="5"/>
    <n v="6"/>
    <n v="9"/>
    <n v="0"/>
    <n v="390"/>
    <n v="15"/>
    <n v="0.84615384615384615"/>
    <n v="1.282051282051282E-2"/>
    <n v="0.4"/>
    <n v="0"/>
  </r>
  <r>
    <x v="16"/>
    <s v="2021-05-21"/>
    <s v="Pedro Bernal Meauri"/>
    <s v="Barrio Unidos"/>
    <s v="Siete de Agosto"/>
    <x v="1"/>
    <n v="260"/>
    <n v="37"/>
    <n v="5"/>
    <n v="5"/>
    <n v="9"/>
    <n v="0"/>
    <n v="302"/>
    <n v="14"/>
    <n v="0.86092715231788075"/>
    <n v="1.6556291390728478E-2"/>
    <n v="0.35714285714285715"/>
    <n v="0"/>
  </r>
  <r>
    <x v="16"/>
    <s v="2021-05-21"/>
    <s v="Pedro Bernal Meauri"/>
    <s v="Teusaquillo"/>
    <s v="Pablo VI"/>
    <x v="0"/>
    <n v="230"/>
    <n v="14"/>
    <n v="0"/>
    <n v="6"/>
    <n v="4"/>
    <n v="0"/>
    <n v="244"/>
    <n v="10"/>
    <n v="0.94262295081967218"/>
    <n v="0"/>
    <n v="0.6"/>
    <n v="0"/>
  </r>
  <r>
    <x v="16"/>
    <s v="2021-05-21"/>
    <s v="Pedro Bernal Meauri"/>
    <s v="Teusaquillo"/>
    <s v="Galerías"/>
    <x v="2"/>
    <n v="380"/>
    <n v="48"/>
    <n v="2"/>
    <n v="14"/>
    <n v="13"/>
    <n v="0"/>
    <n v="430"/>
    <n v="27"/>
    <n v="0.88372093023255816"/>
    <n v="4.6511627906976744E-3"/>
    <n v="0.51851851851851849"/>
    <n v="0"/>
  </r>
  <r>
    <x v="16"/>
    <s v="2021-05-21"/>
    <s v="Pedro Bernal Meauri"/>
    <s v="Teusaquillo"/>
    <s v="Teusaquillo"/>
    <x v="1"/>
    <n v="210"/>
    <n v="15"/>
    <n v="4"/>
    <n v="7"/>
    <n v="3"/>
    <n v="0"/>
    <n v="229"/>
    <n v="10"/>
    <n v="0.91703056768558955"/>
    <n v="1.7467248908296942E-2"/>
    <n v="0.7"/>
    <n v="0"/>
  </r>
  <r>
    <x v="17"/>
    <s v="2021-06-01"/>
    <s v="Hernan Dario Vargas Galvan"/>
    <s v="Santa fe"/>
    <s v="La perseverancia"/>
    <x v="0"/>
    <n v="125"/>
    <n v="22"/>
    <n v="8"/>
    <n v="1"/>
    <n v="0"/>
    <n v="0"/>
    <n v="155"/>
    <n v="1"/>
    <n v="0.80645161290322576"/>
    <n v="5.1612903225806452E-2"/>
    <n v="1"/>
    <n v="0"/>
  </r>
  <r>
    <x v="17"/>
    <s v="2021-06-01"/>
    <s v="Hernan Dario Vargas Galvan"/>
    <s v="Santa fe"/>
    <m/>
    <x v="2"/>
    <n v="164"/>
    <n v="33"/>
    <n v="24"/>
    <n v="22"/>
    <n v="4"/>
    <n v="4"/>
    <n v="221"/>
    <n v="30"/>
    <n v="0.74208144796380093"/>
    <n v="0.10859728506787331"/>
    <n v="0.73333333333333328"/>
    <n v="0.13333333333333333"/>
  </r>
  <r>
    <x v="17"/>
    <s v="2021-06-01"/>
    <s v="Pedro Bernal Meauri"/>
    <s v="San Cristóbal"/>
    <s v="20 de Julio"/>
    <x v="1"/>
    <n v="185"/>
    <n v="35"/>
    <n v="10"/>
    <n v="23"/>
    <n v="46"/>
    <n v="4"/>
    <n v="230"/>
    <n v="73"/>
    <n v="0.80434782608695654"/>
    <n v="4.3478260869565216E-2"/>
    <n v="0.31506849315068491"/>
    <n v="5.4794520547945202E-2"/>
  </r>
  <r>
    <x v="17"/>
    <s v="2021-06-01"/>
    <s v="Pedro Bernal Meauri"/>
    <s v="San Cristóbal"/>
    <s v="20 de Julio"/>
    <x v="0"/>
    <n v="205"/>
    <n v="31"/>
    <n v="5"/>
    <n v="31"/>
    <n v="61"/>
    <n v="9"/>
    <n v="241"/>
    <n v="101"/>
    <n v="0.85062240663900412"/>
    <n v="2.0746887966804978E-2"/>
    <n v="0.30693069306930693"/>
    <n v="8.9108910891089105E-2"/>
  </r>
  <r>
    <x v="17"/>
    <s v="2021-06-01"/>
    <s v="Pedro Bernal Meauri"/>
    <s v="San Cristóbal"/>
    <s v="20 de Julio"/>
    <x v="2"/>
    <n v="165"/>
    <n v="16"/>
    <n v="5"/>
    <n v="20"/>
    <n v="36"/>
    <n v="5"/>
    <n v="186"/>
    <n v="61"/>
    <n v="0.88709677419354838"/>
    <n v="2.6881720430107527E-2"/>
    <n v="0.32786885245901637"/>
    <n v="8.1967213114754092E-2"/>
  </r>
  <r>
    <x v="17"/>
    <s v="2021-06-01"/>
    <s v="Mileidy Araque Bedoya"/>
    <s v="Antonio Nariño"/>
    <s v="RESTREPO"/>
    <x v="1"/>
    <n v="135"/>
    <n v="21"/>
    <n v="0"/>
    <n v="8"/>
    <n v="7"/>
    <n v="0"/>
    <n v="156"/>
    <n v="15"/>
    <n v="0.86538461538461542"/>
    <n v="0"/>
    <n v="0.53333333333333333"/>
    <n v="0"/>
  </r>
  <r>
    <x v="17"/>
    <s v="2021-06-01"/>
    <s v="Mileidy Araque Bedoya"/>
    <s v="Antonio Nariño"/>
    <s v="RESTREPO"/>
    <x v="1"/>
    <n v="138"/>
    <n v="27"/>
    <n v="3"/>
    <n v="4"/>
    <n v="0"/>
    <n v="0"/>
    <n v="168"/>
    <n v="4"/>
    <n v="0.8214285714285714"/>
    <n v="1.7857142857142856E-2"/>
    <n v="1"/>
    <n v="0"/>
  </r>
  <r>
    <x v="17"/>
    <s v="2021-06-01"/>
    <s v="Juan Carlos Valencia Salazar"/>
    <s v="La Candelaria"/>
    <s v="Egipto"/>
    <x v="0"/>
    <n v="59"/>
    <n v="16"/>
    <n v="3"/>
    <n v="0"/>
    <n v="1"/>
    <n v="0"/>
    <n v="78"/>
    <n v="1"/>
    <n v="0.75641025641025639"/>
    <n v="3.8461538461538464E-2"/>
    <n v="0"/>
    <n v="0"/>
  </r>
  <r>
    <x v="17"/>
    <s v="2021-06-01"/>
    <s v="Juan Carlos Valencia Salazar"/>
    <s v="La Candelaria"/>
    <s v="plaza Bolivar"/>
    <x v="1"/>
    <n v="189"/>
    <n v="46"/>
    <n v="10"/>
    <n v="8"/>
    <n v="6"/>
    <n v="4"/>
    <n v="245"/>
    <n v="18"/>
    <n v="0.77142857142857146"/>
    <n v="4.0816326530612242E-2"/>
    <n v="0.44444444444444442"/>
    <n v="0.22222222222222221"/>
  </r>
  <r>
    <x v="17"/>
    <s v="2021-06-01"/>
    <s v="Mileidy Araque Bedoya"/>
    <s v="Antonio Nariño"/>
    <s v="RESTREPO"/>
    <x v="1"/>
    <n v="119"/>
    <n v="26"/>
    <n v="0"/>
    <n v="15"/>
    <n v="25"/>
    <n v="0"/>
    <n v="145"/>
    <n v="40"/>
    <n v="0.82068965517241377"/>
    <n v="0"/>
    <n v="0.375"/>
    <n v="0"/>
  </r>
  <r>
    <x v="17"/>
    <s v="2021-06-01"/>
    <s v="Juan Carlos Valencia Salazar"/>
    <s v="La Candelaria"/>
    <s v="centro"/>
    <x v="1"/>
    <n v="165"/>
    <n v="39"/>
    <n v="10"/>
    <n v="6"/>
    <n v="3"/>
    <n v="2"/>
    <n v="214"/>
    <n v="11"/>
    <n v="0.7710280373831776"/>
    <n v="4.6728971962616821E-2"/>
    <n v="0.54545454545454541"/>
    <n v="0.18181818181818182"/>
  </r>
  <r>
    <x v="17"/>
    <s v="2021-06-01"/>
    <s v="Hernan Dario Vargas Galvan"/>
    <s v="Santa fe"/>
    <m/>
    <x v="1"/>
    <n v="279"/>
    <n v="65"/>
    <n v="16"/>
    <n v="17"/>
    <n v="38"/>
    <n v="9"/>
    <n v="360"/>
    <n v="64"/>
    <n v="0.77500000000000002"/>
    <n v="4.4444444444444446E-2"/>
    <n v="0.265625"/>
    <n v="0.140625"/>
  </r>
  <r>
    <x v="18"/>
    <s v="2021-06-03"/>
    <s v="Mileidy Araque Bedoya"/>
    <s v="Teusaquillo"/>
    <s v="GALERIAS"/>
    <x v="1"/>
    <n v="179"/>
    <n v="28"/>
    <n v="0"/>
    <n v="5"/>
    <n v="1"/>
    <n v="2"/>
    <n v="207"/>
    <n v="8"/>
    <n v="0.86473429951690817"/>
    <n v="0"/>
    <n v="0.625"/>
    <n v="0.25"/>
  </r>
  <r>
    <x v="18"/>
    <s v="2021-06-03"/>
    <s v="Mileidy Araque Bedoya"/>
    <s v="Teusaquillo"/>
    <s v="GALERIAS"/>
    <x v="2"/>
    <n v="151"/>
    <n v="18"/>
    <n v="7"/>
    <n v="20"/>
    <n v="5"/>
    <n v="3"/>
    <n v="176"/>
    <n v="28"/>
    <n v="0.85795454545454541"/>
    <n v="3.9772727272727272E-2"/>
    <n v="0.7142857142857143"/>
    <n v="0.10714285714285714"/>
  </r>
  <r>
    <x v="18"/>
    <s v="2021-06-03"/>
    <s v="Mileidy Araque Bedoya"/>
    <s v="Teusaquillo"/>
    <s v="GALERIAS"/>
    <x v="1"/>
    <n v="78"/>
    <n v="18"/>
    <n v="5"/>
    <n v="2"/>
    <n v="1"/>
    <n v="0"/>
    <n v="101"/>
    <n v="3"/>
    <n v="0.7722772277227723"/>
    <n v="4.9504950495049507E-2"/>
    <n v="0.66666666666666663"/>
    <n v="0"/>
  </r>
  <r>
    <x v="19"/>
    <s v="2021-06-04"/>
    <s v="Hernan Dario Vargas"/>
    <s v="Barrio Unidos"/>
    <s v="7 de Agosto"/>
    <x v="0"/>
    <n v="184"/>
    <n v="27"/>
    <n v="5"/>
    <n v="12"/>
    <n v="16"/>
    <n v="3"/>
    <n v="216"/>
    <n v="31"/>
    <n v="0.85185185185185186"/>
    <n v="2.3148148148148147E-2"/>
    <n v="0.38709677419354838"/>
    <n v="9.6774193548387094E-2"/>
  </r>
  <r>
    <x v="19"/>
    <s v="2021-06-04"/>
    <s v="Hernan Dario Vargas"/>
    <s v="Barrio Unidos"/>
    <s v="siete de agosto"/>
    <x v="1"/>
    <n v="249"/>
    <n v="76"/>
    <n v="7"/>
    <n v="7"/>
    <n v="21"/>
    <n v="0"/>
    <n v="332"/>
    <n v="28"/>
    <n v="0.75"/>
    <n v="2.1084337349397589E-2"/>
    <n v="0.25"/>
    <n v="0"/>
  </r>
  <r>
    <x v="19"/>
    <s v="2021-06-04"/>
    <s v="Hernan Dario Vargas"/>
    <s v="Barrio Unidos"/>
    <s v="Siete de agosto"/>
    <x v="1"/>
    <n v="229"/>
    <n v="72"/>
    <n v="14"/>
    <n v="7"/>
    <n v="21"/>
    <n v="0"/>
    <n v="315"/>
    <n v="28"/>
    <n v="0.72698412698412695"/>
    <n v="4.4444444444444446E-2"/>
    <n v="0.25"/>
    <n v="0"/>
  </r>
  <r>
    <x v="19"/>
    <s v="2021-06-04"/>
    <s v="Hernan Dario Vargas"/>
    <s v="Barrio Unidos"/>
    <s v="siete de agosto"/>
    <x v="1"/>
    <n v="194"/>
    <n v="36"/>
    <n v="7"/>
    <n v="7"/>
    <n v="21"/>
    <n v="0"/>
    <n v="237"/>
    <n v="28"/>
    <n v="0.81856540084388185"/>
    <n v="2.9535864978902954E-2"/>
    <n v="0.25"/>
    <n v="0"/>
  </r>
  <r>
    <x v="20"/>
    <s v="2021-06-08"/>
    <s v="Juan Carlos Valencia Salazar"/>
    <s v="Kennedy"/>
    <s v="kennedy central"/>
    <x v="1"/>
    <n v="153"/>
    <n v="40"/>
    <n v="4"/>
    <n v="25"/>
    <n v="30"/>
    <n v="2"/>
    <n v="197"/>
    <n v="57"/>
    <n v="0.7766497461928934"/>
    <n v="2.030456852791878E-2"/>
    <n v="0.43859649122807015"/>
    <n v="3.5087719298245612E-2"/>
  </r>
  <r>
    <x v="20"/>
    <s v="2021-06-08"/>
    <s v="Mileidy Araque Bedoya"/>
    <s v="Bosa"/>
    <s v="BOSA  CENTRO"/>
    <x v="1"/>
    <n v="181"/>
    <n v="45"/>
    <n v="4"/>
    <n v="3"/>
    <n v="5"/>
    <n v="0"/>
    <n v="230"/>
    <n v="8"/>
    <n v="0.78695652173913044"/>
    <n v="1.7391304347826087E-2"/>
    <n v="0.375"/>
    <n v="0"/>
  </r>
  <r>
    <x v="20"/>
    <s v="2021-06-08"/>
    <s v="MILEIDYB ARAQUE BEDOYA"/>
    <s v="Bosa"/>
    <s v="BOSA"/>
    <x v="2"/>
    <n v="93"/>
    <n v="23"/>
    <n v="7"/>
    <n v="9"/>
    <n v="15"/>
    <n v="0"/>
    <n v="123"/>
    <n v="24"/>
    <n v="0.75609756097560976"/>
    <n v="5.6910569105691054E-2"/>
    <n v="0.375"/>
    <n v="0"/>
  </r>
  <r>
    <x v="20"/>
    <s v="2021-06-08"/>
    <s v="Mileidy Araque Bedoya"/>
    <s v="Bosa"/>
    <s v="BOSA LA ESTCION"/>
    <x v="1"/>
    <n v="191"/>
    <n v="32"/>
    <n v="5"/>
    <n v="5"/>
    <n v="0"/>
    <n v="0"/>
    <n v="228"/>
    <n v="5"/>
    <n v="0.83771929824561409"/>
    <n v="2.1929824561403508E-2"/>
    <n v="1"/>
    <n v="0"/>
  </r>
  <r>
    <x v="20"/>
    <s v="2021-06-08"/>
    <s v="Juan Carlos Valencia Salazar"/>
    <s v="Kennedy"/>
    <s v="Kennedy central"/>
    <x v="1"/>
    <n v="167"/>
    <n v="57"/>
    <n v="4"/>
    <n v="55"/>
    <n v="37"/>
    <n v="15"/>
    <n v="228"/>
    <n v="107"/>
    <n v="0.73245614035087714"/>
    <n v="1.7543859649122806E-2"/>
    <n v="0.51401869158878499"/>
    <n v="0.14018691588785046"/>
  </r>
  <r>
    <x v="20"/>
    <s v="2021-06-08"/>
    <s v="Juan Carlos Valencia Salazar"/>
    <s v="Kennedy"/>
    <s v="Kennedy central"/>
    <x v="1"/>
    <n v="157"/>
    <n v="24"/>
    <n v="5"/>
    <n v="36"/>
    <n v="28"/>
    <n v="10"/>
    <n v="186"/>
    <n v="74"/>
    <n v="0.84408602150537637"/>
    <n v="2.6881720430107527E-2"/>
    <n v="0.48648648648648651"/>
    <n v="0.13513513513513514"/>
  </r>
  <r>
    <x v="20"/>
    <s v="2021-06-08"/>
    <s v="Pedro Bernal Meauri"/>
    <s v="Fontibón"/>
    <s v="Fontibón Centro"/>
    <x v="1"/>
    <n v="134"/>
    <n v="23"/>
    <n v="0"/>
    <n v="13"/>
    <n v="8"/>
    <n v="0"/>
    <n v="157"/>
    <n v="21"/>
    <n v="0.85350318471337583"/>
    <n v="0"/>
    <n v="0.61904761904761907"/>
    <n v="0"/>
  </r>
  <r>
    <x v="20"/>
    <s v="2021-06-08"/>
    <s v="Pedro Bernal Meauri"/>
    <s v="Fontibón"/>
    <s v="Fontibón Centro"/>
    <x v="0"/>
    <n v="130"/>
    <n v="30"/>
    <n v="2"/>
    <n v="13"/>
    <n v="6"/>
    <n v="0"/>
    <n v="162"/>
    <n v="19"/>
    <n v="0.80246913580246915"/>
    <n v="1.2345679012345678E-2"/>
    <n v="0.68421052631578949"/>
    <n v="0"/>
  </r>
  <r>
    <x v="20"/>
    <s v="2021-06-08"/>
    <s v="Pedro Bernal Meauri"/>
    <s v="Fontibón"/>
    <s v="Fontibón Centro"/>
    <x v="1"/>
    <n v="192"/>
    <n v="30"/>
    <n v="4"/>
    <n v="18"/>
    <n v="34"/>
    <n v="0"/>
    <n v="226"/>
    <n v="52"/>
    <n v="0.84955752212389379"/>
    <n v="1.7699115044247787E-2"/>
    <n v="0.34615384615384615"/>
    <n v="0"/>
  </r>
  <r>
    <x v="21"/>
    <s v="2021-06-10"/>
    <s v="Hernan Darío Vargas Galván"/>
    <s v="Tunjuelito"/>
    <s v="San carlos"/>
    <x v="0"/>
    <n v="175"/>
    <n v="27"/>
    <n v="11"/>
    <n v="2"/>
    <n v="4"/>
    <n v="0"/>
    <n v="213"/>
    <n v="6"/>
    <n v="0.82159624413145538"/>
    <n v="5.1643192488262914E-2"/>
    <n v="0.33333333333333331"/>
    <n v="0"/>
  </r>
  <r>
    <x v="21"/>
    <s v="2021-06-10"/>
    <s v="Juan Carlos Valencia Salazar"/>
    <s v="Rafael Uribe Uribe"/>
    <s v="Olaya"/>
    <x v="1"/>
    <n v="89"/>
    <n v="10"/>
    <n v="3"/>
    <n v="10"/>
    <n v="21"/>
    <n v="5"/>
    <n v="102"/>
    <n v="36"/>
    <n v="0.87254901960784315"/>
    <n v="2.9411764705882353E-2"/>
    <n v="0.27777777777777779"/>
    <n v="0.1388888888888889"/>
  </r>
  <r>
    <x v="21"/>
    <s v="2021-06-10"/>
    <s v="Mileidy Araque Bedoya"/>
    <s v="Puente Aranda"/>
    <s v="zona industrial"/>
    <x v="1"/>
    <n v="83"/>
    <n v="16"/>
    <n v="2"/>
    <n v="9"/>
    <n v="2"/>
    <n v="0"/>
    <n v="101"/>
    <n v="11"/>
    <n v="0.82178217821782173"/>
    <n v="1.9801980198019802E-2"/>
    <n v="0.81818181818181823"/>
    <n v="0"/>
  </r>
  <r>
    <x v="21"/>
    <s v="2021-06-10"/>
    <s v="Mileidy Araque Bedoya"/>
    <s v="Puente Aranda"/>
    <s v="ZONA INDUSTRIAL"/>
    <x v="0"/>
    <n v="93"/>
    <n v="11"/>
    <n v="1"/>
    <n v="4"/>
    <n v="2"/>
    <n v="0"/>
    <n v="105"/>
    <n v="6"/>
    <n v="0.88571428571428568"/>
    <n v="9.5238095238095247E-3"/>
    <n v="0.66666666666666663"/>
    <n v="0"/>
  </r>
  <r>
    <x v="21"/>
    <s v="2021-06-10"/>
    <s v="Mileidy Araque Bedoya"/>
    <s v="Puente Aranda"/>
    <s v="ZONA INDUSTRIAL"/>
    <x v="2"/>
    <n v="126"/>
    <n v="44"/>
    <n v="3"/>
    <n v="13"/>
    <n v="8"/>
    <n v="0"/>
    <n v="173"/>
    <n v="21"/>
    <n v="0.72832369942196529"/>
    <n v="1.7341040462427744E-2"/>
    <n v="0.61904761904761907"/>
    <n v="0"/>
  </r>
  <r>
    <x v="21"/>
    <s v="2021-06-10"/>
    <s v="Pedro Bernal Meauri"/>
    <s v="Suba"/>
    <s v="Suba Centro"/>
    <x v="2"/>
    <n v="376"/>
    <n v="43"/>
    <n v="2"/>
    <n v="25"/>
    <n v="14"/>
    <n v="2"/>
    <n v="421"/>
    <n v="41"/>
    <n v="0.89311163895486934"/>
    <n v="4.7505938242280287E-3"/>
    <n v="0.6097560975609756"/>
    <n v="4.878048780487805E-2"/>
  </r>
  <r>
    <x v="21"/>
    <s v="2021-06-10"/>
    <s v="Pedro Bernal Meauri"/>
    <s v="Suba"/>
    <s v="Suba Centro"/>
    <x v="1"/>
    <n v="192"/>
    <n v="16"/>
    <n v="4"/>
    <n v="19"/>
    <n v="8"/>
    <n v="0"/>
    <n v="212"/>
    <n v="27"/>
    <n v="0.90566037735849059"/>
    <n v="1.8867924528301886E-2"/>
    <n v="0.70370370370370372"/>
    <n v="0"/>
  </r>
  <r>
    <x v="21"/>
    <s v="2021-06-10"/>
    <s v="Pedro Bernal Meauri"/>
    <s v="Suba"/>
    <s v="Suba centro"/>
    <x v="3"/>
    <n v="157"/>
    <n v="18"/>
    <n v="6"/>
    <n v="3"/>
    <n v="1"/>
    <n v="0"/>
    <n v="181"/>
    <n v="4"/>
    <n v="0.86740331491712708"/>
    <n v="3.3149171270718231E-2"/>
    <n v="0.75"/>
    <n v="0"/>
  </r>
  <r>
    <x v="21"/>
    <s v="2021-06-10"/>
    <s v="Juan Carlos Valencia Salazar"/>
    <s v="Rafael Uribe Uribe"/>
    <s v="Olaya"/>
    <x v="1"/>
    <n v="115"/>
    <n v="33"/>
    <n v="3"/>
    <n v="16"/>
    <n v="24"/>
    <n v="5"/>
    <n v="151"/>
    <n v="45"/>
    <n v="0.76158940397350994"/>
    <n v="1.9867549668874173E-2"/>
    <n v="0.35555555555555557"/>
    <n v="0.1111111111111111"/>
  </r>
  <r>
    <x v="21"/>
    <s v="2021-06-10"/>
    <s v="Juan Caros Valencia S"/>
    <s v="Rafael Uribe Uribe"/>
    <s v="Centenario"/>
    <x v="1"/>
    <n v="143"/>
    <n v="99"/>
    <n v="43"/>
    <n v="10"/>
    <n v="13"/>
    <n v="4"/>
    <n v="285"/>
    <n v="27"/>
    <n v="0.50175438596491229"/>
    <n v="0.15087719298245614"/>
    <n v="0.37037037037037035"/>
    <n v="0.14814814814814814"/>
  </r>
  <r>
    <x v="21"/>
    <s v="2021-06-10"/>
    <s v="Hernán Darío Vargas Galván"/>
    <s v="Tunjuelito"/>
    <s v="Tunal"/>
    <x v="1"/>
    <n v="209"/>
    <n v="23"/>
    <n v="8"/>
    <n v="14"/>
    <n v="6"/>
    <n v="0"/>
    <n v="240"/>
    <n v="20"/>
    <n v="0.87083333333333335"/>
    <n v="3.3333333333333333E-2"/>
    <n v="0.7"/>
    <n v="0"/>
  </r>
  <r>
    <x v="21"/>
    <s v="2021-06-10"/>
    <s v="Hernán Darío Vargas Galván"/>
    <s v="Tunjuelito"/>
    <s v="Tunal"/>
    <x v="2"/>
    <n v="257"/>
    <n v="52"/>
    <n v="6"/>
    <n v="9"/>
    <n v="12"/>
    <n v="3"/>
    <n v="315"/>
    <n v="24"/>
    <n v="0.81587301587301586"/>
    <n v="1.9047619047619049E-2"/>
    <n v="0.375"/>
    <n v="0.125"/>
  </r>
  <r>
    <x v="22"/>
    <s v="2021-06-11"/>
    <s v="Pedro Bernal Meauri"/>
    <s v="Usaquén"/>
    <s v="Unicentro"/>
    <x v="2"/>
    <n v="191"/>
    <n v="37"/>
    <n v="23"/>
    <n v="10"/>
    <n v="14"/>
    <n v="4"/>
    <n v="251"/>
    <n v="28"/>
    <n v="0.76095617529880477"/>
    <n v="9.1633466135458169E-2"/>
    <n v="0.35714285714285715"/>
    <n v="0.14285714285714285"/>
  </r>
  <r>
    <x v="22"/>
    <s v="2021-06-11"/>
    <s v="Pedro Bernal Meauri"/>
    <s v="Usaquén"/>
    <s v="Santa Barbara Occidental"/>
    <x v="1"/>
    <n v="195"/>
    <n v="43"/>
    <n v="8"/>
    <n v="11"/>
    <n v="9"/>
    <n v="13"/>
    <n v="246"/>
    <n v="33"/>
    <n v="0.79268292682926833"/>
    <n v="3.2520325203252036E-2"/>
    <n v="0.33333333333333331"/>
    <n v="0.39393939393939392"/>
  </r>
  <r>
    <x v="22"/>
    <s v="2021-06-11"/>
    <s v="Pedro Bernal Meauri"/>
    <s v="Usaquén"/>
    <s v="Santa Barbara Occidental"/>
    <x v="1"/>
    <n v="174"/>
    <n v="44"/>
    <n v="3"/>
    <n v="11"/>
    <n v="7"/>
    <n v="3"/>
    <n v="221"/>
    <n v="21"/>
    <n v="0.78733031674208143"/>
    <n v="1.3574660633484163E-2"/>
    <n v="0.52380952380952384"/>
    <n v="0.14285714285714285"/>
  </r>
  <r>
    <x v="22"/>
    <s v="2021-06-11"/>
    <s v="Mileidy Araque Bedoya"/>
    <s v="Santa fe"/>
    <s v="SAN DIEGO"/>
    <x v="1"/>
    <n v="199"/>
    <n v="44"/>
    <n v="4"/>
    <n v="4"/>
    <n v="7"/>
    <n v="3"/>
    <n v="247"/>
    <n v="14"/>
    <n v="0.80566801619433204"/>
    <n v="1.6194331983805668E-2"/>
    <n v="0.2857142857142857"/>
    <n v="0.21428571428571427"/>
  </r>
  <r>
    <x v="22"/>
    <s v="2021-06-11"/>
    <s v="Mileidy Araque Bedoya"/>
    <s v="Santa fe"/>
    <s v="SAN DIEGO"/>
    <x v="1"/>
    <n v="117"/>
    <n v="19"/>
    <n v="9"/>
    <n v="4"/>
    <n v="7"/>
    <n v="4"/>
    <n v="145"/>
    <n v="15"/>
    <n v="0.80689655172413788"/>
    <n v="6.2068965517241378E-2"/>
    <n v="0.26666666666666666"/>
    <n v="0.26666666666666666"/>
  </r>
  <r>
    <x v="22"/>
    <s v="2021-06-11"/>
    <s v="Mileidy Araque Bedoya"/>
    <s v="Santa fe"/>
    <s v="PERSEVERANCIA"/>
    <x v="0"/>
    <n v="99"/>
    <n v="13"/>
    <n v="0"/>
    <n v="0"/>
    <n v="0"/>
    <n v="0"/>
    <n v="112"/>
    <n v="0"/>
    <n v="0.8839285714285714"/>
    <n v="0"/>
    <e v="#DIV/0!"/>
    <e v="#DIV/0!"/>
  </r>
  <r>
    <x v="23"/>
    <s v="2021-06-12"/>
    <s v="Pedro Bernal Meauri"/>
    <s v="Antonio Nariño"/>
    <s v="Restrepo"/>
    <x v="0"/>
    <n v="212"/>
    <n v="56"/>
    <n v="10"/>
    <n v="43"/>
    <n v="46"/>
    <n v="10"/>
    <n v="278"/>
    <n v="99"/>
    <n v="0.76258992805755399"/>
    <n v="3.5971223021582732E-2"/>
    <n v="0.43434343434343436"/>
    <n v="0.10101010101010101"/>
  </r>
  <r>
    <x v="23"/>
    <s v="2021-06-12"/>
    <s v="Pedro Bernal Meauri"/>
    <s v="Antonio Nariño"/>
    <s v="Restrepo"/>
    <x v="1"/>
    <n v="150"/>
    <n v="44"/>
    <n v="8"/>
    <n v="6"/>
    <n v="11"/>
    <n v="0"/>
    <n v="202"/>
    <n v="17"/>
    <n v="0.74257425742574257"/>
    <n v="3.9603960396039604E-2"/>
    <n v="0.35294117647058826"/>
    <n v="0"/>
  </r>
  <r>
    <x v="23"/>
    <s v="2021-06-12"/>
    <s v="Pedro Bernal Meauri"/>
    <s v="Antonio Nariño"/>
    <s v="Restrepo"/>
    <x v="2"/>
    <n v="85"/>
    <n v="10"/>
    <n v="14"/>
    <n v="2"/>
    <n v="5"/>
    <n v="0"/>
    <n v="109"/>
    <n v="7"/>
    <n v="0.77981651376146788"/>
    <n v="0.12844036697247707"/>
    <n v="0.2857142857142857"/>
    <n v="0"/>
  </r>
  <r>
    <x v="23"/>
    <s v="2021-06-12"/>
    <s v="Mileidy Araque Bedoya"/>
    <s v="Bosa"/>
    <s v="bosa"/>
    <x v="1"/>
    <n v="67"/>
    <n v="16"/>
    <n v="-10"/>
    <n v="10"/>
    <n v="5"/>
    <n v="0"/>
    <n v="73"/>
    <n v="15"/>
    <n v="0.9178082191780822"/>
    <n v="-0.13698630136986301"/>
    <n v="0.66666666666666663"/>
    <n v="0"/>
  </r>
  <r>
    <x v="23"/>
    <s v="2021-06-12"/>
    <s v="Mileidy Araque Bedoya"/>
    <s v="Bosa"/>
    <s v="BOSA"/>
    <x v="2"/>
    <n v="95"/>
    <n v="31"/>
    <n v="7"/>
    <n v="22"/>
    <n v="8"/>
    <n v="5"/>
    <n v="133"/>
    <n v="35"/>
    <n v="0.7142857142857143"/>
    <n v="5.2631578947368418E-2"/>
    <n v="0.62857142857142856"/>
    <n v="0.14285714285714285"/>
  </r>
  <r>
    <x v="23"/>
    <s v="2021-06-12"/>
    <s v="Mileidy Araque Bedoya"/>
    <s v="Bosa"/>
    <s v="BOSA"/>
    <x v="1"/>
    <n v="57"/>
    <n v="22"/>
    <n v="5"/>
    <n v="15"/>
    <n v="7"/>
    <n v="0"/>
    <n v="84"/>
    <n v="22"/>
    <n v="0.6785714285714286"/>
    <n v="5.9523809523809521E-2"/>
    <n v="0.68181818181818177"/>
    <n v="0"/>
  </r>
  <r>
    <x v="24"/>
    <s v="2021-06-15"/>
    <s v="Pedro Bernal Meauri"/>
    <s v="Engativá"/>
    <s v="Las Ferias"/>
    <x v="0"/>
    <n v="182"/>
    <n v="62"/>
    <n v="9"/>
    <n v="13"/>
    <n v="64"/>
    <n v="1"/>
    <n v="253"/>
    <n v="78"/>
    <n v="0.71936758893280628"/>
    <n v="3.5573122529644272E-2"/>
    <n v="0.16666666666666666"/>
    <n v="1.282051282051282E-2"/>
  </r>
  <r>
    <x v="24"/>
    <s v="2021-06-15"/>
    <s v="Juan Carlos Valencia Salazar"/>
    <s v="Los Mártires"/>
    <s v="el gran san  es el nombre del centro comercial"/>
    <x v="1"/>
    <n v="205"/>
    <n v="39"/>
    <n v="6"/>
    <n v="47"/>
    <n v="72"/>
    <n v="8"/>
    <n v="250"/>
    <n v="127"/>
    <n v="0.82"/>
    <n v="2.4E-2"/>
    <n v="0.37007874015748032"/>
    <n v="6.2992125984251968E-2"/>
  </r>
  <r>
    <x v="24"/>
    <s v="2021-06-15"/>
    <s v="Juan Carlos Valencia Salazar"/>
    <s v="Los Mártires"/>
    <s v="San Jose"/>
    <x v="1"/>
    <n v="193"/>
    <n v="28"/>
    <n v="9"/>
    <n v="7"/>
    <n v="12"/>
    <n v="0"/>
    <n v="230"/>
    <n v="19"/>
    <n v="0.83913043478260874"/>
    <n v="3.9130434782608699E-2"/>
    <n v="0.36842105263157893"/>
    <n v="0"/>
  </r>
  <r>
    <x v="24"/>
    <s v="2021-06-15"/>
    <s v="Juan Carlos Valencia Salazar"/>
    <s v="Los Mártires"/>
    <s v="Paloquemao"/>
    <x v="1"/>
    <n v="239"/>
    <n v="78"/>
    <n v="3"/>
    <n v="14"/>
    <n v="45"/>
    <n v="0"/>
    <n v="320"/>
    <n v="59"/>
    <n v="0.74687499999999996"/>
    <n v="9.3749999999999997E-3"/>
    <n v="0.23728813559322035"/>
    <n v="0"/>
  </r>
  <r>
    <x v="24"/>
    <s v="2021-06-15"/>
    <s v="Hernán Darío Vargas Galván"/>
    <s v="Puente Aranda"/>
    <s v="Pradera"/>
    <x v="2"/>
    <n v="244"/>
    <n v="31"/>
    <n v="0"/>
    <n v="14"/>
    <n v="8"/>
    <n v="0"/>
    <n v="275"/>
    <n v="22"/>
    <n v="0.88727272727272732"/>
    <n v="0"/>
    <n v="0.63636363636363635"/>
    <n v="0"/>
  </r>
  <r>
    <x v="24"/>
    <s v="2021-06-15"/>
    <s v="Hernán Darío Vargas Galván"/>
    <s v="Puente Aranda"/>
    <s v="Trinidad"/>
    <x v="0"/>
    <n v="257"/>
    <n v="52"/>
    <n v="6"/>
    <n v="16"/>
    <n v="22"/>
    <n v="6"/>
    <n v="315"/>
    <n v="44"/>
    <n v="0.81587301587301586"/>
    <n v="1.9047619047619049E-2"/>
    <n v="0.36363636363636365"/>
    <n v="0.13636363636363635"/>
  </r>
  <r>
    <x v="24"/>
    <s v="2021-06-15"/>
    <s v="Hernán Darío Vargas Galván"/>
    <s v="Puente Aranda"/>
    <s v="Pradera"/>
    <x v="1"/>
    <n v="98"/>
    <n v="26"/>
    <n v="7"/>
    <n v="11"/>
    <n v="19"/>
    <n v="0"/>
    <n v="131"/>
    <n v="30"/>
    <n v="0.74809160305343514"/>
    <n v="5.3435114503816793E-2"/>
    <n v="0.36666666666666664"/>
    <n v="0"/>
  </r>
  <r>
    <x v="24"/>
    <s v="2021-06-15"/>
    <s v="Pedro Bernal Meauri"/>
    <s v="Engativá"/>
    <s v="Las Ferias"/>
    <x v="1"/>
    <n v="273"/>
    <n v="64"/>
    <n v="16"/>
    <n v="75"/>
    <n v="12"/>
    <n v="1"/>
    <n v="353"/>
    <n v="88"/>
    <n v="0.77337110481586402"/>
    <n v="4.5325779036827198E-2"/>
    <n v="0.85227272727272729"/>
    <n v="1.1363636363636364E-2"/>
  </r>
  <r>
    <x v="24"/>
    <s v="2021-06-15"/>
    <s v="Pedro Bernal Meauri"/>
    <s v="Engativá"/>
    <s v="Las Ferias"/>
    <x v="2"/>
    <n v="130"/>
    <n v="24"/>
    <n v="1"/>
    <n v="6"/>
    <n v="12"/>
    <n v="0"/>
    <n v="155"/>
    <n v="18"/>
    <n v="0.83870967741935487"/>
    <n v="6.4516129032258064E-3"/>
    <n v="0.33333333333333331"/>
    <n v="0"/>
  </r>
  <r>
    <x v="24"/>
    <s v="2021-06-15"/>
    <s v="Mileidy Araque  Bedoya"/>
    <s v="Ciudad Bolívar"/>
    <s v="Candelaria"/>
    <x v="2"/>
    <n v="105"/>
    <n v="14"/>
    <n v="7"/>
    <n v="34"/>
    <n v="12"/>
    <n v="9"/>
    <n v="126"/>
    <n v="55"/>
    <n v="0.83333333333333337"/>
    <n v="5.5555555555555552E-2"/>
    <n v="0.61818181818181817"/>
    <n v="0.16363636363636364"/>
  </r>
  <r>
    <x v="24"/>
    <s v="2021-06-15"/>
    <s v="Mileidy Araque Bedoya"/>
    <s v="Ciudad Bolívar"/>
    <s v="Perdomo"/>
    <x v="1"/>
    <n v="175"/>
    <n v="35"/>
    <n v="12"/>
    <n v="11"/>
    <n v="8"/>
    <n v="0"/>
    <n v="222"/>
    <n v="19"/>
    <n v="0.78828828828828834"/>
    <n v="5.4054054054054057E-2"/>
    <n v="0.57894736842105265"/>
    <n v="0"/>
  </r>
  <r>
    <x v="24"/>
    <s v="2021-06-15"/>
    <s v="Mileidy Araque Bedoya"/>
    <s v="Ciudad Bolívar"/>
    <s v="Candelaria la nueva"/>
    <x v="1"/>
    <n v="169"/>
    <n v="26"/>
    <n v="15"/>
    <n v="8"/>
    <n v="3"/>
    <n v="0"/>
    <n v="210"/>
    <n v="11"/>
    <n v="0.80476190476190479"/>
    <n v="7.1428571428571425E-2"/>
    <n v="0.72727272727272729"/>
    <n v="0"/>
  </r>
  <r>
    <x v="25"/>
    <s v="2021-06-16"/>
    <s v="Pedro Bernal Meauri"/>
    <s v="Chapinero"/>
    <s v="Chapinero"/>
    <x v="1"/>
    <n v="163"/>
    <n v="36"/>
    <n v="7"/>
    <n v="9"/>
    <n v="18"/>
    <n v="0"/>
    <n v="206"/>
    <n v="27"/>
    <n v="0.79126213592233008"/>
    <n v="3.3980582524271843E-2"/>
    <n v="0.33333333333333331"/>
    <n v="0"/>
  </r>
  <r>
    <x v="25"/>
    <s v="2021-06-16"/>
    <s v="Pedro Bernal Meauri"/>
    <s v="Chapinero"/>
    <s v="Chapinero"/>
    <x v="3"/>
    <n v="199"/>
    <n v="44"/>
    <n v="9"/>
    <n v="31"/>
    <n v="49"/>
    <n v="2"/>
    <n v="252"/>
    <n v="82"/>
    <n v="0.78968253968253965"/>
    <n v="3.5714285714285712E-2"/>
    <n v="0.37804878048780488"/>
    <n v="2.4390243902439025E-2"/>
  </r>
  <r>
    <x v="25"/>
    <s v="2021-06-16"/>
    <s v="Pedro Bernal Meauri"/>
    <s v="Chapinero"/>
    <s v="Chapinero"/>
    <x v="2"/>
    <n v="241"/>
    <n v="19"/>
    <n v="5"/>
    <n v="9"/>
    <n v="20"/>
    <n v="0"/>
    <n v="265"/>
    <n v="29"/>
    <n v="0.90943396226415096"/>
    <n v="1.8867924528301886E-2"/>
    <n v="0.31034482758620691"/>
    <n v="0"/>
  </r>
  <r>
    <x v="25"/>
    <s v="2021-06-16"/>
    <s v="Juan Carlos Valencia Salazar"/>
    <s v="Usme"/>
    <s v="Santa Librada"/>
    <x v="1"/>
    <n v="201"/>
    <n v="33"/>
    <n v="12"/>
    <n v="21"/>
    <n v="41"/>
    <n v="2"/>
    <n v="246"/>
    <n v="64"/>
    <n v="0.81707317073170727"/>
    <n v="4.878048780487805E-2"/>
    <n v="0.328125"/>
    <n v="3.125E-2"/>
  </r>
  <r>
    <x v="25"/>
    <s v="2021-06-16"/>
    <s v="Juan Carlos Valencia s"/>
    <s v="Usme"/>
    <s v="Brasilia"/>
    <x v="1"/>
    <n v="264"/>
    <n v="77"/>
    <n v="20"/>
    <n v="28"/>
    <n v="39"/>
    <n v="4"/>
    <n v="361"/>
    <n v="71"/>
    <n v="0.73130193905817176"/>
    <n v="5.5401662049861494E-2"/>
    <n v="0.39436619718309857"/>
    <n v="5.6338028169014086E-2"/>
  </r>
  <r>
    <x v="25"/>
    <s v="2021-06-16"/>
    <s v="Hernan Dario Vargas Galvan"/>
    <s v="La Candelaria"/>
    <s v="Egipto"/>
    <x v="0"/>
    <n v="45"/>
    <n v="12"/>
    <n v="0"/>
    <n v="2"/>
    <n v="1"/>
    <n v="0"/>
    <n v="57"/>
    <n v="3"/>
    <n v="0.78947368421052633"/>
    <n v="0"/>
    <n v="0.66666666666666663"/>
    <n v="0"/>
  </r>
  <r>
    <x v="25"/>
    <s v="2021-06-16"/>
    <s v="Hernan Dario Vargas Galvan"/>
    <s v="La Candelaria"/>
    <m/>
    <x v="1"/>
    <n v="461"/>
    <n v="98"/>
    <n v="0"/>
    <n v="28"/>
    <n v="36"/>
    <n v="8"/>
    <n v="559"/>
    <n v="72"/>
    <n v="0.8246869409660107"/>
    <n v="0"/>
    <n v="0.3888888888888889"/>
    <n v="0.1111111111111111"/>
  </r>
  <r>
    <x v="25"/>
    <s v="2021-06-16"/>
    <s v="Hernan Dario Vargas Galvan"/>
    <s v="La Candelaria"/>
    <m/>
    <x v="1"/>
    <n v="172"/>
    <n v="22"/>
    <n v="0"/>
    <n v="5"/>
    <n v="5"/>
    <n v="0"/>
    <n v="194"/>
    <n v="10"/>
    <n v="0.88659793814432986"/>
    <n v="0"/>
    <n v="0.5"/>
    <n v="0"/>
  </r>
  <r>
    <x v="25"/>
    <s v="2021-06-16"/>
    <s v="Mileidy Araque Bedoya"/>
    <s v="Rafael Uribe Uribe"/>
    <s v="20 julio  plaza de mercado"/>
    <x v="0"/>
    <n v="204"/>
    <n v="56"/>
    <n v="11"/>
    <n v="80"/>
    <n v="52"/>
    <n v="32"/>
    <n v="271"/>
    <n v="164"/>
    <n v="0.75276752767527677"/>
    <n v="4.0590405904059039E-2"/>
    <n v="0.48780487804878048"/>
    <n v="0.1951219512195122"/>
  </r>
  <r>
    <x v="25"/>
    <s v="2021-06-16"/>
    <s v="Mileidy Araque Bedoya"/>
    <s v="Rafael Uribe Uribe"/>
    <s v="20 de julio"/>
    <x v="2"/>
    <n v="104"/>
    <n v="37"/>
    <n v="7"/>
    <n v="10"/>
    <n v="17"/>
    <n v="2"/>
    <n v="148"/>
    <n v="29"/>
    <n v="0.70270270270270274"/>
    <n v="4.72972972972973E-2"/>
    <n v="0.34482758620689657"/>
    <n v="6.8965517241379309E-2"/>
  </r>
  <r>
    <x v="25"/>
    <s v="2021-06-16"/>
    <s v="Mileidy Araque Bedoya"/>
    <s v="Rafael Uribe Uribe"/>
    <s v="20 de julio estación contri sur"/>
    <x v="1"/>
    <n v="98"/>
    <n v="18"/>
    <n v="0"/>
    <n v="0"/>
    <n v="0"/>
    <n v="0"/>
    <n v="116"/>
    <n v="0"/>
    <n v="0.84482758620689657"/>
    <n v="0"/>
    <e v="#DIV/0!"/>
    <e v="#DIV/0!"/>
  </r>
  <r>
    <x v="25"/>
    <s v="2021-06-16"/>
    <s v="Juan Carlos Valencia Salazar"/>
    <s v="Usme"/>
    <s v="Santa Librada"/>
    <x v="1"/>
    <n v="278"/>
    <n v="75"/>
    <n v="12"/>
    <n v="25"/>
    <n v="41"/>
    <n v="1"/>
    <n v="365"/>
    <n v="67"/>
    <n v="0.76164383561643834"/>
    <n v="3.287671232876712E-2"/>
    <n v="0.37313432835820898"/>
    <n v="1.4925373134328358E-2"/>
  </r>
  <r>
    <x v="26"/>
    <s v="2021-06-17"/>
    <s v="Pedro Bernal Meauri"/>
    <s v="Teusaquillo"/>
    <s v="Teusaquillo"/>
    <x v="1"/>
    <n v="129"/>
    <n v="24"/>
    <n v="0"/>
    <n v="22"/>
    <n v="13"/>
    <n v="0"/>
    <n v="153"/>
    <n v="35"/>
    <n v="0.84313725490196079"/>
    <n v="0"/>
    <n v="0.62857142857142856"/>
    <n v="0"/>
  </r>
  <r>
    <x v="26"/>
    <s v="2021-06-17"/>
    <s v="Pedro Bernal Meauri"/>
    <s v="Teusaquillo"/>
    <s v="Galerías"/>
    <x v="2"/>
    <n v="124"/>
    <n v="22"/>
    <n v="5"/>
    <n v="28"/>
    <n v="31"/>
    <n v="1"/>
    <n v="151"/>
    <n v="60"/>
    <n v="0.82119205298013243"/>
    <n v="3.3112582781456956E-2"/>
    <n v="0.46666666666666667"/>
    <n v="1.6666666666666666E-2"/>
  </r>
  <r>
    <x v="26"/>
    <s v="2021-06-17"/>
    <s v="Pedro Bernal Meauri"/>
    <s v="Teusaquillo"/>
    <s v="Teusaquillo"/>
    <x v="1"/>
    <n v="190"/>
    <n v="39"/>
    <n v="1"/>
    <n v="26"/>
    <n v="1"/>
    <n v="0"/>
    <n v="230"/>
    <n v="27"/>
    <n v="0.82608695652173914"/>
    <n v="4.3478260869565218E-3"/>
    <n v="0.96296296296296291"/>
    <n v="0"/>
  </r>
  <r>
    <x v="26"/>
    <s v="2021-06-17"/>
    <s v="Mileidy Araque Bedoya"/>
    <s v="Kennedy"/>
    <s v="Kennedy éxito"/>
    <x v="1"/>
    <n v="178"/>
    <n v="35"/>
    <n v="5"/>
    <n v="11"/>
    <n v="3"/>
    <n v="2"/>
    <n v="218"/>
    <n v="16"/>
    <n v="0.8165137614678899"/>
    <n v="2.2935779816513763E-2"/>
    <n v="0.6875"/>
    <n v="0.125"/>
  </r>
  <r>
    <x v="26"/>
    <s v="2021-06-17"/>
    <s v="Mileidy Araque Bedoya"/>
    <s v="Kennedy"/>
    <s v="Kennedy zona bancaria"/>
    <x v="1"/>
    <n v="126"/>
    <n v="27"/>
    <n v="3"/>
    <n v="11"/>
    <n v="44"/>
    <n v="7"/>
    <n v="156"/>
    <n v="62"/>
    <n v="0.80769230769230771"/>
    <n v="1.9230769230769232E-2"/>
    <n v="0.17741935483870969"/>
    <n v="0.11290322580645161"/>
  </r>
  <r>
    <x v="26"/>
    <s v="2021-06-17"/>
    <s v="Mileidy Araque Bedoya"/>
    <s v="Kennedy"/>
    <s v="Kennedy"/>
    <x v="1"/>
    <n v="193"/>
    <n v="37"/>
    <n v="8"/>
    <n v="44"/>
    <n v="20"/>
    <n v="3"/>
    <n v="238"/>
    <n v="67"/>
    <n v="0.81092436974789917"/>
    <n v="3.3613445378151259E-2"/>
    <n v="0.65671641791044777"/>
    <n v="4.4776119402985072E-2"/>
  </r>
  <r>
    <x v="26"/>
    <s v="2021-06-17"/>
    <s v="Juan Carlos Valencia Salazar"/>
    <s v="Barrio Unidos"/>
    <s v="7 agosto"/>
    <x v="1"/>
    <n v="199"/>
    <n v="37"/>
    <n v="29"/>
    <n v="76"/>
    <n v="15"/>
    <n v="68"/>
    <n v="265"/>
    <n v="159"/>
    <n v="0.75094339622641515"/>
    <n v="0.10943396226415095"/>
    <n v="0.4779874213836478"/>
    <n v="0.42767295597484278"/>
  </r>
  <r>
    <x v="26"/>
    <s v="2021-06-17"/>
    <s v="Juan Carlos Valencia Salazar"/>
    <s v="Barrio Unidos"/>
    <s v="siete de Agosto"/>
    <x v="1"/>
    <n v="276"/>
    <n v="89"/>
    <n v="10"/>
    <n v="58"/>
    <n v="114"/>
    <n v="31"/>
    <n v="375"/>
    <n v="203"/>
    <n v="0.73599999999999999"/>
    <n v="2.6666666666666668E-2"/>
    <n v="0.2857142857142857"/>
    <n v="0.15270935960591134"/>
  </r>
  <r>
    <x v="26"/>
    <s v="2021-06-17"/>
    <s v="Juan Carlos Valencia Salazar"/>
    <s v="Barrio Unidos"/>
    <s v="7 agosto"/>
    <x v="1"/>
    <n v="219"/>
    <n v="82"/>
    <n v="10"/>
    <n v="38"/>
    <n v="37"/>
    <n v="5"/>
    <n v="311"/>
    <n v="80"/>
    <n v="0.70418006430868163"/>
    <n v="3.215434083601286E-2"/>
    <n v="0.47499999999999998"/>
    <n v="6.25E-2"/>
  </r>
  <r>
    <x v="27"/>
    <s v="2021-06-18"/>
    <s v="Pedro Bernal Meauri"/>
    <s v="Fontibón"/>
    <s v="Fontibón"/>
    <x v="3"/>
    <n v="216"/>
    <n v="36"/>
    <n v="1"/>
    <n v="24"/>
    <n v="19"/>
    <n v="2"/>
    <n v="253"/>
    <n v="45"/>
    <n v="0.85375494071146241"/>
    <n v="3.952569169960474E-3"/>
    <n v="0.53333333333333333"/>
    <n v="4.4444444444444446E-2"/>
  </r>
  <r>
    <x v="27"/>
    <s v="2021-06-18"/>
    <s v="Pedro Bernal Meauri"/>
    <s v="Fontibón"/>
    <s v="Fontibón Centro"/>
    <x v="0"/>
    <n v="337"/>
    <n v="62"/>
    <n v="4"/>
    <n v="80"/>
    <n v="44"/>
    <n v="1"/>
    <n v="403"/>
    <n v="125"/>
    <n v="0.83622828784119108"/>
    <n v="9.9255583126550868E-3"/>
    <n v="0.64"/>
    <n v="8.0000000000000002E-3"/>
  </r>
  <r>
    <x v="27"/>
    <s v="2021-06-18"/>
    <s v="Pedro Bernal Meauri"/>
    <s v="Fontibón"/>
    <s v="Fontibón Centro"/>
    <x v="1"/>
    <n v="294"/>
    <n v="65"/>
    <n v="4"/>
    <n v="61"/>
    <n v="54"/>
    <n v="7"/>
    <n v="363"/>
    <n v="122"/>
    <n v="0.80991735537190079"/>
    <n v="1.1019283746556474E-2"/>
    <n v="0.5"/>
    <n v="5.737704918032787E-2"/>
  </r>
  <r>
    <x v="28"/>
    <s v="2021-06-19"/>
    <s v="Hernán Darío Vargas Galván"/>
    <s v="Bosa"/>
    <m/>
    <x v="2"/>
    <n v="188"/>
    <n v="28"/>
    <n v="6"/>
    <n v="45"/>
    <n v="13"/>
    <n v="6"/>
    <n v="222"/>
    <n v="64"/>
    <n v="0.84684684684684686"/>
    <n v="2.7027027027027029E-2"/>
    <n v="0.703125"/>
    <n v="9.375E-2"/>
  </r>
  <r>
    <x v="28"/>
    <s v="2021-06-19"/>
    <s v="Pedro Bernal Meauri"/>
    <s v="Barrio Unidos"/>
    <s v="Siete de Agosto"/>
    <x v="1"/>
    <n v="191"/>
    <n v="29"/>
    <n v="8"/>
    <n v="3"/>
    <n v="5"/>
    <n v="0"/>
    <n v="228"/>
    <n v="8"/>
    <n v="0.83771929824561409"/>
    <n v="3.5087719298245612E-2"/>
    <n v="0.375"/>
    <n v="0"/>
  </r>
  <r>
    <x v="28"/>
    <s v="2021-06-19"/>
    <s v="Pedro Bernal Meauri"/>
    <s v="Barrio Unidos"/>
    <s v="Siete de Agosto"/>
    <x v="0"/>
    <n v="198"/>
    <n v="23"/>
    <n v="9"/>
    <n v="7"/>
    <n v="4"/>
    <n v="0"/>
    <n v="230"/>
    <n v="11"/>
    <n v="0.86086956521739133"/>
    <n v="3.9130434782608699E-2"/>
    <n v="0.63636363636363635"/>
    <n v="0"/>
  </r>
  <r>
    <x v="28"/>
    <s v="2021-06-19"/>
    <s v="Pedro Bernal Meauri"/>
    <s v="Barrio Unidos"/>
    <s v="Siete de Agosto"/>
    <x v="1"/>
    <n v="199"/>
    <n v="27"/>
    <n v="8"/>
    <n v="8"/>
    <n v="5"/>
    <n v="2"/>
    <n v="234"/>
    <n v="15"/>
    <n v="0.8504273504273504"/>
    <n v="3.4188034188034191E-2"/>
    <n v="0.53333333333333333"/>
    <n v="0.13333333333333333"/>
  </r>
  <r>
    <x v="28"/>
    <s v="2021-06-19"/>
    <s v="Hernán Darío Vargas Galván"/>
    <s v="Bosa"/>
    <m/>
    <x v="1"/>
    <n v="206"/>
    <n v="27"/>
    <n v="10"/>
    <n v="12"/>
    <n v="3"/>
    <n v="0"/>
    <n v="243"/>
    <n v="15"/>
    <n v="0.84773662551440332"/>
    <n v="4.1152263374485597E-2"/>
    <n v="0.8"/>
    <n v="0"/>
  </r>
  <r>
    <x v="28"/>
    <s v="2021-06-19"/>
    <s v="Hernán Darío Vargas Galván"/>
    <s v="Bosa"/>
    <m/>
    <x v="1"/>
    <n v="227"/>
    <n v="52"/>
    <n v="7"/>
    <n v="9"/>
    <n v="12"/>
    <n v="0"/>
    <n v="286"/>
    <n v="21"/>
    <n v="0.79370629370629375"/>
    <n v="2.4475524475524476E-2"/>
    <n v="0.42857142857142855"/>
    <n v="0"/>
  </r>
  <r>
    <x v="29"/>
    <s v="2021-06-21"/>
    <s v="Pedro Bernal"/>
    <s v="La Candelaria"/>
    <s v="centro"/>
    <x v="1"/>
    <n v="197"/>
    <n v="45"/>
    <n v="51"/>
    <n v="21"/>
    <n v="22"/>
    <n v="3"/>
    <n v="293"/>
    <n v="46"/>
    <n v="0.67235494880546076"/>
    <n v="0.17406143344709898"/>
    <n v="0.45652173913043476"/>
    <n v="6.5217391304347824E-2"/>
  </r>
  <r>
    <x v="29"/>
    <s v="2021-06-21"/>
    <s v="Pedro Bernal"/>
    <s v="La Candelaria"/>
    <s v="Egipto"/>
    <x v="0"/>
    <n v="18"/>
    <n v="5"/>
    <n v="1"/>
    <n v="0"/>
    <n v="2"/>
    <n v="0"/>
    <n v="24"/>
    <n v="2"/>
    <n v="0.75"/>
    <n v="4.1666666666666664E-2"/>
    <n v="0"/>
    <n v="0"/>
  </r>
  <r>
    <x v="29"/>
    <s v="2021-06-21"/>
    <s v="Juan Calos Valencia"/>
    <s v="Kennedy"/>
    <s v="Kennedy Central"/>
    <x v="1"/>
    <n v="230"/>
    <n v="56"/>
    <n v="4"/>
    <n v="66"/>
    <n v="68"/>
    <n v="5"/>
    <n v="290"/>
    <n v="139"/>
    <n v="0.7931034482758621"/>
    <n v="1.3793103448275862E-2"/>
    <n v="0.47482014388489208"/>
    <n v="3.5971223021582732E-2"/>
  </r>
  <r>
    <x v="29"/>
    <s v="2021-06-21"/>
    <s v="Juan Carlos Valencia"/>
    <s v="Kennedy"/>
    <s v="Kennedy Central"/>
    <x v="1"/>
    <n v="220"/>
    <n v="41"/>
    <n v="7"/>
    <n v="16"/>
    <n v="12"/>
    <n v="0"/>
    <n v="268"/>
    <n v="28"/>
    <n v="0.82089552238805974"/>
    <n v="2.6119402985074626E-2"/>
    <n v="0.5714285714285714"/>
    <n v="0"/>
  </r>
  <r>
    <x v="29"/>
    <s v="2021-06-21"/>
    <s v="Juan Carlos Valencia"/>
    <s v="Kennedy"/>
    <s v="kennedy central"/>
    <x v="1"/>
    <n v="161"/>
    <n v="52"/>
    <n v="5"/>
    <n v="19"/>
    <n v="35"/>
    <n v="2"/>
    <n v="218"/>
    <n v="56"/>
    <n v="0.73853211009174313"/>
    <n v="2.2935779816513763E-2"/>
    <n v="0.3392857142857143"/>
    <n v="3.5714285714285712E-2"/>
  </r>
  <r>
    <x v="29"/>
    <s v="2021-06-21"/>
    <s v="Juan Carlos Valencia s"/>
    <s v="Kennedy"/>
    <s v="kennedy Central"/>
    <x v="1"/>
    <n v="161"/>
    <n v="52"/>
    <n v="5"/>
    <n v="19"/>
    <n v="35"/>
    <n v="2"/>
    <n v="218"/>
    <n v="56"/>
    <n v="0.73853211009174313"/>
    <n v="2.2935779816513763E-2"/>
    <n v="0.3392857142857143"/>
    <n v="3.5714285714285712E-2"/>
  </r>
  <r>
    <x v="29"/>
    <s v="2021-06-21"/>
    <s v="Mileidy Araque"/>
    <s v="Ciudad Bolívar"/>
    <s v="C, ensueño"/>
    <x v="2"/>
    <n v="229"/>
    <n v="52"/>
    <n v="9"/>
    <n v="12"/>
    <n v="16"/>
    <n v="0"/>
    <n v="290"/>
    <n v="28"/>
    <n v="0.78965517241379313"/>
    <n v="3.1034482758620689E-2"/>
    <n v="0.42857142857142855"/>
    <n v="0"/>
  </r>
  <r>
    <x v="29"/>
    <s v="2021-06-21"/>
    <s v="Miledy Araque"/>
    <s v="Ciudad Bolívar"/>
    <s v="Perdomo"/>
    <x v="1"/>
    <n v="92"/>
    <n v="35"/>
    <n v="4"/>
    <n v="25"/>
    <n v="11"/>
    <n v="2"/>
    <n v="131"/>
    <n v="38"/>
    <n v="0.70229007633587781"/>
    <n v="3.0534351145038167E-2"/>
    <n v="0.65789473684210531"/>
    <n v="5.2631578947368418E-2"/>
  </r>
  <r>
    <x v="29"/>
    <s v="2021-06-21"/>
    <s v="Mileidy Araque"/>
    <s v="Ciudad Bolívar"/>
    <s v="Candelaria"/>
    <x v="1"/>
    <n v="139"/>
    <n v="25"/>
    <n v="3"/>
    <n v="12"/>
    <n v="3"/>
    <n v="0"/>
    <n v="167"/>
    <n v="15"/>
    <n v="0.83233532934131738"/>
    <n v="1.7964071856287425E-2"/>
    <n v="0.8"/>
    <n v="0"/>
  </r>
  <r>
    <x v="30"/>
    <s v="2021-06-22"/>
    <s v="Juan Calor Valencia"/>
    <s v="Rafael Uribe Uribe"/>
    <s v="Olaya"/>
    <x v="1"/>
    <n v="410"/>
    <n v="78"/>
    <n v="9"/>
    <n v="18"/>
    <n v="13"/>
    <n v="1"/>
    <n v="497"/>
    <n v="32"/>
    <n v="0.82494969818913477"/>
    <n v="1.8108651911468814E-2"/>
    <n v="0.5625"/>
    <n v="3.125E-2"/>
  </r>
  <r>
    <x v="30"/>
    <s v="2021-06-22"/>
    <s v="Juan Calos Valencia"/>
    <s v="Rafael Uribe Uribe"/>
    <s v="Olaya"/>
    <x v="1"/>
    <n v="373"/>
    <n v="96"/>
    <n v="21"/>
    <n v="22"/>
    <n v="17"/>
    <n v="2"/>
    <n v="490"/>
    <n v="41"/>
    <n v="0.76122448979591839"/>
    <n v="4.2857142857142858E-2"/>
    <n v="0.53658536585365857"/>
    <n v="4.878048780487805E-2"/>
  </r>
  <r>
    <x v="30"/>
    <s v="2021-06-22"/>
    <s v="Juan Calor Valencia"/>
    <s v="Rafael Uribe Uribe"/>
    <s v="Santander"/>
    <x v="1"/>
    <n v="265"/>
    <n v="75"/>
    <n v="20"/>
    <n v="20"/>
    <n v="21"/>
    <n v="1"/>
    <n v="360"/>
    <n v="42"/>
    <n v="0.73611111111111116"/>
    <n v="5.5555555555555552E-2"/>
    <n v="0.47619047619047616"/>
    <n v="2.3809523809523808E-2"/>
  </r>
  <r>
    <x v="30"/>
    <s v="2021-06-22"/>
    <s v="Hernan Dario Vargas"/>
    <s v="Puente Aranda"/>
    <s v="Galan"/>
    <x v="0"/>
    <n v="98"/>
    <n v="23"/>
    <n v="0"/>
    <n v="5"/>
    <n v="4"/>
    <n v="0"/>
    <n v="121"/>
    <n v="9"/>
    <n v="0.80991735537190079"/>
    <n v="0"/>
    <n v="0.55555555555555558"/>
    <n v="0"/>
  </r>
  <r>
    <x v="30"/>
    <s v="2021-06-22"/>
    <s v="Hernan Dario Vargas"/>
    <s v="Puente Aranda"/>
    <s v="Pradera"/>
    <x v="1"/>
    <n v="210"/>
    <n v="101"/>
    <n v="3"/>
    <n v="16"/>
    <n v="24"/>
    <n v="2"/>
    <n v="314"/>
    <n v="42"/>
    <n v="0.66878980891719741"/>
    <n v="9.5541401273885346E-3"/>
    <n v="0.38095238095238093"/>
    <n v="4.7619047619047616E-2"/>
  </r>
  <r>
    <x v="30"/>
    <s v="2021-06-22"/>
    <s v="Hernan Dario"/>
    <s v="Puente Aranda"/>
    <s v="Outlets de las americas"/>
    <x v="2"/>
    <n v="599"/>
    <n v="163"/>
    <n v="0"/>
    <n v="49"/>
    <n v="43"/>
    <n v="6"/>
    <n v="762"/>
    <n v="98"/>
    <n v="0.78608923884514437"/>
    <n v="0"/>
    <n v="0.5"/>
    <n v="6.1224489795918366E-2"/>
  </r>
  <r>
    <x v="30"/>
    <s v="2021-06-22"/>
    <s v="Mileidy Araque"/>
    <s v="Tunjuelito"/>
    <s v="San Carlos"/>
    <x v="0"/>
    <n v="159"/>
    <n v="28"/>
    <n v="6"/>
    <n v="18"/>
    <n v="16"/>
    <n v="2"/>
    <n v="193"/>
    <n v="36"/>
    <n v="0.82383419689119175"/>
    <n v="3.1088082901554404E-2"/>
    <n v="0.5"/>
    <n v="5.5555555555555552E-2"/>
  </r>
  <r>
    <x v="30"/>
    <s v="2021-06-22"/>
    <s v="Mileidy Araque"/>
    <s v="Tunjuelito"/>
    <s v="Tunal"/>
    <x v="2"/>
    <n v="75"/>
    <n v="21"/>
    <n v="3"/>
    <n v="7"/>
    <n v="8"/>
    <n v="1"/>
    <n v="99"/>
    <n v="16"/>
    <n v="0.75757575757575757"/>
    <n v="3.0303030303030304E-2"/>
    <n v="0.4375"/>
    <n v="6.25E-2"/>
  </r>
  <r>
    <x v="30"/>
    <s v="2021-06-22"/>
    <s v="Mileidy Araque"/>
    <s v="Tunjuelito"/>
    <s v="santa lucia"/>
    <x v="1"/>
    <n v="57"/>
    <n v="25"/>
    <n v="4"/>
    <n v="11"/>
    <n v="3"/>
    <n v="2"/>
    <n v="86"/>
    <n v="16"/>
    <n v="0.66279069767441856"/>
    <n v="4.6511627906976744E-2"/>
    <n v="0.6875"/>
    <n v="0.125"/>
  </r>
  <r>
    <x v="30"/>
    <s v="2021-06-22"/>
    <s v="Pedro Bernal"/>
    <s v="Usaquén"/>
    <s v="Unicentro"/>
    <x v="2"/>
    <n v="138"/>
    <n v="24"/>
    <n v="8"/>
    <n v="24"/>
    <n v="3"/>
    <n v="0"/>
    <n v="170"/>
    <n v="27"/>
    <n v="0.81176470588235294"/>
    <n v="4.7058823529411764E-2"/>
    <n v="0.88888888888888884"/>
    <n v="0"/>
  </r>
  <r>
    <x v="30"/>
    <s v="2021-06-22"/>
    <s v="Pedro Bernal"/>
    <s v="Usaquén"/>
    <s v="Unicentro"/>
    <x v="1"/>
    <n v="74"/>
    <n v="43"/>
    <n v="12"/>
    <n v="4"/>
    <n v="4"/>
    <n v="0"/>
    <n v="129"/>
    <n v="8"/>
    <n v="0.5736434108527132"/>
    <n v="9.3023255813953487E-2"/>
    <n v="0.5"/>
    <n v="0"/>
  </r>
  <r>
    <x v="30"/>
    <s v="2021-06-22"/>
    <s v="Pedro Bernal"/>
    <s v="Usaquén"/>
    <s v="Unicentro"/>
    <x v="1"/>
    <n v="45"/>
    <n v="5"/>
    <n v="11"/>
    <n v="1"/>
    <n v="0"/>
    <n v="0"/>
    <n v="61"/>
    <n v="1"/>
    <n v="0.73770491803278693"/>
    <n v="0.18032786885245902"/>
    <n v="1"/>
    <n v="0"/>
  </r>
  <r>
    <x v="31"/>
    <s v="2021-06-23"/>
    <s v="Mileidy Araque"/>
    <s v="San Cristóbal"/>
    <s v="20 de julio"/>
    <x v="1"/>
    <n v="94"/>
    <n v="40"/>
    <n v="0"/>
    <n v="27"/>
    <n v="8"/>
    <n v="0"/>
    <n v="134"/>
    <n v="35"/>
    <n v="0.70149253731343286"/>
    <n v="0"/>
    <n v="0.77142857142857146"/>
    <n v="0"/>
  </r>
  <r>
    <x v="31"/>
    <s v="2021-06-23"/>
    <s v="Mileidy Araque"/>
    <s v="San Cristóbal"/>
    <s v="20 de Julio"/>
    <x v="2"/>
    <n v="178"/>
    <n v="42"/>
    <n v="10"/>
    <n v="35"/>
    <n v="20"/>
    <n v="5"/>
    <n v="230"/>
    <n v="60"/>
    <n v="0.77391304347826084"/>
    <n v="4.3478260869565216E-2"/>
    <n v="0.58333333333333337"/>
    <n v="8.3333333333333329E-2"/>
  </r>
  <r>
    <x v="31"/>
    <s v="2021-06-23"/>
    <s v="Mileidy Araque"/>
    <s v="San Cristóbal"/>
    <s v="20 Julio"/>
    <x v="0"/>
    <n v="199"/>
    <n v="29"/>
    <n v="11"/>
    <n v="143"/>
    <n v="35"/>
    <n v="10"/>
    <n v="239"/>
    <n v="188"/>
    <n v="0.83263598326359833"/>
    <n v="4.6025104602510462E-2"/>
    <n v="0.76063829787234039"/>
    <n v="5.3191489361702128E-2"/>
  </r>
  <r>
    <x v="31"/>
    <s v="2021-06-23"/>
    <s v="Pedro Bernal"/>
    <s v="Chapinero"/>
    <s v="CHAPINERO"/>
    <x v="1"/>
    <n v="138"/>
    <n v="21"/>
    <n v="8"/>
    <n v="8"/>
    <n v="7"/>
    <n v="1"/>
    <n v="167"/>
    <n v="16"/>
    <n v="0.82634730538922152"/>
    <n v="4.790419161676647E-2"/>
    <n v="0.5"/>
    <n v="6.25E-2"/>
  </r>
  <r>
    <x v="31"/>
    <s v="2021-06-23"/>
    <s v="Juan Carlos Valencia"/>
    <s v="Usme"/>
    <s v="SANTA LIBRADA"/>
    <x v="1"/>
    <n v="263"/>
    <n v="94"/>
    <n v="12"/>
    <n v="14"/>
    <n v="44"/>
    <n v="20"/>
    <n v="369"/>
    <n v="78"/>
    <n v="0.7127371273712737"/>
    <n v="3.2520325203252036E-2"/>
    <n v="0.17948717948717949"/>
    <n v="0.25641025641025639"/>
  </r>
  <r>
    <x v="31"/>
    <s v="2021-06-23"/>
    <s v="Juan Carlos Valencia"/>
    <s v="Usme"/>
    <m/>
    <x v="1"/>
    <n v="120"/>
    <n v="35"/>
    <n v="10"/>
    <n v="24"/>
    <n v="30"/>
    <n v="10"/>
    <n v="165"/>
    <n v="64"/>
    <n v="0.72727272727272729"/>
    <n v="6.0606060606060608E-2"/>
    <n v="0.375"/>
    <n v="0.15625"/>
  </r>
  <r>
    <x v="31"/>
    <s v="2021-06-23"/>
    <s v="Juan Carlos Valencia"/>
    <s v="Usme"/>
    <s v="COLSUBSIDIO"/>
    <x v="1"/>
    <n v="234"/>
    <n v="70"/>
    <n v="11"/>
    <n v="22"/>
    <n v="37"/>
    <n v="10"/>
    <n v="315"/>
    <n v="69"/>
    <n v="0.74285714285714288"/>
    <n v="3.4920634920634921E-2"/>
    <n v="0.3188405797101449"/>
    <n v="0.14492753623188406"/>
  </r>
  <r>
    <x v="31"/>
    <s v="2021-06-23"/>
    <s v="Pedro Bernal"/>
    <s v="Chapinero"/>
    <s v="CHAPINERO"/>
    <x v="1"/>
    <n v="118"/>
    <n v="14"/>
    <n v="21"/>
    <n v="17"/>
    <n v="22"/>
    <n v="2"/>
    <n v="153"/>
    <n v="41"/>
    <n v="0.77124183006535951"/>
    <n v="0.13725490196078433"/>
    <n v="0.41463414634146339"/>
    <n v="4.878048780487805E-2"/>
  </r>
  <r>
    <x v="31"/>
    <s v="2021-06-23"/>
    <s v="Pedro Bernal"/>
    <s v="Chapinero"/>
    <s v="CHAPINERO"/>
    <x v="1"/>
    <n v="104"/>
    <n v="52"/>
    <n v="8"/>
    <n v="9"/>
    <n v="43"/>
    <n v="1"/>
    <n v="164"/>
    <n v="53"/>
    <n v="0.63414634146341464"/>
    <n v="4.878048780487805E-2"/>
    <n v="0.16981132075471697"/>
    <n v="1.8867924528301886E-2"/>
  </r>
  <r>
    <x v="31"/>
    <s v="2021-06-23"/>
    <s v="Hernan Dario Vargas"/>
    <s v="La Candelaria"/>
    <s v="CENTRO"/>
    <x v="1"/>
    <n v="301"/>
    <n v="166"/>
    <n v="7"/>
    <n v="64"/>
    <n v="78"/>
    <n v="8"/>
    <n v="474"/>
    <n v="150"/>
    <n v="0.63502109704641352"/>
    <n v="1.4767932489451477E-2"/>
    <n v="0.42666666666666669"/>
    <n v="5.3333333333333337E-2"/>
  </r>
  <r>
    <x v="31"/>
    <s v="2021-06-23"/>
    <s v="Hernan Dario Vargas"/>
    <s v="La Candelaria"/>
    <s v="CENTRO"/>
    <x v="1"/>
    <n v="63"/>
    <n v="13"/>
    <n v="0"/>
    <n v="10"/>
    <n v="10"/>
    <n v="1"/>
    <n v="76"/>
    <n v="21"/>
    <n v="0.82894736842105265"/>
    <n v="0"/>
    <n v="0.47619047619047616"/>
    <n v="4.7619047619047616E-2"/>
  </r>
  <r>
    <x v="31"/>
    <s v="2021-06-23"/>
    <s v="Hernan Dario Vargas"/>
    <s v="La Candelaria"/>
    <s v="CENTRO"/>
    <x v="1"/>
    <n v="137"/>
    <n v="24"/>
    <n v="3"/>
    <n v="6"/>
    <n v="1"/>
    <n v="0"/>
    <n v="164"/>
    <n v="7"/>
    <n v="0.83536585365853655"/>
    <n v="1.8292682926829267E-2"/>
    <n v="0.8571428571428571"/>
    <n v="0"/>
  </r>
  <r>
    <x v="32"/>
    <s v="2021-06-24"/>
    <s v="Hernan Dario Vargas"/>
    <s v="Tunjuelito"/>
    <s v="TUNAL"/>
    <x v="2"/>
    <n v="192"/>
    <n v="56"/>
    <n v="5"/>
    <n v="11"/>
    <n v="27"/>
    <n v="4"/>
    <n v="253"/>
    <n v="42"/>
    <n v="0.75889328063241102"/>
    <n v="1.9762845849802372E-2"/>
    <n v="0.26190476190476192"/>
    <n v="9.5238095238095233E-2"/>
  </r>
  <r>
    <x v="32"/>
    <s v="2021-06-24"/>
    <s v="Hernan Dario Vargas"/>
    <s v="Tunjuelito"/>
    <s v="TUNAL"/>
    <x v="1"/>
    <n v="156"/>
    <n v="28"/>
    <n v="9"/>
    <n v="2"/>
    <n v="6"/>
    <n v="0"/>
    <n v="193"/>
    <n v="8"/>
    <n v="0.80829015544041449"/>
    <n v="4.6632124352331605E-2"/>
    <n v="0.25"/>
    <n v="0"/>
  </r>
  <r>
    <x v="32"/>
    <s v="2021-06-24"/>
    <s v="Hernan Dario Vargas"/>
    <s v="Tunjuelito"/>
    <s v="SAN CARLOS"/>
    <x v="1"/>
    <n v="34"/>
    <n v="15"/>
    <n v="3"/>
    <n v="2"/>
    <n v="11"/>
    <n v="1"/>
    <n v="52"/>
    <n v="14"/>
    <n v="0.65384615384615385"/>
    <n v="5.7692307692307696E-2"/>
    <n v="0.14285714285714285"/>
    <n v="7.1428571428571425E-2"/>
  </r>
  <r>
    <x v="32"/>
    <s v="2021-06-24"/>
    <s v="Pedro Bernal"/>
    <s v="Teusaquillo"/>
    <s v="GALERIAS"/>
    <x v="1"/>
    <n v="116"/>
    <n v="21"/>
    <n v="11"/>
    <n v="3"/>
    <n v="0"/>
    <n v="0"/>
    <n v="148"/>
    <n v="3"/>
    <n v="0.78378378378378377"/>
    <n v="7.4324324324324328E-2"/>
    <n v="1"/>
    <n v="0"/>
  </r>
  <r>
    <x v="32"/>
    <s v="2021-06-24"/>
    <s v="Juan Carlos Valencia"/>
    <s v="Barrio Unidos"/>
    <s v="SIETE DE AGOSTO"/>
    <x v="1"/>
    <n v="175"/>
    <n v="39"/>
    <n v="9"/>
    <n v="15"/>
    <n v="9"/>
    <n v="16"/>
    <n v="223"/>
    <n v="40"/>
    <n v="0.7847533632286996"/>
    <n v="4.0358744394618833E-2"/>
    <n v="0.375"/>
    <n v="0.4"/>
  </r>
  <r>
    <x v="32"/>
    <s v="2021-06-24"/>
    <s v="Juan Carlos Valencia"/>
    <s v="Barrio Unidos"/>
    <s v="SIETE DE AGOSTO"/>
    <x v="1"/>
    <n v="150"/>
    <n v="32"/>
    <n v="9"/>
    <n v="34"/>
    <n v="12"/>
    <n v="20"/>
    <n v="191"/>
    <n v="66"/>
    <n v="0.78534031413612571"/>
    <n v="4.712041884816754E-2"/>
    <n v="0.51515151515151514"/>
    <n v="0.30303030303030304"/>
  </r>
  <r>
    <x v="32"/>
    <s v="2021-06-24"/>
    <s v="Juan Carlos Valencia"/>
    <s v="Barrio Unidos"/>
    <s v="SIETE DE AGOSTO"/>
    <x v="1"/>
    <n v="138"/>
    <n v="25"/>
    <n v="9"/>
    <n v="10"/>
    <n v="7"/>
    <n v="11"/>
    <n v="172"/>
    <n v="28"/>
    <n v="0.80232558139534882"/>
    <n v="5.232558139534884E-2"/>
    <n v="0.35714285714285715"/>
    <n v="0.39285714285714285"/>
  </r>
  <r>
    <x v="32"/>
    <s v="2021-06-24"/>
    <s v="Pedro Bernal"/>
    <s v="Teusaquillo"/>
    <s v="MARLY"/>
    <x v="1"/>
    <n v="223"/>
    <n v="29"/>
    <n v="7"/>
    <n v="13"/>
    <n v="11"/>
    <n v="0"/>
    <n v="259"/>
    <n v="24"/>
    <n v="0.86100386100386095"/>
    <n v="2.7027027027027029E-2"/>
    <n v="0.54166666666666663"/>
    <n v="0"/>
  </r>
  <r>
    <x v="32"/>
    <s v="2021-06-24"/>
    <s v="Pedro Bernal"/>
    <s v="Teusaquillo"/>
    <s v="GALERIAS"/>
    <x v="1"/>
    <n v="141"/>
    <n v="36"/>
    <n v="11"/>
    <n v="30"/>
    <n v="13"/>
    <n v="0"/>
    <n v="188"/>
    <n v="43"/>
    <n v="0.75"/>
    <n v="5.8510638297872342E-2"/>
    <n v="0.69767441860465118"/>
    <n v="0"/>
  </r>
  <r>
    <x v="33"/>
    <s v="2021-06-25"/>
    <s v="Pedro Bernal"/>
    <s v="Fontibón"/>
    <s v="FONTIBON CENTRO"/>
    <x v="1"/>
    <n v="142"/>
    <n v="35"/>
    <n v="3"/>
    <n v="27"/>
    <n v="28"/>
    <n v="0"/>
    <n v="180"/>
    <n v="55"/>
    <n v="0.78888888888888886"/>
    <n v="1.6666666666666666E-2"/>
    <n v="0.49090909090909091"/>
    <n v="0"/>
  </r>
  <r>
    <x v="33"/>
    <s v="2021-06-25"/>
    <s v="Pedro Bernal"/>
    <s v="Fontibón"/>
    <s v="FONTIBON CENTRO"/>
    <x v="1"/>
    <n v="205"/>
    <n v="35"/>
    <n v="0"/>
    <n v="42"/>
    <n v="45"/>
    <n v="1"/>
    <n v="240"/>
    <n v="88"/>
    <n v="0.85416666666666663"/>
    <n v="0"/>
    <n v="0.47727272727272729"/>
    <n v="1.1363636363636364E-2"/>
  </r>
  <r>
    <x v="33"/>
    <s v="2021-06-25"/>
    <s v="Mileidy Araque"/>
    <s v="Los Mártires"/>
    <s v="PLAZA DE PALOQUEMADO"/>
    <x v="0"/>
    <n v="79"/>
    <n v="24"/>
    <n v="8"/>
    <n v="35"/>
    <n v="20"/>
    <n v="9"/>
    <n v="111"/>
    <n v="64"/>
    <n v="0.71171171171171166"/>
    <n v="7.2072072072072071E-2"/>
    <n v="0.546875"/>
    <n v="0.140625"/>
  </r>
  <r>
    <x v="33"/>
    <s v="2021-06-25"/>
    <s v="Mileidy Araque"/>
    <s v="Los Mártires"/>
    <s v="SAN VICTORINO"/>
    <x v="1"/>
    <n v="194"/>
    <n v="42"/>
    <n v="10"/>
    <n v="19"/>
    <n v="14"/>
    <n v="4"/>
    <n v="246"/>
    <n v="37"/>
    <n v="0.78861788617886175"/>
    <n v="4.065040650406504E-2"/>
    <n v="0.51351351351351349"/>
    <n v="0.10810810810810811"/>
  </r>
  <r>
    <x v="33"/>
    <s v="2021-06-25"/>
    <s v="Juan Carlos Rozo"/>
    <s v="Bosa"/>
    <s v="Bosa Centro"/>
    <x v="1"/>
    <n v="289"/>
    <n v="77"/>
    <n v="0"/>
    <n v="16"/>
    <n v="5"/>
    <n v="0"/>
    <n v="366"/>
    <n v="21"/>
    <n v="0.7896174863387978"/>
    <n v="0"/>
    <n v="0.76190476190476186"/>
    <n v="0"/>
  </r>
  <r>
    <x v="33"/>
    <s v="2021-06-25"/>
    <s v="Juan Carlos Rozo"/>
    <s v="Bosa"/>
    <s v="Bosa centro"/>
    <x v="2"/>
    <n v="289"/>
    <n v="7"/>
    <n v="1"/>
    <n v="13"/>
    <n v="14"/>
    <n v="4"/>
    <n v="297"/>
    <n v="31"/>
    <n v="0.97306397306397308"/>
    <n v="3.3670033670033669E-3"/>
    <n v="0.41935483870967744"/>
    <n v="0.12903225806451613"/>
  </r>
  <r>
    <x v="33"/>
    <s v="2021-06-25"/>
    <s v="Mileidy Araque"/>
    <s v="Los Mártires"/>
    <s v="GRAN SAN"/>
    <x v="2"/>
    <n v="194"/>
    <n v="44"/>
    <n v="4"/>
    <n v="32"/>
    <n v="54"/>
    <n v="10"/>
    <n v="242"/>
    <n v="96"/>
    <n v="0.80165289256198347"/>
    <n v="1.6528925619834711E-2"/>
    <n v="0.33333333333333331"/>
    <n v="0.10416666666666667"/>
  </r>
  <r>
    <x v="33"/>
    <s v="2021-06-25"/>
    <s v="Pedro Bernal"/>
    <s v="Fontibón"/>
    <s v="FONTIBON"/>
    <x v="1"/>
    <n v="232"/>
    <n v="36"/>
    <n v="6"/>
    <n v="48"/>
    <n v="52"/>
    <n v="2"/>
    <n v="274"/>
    <n v="102"/>
    <n v="0.84671532846715325"/>
    <n v="2.1897810218978103E-2"/>
    <n v="0.47058823529411764"/>
    <n v="1.9607843137254902E-2"/>
  </r>
  <r>
    <x v="33"/>
    <s v="2021-06-25"/>
    <s v="Juan Carlos Rozo"/>
    <s v="Bosa"/>
    <s v="Bosa"/>
    <x v="1"/>
    <n v="162"/>
    <n v="65"/>
    <n v="2"/>
    <n v="4"/>
    <n v="7"/>
    <n v="0"/>
    <n v="229"/>
    <n v="11"/>
    <n v="0.70742358078602618"/>
    <n v="8.7336244541484712E-3"/>
    <n v="0.36363636363636365"/>
    <n v="0"/>
  </r>
  <r>
    <x v="34"/>
    <s v="2021-06-26"/>
    <s v="Pedro Bernal"/>
    <s v="Barrio Unidos"/>
    <s v="SIETE DE AGOSTO"/>
    <x v="1"/>
    <n v="162"/>
    <n v="41"/>
    <n v="3"/>
    <n v="7"/>
    <n v="9"/>
    <n v="0"/>
    <n v="206"/>
    <n v="16"/>
    <n v="0.78640776699029125"/>
    <n v="1.4563106796116505E-2"/>
    <n v="0.4375"/>
    <n v="0"/>
  </r>
  <r>
    <x v="34"/>
    <s v="2021-06-26"/>
    <s v="Pedro Bernal"/>
    <s v="Barrio Unidos"/>
    <s v="SIETE DE AGOSTO"/>
    <x v="1"/>
    <n v="200"/>
    <n v="51"/>
    <n v="4"/>
    <n v="14"/>
    <n v="4"/>
    <n v="0"/>
    <n v="255"/>
    <n v="18"/>
    <n v="0.78431372549019607"/>
    <n v="1.5686274509803921E-2"/>
    <n v="0.77777777777777779"/>
    <n v="0"/>
  </r>
  <r>
    <x v="34"/>
    <s v="2021-06-26"/>
    <s v="Pedro Bernal"/>
    <s v="Barrio Unidos"/>
    <s v="SIETE DE AGOSTO"/>
    <x v="0"/>
    <n v="232"/>
    <n v="79"/>
    <n v="6"/>
    <n v="20"/>
    <n v="19"/>
    <n v="0"/>
    <n v="317"/>
    <n v="39"/>
    <n v="0.73186119873817035"/>
    <n v="1.8927444794952682E-2"/>
    <n v="0.51282051282051277"/>
    <n v="0"/>
  </r>
  <r>
    <x v="34"/>
    <s v="2021-06-26"/>
    <s v="Juan Carlos Valencia"/>
    <s v="Usme"/>
    <s v="SANTA LIBRADA"/>
    <x v="1"/>
    <n v="165"/>
    <n v="39"/>
    <n v="14"/>
    <n v="25"/>
    <n v="36"/>
    <n v="10"/>
    <n v="218"/>
    <n v="71"/>
    <n v="0.75688073394495414"/>
    <n v="6.4220183486238536E-2"/>
    <n v="0.352112676056338"/>
    <n v="0.14084507042253522"/>
  </r>
  <r>
    <x v="34"/>
    <s v="2021-06-26"/>
    <s v="Juan Carlos Valencia"/>
    <s v="Usme"/>
    <s v="SANTA LIBRADA"/>
    <x v="0"/>
    <n v="191"/>
    <n v="40"/>
    <n v="10"/>
    <n v="20"/>
    <n v="30"/>
    <n v="9"/>
    <n v="241"/>
    <n v="59"/>
    <n v="0.79253112033195017"/>
    <n v="4.1493775933609957E-2"/>
    <n v="0.33898305084745761"/>
    <n v="0.15254237288135594"/>
  </r>
  <r>
    <x v="34"/>
    <s v="2021-06-26"/>
    <s v="Juan Carlos Valencia"/>
    <s v="Usme"/>
    <s v="BRASILIA"/>
    <x v="1"/>
    <n v="127"/>
    <n v="46"/>
    <n v="14"/>
    <n v="17"/>
    <n v="39"/>
    <n v="8"/>
    <n v="187"/>
    <n v="64"/>
    <n v="0.67914438502673802"/>
    <n v="7.4866310160427801E-2"/>
    <n v="0.265625"/>
    <n v="0.125"/>
  </r>
  <r>
    <x v="34"/>
    <s v="2021-06-26"/>
    <s v="MILEYDI ARAQUE"/>
    <s v="Tunjuelito"/>
    <s v="SAN CARLOS"/>
    <x v="0"/>
    <n v="27"/>
    <n v="7"/>
    <n v="3"/>
    <n v="2"/>
    <n v="4"/>
    <n v="0"/>
    <n v="37"/>
    <n v="6"/>
    <n v="0.72972972972972971"/>
    <n v="8.1081081081081086E-2"/>
    <n v="0.33333333333333331"/>
    <n v="0"/>
  </r>
  <r>
    <x v="34"/>
    <s v="2021-06-26"/>
    <s v="Mileidy Araque"/>
    <s v="Tunjuelito"/>
    <s v="SANTA LUCIA"/>
    <x v="1"/>
    <n v="33"/>
    <n v="11"/>
    <n v="0"/>
    <n v="3"/>
    <n v="5"/>
    <n v="0"/>
    <n v="44"/>
    <n v="8"/>
    <n v="0.75"/>
    <n v="0"/>
    <n v="0.375"/>
    <n v="0"/>
  </r>
  <r>
    <x v="34"/>
    <s v="2021-06-26"/>
    <s v="Mileidy Araque"/>
    <s v="Tunjuelito"/>
    <s v="TUNAL"/>
    <x v="2"/>
    <n v="91"/>
    <n v="22"/>
    <n v="6"/>
    <n v="10"/>
    <n v="17"/>
    <n v="1"/>
    <n v="119"/>
    <n v="28"/>
    <n v="0.76470588235294112"/>
    <n v="5.0420168067226892E-2"/>
    <n v="0.35714285714285715"/>
    <n v="3.5714285714285712E-2"/>
  </r>
  <r>
    <x v="35"/>
    <s v="2021-06-29"/>
    <s v="Hernán Darío Vargas Galván"/>
    <s v="Suba"/>
    <s v="Centro suba"/>
    <x v="1"/>
    <n v="256"/>
    <n v="35"/>
    <n v="6"/>
    <n v="62"/>
    <n v="28"/>
    <n v="10"/>
    <n v="297"/>
    <n v="100"/>
    <n v="0.86195286195286192"/>
    <n v="2.0202020202020204E-2"/>
    <n v="0.62"/>
    <n v="0.1"/>
  </r>
  <r>
    <x v="35"/>
    <s v="2021-06-29"/>
    <s v="Hernán Darío Vargas Galván"/>
    <s v="Suba"/>
    <s v="Centro suba"/>
    <x v="1"/>
    <n v="169"/>
    <n v="16"/>
    <n v="6"/>
    <n v="6"/>
    <n v="9"/>
    <n v="0"/>
    <n v="191"/>
    <n v="15"/>
    <n v="0.88481675392670156"/>
    <n v="3.1413612565445025E-2"/>
    <n v="0.4"/>
    <n v="0"/>
  </r>
  <r>
    <x v="35"/>
    <s v="2021-06-29"/>
    <s v="Hernán Darío Vargas Galván"/>
    <s v="Suba"/>
    <s v="Centro suba"/>
    <x v="2"/>
    <n v="356"/>
    <n v="48"/>
    <n v="2"/>
    <n v="80"/>
    <n v="62"/>
    <n v="3"/>
    <n v="406"/>
    <n v="145"/>
    <n v="0.87684729064039413"/>
    <n v="4.9261083743842365E-3"/>
    <n v="0.55172413793103448"/>
    <n v="2.0689655172413793E-2"/>
  </r>
  <r>
    <x v="35"/>
    <s v="2021-06-29"/>
    <s v="Juan Carlos Valencia Salazar"/>
    <s v="Ciudad Bolívar"/>
    <s v="Perdomo"/>
    <x v="1"/>
    <n v="150"/>
    <n v="65"/>
    <n v="16"/>
    <n v="13"/>
    <n v="17"/>
    <n v="2"/>
    <n v="231"/>
    <n v="32"/>
    <n v="0.64935064935064934"/>
    <n v="6.9264069264069264E-2"/>
    <n v="0.40625"/>
    <n v="6.25E-2"/>
  </r>
  <r>
    <x v="35"/>
    <s v="2021-06-29"/>
    <s v="Juan Carlos Valencia Salazar"/>
    <s v="Ciudad Bolívar"/>
    <s v="centro comercial Ensueño"/>
    <x v="2"/>
    <n v="307"/>
    <n v="58"/>
    <n v="20"/>
    <n v="109"/>
    <n v="16"/>
    <n v="1"/>
    <n v="385"/>
    <n v="126"/>
    <n v="0.79740259740259745"/>
    <n v="5.1948051948051951E-2"/>
    <n v="0.86507936507936511"/>
    <n v="7.9365079365079361E-3"/>
  </r>
  <r>
    <x v="35"/>
    <s v="2021-06-29"/>
    <s v="Juan Carlos Valencia Salazar"/>
    <s v="Ciudad Bolívar"/>
    <s v="Candelaria"/>
    <x v="1"/>
    <n v="45"/>
    <n v="48"/>
    <n v="5"/>
    <n v="32"/>
    <n v="41"/>
    <n v="5"/>
    <n v="98"/>
    <n v="78"/>
    <n v="0.45918367346938777"/>
    <n v="5.1020408163265307E-2"/>
    <n v="0.41025641025641024"/>
    <n v="6.4102564102564097E-2"/>
  </r>
  <r>
    <x v="36"/>
    <s v="2021-06-30"/>
    <s v="Juan Carlos Valencia Salazar"/>
    <s v="Antonio Nariño"/>
    <s v="Restrepo"/>
    <x v="2"/>
    <n v="130"/>
    <n v="56"/>
    <n v="10"/>
    <n v="0"/>
    <n v="0"/>
    <n v="0"/>
    <n v="196"/>
    <n v="0"/>
    <n v="0.66326530612244894"/>
    <n v="5.1020408163265307E-2"/>
    <e v="#DIV/0!"/>
    <e v="#DIV/0!"/>
  </r>
  <r>
    <x v="36"/>
    <s v="2021-06-30"/>
    <s v="Juan Carlos Valencia Salazar"/>
    <s v="Antonio Nariño"/>
    <s v="Restrepo"/>
    <x v="1"/>
    <n v="121"/>
    <n v="40"/>
    <n v="1"/>
    <n v="5"/>
    <n v="13"/>
    <n v="1"/>
    <n v="162"/>
    <n v="19"/>
    <n v="0.74691358024691357"/>
    <n v="6.1728395061728392E-3"/>
    <n v="0.26315789473684209"/>
    <n v="5.2631578947368418E-2"/>
  </r>
  <r>
    <x v="36"/>
    <s v="2021-06-30"/>
    <s v="Juan Carlos Valencia Salazar"/>
    <s v="Antonio Nariño"/>
    <s v="Restrepo"/>
    <x v="0"/>
    <n v="59"/>
    <n v="39"/>
    <n v="5"/>
    <n v="24"/>
    <n v="48"/>
    <n v="4"/>
    <n v="103"/>
    <n v="76"/>
    <n v="0.57281553398058249"/>
    <n v="4.8543689320388349E-2"/>
    <n v="0.31578947368421051"/>
    <n v="5.2631578947368418E-2"/>
  </r>
  <r>
    <x v="36"/>
    <s v="2021-06-30"/>
    <s v="Hernán Darío Vargas Galván"/>
    <s v="Fontibón"/>
    <s v="Fontibón centro"/>
    <x v="0"/>
    <n v="145"/>
    <n v="24"/>
    <n v="8"/>
    <n v="25"/>
    <n v="21"/>
    <n v="2"/>
    <n v="177"/>
    <n v="48"/>
    <n v="0.8192090395480226"/>
    <n v="4.519774011299435E-2"/>
    <n v="0.52083333333333337"/>
    <n v="4.1666666666666664E-2"/>
  </r>
  <r>
    <x v="36"/>
    <s v="2021-06-30"/>
    <s v="Hernán Darío Vargas Galván"/>
    <s v="Fontibón"/>
    <s v="Fontibón centro"/>
    <x v="1"/>
    <n v="151"/>
    <n v="21"/>
    <n v="1"/>
    <n v="8"/>
    <n v="12"/>
    <n v="1"/>
    <n v="173"/>
    <n v="21"/>
    <n v="0.87283236994219648"/>
    <n v="5.7803468208092483E-3"/>
    <n v="0.38095238095238093"/>
    <n v="4.7619047619047616E-2"/>
  </r>
  <r>
    <x v="36"/>
    <s v="2021-06-30"/>
    <s v="Hernán Darío Vargas Galván"/>
    <s v="Fontibón"/>
    <s v="Fontibon Centro"/>
    <x v="1"/>
    <n v="208"/>
    <n v="39"/>
    <n v="8"/>
    <n v="24"/>
    <n v="24"/>
    <n v="1"/>
    <n v="255"/>
    <n v="49"/>
    <n v="0.81568627450980391"/>
    <n v="3.1372549019607843E-2"/>
    <n v="0.48979591836734693"/>
    <n v="2.0408163265306121E-2"/>
  </r>
  <r>
    <x v="37"/>
    <s v="2021-07-01"/>
    <s v="Pedro Bernal Meauri"/>
    <s v="Usaquén"/>
    <s v="Multicentro"/>
    <x v="1"/>
    <n v="170"/>
    <n v="41"/>
    <n v="5"/>
    <n v="25"/>
    <n v="18"/>
    <n v="0"/>
    <n v="216"/>
    <n v="43"/>
    <n v="0.78703703703703709"/>
    <n v="2.3148148148148147E-2"/>
    <n v="0.58139534883720934"/>
    <n v="0"/>
  </r>
  <r>
    <x v="37"/>
    <s v="2021-07-01"/>
    <s v="Pedro Bernal Meauri"/>
    <s v="Usaquén"/>
    <s v="Multicentro"/>
    <x v="2"/>
    <n v="187"/>
    <n v="32"/>
    <n v="3"/>
    <n v="10"/>
    <n v="3"/>
    <n v="0"/>
    <n v="222"/>
    <n v="13"/>
    <n v="0.84234234234234229"/>
    <n v="1.3513513513513514E-2"/>
    <n v="0.76923076923076927"/>
    <n v="0"/>
  </r>
  <r>
    <x v="37"/>
    <s v="2021-07-01"/>
    <s v="Pesdro Bernal Meauri"/>
    <s v="Usaquén"/>
    <s v="Cedritos"/>
    <x v="1"/>
    <n v="111"/>
    <n v="28"/>
    <n v="10"/>
    <n v="1"/>
    <n v="0"/>
    <n v="0"/>
    <n v="149"/>
    <n v="1"/>
    <n v="0.74496644295302017"/>
    <n v="6.7114093959731544E-2"/>
    <n v="1"/>
    <n v="0"/>
  </r>
  <r>
    <x v="37"/>
    <s v="2021-07-01"/>
    <s v="Juan Carlos Valencia Salazar"/>
    <s v="Teusaquillo"/>
    <s v="Palermo"/>
    <x v="3"/>
    <n v="29"/>
    <n v="13"/>
    <n v="2"/>
    <n v="1"/>
    <n v="2"/>
    <n v="0"/>
    <n v="44"/>
    <n v="3"/>
    <n v="0.65909090909090906"/>
    <n v="4.5454545454545456E-2"/>
    <n v="0.33333333333333331"/>
    <n v="0"/>
  </r>
  <r>
    <x v="37"/>
    <s v="2021-07-01"/>
    <s v="Juan Carlos Valencia Salazar"/>
    <s v="Teusaquillo"/>
    <s v="Palermo"/>
    <x v="3"/>
    <n v="107"/>
    <n v="27"/>
    <n v="9"/>
    <n v="11"/>
    <n v="7"/>
    <n v="0"/>
    <n v="143"/>
    <n v="18"/>
    <n v="0.74825174825174823"/>
    <n v="6.2937062937062943E-2"/>
    <n v="0.61111111111111116"/>
    <n v="0"/>
  </r>
  <r>
    <x v="37"/>
    <s v="2021-07-01"/>
    <s v="Juan Carlos Valencia Salazar"/>
    <s v="Teusaquillo"/>
    <s v="Galerias"/>
    <x v="2"/>
    <n v="270"/>
    <n v="30"/>
    <n v="7"/>
    <n v="35"/>
    <n v="38"/>
    <n v="0"/>
    <n v="307"/>
    <n v="73"/>
    <n v="0.87947882736156346"/>
    <n v="2.2801302931596091E-2"/>
    <n v="0.47945205479452052"/>
    <n v="0"/>
  </r>
  <r>
    <x v="38"/>
    <s v="2021-07-02"/>
    <s v="Pedro Bernal Meauri"/>
    <s v="Engativá"/>
    <s v="Boyacá Real"/>
    <x v="1"/>
    <n v="94"/>
    <n v="27"/>
    <n v="7"/>
    <n v="14"/>
    <n v="4"/>
    <n v="0"/>
    <n v="128"/>
    <n v="18"/>
    <n v="0.734375"/>
    <n v="5.46875E-2"/>
    <n v="0.77777777777777779"/>
    <n v="0"/>
  </r>
  <r>
    <x v="38"/>
    <s v="2021-07-02"/>
    <s v="Pedro Bernal Meauri"/>
    <s v="Engativá"/>
    <s v="Boyacá Real"/>
    <x v="1"/>
    <n v="183"/>
    <n v="57"/>
    <n v="13"/>
    <n v="31"/>
    <n v="21"/>
    <n v="1"/>
    <n v="253"/>
    <n v="53"/>
    <n v="0.72332015810276684"/>
    <n v="5.1383399209486168E-2"/>
    <n v="0.58490566037735847"/>
    <n v="1.8867924528301886E-2"/>
  </r>
  <r>
    <x v="38"/>
    <s v="2021-07-02"/>
    <s v="Pedro Bernal Meauri"/>
    <s v="Engativá"/>
    <s v="Villa Luz"/>
    <x v="1"/>
    <n v="132"/>
    <n v="48"/>
    <n v="20"/>
    <n v="21"/>
    <n v="4"/>
    <n v="0"/>
    <n v="200"/>
    <n v="25"/>
    <n v="0.66"/>
    <n v="0.1"/>
    <n v="0.84"/>
    <n v="0"/>
  </r>
  <r>
    <x v="38"/>
    <s v="2021-07-02"/>
    <s v="Juan Carlos Valencia Salazar"/>
    <s v="Teusaquillo"/>
    <s v="Kennedy CentraL"/>
    <x v="1"/>
    <n v="202"/>
    <n v="48"/>
    <n v="4"/>
    <n v="30"/>
    <n v="33"/>
    <n v="7"/>
    <n v="254"/>
    <n v="70"/>
    <n v="0.79527559055118113"/>
    <n v="1.5748031496062992E-2"/>
    <n v="0.42857142857142855"/>
    <n v="0.1"/>
  </r>
  <r>
    <x v="38"/>
    <s v="2021-07-02"/>
    <s v="Juan  Carlos Valencia Salazar"/>
    <s v="Kennedy"/>
    <s v="Kennedy Central"/>
    <x v="1"/>
    <n v="297"/>
    <n v="58"/>
    <n v="7"/>
    <n v="90"/>
    <n v="68"/>
    <n v="3"/>
    <n v="362"/>
    <n v="161"/>
    <n v="0.8204419889502762"/>
    <n v="1.9337016574585635E-2"/>
    <n v="0.55900621118012417"/>
    <n v="1.8633540372670808E-2"/>
  </r>
  <r>
    <x v="38"/>
    <s v="2021-07-02"/>
    <s v="Juan Carlos Valencia Salazar"/>
    <s v="Kennedy"/>
    <s v="kENNEDY CENTRAL"/>
    <x v="1"/>
    <n v="163"/>
    <n v="17"/>
    <n v="0"/>
    <n v="13"/>
    <n v="9"/>
    <n v="1"/>
    <n v="180"/>
    <n v="23"/>
    <n v="0.90555555555555556"/>
    <n v="0"/>
    <n v="0.56521739130434778"/>
    <n v="4.3478260869565216E-2"/>
  </r>
  <r>
    <x v="39"/>
    <s v="2021-07-03"/>
    <s v="Pedro Bernal Meauri"/>
    <s v="Barrio Unidos"/>
    <s v="12 de Octubre"/>
    <x v="1"/>
    <n v="41"/>
    <n v="28"/>
    <n v="13"/>
    <n v="0"/>
    <n v="4"/>
    <n v="0"/>
    <n v="82"/>
    <n v="4"/>
    <n v="0.5"/>
    <n v="0.15853658536585366"/>
    <n v="0"/>
    <n v="0"/>
  </r>
  <r>
    <x v="39"/>
    <s v="2021-07-03"/>
    <s v="Pedro Bernal Meauri"/>
    <s v="Barrio Unidos"/>
    <s v="12 de Octubre"/>
    <x v="0"/>
    <n v="88"/>
    <n v="54"/>
    <n v="13"/>
    <n v="4"/>
    <n v="5"/>
    <n v="0"/>
    <n v="155"/>
    <n v="9"/>
    <n v="0.56774193548387097"/>
    <n v="8.387096774193549E-2"/>
    <n v="0.44444444444444442"/>
    <n v="0"/>
  </r>
  <r>
    <x v="39"/>
    <s v="2021-07-03"/>
    <s v="Pedro Bernal Meauri"/>
    <s v="Barrio Unidos"/>
    <s v="12 de Octubre"/>
    <x v="1"/>
    <n v="170"/>
    <n v="46"/>
    <n v="7"/>
    <n v="5"/>
    <n v="8"/>
    <n v="0"/>
    <n v="223"/>
    <n v="13"/>
    <n v="0.7623318385650224"/>
    <n v="3.1390134529147982E-2"/>
    <n v="0.38461538461538464"/>
    <n v="0"/>
  </r>
  <r>
    <x v="39"/>
    <s v="2021-07-03"/>
    <s v="Juan Carlos Valencia Salazar"/>
    <s v="Bosa"/>
    <s v="Portal Sur"/>
    <x v="3"/>
    <n v="189"/>
    <n v="63"/>
    <n v="9"/>
    <n v="17"/>
    <n v="23"/>
    <n v="2"/>
    <n v="261"/>
    <n v="42"/>
    <n v="0.72413793103448276"/>
    <n v="3.4482758620689655E-2"/>
    <n v="0.40476190476190477"/>
    <n v="4.7619047619047616E-2"/>
  </r>
  <r>
    <x v="39"/>
    <s v="2021-07-03"/>
    <s v="Juan Carlos Valencia Salazar"/>
    <s v="Bosa"/>
    <s v="Bosa Estación"/>
    <x v="3"/>
    <n v="175"/>
    <n v="61"/>
    <n v="16"/>
    <n v="6"/>
    <n v="6"/>
    <n v="1"/>
    <n v="252"/>
    <n v="13"/>
    <n v="0.69444444444444442"/>
    <n v="6.3492063492063489E-2"/>
    <n v="0.46153846153846156"/>
    <n v="7.6923076923076927E-2"/>
  </r>
  <r>
    <x v="39"/>
    <s v="2021-07-03"/>
    <s v="Juan Carlos Valencia Salazar"/>
    <s v="Bosa"/>
    <s v="Bosa Centro"/>
    <x v="2"/>
    <n v="139"/>
    <n v="66"/>
    <n v="5"/>
    <n v="38"/>
    <n v="44"/>
    <n v="3"/>
    <n v="210"/>
    <n v="85"/>
    <n v="0.66190476190476188"/>
    <n v="2.3809523809523808E-2"/>
    <n v="0.44705882352941179"/>
    <n v="3.5294117647058823E-2"/>
  </r>
  <r>
    <x v="40"/>
    <s v="2021-07-06"/>
    <s v="Hernán Darío Vargas Galván"/>
    <s v="Puente Aranda"/>
    <s v="Pradera"/>
    <x v="1"/>
    <n v="313"/>
    <n v="50"/>
    <n v="2"/>
    <n v="14"/>
    <n v="10"/>
    <n v="2"/>
    <n v="365"/>
    <n v="26"/>
    <n v="0.8575342465753425"/>
    <n v="5.4794520547945206E-3"/>
    <n v="0.53846153846153844"/>
    <n v="7.6923076923076927E-2"/>
  </r>
  <r>
    <x v="40"/>
    <s v="2021-07-06"/>
    <s v="Hernán Darío Vargas Galván"/>
    <s v="Puente Aranda"/>
    <s v="Pradera"/>
    <x v="2"/>
    <n v="270"/>
    <n v="55"/>
    <n v="12"/>
    <n v="10"/>
    <n v="10"/>
    <n v="2"/>
    <n v="337"/>
    <n v="22"/>
    <n v="0.80118694362017806"/>
    <n v="3.5608308605341248E-2"/>
    <n v="0.45454545454545453"/>
    <n v="9.0909090909090912E-2"/>
  </r>
  <r>
    <x v="40"/>
    <s v="2021-07-06"/>
    <s v="Hernán Darío Vargas Galván"/>
    <s v="Puente Aranda"/>
    <s v="Trinidad-galan"/>
    <x v="0"/>
    <n v="80"/>
    <n v="25"/>
    <n v="9"/>
    <n v="2"/>
    <n v="3"/>
    <n v="0"/>
    <n v="114"/>
    <n v="5"/>
    <n v="0.70175438596491224"/>
    <n v="7.8947368421052627E-2"/>
    <n v="0.4"/>
    <n v="0"/>
  </r>
  <r>
    <x v="40"/>
    <s v="2021-07-06"/>
    <s v="Juan Carlos Valencia Salazar"/>
    <s v="San Cristóbal"/>
    <s v="20 de julio"/>
    <x v="1"/>
    <n v="92"/>
    <n v="43"/>
    <n v="9"/>
    <n v="17"/>
    <n v="24"/>
    <n v="4"/>
    <n v="144"/>
    <n v="45"/>
    <n v="0.63888888888888884"/>
    <n v="6.25E-2"/>
    <n v="0.37777777777777777"/>
    <n v="8.8888888888888892E-2"/>
  </r>
  <r>
    <x v="40"/>
    <s v="2021-07-06"/>
    <s v="Juan Carlos Valencia Salazar"/>
    <s v="San Cristóbal"/>
    <s v="20 de Julio"/>
    <x v="0"/>
    <n v="25"/>
    <n v="44"/>
    <n v="5"/>
    <n v="13"/>
    <n v="38"/>
    <n v="9"/>
    <n v="74"/>
    <n v="60"/>
    <n v="0.33783783783783783"/>
    <n v="6.7567567567567571E-2"/>
    <n v="0.21666666666666667"/>
    <n v="0.15"/>
  </r>
  <r>
    <x v="40"/>
    <s v="2021-07-06"/>
    <s v="Juan Carlos Valencia Salazar"/>
    <s v="San Cristóbal"/>
    <s v="20 de julio"/>
    <x v="1"/>
    <n v="126"/>
    <n v="32"/>
    <n v="7"/>
    <n v="17"/>
    <n v="16"/>
    <n v="3"/>
    <n v="165"/>
    <n v="36"/>
    <n v="0.76363636363636367"/>
    <n v="4.2424242424242427E-2"/>
    <n v="0.47222222222222221"/>
    <n v="8.3333333333333329E-2"/>
  </r>
  <r>
    <x v="40"/>
    <s v="2021-07-06"/>
    <s v="Mileidy Araque Bedoya"/>
    <s v="Rafael Uribe Uribe"/>
    <s v="Olaya"/>
    <x v="1"/>
    <n v="49"/>
    <n v="18"/>
    <n v="1"/>
    <n v="11"/>
    <n v="8"/>
    <n v="3"/>
    <n v="68"/>
    <n v="22"/>
    <n v="0.72058823529411764"/>
    <n v="1.4705882352941176E-2"/>
    <n v="0.5"/>
    <n v="0.13636363636363635"/>
  </r>
  <r>
    <x v="40"/>
    <s v="2021-07-06"/>
    <s v="Mileidy Araque Bedoya"/>
    <s v="Rafael Uribe Uribe"/>
    <s v="Olaya"/>
    <x v="1"/>
    <n v="73"/>
    <n v="64"/>
    <n v="7"/>
    <n v="13"/>
    <n v="4"/>
    <n v="2"/>
    <n v="144"/>
    <n v="19"/>
    <n v="0.50694444444444442"/>
    <n v="4.8611111111111112E-2"/>
    <n v="0.68421052631578949"/>
    <n v="0.10526315789473684"/>
  </r>
  <r>
    <x v="40"/>
    <s v="2021-07-06"/>
    <s v="Mileidy Araque Bedoya"/>
    <s v="Rafael Uribe Uribe"/>
    <s v="Olaya"/>
    <x v="1"/>
    <n v="77"/>
    <n v="40"/>
    <n v="5"/>
    <n v="9"/>
    <n v="13"/>
    <n v="2"/>
    <n v="122"/>
    <n v="24"/>
    <n v="0.63114754098360659"/>
    <n v="4.0983606557377046E-2"/>
    <n v="0.375"/>
    <n v="8.3333333333333329E-2"/>
  </r>
  <r>
    <x v="41"/>
    <s v="2021-07-07"/>
    <s v="Juan Carlos Valencia Salazar"/>
    <s v="Chapinero"/>
    <s v="Lourdes"/>
    <x v="1"/>
    <n v="53"/>
    <n v="40"/>
    <n v="8"/>
    <n v="16"/>
    <n v="7"/>
    <n v="3"/>
    <n v="101"/>
    <n v="26"/>
    <n v="0.52475247524752477"/>
    <n v="7.9207920792079209E-2"/>
    <n v="0.61538461538461542"/>
    <n v="0.11538461538461539"/>
  </r>
  <r>
    <x v="41"/>
    <s v="2021-07-07"/>
    <s v="Pedro Bernal Meauri"/>
    <s v="Los Mártires"/>
    <s v="Paloquemao"/>
    <x v="0"/>
    <n v="119"/>
    <n v="63"/>
    <n v="2"/>
    <n v="22"/>
    <n v="30"/>
    <n v="3"/>
    <n v="184"/>
    <n v="55"/>
    <n v="0.64673913043478259"/>
    <n v="1.0869565217391304E-2"/>
    <n v="0.4"/>
    <n v="5.4545454545454543E-2"/>
  </r>
  <r>
    <x v="41"/>
    <s v="2021-07-07"/>
    <s v="Pedro Bernal Meauri"/>
    <s v="Los Mártires"/>
    <s v="San Andresito calle 9"/>
    <x v="1"/>
    <n v="171"/>
    <n v="108"/>
    <n v="4"/>
    <n v="17"/>
    <n v="10"/>
    <n v="0"/>
    <n v="283"/>
    <n v="27"/>
    <n v="0.60424028268551233"/>
    <n v="1.4134275618374558E-2"/>
    <n v="0.62962962962962965"/>
    <n v="0"/>
  </r>
  <r>
    <x v="41"/>
    <s v="2021-07-07"/>
    <s v="Pedro Bernal Meauri"/>
    <s v="Los Mártires"/>
    <s v="San Victorino"/>
    <x v="2"/>
    <n v="189"/>
    <n v="122"/>
    <n v="4"/>
    <n v="69"/>
    <n v="72"/>
    <n v="6"/>
    <n v="315"/>
    <n v="147"/>
    <n v="0.6"/>
    <n v="1.2698412698412698E-2"/>
    <n v="0.46938775510204084"/>
    <n v="4.0816326530612242E-2"/>
  </r>
  <r>
    <x v="41"/>
    <s v="2021-07-07"/>
    <s v="Juan Carlos Valencia Salazar"/>
    <s v="Chapinero"/>
    <s v="avenida chile"/>
    <x v="2"/>
    <n v="282"/>
    <n v="69"/>
    <n v="5"/>
    <n v="8"/>
    <n v="8"/>
    <n v="0"/>
    <n v="356"/>
    <n v="16"/>
    <n v="0.7921348314606742"/>
    <n v="1.4044943820224719E-2"/>
    <n v="0.5"/>
    <n v="0"/>
  </r>
  <r>
    <x v="41"/>
    <s v="2021-07-07"/>
    <s v="Juan Carlos Valencia Salazar"/>
    <s v="Chapinero"/>
    <s v="AV chile con la 15"/>
    <x v="1"/>
    <n v="141"/>
    <n v="39"/>
    <n v="9"/>
    <n v="7"/>
    <n v="21"/>
    <n v="0"/>
    <n v="189"/>
    <n v="28"/>
    <n v="0.74603174603174605"/>
    <n v="4.7619047619047616E-2"/>
    <n v="0.25"/>
    <n v="0"/>
  </r>
  <r>
    <x v="42"/>
    <s v="2021-07-08"/>
    <s v="Juan Carlos Valencia Salazar"/>
    <s v="Bosa"/>
    <s v="Bosa Centro"/>
    <x v="2"/>
    <n v="214"/>
    <n v="96"/>
    <n v="6"/>
    <n v="16"/>
    <n v="26"/>
    <n v="3"/>
    <n v="316"/>
    <n v="45"/>
    <n v="0.67721518987341767"/>
    <n v="1.8987341772151899E-2"/>
    <n v="0.35555555555555557"/>
    <n v="6.6666666666666666E-2"/>
  </r>
  <r>
    <x v="42"/>
    <s v="2021-07-08"/>
    <s v="Juan Carlos Valencia Salazar"/>
    <s v="Bosa"/>
    <s v="Bosa la Estación"/>
    <x v="1"/>
    <n v="84"/>
    <n v="81"/>
    <n v="2"/>
    <n v="6"/>
    <n v="2"/>
    <n v="0"/>
    <n v="167"/>
    <n v="8"/>
    <n v="0.50299401197604787"/>
    <n v="1.1976047904191617E-2"/>
    <n v="0.75"/>
    <n v="0"/>
  </r>
  <r>
    <x v="42"/>
    <s v="2021-07-08"/>
    <s v="Juan Carlos Valencia Salazar"/>
    <s v="Bosa"/>
    <s v="Portal sur"/>
    <x v="1"/>
    <n v="129"/>
    <n v="72"/>
    <n v="7"/>
    <n v="14"/>
    <n v="28"/>
    <n v="2"/>
    <n v="208"/>
    <n v="44"/>
    <n v="0.62019230769230771"/>
    <n v="3.3653846153846152E-2"/>
    <n v="0.31818181818181818"/>
    <n v="4.5454545454545456E-2"/>
  </r>
  <r>
    <x v="42"/>
    <s v="2021-07-08"/>
    <s v="Pedro Bernal Meauri"/>
    <s v="Engativá"/>
    <s v="Las Ferias"/>
    <x v="1"/>
    <n v="187"/>
    <n v="24"/>
    <n v="8"/>
    <n v="9"/>
    <n v="7"/>
    <n v="0"/>
    <n v="219"/>
    <n v="16"/>
    <n v="0.85388127853881279"/>
    <n v="3.6529680365296802E-2"/>
    <n v="0.5625"/>
    <n v="0"/>
  </r>
  <r>
    <x v="42"/>
    <s v="2021-07-08"/>
    <s v="Pedro Bernal Meauri"/>
    <s v="Engativá"/>
    <s v="Las Ferias"/>
    <x v="1"/>
    <n v="150"/>
    <n v="28"/>
    <n v="13"/>
    <n v="14"/>
    <n v="33"/>
    <n v="3"/>
    <n v="191"/>
    <n v="50"/>
    <n v="0.78534031413612571"/>
    <n v="6.8062827225130892E-2"/>
    <n v="0.28000000000000003"/>
    <n v="0.06"/>
  </r>
  <r>
    <x v="42"/>
    <s v="2021-07-08"/>
    <s v="Pedro Bernal Meauri"/>
    <s v="Engativá"/>
    <s v="Las Ferias"/>
    <x v="0"/>
    <n v="227"/>
    <n v="42"/>
    <n v="13"/>
    <n v="5"/>
    <n v="28"/>
    <n v="2"/>
    <n v="282"/>
    <n v="35"/>
    <n v="0.80496453900709219"/>
    <n v="4.6099290780141841E-2"/>
    <n v="0.14285714285714285"/>
    <n v="5.7142857142857141E-2"/>
  </r>
  <r>
    <x v="42"/>
    <s v="2021-07-08"/>
    <s v="Hernan Darío Vargas Galvan"/>
    <s v="San Cristóbal"/>
    <s v="20 de julio"/>
    <x v="1"/>
    <n v="101"/>
    <n v="18"/>
    <n v="3"/>
    <n v="20"/>
    <n v="48"/>
    <n v="7"/>
    <n v="122"/>
    <n v="75"/>
    <n v="0.82786885245901642"/>
    <n v="2.4590163934426229E-2"/>
    <n v="0.26666666666666666"/>
    <n v="9.3333333333333338E-2"/>
  </r>
  <r>
    <x v="42"/>
    <s v="2021-07-08"/>
    <s v="Hernan Darío Vargas Galvan"/>
    <s v="San Cristóbal"/>
    <s v="20 de julio"/>
    <x v="0"/>
    <n v="113"/>
    <n v="57"/>
    <n v="6"/>
    <n v="29"/>
    <n v="77"/>
    <n v="5"/>
    <n v="176"/>
    <n v="111"/>
    <n v="0.64204545454545459"/>
    <n v="3.4090909090909088E-2"/>
    <n v="0.26126126126126126"/>
    <n v="4.5045045045045043E-2"/>
  </r>
  <r>
    <x v="42"/>
    <s v="2021-07-08"/>
    <s v="Hernan Darío Vargas Galvan"/>
    <s v="San Cristóbal"/>
    <s v="20 de julio"/>
    <x v="2"/>
    <n v="44"/>
    <n v="10"/>
    <n v="4"/>
    <n v="4"/>
    <n v="9"/>
    <n v="0"/>
    <n v="58"/>
    <n v="13"/>
    <n v="0.75862068965517238"/>
    <n v="6.8965517241379309E-2"/>
    <n v="0.30769230769230771"/>
    <n v="0"/>
  </r>
  <r>
    <x v="42"/>
    <s v="2021-07-08"/>
    <s v="Mileidy Araque"/>
    <s v="Puente Aranda"/>
    <s v="Zona industrial"/>
    <x v="1"/>
    <n v="152"/>
    <n v="39"/>
    <n v="7"/>
    <n v="7"/>
    <n v="4"/>
    <n v="1"/>
    <n v="198"/>
    <n v="12"/>
    <n v="0.76767676767676762"/>
    <n v="3.5353535353535352E-2"/>
    <n v="0.58333333333333337"/>
    <n v="8.3333333333333329E-2"/>
  </r>
  <r>
    <x v="42"/>
    <s v="2021-07-08"/>
    <s v="Mileidy Araque"/>
    <s v="Puente Aranda"/>
    <s v="Zona industrial"/>
    <x v="1"/>
    <n v="238"/>
    <n v="47"/>
    <n v="5"/>
    <n v="12"/>
    <n v="9"/>
    <n v="2"/>
    <n v="290"/>
    <n v="23"/>
    <n v="0.82068965517241377"/>
    <n v="1.7241379310344827E-2"/>
    <n v="0.52173913043478259"/>
    <n v="8.6956521739130432E-2"/>
  </r>
  <r>
    <x v="43"/>
    <s v="2021-07-09"/>
    <s v="Juan Carlos Valencia s"/>
    <s v="Kennedy"/>
    <s v="kennedy central"/>
    <x v="1"/>
    <n v="160"/>
    <n v="25"/>
    <n v="5"/>
    <n v="9"/>
    <n v="11"/>
    <n v="2"/>
    <n v="190"/>
    <n v="22"/>
    <n v="0.84210526315789469"/>
    <n v="2.6315789473684209E-2"/>
    <n v="0.40909090909090912"/>
    <n v="9.0909090909090912E-2"/>
  </r>
  <r>
    <x v="43"/>
    <s v="2021-07-09"/>
    <s v="Pedro Bernal Meauri"/>
    <s v="Barrio Unidos"/>
    <s v="12 de octubre"/>
    <x v="1"/>
    <n v="183"/>
    <n v="36"/>
    <n v="20"/>
    <n v="1"/>
    <n v="1"/>
    <n v="0"/>
    <n v="239"/>
    <n v="2"/>
    <n v="0.76569037656903771"/>
    <n v="8.3682008368200833E-2"/>
    <n v="0.5"/>
    <n v="0"/>
  </r>
  <r>
    <x v="43"/>
    <s v="2021-07-09"/>
    <s v="Pedro Bernal Meauri"/>
    <s v="Barrio Unidos"/>
    <s v="12 de octubre"/>
    <x v="0"/>
    <n v="135"/>
    <n v="34"/>
    <n v="15"/>
    <n v="1"/>
    <n v="0"/>
    <n v="0"/>
    <n v="184"/>
    <n v="1"/>
    <n v="0.73369565217391308"/>
    <n v="8.1521739130434784E-2"/>
    <n v="1"/>
    <n v="0"/>
  </r>
  <r>
    <x v="43"/>
    <s v="2021-07-09"/>
    <s v="Pedro Bernal Meauri"/>
    <s v="Barrio Unidos"/>
    <s v="12de octubre"/>
    <x v="1"/>
    <n v="197"/>
    <n v="56"/>
    <n v="18"/>
    <n v="1"/>
    <n v="4"/>
    <n v="0"/>
    <n v="271"/>
    <n v="5"/>
    <n v="0.72693726937269376"/>
    <n v="6.6420664206642069E-2"/>
    <n v="0.2"/>
    <n v="0"/>
  </r>
  <r>
    <x v="43"/>
    <s v="2021-07-09"/>
    <s v="Juan Carlos Valencia s"/>
    <s v="Kennedy"/>
    <s v="Kennedy Central"/>
    <x v="1"/>
    <n v="380"/>
    <n v="79"/>
    <n v="14"/>
    <n v="88"/>
    <n v="87"/>
    <n v="12"/>
    <n v="473"/>
    <n v="187"/>
    <n v="0.80338266384778012"/>
    <n v="2.9598308668076109E-2"/>
    <n v="0.47058823529411764"/>
    <n v="6.4171122994652413E-2"/>
  </r>
  <r>
    <x v="43"/>
    <s v="2021-07-09"/>
    <s v="Juan Carlos Valencia s"/>
    <s v="Kennedy"/>
    <s v="Kennedy Central"/>
    <x v="1"/>
    <n v="185"/>
    <n v="51"/>
    <n v="14"/>
    <n v="33"/>
    <n v="8"/>
    <n v="8"/>
    <n v="250"/>
    <n v="49"/>
    <n v="0.74"/>
    <n v="5.6000000000000001E-2"/>
    <n v="0.67346938775510201"/>
    <n v="0.16326530612244897"/>
  </r>
  <r>
    <x v="44"/>
    <s v="2021-07-10"/>
    <s v="Mileidy Araque"/>
    <s v="Rafael Uribe Uribe"/>
    <s v="Olaya"/>
    <x v="1"/>
    <n v="110"/>
    <n v="27"/>
    <n v="15"/>
    <n v="9"/>
    <n v="13"/>
    <n v="3"/>
    <n v="152"/>
    <n v="25"/>
    <n v="0.72368421052631582"/>
    <n v="9.8684210526315791E-2"/>
    <n v="0.36"/>
    <n v="0.12"/>
  </r>
  <r>
    <x v="44"/>
    <s v="2021-07-10"/>
    <s v="Mileidy Araque"/>
    <s v="Rafael Uribe Uribe"/>
    <s v="Olaya"/>
    <x v="1"/>
    <n v="196"/>
    <n v="44"/>
    <n v="10"/>
    <n v="10"/>
    <n v="4"/>
    <n v="7"/>
    <n v="250"/>
    <n v="21"/>
    <n v="0.78400000000000003"/>
    <n v="0.04"/>
    <n v="0.47619047619047616"/>
    <n v="0.33333333333333331"/>
  </r>
  <r>
    <x v="44"/>
    <s v="2021-07-10"/>
    <s v="Hernan Dario Vargas Galvan"/>
    <s v="Puente Aranda"/>
    <s v="Pradera"/>
    <x v="2"/>
    <n v="355"/>
    <n v="102"/>
    <n v="13"/>
    <n v="49"/>
    <n v="42"/>
    <n v="2"/>
    <n v="470"/>
    <n v="93"/>
    <n v="0.75531914893617025"/>
    <n v="2.7659574468085105E-2"/>
    <n v="0.5268817204301075"/>
    <n v="2.1505376344086023E-2"/>
  </r>
  <r>
    <x v="44"/>
    <s v="2021-07-10"/>
    <s v="Hernan Dario Vargas Galvan"/>
    <s v="Puente Aranda"/>
    <s v="pradera"/>
    <x v="1"/>
    <n v="147"/>
    <n v="46"/>
    <n v="9"/>
    <n v="20"/>
    <n v="12"/>
    <n v="2"/>
    <n v="202"/>
    <n v="34"/>
    <n v="0.7277227722772277"/>
    <n v="4.4554455445544552E-2"/>
    <n v="0.58823529411764708"/>
    <n v="5.8823529411764705E-2"/>
  </r>
  <r>
    <x v="44"/>
    <s v="2021-07-10"/>
    <s v="Hernan Dario Vargas"/>
    <s v="Puente Aranda"/>
    <s v="pradera"/>
    <x v="0"/>
    <n v="182"/>
    <n v="39"/>
    <n v="7"/>
    <n v="3"/>
    <n v="1"/>
    <n v="0"/>
    <n v="228"/>
    <n v="4"/>
    <n v="0.79824561403508776"/>
    <n v="3.0701754385964911E-2"/>
    <n v="0.75"/>
    <n v="0"/>
  </r>
  <r>
    <x v="44"/>
    <s v="2021-07-10"/>
    <s v="Juan Carlos Valencia Salazar"/>
    <s v="Bosa"/>
    <s v="portal sur"/>
    <x v="1"/>
    <n v="143"/>
    <n v="48"/>
    <n v="19"/>
    <n v="19"/>
    <n v="20"/>
    <n v="2"/>
    <n v="210"/>
    <n v="41"/>
    <n v="0.68095238095238098"/>
    <n v="9.0476190476190474E-2"/>
    <n v="0.46341463414634149"/>
    <n v="4.878048780487805E-2"/>
  </r>
  <r>
    <x v="44"/>
    <s v="2021-07-10"/>
    <s v="Juan Carlos Valencia s"/>
    <s v="Bosa"/>
    <s v="Bosa la Estación"/>
    <x v="1"/>
    <n v="183"/>
    <n v="88"/>
    <n v="26"/>
    <n v="18"/>
    <n v="3"/>
    <n v="2"/>
    <n v="297"/>
    <n v="23"/>
    <n v="0.61616161616161613"/>
    <n v="8.7542087542087546E-2"/>
    <n v="0.78260869565217395"/>
    <n v="8.6956521739130432E-2"/>
  </r>
  <r>
    <x v="44"/>
    <s v="2021-07-10"/>
    <s v="Juan Carlos Valencia s"/>
    <s v="Bosa"/>
    <s v="Bosa Centro"/>
    <x v="2"/>
    <n v="327"/>
    <n v="107"/>
    <n v="14"/>
    <n v="43"/>
    <n v="17"/>
    <n v="2"/>
    <n v="448"/>
    <n v="62"/>
    <n v="0.7299107142857143"/>
    <n v="3.125E-2"/>
    <n v="0.69354838709677424"/>
    <n v="3.2258064516129031E-2"/>
  </r>
  <r>
    <x v="44"/>
    <s v="2021-07-10"/>
    <s v="Mileidy Araque"/>
    <s v="Rafael Uribe Uribe"/>
    <s v="Olaya"/>
    <x v="1"/>
    <n v="85"/>
    <n v="12"/>
    <n v="12"/>
    <n v="9"/>
    <n v="10"/>
    <n v="3"/>
    <n v="109"/>
    <n v="22"/>
    <n v="0.77981651376146788"/>
    <n v="0.11009174311926606"/>
    <n v="0.40909090909090912"/>
    <n v="0.13636363636363635"/>
  </r>
  <r>
    <x v="45"/>
    <s v="2021-07-12"/>
    <s v="Juan Carlos Valencia s"/>
    <s v="Fontibón"/>
    <s v="Plaza Fontibon"/>
    <x v="0"/>
    <n v="161"/>
    <n v="47"/>
    <n v="4"/>
    <n v="24"/>
    <n v="16"/>
    <n v="3"/>
    <n v="212"/>
    <n v="43"/>
    <n v="0.75943396226415094"/>
    <n v="1.8867924528301886E-2"/>
    <n v="0.55813953488372092"/>
    <n v="6.9767441860465115E-2"/>
  </r>
  <r>
    <x v="45"/>
    <s v="2021-07-12"/>
    <s v="Juan Carlos Valencia Salazar"/>
    <s v="Fontibón"/>
    <s v="Fontibón centro"/>
    <x v="1"/>
    <n v="317"/>
    <n v="64"/>
    <n v="2"/>
    <n v="65"/>
    <n v="68"/>
    <n v="1"/>
    <n v="383"/>
    <n v="134"/>
    <n v="0.82767624020887731"/>
    <n v="5.2219321148825066E-3"/>
    <n v="0.48507462686567165"/>
    <n v="7.462686567164179E-3"/>
  </r>
  <r>
    <x v="45"/>
    <s v="2021-07-12"/>
    <s v="Juan Carlos Valencia Salazar"/>
    <s v="Fontibón"/>
    <s v="Fontibón Centro"/>
    <x v="1"/>
    <n v="102"/>
    <n v="40"/>
    <n v="11"/>
    <n v="10"/>
    <n v="8"/>
    <n v="0"/>
    <n v="153"/>
    <n v="18"/>
    <n v="0.66666666666666663"/>
    <n v="7.1895424836601302E-2"/>
    <n v="0.55555555555555558"/>
    <n v="0"/>
  </r>
  <r>
    <x v="45"/>
    <s v="2021-07-12"/>
    <s v="Hernán Darío Vargas Galván"/>
    <s v="Suba"/>
    <s v="Centro"/>
    <x v="1"/>
    <n v="125"/>
    <n v="28"/>
    <n v="3"/>
    <n v="1"/>
    <n v="2"/>
    <n v="0"/>
    <n v="156"/>
    <n v="3"/>
    <n v="0.80128205128205132"/>
    <n v="1.9230769230769232E-2"/>
    <n v="0.33333333333333331"/>
    <n v="0"/>
  </r>
  <r>
    <x v="45"/>
    <s v="2021-07-12"/>
    <s v="Hernán Darío Vargas Galván"/>
    <s v="Suba"/>
    <s v="Centro"/>
    <x v="1"/>
    <n v="73"/>
    <n v="19"/>
    <n v="1"/>
    <n v="25"/>
    <n v="18"/>
    <n v="1"/>
    <n v="93"/>
    <n v="44"/>
    <n v="0.78494623655913975"/>
    <n v="1.0752688172043012E-2"/>
    <n v="0.56818181818181823"/>
    <n v="2.2727272727272728E-2"/>
  </r>
  <r>
    <x v="45"/>
    <s v="2021-07-12"/>
    <s v="Hernán Darío Vargas Galván"/>
    <s v="Suba"/>
    <s v="Centro"/>
    <x v="2"/>
    <n v="373"/>
    <n v="85"/>
    <n v="4"/>
    <n v="38"/>
    <n v="28"/>
    <n v="2"/>
    <n v="462"/>
    <n v="68"/>
    <n v="0.80735930735930739"/>
    <n v="8.658008658008658E-3"/>
    <n v="0.55882352941176472"/>
    <n v="2.9411764705882353E-2"/>
  </r>
  <r>
    <x v="46"/>
    <s v="2021-07-13"/>
    <s v="Pedro Bernal Meauri"/>
    <s v="Tunjuelito"/>
    <s v="San Carlos"/>
    <x v="0"/>
    <n v="127"/>
    <n v="30"/>
    <n v="6"/>
    <n v="4"/>
    <n v="3"/>
    <n v="1"/>
    <n v="163"/>
    <n v="8"/>
    <n v="0.77914110429447858"/>
    <n v="3.6809815950920248E-2"/>
    <n v="0.5"/>
    <n v="0.125"/>
  </r>
  <r>
    <x v="46"/>
    <s v="2021-07-13"/>
    <s v="Pedro Bernal Meauri"/>
    <s v="Tunjuelito"/>
    <s v="Santa Lucía"/>
    <x v="1"/>
    <n v="136"/>
    <n v="24"/>
    <n v="7"/>
    <n v="10"/>
    <n v="4"/>
    <n v="0"/>
    <n v="167"/>
    <n v="14"/>
    <n v="0.81437125748502992"/>
    <n v="4.1916167664670656E-2"/>
    <n v="0.7142857142857143"/>
    <n v="0"/>
  </r>
  <r>
    <x v="46"/>
    <s v="2021-07-13"/>
    <s v="Pedro Bernal Meauri"/>
    <s v="Tunjuelito"/>
    <s v="Ciudad Tunal"/>
    <x v="2"/>
    <n v="266"/>
    <n v="53"/>
    <n v="6"/>
    <n v="24"/>
    <n v="15"/>
    <n v="1"/>
    <n v="325"/>
    <n v="40"/>
    <n v="0.81846153846153846"/>
    <n v="1.8461538461538463E-2"/>
    <n v="0.6"/>
    <n v="2.5000000000000001E-2"/>
  </r>
  <r>
    <x v="46"/>
    <s v="2021-07-13"/>
    <s v="Juan Carlos Valencia Salazar"/>
    <s v="La Candelaria"/>
    <s v="Egipto"/>
    <x v="0"/>
    <n v="38"/>
    <n v="20"/>
    <n v="2"/>
    <n v="0"/>
    <n v="4"/>
    <n v="0"/>
    <n v="60"/>
    <n v="4"/>
    <n v="0.6333333333333333"/>
    <n v="3.3333333333333333E-2"/>
    <n v="0"/>
    <n v="0"/>
  </r>
  <r>
    <x v="46"/>
    <s v="2021-07-13"/>
    <s v="Juan Carlos Valencia Salazar"/>
    <s v="La Candelaria"/>
    <s v="Centro  Plaza Bolívar"/>
    <x v="3"/>
    <n v="90"/>
    <n v="52"/>
    <n v="10"/>
    <n v="19"/>
    <n v="17"/>
    <n v="3"/>
    <n v="152"/>
    <n v="39"/>
    <n v="0.59210526315789469"/>
    <n v="6.5789473684210523E-2"/>
    <n v="0.48717948717948717"/>
    <n v="7.6923076923076927E-2"/>
  </r>
  <r>
    <x v="46"/>
    <s v="2021-07-13"/>
    <s v="Juan Carlos Valencia Salazar"/>
    <s v="La Candelaria"/>
    <s v="nieves"/>
    <x v="1"/>
    <n v="286"/>
    <n v="144"/>
    <n v="14"/>
    <n v="23"/>
    <n v="22"/>
    <n v="1"/>
    <n v="444"/>
    <n v="46"/>
    <n v="0.64414414414414412"/>
    <n v="3.1531531531531529E-2"/>
    <n v="0.5"/>
    <n v="2.1739130434782608E-2"/>
  </r>
  <r>
    <x v="46"/>
    <s v="2021-07-13"/>
    <s v="Hernan Dario Vargas Galvan"/>
    <s v="Puente Aranda"/>
    <s v="PRADERA"/>
    <x v="2"/>
    <n v="329"/>
    <n v="119"/>
    <n v="5"/>
    <n v="24"/>
    <n v="23"/>
    <n v="3"/>
    <n v="453"/>
    <n v="50"/>
    <n v="0.72626931567328923"/>
    <n v="1.1037527593818985E-2"/>
    <n v="0.48"/>
    <n v="0.06"/>
  </r>
  <r>
    <x v="46"/>
    <s v="2021-07-13"/>
    <s v="Hernan Dario Vargas Galvan"/>
    <s v="Puente Aranda"/>
    <s v="PRADERA"/>
    <x v="1"/>
    <n v="164"/>
    <n v="53"/>
    <n v="7"/>
    <n v="17"/>
    <n v="11"/>
    <n v="0"/>
    <n v="224"/>
    <n v="28"/>
    <n v="0.7321428571428571"/>
    <n v="3.125E-2"/>
    <n v="0.6071428571428571"/>
    <n v="0"/>
  </r>
  <r>
    <x v="46"/>
    <s v="2021-07-13"/>
    <s v="Hernan Dario Vargas Galvan"/>
    <s v="Puente Aranda"/>
    <s v="TRINIDAD"/>
    <x v="0"/>
    <n v="61"/>
    <n v="24"/>
    <n v="5"/>
    <n v="1"/>
    <n v="0"/>
    <n v="0"/>
    <n v="90"/>
    <n v="1"/>
    <n v="0.67777777777777781"/>
    <n v="5.5555555555555552E-2"/>
    <n v="1"/>
    <n v="0"/>
  </r>
  <r>
    <x v="46"/>
    <s v="2021-07-13"/>
    <s v="Santiago Alejandro Arevalo Forero"/>
    <s v="Santa fe"/>
    <m/>
    <x v="1"/>
    <n v="216"/>
    <n v="93"/>
    <n v="23"/>
    <n v="55"/>
    <n v="60"/>
    <n v="23"/>
    <n v="332"/>
    <n v="138"/>
    <n v="0.6506024096385542"/>
    <n v="6.9277108433734941E-2"/>
    <n v="0.39855072463768115"/>
    <n v="0.16666666666666666"/>
  </r>
  <r>
    <x v="46"/>
    <s v="2021-07-13"/>
    <s v="Santiago Arevalo Forero"/>
    <s v="Santa fe"/>
    <s v="Barrio Las Nieves"/>
    <x v="1"/>
    <n v="33"/>
    <n v="66"/>
    <n v="19"/>
    <n v="7"/>
    <n v="10"/>
    <n v="2"/>
    <n v="118"/>
    <n v="19"/>
    <n v="0.27966101694915252"/>
    <n v="0.16101694915254236"/>
    <n v="0.36842105263157893"/>
    <n v="0.10526315789473684"/>
  </r>
  <r>
    <x v="46"/>
    <s v="2021-07-13"/>
    <s v="Santiago Arevalo Forero"/>
    <s v="Santa fe"/>
    <s v="La perseverancia"/>
    <x v="0"/>
    <n v="51"/>
    <n v="26"/>
    <n v="7"/>
    <n v="1"/>
    <n v="3"/>
    <n v="3"/>
    <n v="84"/>
    <n v="7"/>
    <n v="0.6071428571428571"/>
    <n v="8.3333333333333329E-2"/>
    <n v="0.14285714285714285"/>
    <n v="0.42857142857142855"/>
  </r>
  <r>
    <x v="47"/>
    <s v="2021-07-14"/>
    <s v="Juan Carlos Valencia Salazar"/>
    <s v="Engativá"/>
    <s v="Las Ferias"/>
    <x v="0"/>
    <n v="181"/>
    <n v="40"/>
    <n v="2"/>
    <n v="4"/>
    <n v="13"/>
    <n v="1"/>
    <n v="223"/>
    <n v="18"/>
    <n v="0.81165919282511212"/>
    <n v="8.9686098654708519E-3"/>
    <n v="0.22222222222222221"/>
    <n v="5.5555555555555552E-2"/>
  </r>
  <r>
    <x v="47"/>
    <s v="2021-07-14"/>
    <s v="Juan Carlos Valencia Salazar"/>
    <s v="Engativá"/>
    <s v="las Ferias"/>
    <x v="1"/>
    <n v="220"/>
    <n v="50"/>
    <n v="3"/>
    <n v="25"/>
    <n v="22"/>
    <n v="3"/>
    <n v="273"/>
    <n v="50"/>
    <n v="0.80586080586080588"/>
    <n v="1.098901098901099E-2"/>
    <n v="0.5"/>
    <n v="0.06"/>
  </r>
  <r>
    <x v="47"/>
    <s v="2021-07-14"/>
    <s v="Juan Carlos Valencia s"/>
    <s v="Engativá"/>
    <s v="las ferias"/>
    <x v="1"/>
    <n v="182"/>
    <n v="29"/>
    <n v="9"/>
    <n v="6"/>
    <n v="25"/>
    <n v="2"/>
    <n v="220"/>
    <n v="33"/>
    <n v="0.82727272727272727"/>
    <n v="4.0909090909090909E-2"/>
    <n v="0.18181818181818182"/>
    <n v="6.0606060606060608E-2"/>
  </r>
  <r>
    <x v="47"/>
    <s v="2021-07-14"/>
    <s v="Pedro Bernal Meauri"/>
    <s v="Teusaquillo"/>
    <s v="Palermo"/>
    <x v="3"/>
    <n v="94"/>
    <n v="23"/>
    <n v="3"/>
    <n v="5"/>
    <n v="0"/>
    <n v="1"/>
    <n v="120"/>
    <n v="6"/>
    <n v="0.78333333333333333"/>
    <n v="2.5000000000000001E-2"/>
    <n v="0.83333333333333337"/>
    <n v="0.16666666666666666"/>
  </r>
  <r>
    <x v="47"/>
    <s v="2021-07-14"/>
    <s v="Pedro Bernal Meauri"/>
    <s v="Teusaquillo"/>
    <s v="Palermo"/>
    <x v="3"/>
    <n v="222"/>
    <n v="34"/>
    <n v="5"/>
    <n v="10"/>
    <n v="1"/>
    <n v="0"/>
    <n v="261"/>
    <n v="11"/>
    <n v="0.85057471264367812"/>
    <n v="1.9157088122605363E-2"/>
    <n v="0.90909090909090906"/>
    <n v="0"/>
  </r>
  <r>
    <x v="47"/>
    <s v="2021-07-14"/>
    <s v="Pedro Bernal Meauri"/>
    <s v="Teusaquillo"/>
    <s v="Galerías"/>
    <x v="2"/>
    <n v="195"/>
    <n v="35"/>
    <n v="1"/>
    <n v="27"/>
    <n v="16"/>
    <n v="5"/>
    <n v="231"/>
    <n v="48"/>
    <n v="0.8441558441558441"/>
    <n v="4.329004329004329E-3"/>
    <n v="0.5625"/>
    <n v="0.10416666666666667"/>
  </r>
  <r>
    <x v="48"/>
    <s v="2021-07-15"/>
    <s v="Pedro Bernal Meauri"/>
    <s v="Suba"/>
    <s v="Suba Centro"/>
    <x v="1"/>
    <n v="145"/>
    <n v="27"/>
    <n v="12"/>
    <n v="15"/>
    <n v="29"/>
    <n v="3"/>
    <n v="184"/>
    <n v="47"/>
    <n v="0.78804347826086951"/>
    <n v="6.5217391304347824E-2"/>
    <n v="0.31914893617021278"/>
    <n v="6.3829787234042548E-2"/>
  </r>
  <r>
    <x v="48"/>
    <s v="2021-07-15"/>
    <s v="Pedro Bernal Meauri"/>
    <s v="Suba"/>
    <s v="Suba Centro"/>
    <x v="2"/>
    <n v="122"/>
    <n v="56"/>
    <n v="7"/>
    <n v="30"/>
    <n v="65"/>
    <n v="5"/>
    <n v="185"/>
    <n v="100"/>
    <n v="0.6594594594594595"/>
    <n v="3.783783783783784E-2"/>
    <n v="0.3"/>
    <n v="0.05"/>
  </r>
  <r>
    <x v="48"/>
    <s v="2021-07-15"/>
    <s v="Pedro Bernal Meauri"/>
    <s v="Suba"/>
    <s v="Suba Centro"/>
    <x v="3"/>
    <n v="61"/>
    <n v="13"/>
    <n v="5"/>
    <n v="0"/>
    <n v="1"/>
    <n v="0"/>
    <n v="79"/>
    <n v="1"/>
    <n v="0.77215189873417722"/>
    <n v="6.3291139240506333E-2"/>
    <n v="0"/>
    <n v="0"/>
  </r>
  <r>
    <x v="48"/>
    <s v="2021-07-15"/>
    <s v="Juan Carlos Rozo Pérez"/>
    <s v="Ciudad Bolívar"/>
    <s v="Ensueño"/>
    <x v="2"/>
    <n v="244"/>
    <n v="53"/>
    <n v="4"/>
    <n v="25"/>
    <n v="23"/>
    <n v="2"/>
    <n v="301"/>
    <n v="50"/>
    <n v="0.81063122923588038"/>
    <n v="1.3289036544850499E-2"/>
    <n v="0.5"/>
    <n v="0.04"/>
  </r>
  <r>
    <x v="48"/>
    <s v="2021-07-15"/>
    <s v="Juan Carlos Rozo Pérez"/>
    <s v="Ciudad Bolívar"/>
    <s v="Perdomo"/>
    <x v="1"/>
    <n v="230"/>
    <n v="17"/>
    <n v="18"/>
    <n v="6"/>
    <n v="20"/>
    <n v="7"/>
    <n v="265"/>
    <n v="33"/>
    <n v="0.86792452830188682"/>
    <n v="6.7924528301886791E-2"/>
    <n v="0.18181818181818182"/>
    <n v="0.21212121212121213"/>
  </r>
  <r>
    <x v="48"/>
    <s v="2021-07-15"/>
    <s v="Juan Carlos Rozo Pérez"/>
    <s v="Ciudad Bolívar"/>
    <s v="Candelaria la nueva"/>
    <x v="0"/>
    <n v="158"/>
    <n v="21"/>
    <n v="7"/>
    <n v="17"/>
    <n v="41"/>
    <n v="7"/>
    <n v="186"/>
    <n v="65"/>
    <n v="0.84946236559139787"/>
    <n v="3.7634408602150539E-2"/>
    <n v="0.26153846153846155"/>
    <n v="0.1076923076923077"/>
  </r>
  <r>
    <x v="49"/>
    <s v="2021-07-16"/>
    <s v="Pedro Bernal Meauri"/>
    <s v="Chapinero"/>
    <s v="Avenida Chile"/>
    <x v="2"/>
    <n v="176"/>
    <n v="10"/>
    <n v="2"/>
    <n v="18"/>
    <n v="11"/>
    <n v="0"/>
    <n v="188"/>
    <n v="29"/>
    <n v="0.93617021276595747"/>
    <n v="1.0638297872340425E-2"/>
    <n v="0.62068965517241381"/>
    <n v="0"/>
  </r>
  <r>
    <x v="49"/>
    <s v="2021-07-16"/>
    <s v="Pedro Bernal Meauri"/>
    <s v="Chapinero"/>
    <s v="Chicó"/>
    <x v="1"/>
    <n v="186"/>
    <n v="34"/>
    <n v="4"/>
    <n v="12"/>
    <n v="8"/>
    <n v="0"/>
    <n v="224"/>
    <n v="20"/>
    <n v="0.8303571428571429"/>
    <n v="1.7857142857142856E-2"/>
    <n v="0.6"/>
    <n v="0"/>
  </r>
  <r>
    <x v="49"/>
    <s v="2021-07-16"/>
    <s v="Pedro Bernal Meauri"/>
    <s v="Chapinero"/>
    <s v="Chapinero"/>
    <x v="3"/>
    <n v="226"/>
    <n v="31"/>
    <n v="12"/>
    <n v="29"/>
    <n v="19"/>
    <n v="3"/>
    <n v="269"/>
    <n v="51"/>
    <n v="0.8401486988847584"/>
    <n v="4.4609665427509292E-2"/>
    <n v="0.56862745098039214"/>
    <n v="5.8823529411764705E-2"/>
  </r>
  <r>
    <x v="49"/>
    <s v="2021-07-16"/>
    <s v="Juan Carlos Valencia s"/>
    <s v="Puente Aranda"/>
    <s v="Pradera"/>
    <x v="1"/>
    <n v="120"/>
    <n v="38"/>
    <n v="4"/>
    <n v="13"/>
    <n v="10"/>
    <n v="3"/>
    <n v="162"/>
    <n v="26"/>
    <n v="0.7407407407407407"/>
    <n v="2.4691358024691357E-2"/>
    <n v="0.5"/>
    <n v="0.11538461538461539"/>
  </r>
  <r>
    <x v="49"/>
    <s v="2021-07-16"/>
    <s v="Juan Carlos Valencia s"/>
    <s v="Puente Aranda"/>
    <s v="Pradera"/>
    <x v="2"/>
    <n v="163"/>
    <n v="21"/>
    <n v="9"/>
    <n v="6"/>
    <n v="12"/>
    <n v="2"/>
    <n v="193"/>
    <n v="20"/>
    <n v="0.84455958549222798"/>
    <n v="4.6632124352331605E-2"/>
    <n v="0.3"/>
    <n v="0.1"/>
  </r>
  <r>
    <x v="49"/>
    <s v="2021-07-16"/>
    <s v="Juan Carlos Valencia s"/>
    <s v="Puente Aranda"/>
    <s v="Trinidad Galan"/>
    <x v="0"/>
    <n v="137"/>
    <n v="33"/>
    <n v="3"/>
    <n v="4"/>
    <n v="1"/>
    <n v="1"/>
    <n v="173"/>
    <n v="6"/>
    <n v="0.79190751445086704"/>
    <n v="1.7341040462427744E-2"/>
    <n v="0.66666666666666663"/>
    <n v="0.16666666666666666"/>
  </r>
  <r>
    <x v="50"/>
    <s v="2021-07-17"/>
    <s v="Pedro Bernal Meauri"/>
    <s v="Rafael Uribe Uribe"/>
    <s v="Olaya"/>
    <x v="1"/>
    <n v="202"/>
    <n v="32"/>
    <n v="4"/>
    <n v="22"/>
    <n v="12"/>
    <n v="2"/>
    <n v="238"/>
    <n v="36"/>
    <n v="0.84873949579831931"/>
    <n v="1.680672268907563E-2"/>
    <n v="0.61111111111111116"/>
    <n v="5.5555555555555552E-2"/>
  </r>
  <r>
    <x v="50"/>
    <s v="2021-07-17"/>
    <s v="Pedro Bernal Meauri"/>
    <s v="Rafael Uribe Uribe"/>
    <s v="Olaya"/>
    <x v="3"/>
    <n v="117"/>
    <n v="40"/>
    <n v="3"/>
    <n v="17"/>
    <n v="14"/>
    <n v="1"/>
    <n v="160"/>
    <n v="32"/>
    <n v="0.73124999999999996"/>
    <n v="1.8749999999999999E-2"/>
    <n v="0.53125"/>
    <n v="3.125E-2"/>
  </r>
  <r>
    <x v="50"/>
    <s v="2021-07-17"/>
    <s v="Pedro Bernal Meauri"/>
    <s v="Rafael Uribe Uribe"/>
    <s v="Olaya"/>
    <x v="1"/>
    <n v="138"/>
    <n v="21"/>
    <n v="6"/>
    <n v="8"/>
    <n v="8"/>
    <n v="3"/>
    <n v="165"/>
    <n v="19"/>
    <n v="0.83636363636363631"/>
    <n v="3.6363636363636362E-2"/>
    <n v="0.42105263157894735"/>
    <n v="0.15789473684210525"/>
  </r>
  <r>
    <x v="50"/>
    <s v="2021-07-17"/>
    <s v="Santiago Alejandro Arevalo Forero"/>
    <s v="Kennedy"/>
    <s v="Ciudad de Kennedy"/>
    <x v="1"/>
    <n v="117"/>
    <n v="31"/>
    <n v="6"/>
    <n v="13"/>
    <n v="9"/>
    <n v="2"/>
    <n v="154"/>
    <n v="24"/>
    <n v="0.75974025974025972"/>
    <n v="3.896103896103896E-2"/>
    <n v="0.54166666666666663"/>
    <n v="8.3333333333333329E-2"/>
  </r>
  <r>
    <x v="50"/>
    <s v="2021-07-17"/>
    <s v="Santiago Arevalo Forero"/>
    <s v="Kennedy"/>
    <s v="Ciudad de kennedy"/>
    <x v="1"/>
    <n v="312"/>
    <n v="46"/>
    <n v="6"/>
    <n v="21"/>
    <n v="16"/>
    <n v="3"/>
    <n v="364"/>
    <n v="40"/>
    <n v="0.8571428571428571"/>
    <n v="1.6483516483516484E-2"/>
    <n v="0.52500000000000002"/>
    <n v="7.4999999999999997E-2"/>
  </r>
  <r>
    <x v="50"/>
    <s v="2021-07-17"/>
    <s v="Santiago Arevalo Forero"/>
    <s v="Kennedy"/>
    <s v="Ciudad de Kennedy"/>
    <x v="1"/>
    <n v="69"/>
    <n v="41"/>
    <n v="6"/>
    <n v="22"/>
    <n v="48"/>
    <n v="6"/>
    <n v="116"/>
    <n v="76"/>
    <n v="0.59482758620689657"/>
    <n v="5.1724137931034482E-2"/>
    <n v="0.28947368421052633"/>
    <n v="7.8947368421052627E-2"/>
  </r>
  <r>
    <x v="51"/>
    <s v="2021-07-19"/>
    <s v="Pedro Bernal Meauri"/>
    <s v="Chapinero"/>
    <s v="Lourdes"/>
    <x v="3"/>
    <n v="102"/>
    <n v="59"/>
    <n v="7"/>
    <n v="20"/>
    <n v="11"/>
    <n v="0"/>
    <n v="168"/>
    <n v="31"/>
    <n v="0.6071428571428571"/>
    <n v="4.1666666666666664E-2"/>
    <n v="0.64516129032258063"/>
    <n v="0"/>
  </r>
  <r>
    <x v="51"/>
    <s v="2021-07-19"/>
    <s v="Pedro Bernal Meauri"/>
    <s v="Chapinero"/>
    <s v="Chicó"/>
    <x v="1"/>
    <n v="82"/>
    <n v="39"/>
    <n v="8"/>
    <n v="9"/>
    <n v="12"/>
    <n v="0"/>
    <n v="129"/>
    <n v="21"/>
    <n v="0.63565891472868219"/>
    <n v="6.2015503875968991E-2"/>
    <n v="0.42857142857142855"/>
    <n v="0"/>
  </r>
  <r>
    <x v="51"/>
    <s v="2021-07-19"/>
    <s v="Pedro Bernal Meauri"/>
    <s v="Chapinero"/>
    <s v="Avenida Chile"/>
    <x v="2"/>
    <n v="88"/>
    <n v="25"/>
    <n v="4"/>
    <n v="7"/>
    <n v="3"/>
    <n v="0"/>
    <n v="117"/>
    <n v="10"/>
    <n v="0.75213675213675213"/>
    <n v="3.4188034188034191E-2"/>
    <n v="0.7"/>
    <n v="0"/>
  </r>
  <r>
    <x v="51"/>
    <s v="2021-07-19"/>
    <s v="Hernán Darío Vargas Galván"/>
    <s v="Engativá"/>
    <s v="Las ferias"/>
    <x v="1"/>
    <n v="349"/>
    <n v="69"/>
    <n v="6"/>
    <n v="32"/>
    <n v="29"/>
    <n v="7"/>
    <n v="424"/>
    <n v="68"/>
    <n v="0.82311320754716977"/>
    <n v="1.4150943396226415E-2"/>
    <n v="0.47058823529411764"/>
    <n v="0.10294117647058823"/>
  </r>
  <r>
    <x v="51"/>
    <s v="2021-07-19"/>
    <s v="Hernán Darío Vargas Galván"/>
    <s v="Engativá"/>
    <s v="Las ferias"/>
    <x v="1"/>
    <n v="170"/>
    <n v="35"/>
    <n v="3"/>
    <n v="6"/>
    <n v="0"/>
    <n v="0"/>
    <n v="208"/>
    <n v="6"/>
    <n v="0.81730769230769229"/>
    <n v="1.4423076923076924E-2"/>
    <n v="1"/>
    <n v="0"/>
  </r>
  <r>
    <x v="51"/>
    <s v="2021-07-19"/>
    <s v="Juan Carlos Valencia Salazar"/>
    <s v="Usme"/>
    <s v="Santa librada"/>
    <x v="0"/>
    <n v="137"/>
    <n v="40"/>
    <n v="15"/>
    <n v="9"/>
    <n v="23"/>
    <n v="4"/>
    <n v="192"/>
    <n v="36"/>
    <n v="0.71354166666666663"/>
    <n v="7.8125E-2"/>
    <n v="0.25"/>
    <n v="0.1111111111111111"/>
  </r>
  <r>
    <x v="51"/>
    <s v="2021-07-19"/>
    <s v="Juan Carlos Valencia Salazar"/>
    <s v="Usme"/>
    <s v="Santa librada"/>
    <x v="1"/>
    <n v="120"/>
    <n v="55"/>
    <n v="15"/>
    <n v="12"/>
    <n v="29"/>
    <n v="4"/>
    <n v="190"/>
    <n v="45"/>
    <n v="0.63157894736842102"/>
    <n v="7.8947368421052627E-2"/>
    <n v="0.26666666666666666"/>
    <n v="8.8888888888888892E-2"/>
  </r>
  <r>
    <x v="51"/>
    <s v="2021-07-19"/>
    <s v="Juan Carlos Valencia s"/>
    <s v="Usme"/>
    <s v="Brasilia"/>
    <x v="1"/>
    <n v="229"/>
    <n v="85"/>
    <n v="17"/>
    <n v="34"/>
    <n v="35"/>
    <n v="6"/>
    <n v="331"/>
    <n v="75"/>
    <n v="0.69184290030211482"/>
    <n v="5.1359516616314202E-2"/>
    <n v="0.45333333333333331"/>
    <n v="0.08"/>
  </r>
  <r>
    <x v="51"/>
    <s v="2021-07-19"/>
    <s v="Hernán Darío Vargas Galván"/>
    <s v="Engativá"/>
    <s v="Las ferias"/>
    <x v="0"/>
    <n v="141"/>
    <n v="60"/>
    <n v="8"/>
    <n v="20"/>
    <n v="38"/>
    <n v="2"/>
    <n v="209"/>
    <n v="60"/>
    <n v="0.67464114832535882"/>
    <n v="3.8277511961722487E-2"/>
    <n v="0.33333333333333331"/>
    <n v="3.3333333333333333E-2"/>
  </r>
  <r>
    <x v="52"/>
    <s v="2021-07-21"/>
    <s v="Pedro Bernal Meauri"/>
    <s v="Los Mártires"/>
    <s v="Paloquemao"/>
    <x v="0"/>
    <n v="82"/>
    <n v="39"/>
    <n v="14"/>
    <n v="18"/>
    <n v="44"/>
    <n v="10"/>
    <n v="135"/>
    <n v="72"/>
    <n v="0.6074074074074074"/>
    <n v="0.1037037037037037"/>
    <n v="0.25"/>
    <n v="0.1388888888888889"/>
  </r>
  <r>
    <x v="52"/>
    <s v="2021-07-21"/>
    <s v="Pedro Bernal Meauri"/>
    <s v="Los Mártires"/>
    <s v="San José"/>
    <x v="1"/>
    <n v="104"/>
    <n v="23"/>
    <n v="15"/>
    <n v="15"/>
    <n v="24"/>
    <n v="5"/>
    <n v="142"/>
    <n v="44"/>
    <n v="0.73239436619718312"/>
    <n v="0.10563380281690141"/>
    <n v="0.34090909090909088"/>
    <n v="0.11363636363636363"/>
  </r>
  <r>
    <x v="52"/>
    <s v="2021-07-21"/>
    <s v="Pedro Bernal Meauri"/>
    <s v="Los Mártires"/>
    <s v="San Victorino"/>
    <x v="2"/>
    <n v="183"/>
    <n v="51"/>
    <n v="7"/>
    <n v="21"/>
    <n v="56"/>
    <n v="2"/>
    <n v="241"/>
    <n v="79"/>
    <n v="0.75933609958506221"/>
    <n v="2.9045643153526972E-2"/>
    <n v="0.26582278481012656"/>
    <n v="2.5316455696202531E-2"/>
  </r>
  <r>
    <x v="52"/>
    <s v="2021-07-21"/>
    <s v="Juan Carlos Valencia Salazar"/>
    <s v="Antonio Nariño"/>
    <s v="Restrepo"/>
    <x v="0"/>
    <n v="178"/>
    <n v="38"/>
    <n v="1"/>
    <n v="10"/>
    <n v="21"/>
    <n v="0"/>
    <n v="217"/>
    <n v="31"/>
    <n v="0.82027649769585254"/>
    <n v="4.608294930875576E-3"/>
    <n v="0.32258064516129031"/>
    <n v="0"/>
  </r>
  <r>
    <x v="52"/>
    <s v="2021-07-21"/>
    <s v="Juan Carlos Valencia Salazar"/>
    <s v="Antonio Nariño"/>
    <s v="Restrepo"/>
    <x v="1"/>
    <n v="224"/>
    <n v="40"/>
    <n v="4"/>
    <n v="5"/>
    <n v="4"/>
    <n v="2"/>
    <n v="268"/>
    <n v="11"/>
    <n v="0.83582089552238803"/>
    <n v="1.4925373134328358E-2"/>
    <n v="0.45454545454545453"/>
    <n v="0.18181818181818182"/>
  </r>
  <r>
    <x v="52"/>
    <s v="2021-07-21"/>
    <s v="Juan Carlos Valencia Salazar"/>
    <s v="Antonio Nariño"/>
    <s v="la Valvanera"/>
    <x v="2"/>
    <n v="176"/>
    <n v="54"/>
    <n v="22"/>
    <n v="2"/>
    <n v="8"/>
    <n v="1"/>
    <n v="252"/>
    <n v="11"/>
    <n v="0.69841269841269837"/>
    <n v="8.7301587301587297E-2"/>
    <n v="0.18181818181818182"/>
    <n v="9.0909090909090912E-2"/>
  </r>
  <r>
    <x v="52"/>
    <s v="2021-07-21"/>
    <s v="Hernán Darío Vargas Galván"/>
    <s v="San Cristóbal"/>
    <s v="20 de julio"/>
    <x v="1"/>
    <n v="70"/>
    <n v="19"/>
    <n v="1"/>
    <n v="21"/>
    <n v="17"/>
    <n v="18"/>
    <n v="90"/>
    <n v="56"/>
    <n v="0.77777777777777779"/>
    <n v="1.1111111111111112E-2"/>
    <n v="0.375"/>
    <n v="0.32142857142857145"/>
  </r>
  <r>
    <x v="52"/>
    <s v="2021-07-21"/>
    <s v="Hernán Darío Vargas Galván"/>
    <s v="San Cristóbal"/>
    <s v="20 de julio"/>
    <x v="0"/>
    <n v="109"/>
    <n v="46"/>
    <n v="2"/>
    <n v="38"/>
    <n v="61"/>
    <n v="8"/>
    <n v="157"/>
    <n v="107"/>
    <n v="0.69426751592356684"/>
    <n v="1.2738853503184714E-2"/>
    <n v="0.35514018691588783"/>
    <n v="7.476635514018691E-2"/>
  </r>
  <r>
    <x v="52"/>
    <s v="2021-07-21"/>
    <s v="Hernán Darío Vargas Galván"/>
    <s v="San Cristóbal"/>
    <s v="20 de julio"/>
    <x v="2"/>
    <n v="78"/>
    <n v="26"/>
    <n v="0"/>
    <n v="8"/>
    <n v="9"/>
    <n v="4"/>
    <n v="104"/>
    <n v="21"/>
    <n v="0.75"/>
    <n v="0"/>
    <n v="0.38095238095238093"/>
    <n v="0.19047619047619047"/>
  </r>
  <r>
    <x v="53"/>
    <s v="2021-07-22"/>
    <s v="Hernán Darío Vargas Galván"/>
    <s v="Kennedy"/>
    <s v="Centro"/>
    <x v="2"/>
    <n v="113"/>
    <n v="45"/>
    <n v="3"/>
    <n v="23"/>
    <n v="26"/>
    <n v="1"/>
    <n v="161"/>
    <n v="50"/>
    <n v="0.70186335403726707"/>
    <n v="1.8633540372670808E-2"/>
    <n v="0.46"/>
    <n v="0.02"/>
  </r>
  <r>
    <x v="53"/>
    <s v="2021-07-22"/>
    <s v="Hernán Darío Vargas Galván"/>
    <s v="Kennedy"/>
    <s v="Centro"/>
    <x v="1"/>
    <n v="96"/>
    <n v="36"/>
    <n v="6"/>
    <n v="37"/>
    <n v="50"/>
    <n v="6"/>
    <n v="138"/>
    <n v="93"/>
    <n v="0.69565217391304346"/>
    <n v="4.3478260869565216E-2"/>
    <n v="0.39784946236559138"/>
    <n v="6.4516129032258063E-2"/>
  </r>
  <r>
    <x v="53"/>
    <s v="2021-07-22"/>
    <s v="Hernán Darío Vargas Galván"/>
    <s v="Kennedy"/>
    <s v="Centro"/>
    <x v="1"/>
    <n v="101"/>
    <n v="34"/>
    <n v="11"/>
    <n v="24"/>
    <n v="16"/>
    <n v="2"/>
    <n v="146"/>
    <n v="42"/>
    <n v="0.69178082191780821"/>
    <n v="7.5342465753424653E-2"/>
    <n v="0.5714285714285714"/>
    <n v="4.7619047619047616E-2"/>
  </r>
  <r>
    <x v="54"/>
    <s v="2021-07-23"/>
    <s v="Pedro Bernal Meauri"/>
    <s v="Chapinero"/>
    <s v="Lourdes"/>
    <x v="3"/>
    <n v="130"/>
    <n v="51"/>
    <n v="7"/>
    <n v="43"/>
    <n v="8"/>
    <n v="0"/>
    <n v="188"/>
    <n v="51"/>
    <n v="0.69148936170212771"/>
    <n v="3.7234042553191488E-2"/>
    <n v="0.84313725490196079"/>
    <n v="0"/>
  </r>
  <r>
    <x v="54"/>
    <s v="2021-07-23"/>
    <s v="Pedro Bernal Meauri"/>
    <s v="Chapinero"/>
    <s v="Chicó"/>
    <x v="1"/>
    <n v="265"/>
    <n v="57"/>
    <n v="9"/>
    <n v="31"/>
    <n v="10"/>
    <n v="0"/>
    <n v="331"/>
    <n v="41"/>
    <n v="0.80060422960725075"/>
    <n v="2.7190332326283987E-2"/>
    <n v="0.75609756097560976"/>
    <n v="0"/>
  </r>
  <r>
    <x v="54"/>
    <s v="2021-07-23"/>
    <s v="Pedro Bernal Meauri"/>
    <s v="Chapinero"/>
    <s v="Avenida Chile"/>
    <x v="2"/>
    <n v="149"/>
    <n v="42"/>
    <n v="6"/>
    <n v="9"/>
    <n v="2"/>
    <n v="0"/>
    <n v="197"/>
    <n v="11"/>
    <n v="0.75634517766497467"/>
    <n v="3.0456852791878174E-2"/>
    <n v="0.81818181818181823"/>
    <n v="0"/>
  </r>
  <r>
    <x v="54"/>
    <s v="2021-07-23"/>
    <s v="Juan Carlos Valencia Salazar"/>
    <s v="Rafael Uribe Uribe"/>
    <s v="OLAYA"/>
    <x v="1"/>
    <n v="183"/>
    <n v="49"/>
    <n v="12"/>
    <n v="11"/>
    <n v="13"/>
    <n v="2"/>
    <n v="244"/>
    <n v="26"/>
    <n v="0.75"/>
    <n v="4.9180327868852458E-2"/>
    <n v="0.42307692307692307"/>
    <n v="7.6923076923076927E-2"/>
  </r>
  <r>
    <x v="54"/>
    <s v="2021-07-23"/>
    <s v="Juan Carlos Valencia s"/>
    <s v="Rafael Uribe Uribe"/>
    <s v="OLAYA"/>
    <x v="1"/>
    <n v="313"/>
    <n v="62"/>
    <n v="4"/>
    <n v="9"/>
    <n v="22"/>
    <n v="3"/>
    <n v="379"/>
    <n v="34"/>
    <n v="0.82585751978891819"/>
    <n v="1.0554089709762533E-2"/>
    <n v="0.26470588235294118"/>
    <n v="8.8235294117647065E-2"/>
  </r>
  <r>
    <x v="54"/>
    <s v="2021-07-23"/>
    <s v="Juan Carlos Valencia s"/>
    <s v="Rafael Uribe Uribe"/>
    <s v="CENTENARIO"/>
    <x v="1"/>
    <n v="240"/>
    <n v="229"/>
    <n v="137"/>
    <n v="12"/>
    <n v="28"/>
    <n v="8"/>
    <n v="606"/>
    <n v="48"/>
    <n v="0.39603960396039606"/>
    <n v="0.22607260726072606"/>
    <n v="0.25"/>
    <n v="0.16666666666666666"/>
  </r>
  <r>
    <x v="55"/>
    <s v="2021-07-24"/>
    <s v="Pedro Bernal Meauri"/>
    <s v="Usaquén"/>
    <s v="Chicó"/>
    <x v="1"/>
    <n v="107"/>
    <n v="24"/>
    <n v="7"/>
    <n v="3"/>
    <n v="4"/>
    <n v="0"/>
    <n v="138"/>
    <n v="7"/>
    <n v="0.77536231884057971"/>
    <n v="5.0724637681159424E-2"/>
    <n v="0.42857142857142855"/>
    <n v="0"/>
  </r>
  <r>
    <x v="55"/>
    <s v="2021-07-24"/>
    <s v="Pedro Bernal Meauri"/>
    <s v="Usaquén"/>
    <s v="Multicentro"/>
    <x v="1"/>
    <n v="161"/>
    <n v="34"/>
    <n v="15"/>
    <n v="7"/>
    <n v="7"/>
    <n v="1"/>
    <n v="210"/>
    <n v="15"/>
    <n v="0.76666666666666672"/>
    <n v="7.1428571428571425E-2"/>
    <n v="0.46666666666666667"/>
    <n v="6.6666666666666666E-2"/>
  </r>
  <r>
    <x v="55"/>
    <s v="2021-07-24"/>
    <s v="Pedro Bernal Meauri"/>
    <s v="Usaquén"/>
    <s v="Multicentro"/>
    <x v="2"/>
    <n v="238"/>
    <n v="67"/>
    <n v="4"/>
    <n v="14"/>
    <n v="5"/>
    <n v="0"/>
    <n v="309"/>
    <n v="19"/>
    <n v="0.77022653721682843"/>
    <n v="1.2944983818770227E-2"/>
    <n v="0.73684210526315785"/>
    <n v="0"/>
  </r>
  <r>
    <x v="56"/>
    <s v="2021-07-28"/>
    <s v="Hernán Darío Vargas Galván"/>
    <s v="Engativá"/>
    <s v="Las ferias"/>
    <x v="1"/>
    <n v="58"/>
    <n v="14"/>
    <n v="2"/>
    <n v="4"/>
    <n v="9"/>
    <n v="3"/>
    <n v="74"/>
    <n v="16"/>
    <n v="0.78378378378378377"/>
    <n v="2.7027027027027029E-2"/>
    <n v="0.25"/>
    <n v="0.1875"/>
  </r>
  <r>
    <x v="56"/>
    <s v="2021-07-28"/>
    <s v="Hernán Darío Vargas Galván"/>
    <s v="Engativá"/>
    <s v="Las ferias"/>
    <x v="0"/>
    <n v="29"/>
    <n v="18"/>
    <n v="13"/>
    <n v="9"/>
    <n v="39"/>
    <n v="7"/>
    <n v="60"/>
    <n v="55"/>
    <n v="0.48333333333333334"/>
    <n v="0.21666666666666667"/>
    <n v="0.16363636363636364"/>
    <n v="0.12727272727272726"/>
  </r>
  <r>
    <x v="56"/>
    <s v="2021-07-28"/>
    <s v="Juan Carlos Valencia Salazar"/>
    <s v="Santa fe"/>
    <s v="La perseverancia"/>
    <x v="0"/>
    <n v="23"/>
    <n v="9"/>
    <n v="3"/>
    <n v="0"/>
    <n v="0"/>
    <n v="0"/>
    <n v="35"/>
    <n v="0"/>
    <n v="0.65714285714285714"/>
    <n v="8.5714285714285715E-2"/>
    <e v="#DIV/0!"/>
    <e v="#DIV/0!"/>
  </r>
  <r>
    <x v="56"/>
    <s v="2021-07-28"/>
    <s v="Juan Carlos Valencia Salazar"/>
    <s v="Santa fe"/>
    <s v="Las nieves"/>
    <x v="2"/>
    <n v="67"/>
    <n v="35"/>
    <n v="3"/>
    <n v="23"/>
    <n v="14"/>
    <n v="2"/>
    <n v="105"/>
    <n v="39"/>
    <n v="0.63809523809523805"/>
    <n v="2.8571428571428571E-2"/>
    <n v="0.58974358974358976"/>
    <n v="5.128205128205128E-2"/>
  </r>
  <r>
    <x v="56"/>
    <s v="2021-07-28"/>
    <s v="Juan Carlos Valencia Salazar"/>
    <s v="Santa fe"/>
    <s v="LAS NIEVES"/>
    <x v="1"/>
    <n v="164"/>
    <n v="101"/>
    <n v="6"/>
    <n v="67"/>
    <n v="29"/>
    <n v="8"/>
    <n v="271"/>
    <n v="104"/>
    <n v="0.60516605166051662"/>
    <n v="2.2140221402214021E-2"/>
    <n v="0.64423076923076927"/>
    <n v="7.6923076923076927E-2"/>
  </r>
  <r>
    <x v="56"/>
    <s v="2021-07-28"/>
    <s v="santiago arevalo"/>
    <s v="La Candelaria"/>
    <s v="La candelaria"/>
    <x v="0"/>
    <n v="46"/>
    <n v="33"/>
    <n v="9"/>
    <n v="1"/>
    <n v="3"/>
    <n v="0"/>
    <n v="88"/>
    <n v="4"/>
    <n v="0.52272727272727271"/>
    <n v="0.10227272727272728"/>
    <n v="0.25"/>
    <n v="0"/>
  </r>
  <r>
    <x v="56"/>
    <s v="2021-07-28"/>
    <s v="santiago arevalo"/>
    <s v="La Candelaria"/>
    <s v="La Candelaria"/>
    <x v="1"/>
    <n v="122"/>
    <n v="91"/>
    <n v="15"/>
    <n v="16"/>
    <n v="15"/>
    <n v="2"/>
    <n v="228"/>
    <n v="33"/>
    <n v="0.53508771929824561"/>
    <n v="6.5789473684210523E-2"/>
    <n v="0.48484848484848486"/>
    <n v="6.0606060606060608E-2"/>
  </r>
  <r>
    <x v="56"/>
    <s v="2021-07-28"/>
    <s v="santiago arevalo"/>
    <s v="La Candelaria"/>
    <s v="La Candelaria"/>
    <x v="1"/>
    <n v="246"/>
    <n v="91"/>
    <n v="20"/>
    <n v="60"/>
    <n v="32"/>
    <n v="6"/>
    <n v="357"/>
    <n v="98"/>
    <n v="0.68907563025210083"/>
    <n v="5.6022408963585436E-2"/>
    <n v="0.61224489795918369"/>
    <n v="6.1224489795918366E-2"/>
  </r>
  <r>
    <x v="57"/>
    <s v="2021-07-29"/>
    <s v="santiago arevalo"/>
    <s v="Chapinero"/>
    <s v="La Porciúncula"/>
    <x v="2"/>
    <n v="154"/>
    <n v="24"/>
    <n v="1"/>
    <n v="3"/>
    <n v="1"/>
    <n v="0"/>
    <n v="179"/>
    <n v="4"/>
    <n v="0.86033519553072624"/>
    <n v="5.5865921787709499E-3"/>
    <n v="0.75"/>
    <n v="0"/>
  </r>
  <r>
    <x v="57"/>
    <s v="2021-07-29"/>
    <s v="Juan Carlos Valencia Salazar"/>
    <s v="Usme"/>
    <s v="Santa Librada"/>
    <x v="1"/>
    <n v="97"/>
    <n v="19"/>
    <n v="7"/>
    <n v="8"/>
    <n v="15"/>
    <n v="0"/>
    <n v="123"/>
    <n v="23"/>
    <n v="0.78861788617886175"/>
    <n v="5.6910569105691054E-2"/>
    <n v="0.34782608695652173"/>
    <n v="0"/>
  </r>
  <r>
    <x v="57"/>
    <s v="2021-07-29"/>
    <s v="Juan Carlos Valencia Salazar"/>
    <s v="Usme"/>
    <s v="Santa Librada"/>
    <x v="0"/>
    <n v="61"/>
    <n v="25"/>
    <n v="5"/>
    <n v="14"/>
    <n v="34"/>
    <n v="7"/>
    <n v="91"/>
    <n v="55"/>
    <n v="0.67032967032967028"/>
    <n v="5.4945054945054944E-2"/>
    <n v="0.25454545454545452"/>
    <n v="0.12727272727272726"/>
  </r>
  <r>
    <x v="57"/>
    <s v="2021-07-29"/>
    <s v="Pedro Bernal Meauri"/>
    <s v="San Cristóbal"/>
    <s v="20 de Julio"/>
    <x v="1"/>
    <n v="290"/>
    <n v="43"/>
    <n v="24"/>
    <n v="40"/>
    <n v="62"/>
    <n v="12"/>
    <n v="357"/>
    <n v="114"/>
    <n v="0.8123249299719888"/>
    <n v="6.7226890756302518E-2"/>
    <n v="0.35087719298245612"/>
    <n v="0.10526315789473684"/>
  </r>
  <r>
    <x v="57"/>
    <s v="2021-07-29"/>
    <s v="Pedro Bernal Meauri"/>
    <s v="San Cristóbal"/>
    <s v="20 de Julio"/>
    <x v="0"/>
    <n v="282"/>
    <n v="26"/>
    <n v="15"/>
    <n v="81"/>
    <n v="125"/>
    <n v="11"/>
    <n v="323"/>
    <n v="217"/>
    <n v="0.87306501547987614"/>
    <n v="4.6439628482972138E-2"/>
    <n v="0.37327188940092165"/>
    <n v="5.0691244239631339E-2"/>
  </r>
  <r>
    <x v="57"/>
    <s v="2021-07-29"/>
    <s v="Pedro Bernal Meauri"/>
    <s v="San Cristóbal"/>
    <s v="20 de Julio"/>
    <x v="2"/>
    <n v="180"/>
    <n v="17"/>
    <n v="13"/>
    <n v="14"/>
    <n v="56"/>
    <n v="3"/>
    <n v="210"/>
    <n v="73"/>
    <n v="0.8571428571428571"/>
    <n v="6.1904761904761907E-2"/>
    <n v="0.19178082191780821"/>
    <n v="4.1095890410958902E-2"/>
  </r>
  <r>
    <x v="57"/>
    <s v="2021-07-29"/>
    <s v="Juan Carlos Valencia s"/>
    <s v="Usme"/>
    <s v="Santa librada"/>
    <x v="1"/>
    <n v="83"/>
    <n v="48"/>
    <n v="4"/>
    <n v="20"/>
    <n v="31"/>
    <n v="4"/>
    <n v="135"/>
    <n v="55"/>
    <n v="0.61481481481481481"/>
    <n v="2.9629629629629631E-2"/>
    <n v="0.36363636363636365"/>
    <n v="7.2727272727272724E-2"/>
  </r>
  <r>
    <x v="57"/>
    <s v="2021-07-29"/>
    <s v="Hernán Darío Vargas Galván técnico"/>
    <s v="La Candelaria"/>
    <s v="Egipto"/>
    <x v="0"/>
    <n v="74"/>
    <n v="24"/>
    <n v="8"/>
    <n v="2"/>
    <n v="0"/>
    <n v="0"/>
    <n v="106"/>
    <n v="2"/>
    <n v="0.69811320754716977"/>
    <n v="7.5471698113207544E-2"/>
    <n v="1"/>
    <n v="0"/>
  </r>
  <r>
    <x v="57"/>
    <s v="2021-07-29"/>
    <s v="Hernán Darío Vargas Galván"/>
    <s v="La Candelaria"/>
    <s v="Centro"/>
    <x v="1"/>
    <n v="45"/>
    <n v="11"/>
    <n v="1"/>
    <n v="18"/>
    <n v="7"/>
    <n v="2"/>
    <n v="57"/>
    <n v="27"/>
    <n v="0.78947368421052633"/>
    <n v="1.7543859649122806E-2"/>
    <n v="0.66666666666666663"/>
    <n v="7.407407407407407E-2"/>
  </r>
  <r>
    <x v="57"/>
    <s v="2021-07-29"/>
    <s v="santiago arevalo"/>
    <s v="Chapinero"/>
    <s v="Lourdes"/>
    <x v="1"/>
    <n v="287"/>
    <n v="42"/>
    <n v="7"/>
    <n v="26"/>
    <n v="15"/>
    <n v="1"/>
    <n v="336"/>
    <n v="42"/>
    <n v="0.85416666666666663"/>
    <n v="2.0833333333333332E-2"/>
    <n v="0.61904761904761907"/>
    <n v="2.3809523809523808E-2"/>
  </r>
  <r>
    <x v="57"/>
    <s v="2021-07-29"/>
    <s v="santiago arevalo"/>
    <s v="Chapinero"/>
    <s v="Concepción Norte"/>
    <x v="2"/>
    <n v="267"/>
    <n v="31"/>
    <n v="1"/>
    <n v="8"/>
    <n v="5"/>
    <n v="0"/>
    <n v="299"/>
    <n v="13"/>
    <n v="0.8929765886287625"/>
    <n v="3.3444816053511705E-3"/>
    <n v="0.61538461538461542"/>
    <n v="0"/>
  </r>
  <r>
    <x v="57"/>
    <s v="2021-07-29"/>
    <s v="Hernán Darío Vargas Galván"/>
    <s v="La Candelaria"/>
    <s v="Centro"/>
    <x v="1"/>
    <n v="284"/>
    <n v="46"/>
    <n v="7"/>
    <n v="27"/>
    <n v="44"/>
    <n v="3"/>
    <n v="337"/>
    <n v="74"/>
    <n v="0.84272997032640951"/>
    <n v="2.0771513353115726E-2"/>
    <n v="0.36486486486486486"/>
    <n v="4.0540540540540543E-2"/>
  </r>
  <r>
    <x v="58"/>
    <s v="2021-07-30"/>
    <s v="Pedro Bernal Meauri"/>
    <s v="Barrio Unidos"/>
    <s v="12 de Octubre"/>
    <x v="3"/>
    <n v="132"/>
    <n v="66"/>
    <n v="14"/>
    <n v="5"/>
    <n v="1"/>
    <n v="0"/>
    <n v="212"/>
    <n v="6"/>
    <n v="0.62264150943396224"/>
    <n v="6.6037735849056603E-2"/>
    <n v="0.83333333333333337"/>
    <n v="0"/>
  </r>
  <r>
    <x v="58"/>
    <s v="2021-07-30"/>
    <s v="Pedro Bernal Meauri"/>
    <s v="Barrio Unidos"/>
    <s v="12 de Octubre"/>
    <x v="0"/>
    <n v="151"/>
    <n v="92"/>
    <n v="13"/>
    <n v="3"/>
    <n v="3"/>
    <n v="1"/>
    <n v="256"/>
    <n v="7"/>
    <n v="0.58984375"/>
    <n v="5.078125E-2"/>
    <n v="0.42857142857142855"/>
    <n v="0.14285714285714285"/>
  </r>
  <r>
    <x v="58"/>
    <s v="2021-07-30"/>
    <s v="Pedro Bernal Meauri"/>
    <s v="Barrio Unidos"/>
    <s v="12 de Octubre"/>
    <x v="1"/>
    <n v="127"/>
    <n v="95"/>
    <n v="9"/>
    <n v="3"/>
    <n v="1"/>
    <n v="0"/>
    <n v="231"/>
    <n v="4"/>
    <n v="0.54978354978354982"/>
    <n v="3.896103896103896E-2"/>
    <n v="0.75"/>
    <n v="0"/>
  </r>
  <r>
    <x v="58"/>
    <s v="2021-07-30"/>
    <s v="Juan Carlos Valencia s"/>
    <s v="Fontibón"/>
    <s v="FONTIBON CENTRO"/>
    <x v="1"/>
    <n v="144"/>
    <n v="57"/>
    <n v="6"/>
    <n v="36"/>
    <n v="34"/>
    <n v="7"/>
    <n v="207"/>
    <n v="77"/>
    <n v="0.69565217391304346"/>
    <n v="2.8985507246376812E-2"/>
    <n v="0.46753246753246752"/>
    <n v="9.0909090909090912E-2"/>
  </r>
  <r>
    <x v="58"/>
    <s v="2021-07-30"/>
    <s v="Juan Carlos Valencia s"/>
    <s v="Fontibón"/>
    <s v="FONTIBON CENTRO"/>
    <x v="1"/>
    <n v="286"/>
    <n v="59"/>
    <n v="8"/>
    <n v="87"/>
    <n v="75"/>
    <n v="4"/>
    <n v="353"/>
    <n v="166"/>
    <n v="0.8101983002832861"/>
    <n v="2.2662889518413599E-2"/>
    <n v="0.52409638554216864"/>
    <n v="2.4096385542168676E-2"/>
  </r>
  <r>
    <x v="58"/>
    <s v="2021-07-30"/>
    <s v="Juan Carlos Valencia s"/>
    <s v="Fontibón"/>
    <s v="EL CARMEN"/>
    <x v="0"/>
    <n v="106"/>
    <n v="43"/>
    <n v="0"/>
    <n v="68"/>
    <n v="34"/>
    <n v="0"/>
    <n v="149"/>
    <n v="102"/>
    <n v="0.71140939597315433"/>
    <n v="0"/>
    <n v="0.66666666666666663"/>
    <n v="0"/>
  </r>
  <r>
    <x v="58"/>
    <s v="2021-07-30"/>
    <s v="Mileidy Araque Bedoya"/>
    <s v="Ciudad Bolívar"/>
    <s v="Perdono"/>
    <x v="1"/>
    <n v="97"/>
    <n v="69"/>
    <n v="7"/>
    <n v="7"/>
    <n v="69"/>
    <n v="7"/>
    <n v="173"/>
    <n v="83"/>
    <n v="0.56069364161849711"/>
    <n v="4.046242774566474E-2"/>
    <n v="8.4337349397590355E-2"/>
    <n v="8.4337349397590355E-2"/>
  </r>
  <r>
    <x v="58"/>
    <s v="2021-07-30"/>
    <s v="Mileidy Araque Bedoya"/>
    <s v="Ciudad Bolívar"/>
    <s v="Candelaria la nueva"/>
    <x v="0"/>
    <n v="120"/>
    <n v="94"/>
    <n v="12"/>
    <n v="31"/>
    <n v="50"/>
    <n v="9"/>
    <n v="226"/>
    <n v="90"/>
    <n v="0.53097345132743368"/>
    <n v="5.3097345132743362E-2"/>
    <n v="0.34444444444444444"/>
    <n v="0.1"/>
  </r>
  <r>
    <x v="58"/>
    <s v="2021-07-30"/>
    <s v="Mileidy Araque Bedoya"/>
    <s v="Ciudad Bolívar"/>
    <s v="Candelaria"/>
    <x v="2"/>
    <n v="82"/>
    <n v="29"/>
    <n v="4"/>
    <n v="18"/>
    <n v="19"/>
    <n v="2"/>
    <n v="115"/>
    <n v="39"/>
    <n v="0.71304347826086956"/>
    <n v="3.4782608695652174E-2"/>
    <n v="0.46153846153846156"/>
    <n v="5.128205128205128E-2"/>
  </r>
  <r>
    <x v="59"/>
    <s v="2021-07-31"/>
    <s v="Mileidy Araque Bedoya"/>
    <s v="Ciudad Bolívar"/>
    <s v="Perdono"/>
    <x v="1"/>
    <n v="97"/>
    <n v="69"/>
    <n v="7"/>
    <n v="7"/>
    <n v="69"/>
    <n v="7"/>
    <n v="173"/>
    <n v="83"/>
    <n v="0.56069364161849711"/>
    <n v="4.046242774566474E-2"/>
    <n v="8.4337349397590355E-2"/>
    <n v="8.4337349397590355E-2"/>
  </r>
  <r>
    <x v="59"/>
    <s v="2021-07-31"/>
    <s v="Mileidy Araque Bedoya"/>
    <s v="Ciudad Bolívar"/>
    <s v="Candelaria la nueva"/>
    <x v="0"/>
    <n v="120"/>
    <n v="94"/>
    <n v="12"/>
    <n v="31"/>
    <n v="50"/>
    <n v="9"/>
    <n v="226"/>
    <n v="90"/>
    <n v="0.53097345132743368"/>
    <n v="5.3097345132743362E-2"/>
    <n v="0.34444444444444444"/>
    <n v="0.1"/>
  </r>
  <r>
    <x v="59"/>
    <s v="2021-07-31"/>
    <s v="Mileidy Araque Bedoya"/>
    <s v="Ciudad Bolívar"/>
    <s v="Candelaria"/>
    <x v="2"/>
    <n v="82"/>
    <n v="29"/>
    <n v="4"/>
    <n v="18"/>
    <n v="19"/>
    <n v="2"/>
    <n v="115"/>
    <n v="39"/>
    <n v="0.71304347826086956"/>
    <n v="3.4782608695652174E-2"/>
    <n v="0.46153846153846156"/>
    <n v="5.128205128205128E-2"/>
  </r>
  <r>
    <x v="60"/>
    <s v="2021-08-03"/>
    <s v="Juan Carlos Valencia s"/>
    <s v="Usme"/>
    <s v="Santa librada"/>
    <x v="1"/>
    <n v="163"/>
    <n v="65"/>
    <n v="20"/>
    <n v="19"/>
    <n v="20"/>
    <n v="3"/>
    <n v="248"/>
    <n v="42"/>
    <n v="0.657258064516129"/>
    <n v="8.0645161290322578E-2"/>
    <n v="0.45238095238095238"/>
    <n v="7.1428571428571425E-2"/>
  </r>
  <r>
    <x v="60"/>
    <s v="2021-08-03"/>
    <s v="Juan Carlos Valencia Salazar"/>
    <s v="Usme"/>
    <s v="Brasilia"/>
    <x v="1"/>
    <n v="328"/>
    <n v="115"/>
    <n v="38"/>
    <n v="36"/>
    <n v="47"/>
    <n v="7"/>
    <n v="481"/>
    <n v="90"/>
    <n v="0.68191268191268195"/>
    <n v="7.9002079002079006E-2"/>
    <n v="0.4"/>
    <n v="7.7777777777777779E-2"/>
  </r>
  <r>
    <x v="60"/>
    <s v="2021-08-03"/>
    <s v="Juan Carlos Valencia Salazar"/>
    <s v="Usme"/>
    <s v="Santa librada"/>
    <x v="0"/>
    <n v="157"/>
    <n v="38"/>
    <n v="13"/>
    <n v="13"/>
    <n v="21"/>
    <n v="10"/>
    <n v="208"/>
    <n v="44"/>
    <n v="0.75480769230769229"/>
    <n v="6.25E-2"/>
    <n v="0.29545454545454547"/>
    <n v="0.22727272727272727"/>
  </r>
  <r>
    <x v="60"/>
    <s v="2021-08-03"/>
    <s v="Hernán Darío Vargas Galván tñ"/>
    <s v="Usaquén"/>
    <s v="Unicentro"/>
    <x v="1"/>
    <n v="114"/>
    <n v="21"/>
    <n v="2"/>
    <n v="8"/>
    <n v="11"/>
    <n v="1"/>
    <n v="137"/>
    <n v="20"/>
    <n v="0.83211678832116787"/>
    <n v="1.4598540145985401E-2"/>
    <n v="0.4"/>
    <n v="0.05"/>
  </r>
  <r>
    <x v="60"/>
    <s v="2021-08-03"/>
    <s v="Hernán Darío Vargas Galván"/>
    <s v="Usaquén"/>
    <s v="Unicentro"/>
    <x v="2"/>
    <n v="283"/>
    <n v="46"/>
    <n v="4"/>
    <n v="24"/>
    <n v="13"/>
    <n v="0"/>
    <n v="333"/>
    <n v="37"/>
    <n v="0.8498498498498499"/>
    <n v="1.2012012012012012E-2"/>
    <n v="0.64864864864864868"/>
    <n v="0"/>
  </r>
  <r>
    <x v="60"/>
    <s v="2021-08-03"/>
    <s v="Hernán Darío Vargas Galván"/>
    <s v="Usaquén"/>
    <m/>
    <x v="1"/>
    <n v="150"/>
    <n v="49"/>
    <n v="7"/>
    <n v="11"/>
    <n v="4"/>
    <n v="2"/>
    <n v="206"/>
    <n v="17"/>
    <n v="0.72815533980582525"/>
    <n v="3.3980582524271843E-2"/>
    <n v="0.6470588235294118"/>
    <n v="0.11764705882352941"/>
  </r>
  <r>
    <x v="60"/>
    <s v="2021-08-03"/>
    <s v="Mileidy Araque Bedoya"/>
    <s v="Tunjuelito"/>
    <s v="Tunal"/>
    <x v="0"/>
    <n v="95"/>
    <n v="75"/>
    <n v="12"/>
    <n v="10"/>
    <n v="4"/>
    <n v="0"/>
    <n v="182"/>
    <n v="14"/>
    <n v="0.52197802197802201"/>
    <n v="6.5934065934065936E-2"/>
    <n v="0.7142857142857143"/>
    <n v="0"/>
  </r>
  <r>
    <x v="60"/>
    <s v="2021-08-03"/>
    <s v="Mileidy Araque Bedoya"/>
    <s v="Tunjuelito"/>
    <s v="San Carlos"/>
    <x v="1"/>
    <n v="94"/>
    <n v="53"/>
    <n v="3"/>
    <n v="12"/>
    <n v="5"/>
    <n v="0"/>
    <n v="150"/>
    <n v="17"/>
    <n v="0.62666666666666671"/>
    <n v="0.02"/>
    <n v="0.70588235294117652"/>
    <n v="0"/>
  </r>
  <r>
    <x v="60"/>
    <s v="2021-08-03"/>
    <s v="Mileidy Araque Bedoya"/>
    <s v="Tunjuelito"/>
    <s v="Tunal"/>
    <x v="2"/>
    <n v="150"/>
    <n v="85"/>
    <n v="6"/>
    <n v="16"/>
    <n v="13"/>
    <n v="1"/>
    <n v="241"/>
    <n v="30"/>
    <n v="0.62240663900414939"/>
    <n v="2.4896265560165973E-2"/>
    <n v="0.53333333333333333"/>
    <n v="3.3333333333333333E-2"/>
  </r>
  <r>
    <x v="61"/>
    <s v="2021-08-04"/>
    <s v="Pedro Bernal Meauri"/>
    <s v="La Candelaria"/>
    <s v="Egipto"/>
    <x v="0"/>
    <n v="45"/>
    <n v="30"/>
    <n v="4"/>
    <n v="3"/>
    <n v="1"/>
    <n v="0"/>
    <n v="79"/>
    <n v="4"/>
    <n v="0.569620253164557"/>
    <n v="5.0632911392405063E-2"/>
    <n v="0.75"/>
    <n v="0"/>
  </r>
  <r>
    <x v="61"/>
    <s v="2021-08-04"/>
    <s v="Pedro Bernal Meauri"/>
    <s v="La Candelaria"/>
    <s v="Centro"/>
    <x v="1"/>
    <n v="173"/>
    <n v="72"/>
    <n v="6"/>
    <n v="20"/>
    <n v="32"/>
    <n v="3"/>
    <n v="251"/>
    <n v="55"/>
    <n v="0.68924302788844627"/>
    <n v="2.3904382470119521E-2"/>
    <n v="0.36363636363636365"/>
    <n v="5.4545454545454543E-2"/>
  </r>
  <r>
    <x v="61"/>
    <s v="2021-08-04"/>
    <s v="Pedro Bernal Meauri"/>
    <s v="La Candelaria"/>
    <s v="Centro"/>
    <x v="1"/>
    <n v="268"/>
    <n v="86"/>
    <n v="6"/>
    <n v="43"/>
    <n v="62"/>
    <n v="2"/>
    <n v="360"/>
    <n v="107"/>
    <n v="0.74444444444444446"/>
    <n v="1.6666666666666666E-2"/>
    <n v="0.40186915887850466"/>
    <n v="1.8691588785046728E-2"/>
  </r>
  <r>
    <x v="61"/>
    <s v="2021-08-04"/>
    <s v="Juan Carlos Valencia Salazar"/>
    <s v="Santa fe"/>
    <s v="La perseverancia"/>
    <x v="0"/>
    <n v="12"/>
    <n v="15"/>
    <n v="0"/>
    <n v="2"/>
    <n v="0"/>
    <n v="3"/>
    <n v="27"/>
    <n v="5"/>
    <n v="0.44444444444444442"/>
    <n v="0"/>
    <n v="0.4"/>
    <n v="0.6"/>
  </r>
  <r>
    <x v="61"/>
    <s v="2021-08-04"/>
    <s v="Hernán Darío Vargas Galván"/>
    <s v="Antonio Nariño"/>
    <s v="Hernán Darío Vargas Galván"/>
    <x v="0"/>
    <n v="283"/>
    <n v="46"/>
    <n v="4"/>
    <n v="36"/>
    <n v="42"/>
    <n v="6"/>
    <n v="333"/>
    <n v="84"/>
    <n v="0.8498498498498499"/>
    <n v="1.2012012012012012E-2"/>
    <n v="0.42857142857142855"/>
    <n v="7.1428571428571425E-2"/>
  </r>
  <r>
    <x v="61"/>
    <s v="2021-08-04"/>
    <s v="Hernán Darío Vargas Galván"/>
    <s v="Antonio Nariño"/>
    <s v="Restrepo"/>
    <x v="1"/>
    <n v="162"/>
    <n v="35"/>
    <n v="2"/>
    <n v="17"/>
    <n v="27"/>
    <n v="4"/>
    <n v="199"/>
    <n v="48"/>
    <n v="0.81407035175879394"/>
    <n v="1.0050251256281407E-2"/>
    <n v="0.35416666666666669"/>
    <n v="8.3333333333333329E-2"/>
  </r>
  <r>
    <x v="61"/>
    <s v="2021-08-04"/>
    <s v="Hernán Darío Vargas Galván"/>
    <s v="Antonio Nariño"/>
    <s v="Restrepo"/>
    <x v="2"/>
    <n v="43"/>
    <n v="3"/>
    <n v="3"/>
    <n v="1"/>
    <n v="0"/>
    <n v="0"/>
    <n v="49"/>
    <n v="1"/>
    <n v="0.87755102040816324"/>
    <n v="6.1224489795918366E-2"/>
    <n v="1"/>
    <n v="0"/>
  </r>
  <r>
    <x v="61"/>
    <s v="2021-08-04"/>
    <s v="Juan Carlos Valencia S"/>
    <s v="Santa fe"/>
    <s v="San diego"/>
    <x v="2"/>
    <n v="15"/>
    <n v="27"/>
    <n v="4"/>
    <n v="17"/>
    <n v="11"/>
    <n v="0"/>
    <n v="46"/>
    <n v="28"/>
    <n v="0.32608695652173914"/>
    <n v="8.6956521739130432E-2"/>
    <n v="0.6071428571428571"/>
    <n v="0"/>
  </r>
  <r>
    <x v="61"/>
    <s v="2021-08-04"/>
    <s v="Juan Carlos Valencia S"/>
    <s v="Santa fe"/>
    <s v="Las Nieves"/>
    <x v="1"/>
    <n v="96"/>
    <n v="101"/>
    <n v="8"/>
    <n v="87"/>
    <n v="65"/>
    <n v="17"/>
    <n v="205"/>
    <n v="169"/>
    <n v="0.4682926829268293"/>
    <n v="3.9024390243902439E-2"/>
    <n v="0.51479289940828399"/>
    <n v="0.10059171597633136"/>
  </r>
  <r>
    <x v="61"/>
    <s v="2021-08-04"/>
    <s v="Mileidy Araque Bedoya"/>
    <s v="Bosa"/>
    <s v="Bosa"/>
    <x v="3"/>
    <n v="166"/>
    <n v="58"/>
    <n v="8"/>
    <n v="8"/>
    <n v="19"/>
    <n v="0"/>
    <n v="232"/>
    <n v="27"/>
    <n v="0.71551724137931039"/>
    <n v="3.4482758620689655E-2"/>
    <n v="0.29629629629629628"/>
    <n v="0"/>
  </r>
  <r>
    <x v="61"/>
    <s v="2021-08-04"/>
    <s v="Mileidy Araque Bedoya"/>
    <s v="Bosa"/>
    <s v="Bosa"/>
    <x v="1"/>
    <n v="125"/>
    <n v="80"/>
    <n v="5"/>
    <n v="4"/>
    <n v="2"/>
    <n v="0"/>
    <n v="210"/>
    <n v="6"/>
    <n v="0.59523809523809523"/>
    <n v="2.3809523809523808E-2"/>
    <n v="0.66666666666666663"/>
    <n v="0"/>
  </r>
  <r>
    <x v="61"/>
    <s v="2021-08-04"/>
    <s v="Mileidy Araque Bedoya"/>
    <s v="Bosa"/>
    <s v="Bosa"/>
    <x v="2"/>
    <n v="110"/>
    <n v="65"/>
    <n v="7"/>
    <n v="22"/>
    <n v="15"/>
    <n v="4"/>
    <n v="182"/>
    <n v="41"/>
    <n v="0.60439560439560436"/>
    <n v="3.8461538461538464E-2"/>
    <n v="0.53658536585365857"/>
    <n v="9.7560975609756101E-2"/>
  </r>
  <r>
    <x v="62"/>
    <s v="2021-08-05"/>
    <s v="Juan Carlos Valencia Salazar"/>
    <s v="Usme"/>
    <s v="Santa librada"/>
    <x v="0"/>
    <n v="102"/>
    <n v="25"/>
    <n v="6"/>
    <n v="7"/>
    <n v="16"/>
    <n v="0"/>
    <n v="133"/>
    <n v="23"/>
    <n v="0.76691729323308266"/>
    <n v="4.5112781954887216E-2"/>
    <n v="0.30434782608695654"/>
    <n v="0"/>
  </r>
  <r>
    <x v="62"/>
    <s v="2021-08-05"/>
    <s v="Juan Carlos Valencia Salazar"/>
    <s v="Usme"/>
    <s v="Santa librada"/>
    <x v="1"/>
    <n v="71"/>
    <n v="36"/>
    <n v="6"/>
    <n v="8"/>
    <n v="23"/>
    <n v="4"/>
    <n v="113"/>
    <n v="35"/>
    <n v="0.62831858407079644"/>
    <n v="5.3097345132743362E-2"/>
    <n v="0.22857142857142856"/>
    <n v="0.11428571428571428"/>
  </r>
  <r>
    <x v="62"/>
    <s v="2021-08-05"/>
    <s v="Juan Carlos Valencia S"/>
    <s v="Usme"/>
    <s v="Brasilia"/>
    <x v="1"/>
    <n v="179"/>
    <n v="46"/>
    <n v="13"/>
    <n v="21"/>
    <n v="61"/>
    <n v="11"/>
    <n v="238"/>
    <n v="93"/>
    <n v="0.75210084033613445"/>
    <n v="5.4621848739495799E-2"/>
    <n v="0.22580645161290322"/>
    <n v="0.11827956989247312"/>
  </r>
  <r>
    <x v="62"/>
    <s v="2021-08-05"/>
    <s v="Pedro Bernal Meauri"/>
    <s v="Usaquén"/>
    <s v="Chicó"/>
    <x v="1"/>
    <n v="63"/>
    <n v="28"/>
    <n v="3"/>
    <n v="10"/>
    <n v="7"/>
    <n v="0"/>
    <n v="94"/>
    <n v="17"/>
    <n v="0.67021276595744683"/>
    <n v="3.1914893617021274E-2"/>
    <n v="0.58823529411764708"/>
    <n v="0"/>
  </r>
  <r>
    <x v="62"/>
    <s v="2021-08-05"/>
    <s v="Pedro Bernal Meauri"/>
    <s v="Usaquén"/>
    <s v="Multicentro"/>
    <x v="2"/>
    <n v="100"/>
    <n v="33"/>
    <n v="6"/>
    <n v="24"/>
    <n v="23"/>
    <n v="0"/>
    <n v="139"/>
    <n v="47"/>
    <n v="0.71942446043165464"/>
    <n v="4.3165467625899283E-2"/>
    <n v="0.51063829787234039"/>
    <n v="0"/>
  </r>
  <r>
    <x v="62"/>
    <s v="2021-08-05"/>
    <s v="Pedro Bernal Meauri"/>
    <s v="Usaquén"/>
    <s v="Multicentro"/>
    <x v="1"/>
    <n v="81"/>
    <n v="33"/>
    <n v="1"/>
    <n v="17"/>
    <n v="9"/>
    <n v="0"/>
    <n v="115"/>
    <n v="26"/>
    <n v="0.70434782608695656"/>
    <n v="8.6956521739130436E-3"/>
    <n v="0.65384615384615385"/>
    <n v="0"/>
  </r>
  <r>
    <x v="62"/>
    <s v="2021-08-05"/>
    <s v="Mileidy Araque Bedoya"/>
    <s v="Rafael Uribe Uribe"/>
    <s v="Olaya"/>
    <x v="1"/>
    <n v="96"/>
    <n v="40"/>
    <n v="5"/>
    <n v="19"/>
    <n v="17"/>
    <n v="0"/>
    <n v="141"/>
    <n v="36"/>
    <n v="0.68085106382978722"/>
    <n v="3.5460992907801421E-2"/>
    <n v="0.52777777777777779"/>
    <n v="0"/>
  </r>
  <r>
    <x v="62"/>
    <s v="2021-08-05"/>
    <s v="Mileidy Araque Bedoya"/>
    <s v="Antonio Nariño"/>
    <s v="Olay"/>
    <x v="3"/>
    <n v="143"/>
    <n v="35"/>
    <n v="2"/>
    <n v="15"/>
    <n v="11"/>
    <n v="1"/>
    <n v="180"/>
    <n v="27"/>
    <n v="0.7944444444444444"/>
    <n v="1.1111111111111112E-2"/>
    <n v="0.55555555555555558"/>
    <n v="3.7037037037037035E-2"/>
  </r>
  <r>
    <x v="62"/>
    <s v="2021-08-05"/>
    <s v="Mileidy Araque Bedoya"/>
    <s v="Rafael Uribe Uribe"/>
    <s v="Olaya"/>
    <x v="1"/>
    <n v="294"/>
    <n v="184"/>
    <n v="94"/>
    <n v="38"/>
    <n v="28"/>
    <n v="17"/>
    <n v="572"/>
    <n v="83"/>
    <n v="0.51398601398601396"/>
    <n v="0.16433566433566432"/>
    <n v="0.45783132530120479"/>
    <n v="0.20481927710843373"/>
  </r>
  <r>
    <x v="63"/>
    <s v="2021-08-06"/>
    <s v="Mileidy Araque Bedoya"/>
    <s v="Ciudad Bolívar"/>
    <s v="Perdono"/>
    <x v="1"/>
    <n v="117"/>
    <n v="68"/>
    <n v="17"/>
    <n v="36"/>
    <n v="17"/>
    <n v="3"/>
    <n v="202"/>
    <n v="56"/>
    <n v="0.57920792079207917"/>
    <n v="8.4158415841584164E-2"/>
    <n v="0.6428571428571429"/>
    <n v="5.3571428571428568E-2"/>
  </r>
  <r>
    <x v="63"/>
    <s v="2021-08-06"/>
    <s v="Mileidy Araque Bedoya"/>
    <s v="Ciudad Bolívar"/>
    <s v="Candelaria la nueva"/>
    <x v="2"/>
    <n v="130"/>
    <n v="24"/>
    <n v="3"/>
    <n v="31"/>
    <n v="10"/>
    <n v="5"/>
    <n v="157"/>
    <n v="46"/>
    <n v="0.82802547770700641"/>
    <n v="1.9108280254777069E-2"/>
    <n v="0.67391304347826086"/>
    <n v="0.10869565217391304"/>
  </r>
  <r>
    <x v="63"/>
    <s v="2021-08-06"/>
    <s v="Mileidy Araque Bedoya"/>
    <s v="Ciudad Bolívar"/>
    <s v="Candelario la nueva"/>
    <x v="0"/>
    <n v="129"/>
    <n v="23"/>
    <n v="16"/>
    <n v="39"/>
    <n v="15"/>
    <n v="8"/>
    <n v="168"/>
    <n v="62"/>
    <n v="0.7678571428571429"/>
    <n v="9.5238095238095233E-2"/>
    <n v="0.62903225806451613"/>
    <n v="0.12903225806451613"/>
  </r>
  <r>
    <x v="63"/>
    <s v="2021-08-06"/>
    <s v="Juan Carlos Valencia Salazar"/>
    <s v="San Cristóbal"/>
    <s v="20 de julio"/>
    <x v="1"/>
    <n v="120"/>
    <n v="56"/>
    <n v="6"/>
    <n v="29"/>
    <n v="37"/>
    <n v="7"/>
    <n v="182"/>
    <n v="73"/>
    <n v="0.65934065934065933"/>
    <n v="3.2967032967032968E-2"/>
    <n v="0.39726027397260272"/>
    <n v="9.5890410958904104E-2"/>
  </r>
  <r>
    <x v="63"/>
    <s v="2021-08-06"/>
    <s v="Juan Carlos Valencia Salazar"/>
    <s v="San Cristóbal"/>
    <s v="20 de julio"/>
    <x v="0"/>
    <n v="163"/>
    <n v="50"/>
    <n v="5"/>
    <n v="12"/>
    <n v="56"/>
    <n v="13"/>
    <n v="218"/>
    <n v="81"/>
    <n v="0.74770642201834858"/>
    <n v="2.2935779816513763E-2"/>
    <n v="0.14814814814814814"/>
    <n v="0.16049382716049382"/>
  </r>
  <r>
    <x v="63"/>
    <s v="2021-08-06"/>
    <s v="Juan Carlos Valencia Salazar"/>
    <s v="San Cristóbal"/>
    <s v="1 mayo"/>
    <x v="2"/>
    <n v="95"/>
    <n v="40"/>
    <n v="14"/>
    <n v="18"/>
    <n v="27"/>
    <n v="2"/>
    <n v="149"/>
    <n v="47"/>
    <n v="0.63758389261744963"/>
    <n v="9.3959731543624164E-2"/>
    <n v="0.38297872340425532"/>
    <n v="4.2553191489361701E-2"/>
  </r>
  <r>
    <x v="64"/>
    <s v="2021-08-12"/>
    <s v="Pedro Bernal Meauri"/>
    <s v="Usaquén"/>
    <s v="Chicó"/>
    <x v="1"/>
    <n v="114"/>
    <n v="21"/>
    <n v="9"/>
    <n v="7"/>
    <n v="4"/>
    <n v="0"/>
    <n v="144"/>
    <n v="11"/>
    <n v="0.79166666666666663"/>
    <n v="6.25E-2"/>
    <n v="0.63636363636363635"/>
    <n v="0"/>
  </r>
  <r>
    <x v="64"/>
    <s v="2021-08-12"/>
    <s v="Pedro Bernal Meauri"/>
    <s v="Usaquén"/>
    <s v="Multicentro"/>
    <x v="2"/>
    <n v="180"/>
    <n v="40"/>
    <n v="7"/>
    <n v="16"/>
    <n v="5"/>
    <n v="1"/>
    <n v="227"/>
    <n v="22"/>
    <n v="0.79295154185022021"/>
    <n v="3.0837004405286344E-2"/>
    <n v="0.72727272727272729"/>
    <n v="4.5454545454545456E-2"/>
  </r>
  <r>
    <x v="64"/>
    <s v="2021-08-12"/>
    <s v="Pedro Bernal Meauri"/>
    <s v="Usaquén"/>
    <s v="Multicentro"/>
    <x v="1"/>
    <n v="158"/>
    <n v="32"/>
    <n v="4"/>
    <n v="8"/>
    <n v="5"/>
    <n v="1"/>
    <n v="194"/>
    <n v="14"/>
    <n v="0.81443298969072164"/>
    <n v="2.0618556701030927E-2"/>
    <n v="0.5714285714285714"/>
    <n v="7.1428571428571425E-2"/>
  </r>
  <r>
    <x v="65"/>
    <s v="2021-08-17"/>
    <s v="Pedro Bernal Meauri"/>
    <s v="Suba"/>
    <s v="Centro"/>
    <x v="2"/>
    <n v="254"/>
    <n v="42"/>
    <n v="7"/>
    <n v="31"/>
    <n v="36"/>
    <n v="3"/>
    <n v="303"/>
    <n v="70"/>
    <n v="0.83828382838283833"/>
    <n v="2.3102310231023101E-2"/>
    <n v="0.44285714285714284"/>
    <n v="4.2857142857142858E-2"/>
  </r>
  <r>
    <x v="65"/>
    <s v="2021-08-17"/>
    <s v="Pedro Bernal Meauri"/>
    <s v="Suba"/>
    <s v="Centro"/>
    <x v="1"/>
    <n v="149"/>
    <n v="24"/>
    <n v="6"/>
    <n v="12"/>
    <n v="5"/>
    <n v="2"/>
    <n v="179"/>
    <n v="19"/>
    <n v="0.83240223463687146"/>
    <n v="3.3519553072625698E-2"/>
    <n v="0.63157894736842102"/>
    <n v="0.10526315789473684"/>
  </r>
  <r>
    <x v="65"/>
    <s v="2021-08-17"/>
    <s v="Pedro Bernal Meauri"/>
    <s v="Suba"/>
    <s v="Centro"/>
    <x v="3"/>
    <n v="131"/>
    <n v="24"/>
    <n v="3"/>
    <n v="0"/>
    <n v="2"/>
    <n v="0"/>
    <n v="158"/>
    <n v="2"/>
    <n v="0.82911392405063289"/>
    <n v="1.8987341772151899E-2"/>
    <n v="0"/>
    <n v="0"/>
  </r>
  <r>
    <x v="65"/>
    <s v="2021-08-17"/>
    <s v="Mileidy Araque"/>
    <s v="Tunjuelito"/>
    <s v="Tunal"/>
    <x v="0"/>
    <n v="35"/>
    <n v="18"/>
    <n v="4"/>
    <n v="9"/>
    <n v="2"/>
    <n v="0"/>
    <n v="57"/>
    <n v="11"/>
    <n v="0.61403508771929827"/>
    <n v="7.0175438596491224E-2"/>
    <n v="0.81818181818181823"/>
    <n v="0"/>
  </r>
  <r>
    <x v="65"/>
    <s v="2021-08-17"/>
    <s v="Mileidy Araque"/>
    <s v="Tunjuelito"/>
    <s v="Tunal"/>
    <x v="2"/>
    <n v="140"/>
    <n v="75"/>
    <n v="8"/>
    <n v="28"/>
    <n v="20"/>
    <n v="4"/>
    <n v="223"/>
    <n v="52"/>
    <n v="0.62780269058295968"/>
    <n v="3.5874439461883408E-2"/>
    <n v="0.53846153846153844"/>
    <n v="7.6923076923076927E-2"/>
  </r>
  <r>
    <x v="66"/>
    <s v="2021-08-18"/>
    <s v="JUAN CARLOS VALENCIA SALAZAR"/>
    <s v="Los Mártires"/>
    <s v="PALOQUEMAO"/>
    <x v="0"/>
    <n v="188"/>
    <n v="39"/>
    <n v="6"/>
    <n v="21"/>
    <n v="34"/>
    <n v="2"/>
    <n v="233"/>
    <n v="57"/>
    <n v="0.80686695278969955"/>
    <n v="2.575107296137339E-2"/>
    <n v="0.36842105263157893"/>
    <n v="3.5087719298245612E-2"/>
  </r>
  <r>
    <x v="66"/>
    <s v="2021-08-18"/>
    <s v="JUAN CARLOS VALENCIA S"/>
    <s v="Los Mártires"/>
    <s v="PLAZA ESPAÑA"/>
    <x v="1"/>
    <n v="159"/>
    <n v="52"/>
    <n v="7"/>
    <n v="13"/>
    <n v="44"/>
    <n v="11"/>
    <n v="218"/>
    <n v="68"/>
    <n v="0.72935779816513757"/>
    <n v="3.2110091743119268E-2"/>
    <n v="0.19117647058823528"/>
    <n v="0.16176470588235295"/>
  </r>
  <r>
    <x v="66"/>
    <s v="2021-08-18"/>
    <s v="JUAN CARLOS VALENCIA S"/>
    <s v="Los Mártires"/>
    <s v="CENTRO GRAN SAN"/>
    <x v="2"/>
    <n v="151"/>
    <n v="81"/>
    <n v="7"/>
    <n v="30"/>
    <n v="79"/>
    <n v="4"/>
    <n v="239"/>
    <n v="113"/>
    <n v="0.63179916317991636"/>
    <n v="2.9288702928870293E-2"/>
    <n v="0.26548672566371684"/>
    <n v="3.5398230088495575E-2"/>
  </r>
  <r>
    <x v="67"/>
    <s v="2021-08-19"/>
    <s v="Juan Carlos Rozo"/>
    <s v="Santa fe"/>
    <s v="Perseverancia"/>
    <x v="0"/>
    <n v="86"/>
    <n v="21"/>
    <n v="9"/>
    <n v="1"/>
    <n v="0"/>
    <n v="0"/>
    <n v="116"/>
    <n v="1"/>
    <n v="0.74137931034482762"/>
    <n v="7.7586206896551727E-2"/>
    <n v="1"/>
    <n v="0"/>
  </r>
  <r>
    <x v="67"/>
    <s v="2021-08-19"/>
    <s v="Juan Carlos Rozo"/>
    <s v="Santa fe"/>
    <s v="Centro"/>
    <x v="2"/>
    <n v="192"/>
    <n v="84"/>
    <n v="22"/>
    <n v="12"/>
    <n v="32"/>
    <n v="8"/>
    <n v="298"/>
    <n v="52"/>
    <n v="0.64429530201342278"/>
    <n v="7.3825503355704702E-2"/>
    <n v="0.23076923076923078"/>
    <n v="0.15384615384615385"/>
  </r>
  <r>
    <x v="67"/>
    <s v="2021-08-19"/>
    <s v="Juan Carlos Rozo"/>
    <s v="Santa fe"/>
    <s v="Centro"/>
    <x v="1"/>
    <n v="263"/>
    <n v="102"/>
    <n v="41"/>
    <n v="27"/>
    <n v="50"/>
    <n v="11"/>
    <n v="406"/>
    <n v="88"/>
    <n v="0.64778325123152714"/>
    <n v="0.10098522167487685"/>
    <n v="0.30681818181818182"/>
    <n v="0.125"/>
  </r>
  <r>
    <x v="68"/>
    <s v="2021-08-20"/>
    <s v="Juan Carlos Rozo"/>
    <s v="Ciudad Bolívar"/>
    <s v="Candelaria la nueva"/>
    <x v="0"/>
    <n v="73"/>
    <n v="50"/>
    <n v="8"/>
    <n v="23"/>
    <n v="71"/>
    <n v="18"/>
    <n v="131"/>
    <n v="112"/>
    <n v="0.5572519083969466"/>
    <n v="6.1068702290076333E-2"/>
    <n v="0.20535714285714285"/>
    <n v="0.16071428571428573"/>
  </r>
  <r>
    <x v="68"/>
    <s v="2021-08-20"/>
    <s v="Mileidy Araque"/>
    <s v="Tunjuelito"/>
    <s v="San lucia"/>
    <x v="1"/>
    <n v="66"/>
    <n v="30"/>
    <n v="7"/>
    <n v="13"/>
    <n v="4"/>
    <n v="2"/>
    <n v="103"/>
    <n v="19"/>
    <n v="0.64077669902912626"/>
    <n v="6.7961165048543687E-2"/>
    <n v="0.68421052631578949"/>
    <n v="0.10526315789473684"/>
  </r>
  <r>
    <x v="68"/>
    <s v="2021-08-20"/>
    <s v="Mileidy Araque"/>
    <s v="San Cristóbal"/>
    <s v="20 de julio"/>
    <x v="1"/>
    <n v="55"/>
    <n v="60"/>
    <n v="6"/>
    <n v="6"/>
    <n v="15"/>
    <n v="2"/>
    <n v="121"/>
    <n v="23"/>
    <n v="0.45454545454545453"/>
    <n v="4.9586776859504134E-2"/>
    <n v="0.2608695652173913"/>
    <n v="8.6956521739130432E-2"/>
  </r>
  <r>
    <x v="68"/>
    <s v="2021-08-20"/>
    <s v="Mileidy Araque"/>
    <s v="San Cristóbal"/>
    <s v="20 de julio"/>
    <x v="0"/>
    <n v="75"/>
    <n v="122"/>
    <n v="20"/>
    <n v="28"/>
    <n v="75"/>
    <n v="39"/>
    <n v="217"/>
    <n v="142"/>
    <n v="0.34562211981566821"/>
    <n v="9.2165898617511524E-2"/>
    <n v="0.19718309859154928"/>
    <n v="0.27464788732394368"/>
  </r>
  <r>
    <x v="68"/>
    <s v="2021-08-20"/>
    <s v="Mileidy Araque"/>
    <s v="San Cristóbal"/>
    <s v="20 de julio"/>
    <x v="2"/>
    <n v="40"/>
    <n v="49"/>
    <n v="4"/>
    <n v="11"/>
    <n v="7"/>
    <n v="5"/>
    <n v="93"/>
    <n v="23"/>
    <n v="0.43010752688172044"/>
    <n v="4.3010752688172046E-2"/>
    <n v="0.47826086956521741"/>
    <n v="0.21739130434782608"/>
  </r>
  <r>
    <x v="68"/>
    <s v="2021-08-20"/>
    <s v="Juan Carlos Rozo"/>
    <s v="Ciudad Bolívar"/>
    <s v="Perdomo"/>
    <x v="1"/>
    <n v="117"/>
    <n v="62"/>
    <n v="11"/>
    <n v="5"/>
    <n v="9"/>
    <n v="2"/>
    <n v="190"/>
    <n v="16"/>
    <n v="0.61578947368421055"/>
    <n v="5.7894736842105263E-2"/>
    <n v="0.3125"/>
    <n v="0.125"/>
  </r>
  <r>
    <x v="68"/>
    <s v="2021-08-20"/>
    <s v="Juan Carlos Rozo"/>
    <s v="Ciudad Bolívar"/>
    <s v="El Ensueño"/>
    <x v="2"/>
    <n v="252"/>
    <n v="40"/>
    <n v="9"/>
    <n v="3"/>
    <n v="11"/>
    <n v="1"/>
    <n v="301"/>
    <n v="15"/>
    <n v="0.83720930232558144"/>
    <n v="2.9900332225913623E-2"/>
    <n v="0.2"/>
    <n v="6.6666666666666666E-2"/>
  </r>
  <r>
    <x v="69"/>
    <s v="2021-08-28"/>
    <s v="Kennedy"/>
    <m/>
    <m/>
    <x v="1"/>
    <n v="35"/>
    <n v="13"/>
    <n v="7"/>
    <n v="11"/>
    <n v="21"/>
    <n v="4"/>
    <n v="55"/>
    <n v="36"/>
    <n v="0.63636363636363635"/>
    <n v="0.12727272727272726"/>
    <n v="0.30555555555555558"/>
    <n v="0.1111111111111111"/>
  </r>
  <r>
    <x v="69"/>
    <s v="2021-08-28"/>
    <s v="Kennedy"/>
    <m/>
    <m/>
    <x v="1"/>
    <n v="155"/>
    <n v="66"/>
    <n v="28"/>
    <n v="88"/>
    <n v="97"/>
    <n v="24"/>
    <n v="249"/>
    <n v="209"/>
    <n v="0.6224899598393574"/>
    <n v="0.11244979919678715"/>
    <n v="0.42105263157894735"/>
    <n v="0.11483253588516747"/>
  </r>
  <r>
    <x v="69"/>
    <s v="2021-08-28"/>
    <s v="Kennedy"/>
    <m/>
    <m/>
    <x v="1"/>
    <n v="72"/>
    <n v="13"/>
    <n v="9"/>
    <n v="32"/>
    <n v="27"/>
    <n v="9"/>
    <n v="94"/>
    <n v="68"/>
    <n v="0.76595744680851063"/>
    <n v="9.5744680851063829E-2"/>
    <n v="0.47058823529411764"/>
    <n v="0.13235294117647059"/>
  </r>
  <r>
    <x v="70"/>
    <s v="2021-08-30"/>
    <s v="Tunjuelito"/>
    <m/>
    <m/>
    <x v="2"/>
    <n v="198"/>
    <n v="123"/>
    <n v="11"/>
    <n v="11"/>
    <n v="14"/>
    <n v="1"/>
    <n v="332"/>
    <n v="26"/>
    <n v="0.59638554216867468"/>
    <n v="3.313253012048193E-2"/>
    <n v="0.42307692307692307"/>
    <n v="3.8461538461538464E-2"/>
  </r>
  <r>
    <x v="70"/>
    <s v="2021-08-30"/>
    <s v="Tunjuelito"/>
    <m/>
    <m/>
    <x v="0"/>
    <n v="52"/>
    <n v="55"/>
    <n v="5"/>
    <n v="1"/>
    <n v="4"/>
    <n v="1"/>
    <n v="112"/>
    <n v="6"/>
    <n v="0.4642857142857143"/>
    <n v="4.4642857142857144E-2"/>
    <n v="0.16666666666666666"/>
    <n v="0.16666666666666666"/>
  </r>
  <r>
    <x v="70"/>
    <s v="2021-08-30"/>
    <s v="Tunjuelito"/>
    <m/>
    <m/>
    <x v="1"/>
    <n v="70"/>
    <n v="65"/>
    <n v="6"/>
    <n v="8"/>
    <n v="4"/>
    <n v="3"/>
    <n v="141"/>
    <n v="15"/>
    <n v="0.49645390070921985"/>
    <n v="4.2553191489361701E-2"/>
    <n v="0.53333333333333333"/>
    <n v="0.2"/>
  </r>
  <r>
    <x v="70"/>
    <s v="2021-08-30"/>
    <s v="Fontibón"/>
    <m/>
    <m/>
    <x v="0"/>
    <n v="124"/>
    <n v="82"/>
    <n v="3"/>
    <n v="26"/>
    <n v="30"/>
    <n v="1"/>
    <n v="209"/>
    <n v="57"/>
    <n v="0.59330143540669855"/>
    <n v="1.4354066985645933E-2"/>
    <n v="0.45614035087719296"/>
    <n v="1.7543859649122806E-2"/>
  </r>
  <r>
    <x v="70"/>
    <s v="2021-08-30"/>
    <s v="Fontibón"/>
    <m/>
    <m/>
    <x v="1"/>
    <n v="149"/>
    <n v="136"/>
    <n v="13"/>
    <n v="25"/>
    <n v="38"/>
    <n v="2"/>
    <n v="298"/>
    <n v="65"/>
    <n v="0.5"/>
    <n v="4.3624161073825503E-2"/>
    <n v="0.38461538461538464"/>
    <n v="3.0769230769230771E-2"/>
  </r>
  <r>
    <x v="70"/>
    <s v="2021-08-30"/>
    <s v="Fontibón"/>
    <m/>
    <m/>
    <x v="1"/>
    <n v="172"/>
    <n v="69"/>
    <n v="11"/>
    <n v="22"/>
    <n v="9"/>
    <n v="2"/>
    <n v="252"/>
    <n v="33"/>
    <n v="0.68253968253968256"/>
    <n v="4.3650793650793648E-2"/>
    <n v="0.66666666666666663"/>
    <n v="6.0606060606060608E-2"/>
  </r>
  <r>
    <x v="71"/>
    <s v="2021-08-31"/>
    <s v="Usme"/>
    <m/>
    <m/>
    <x v="0"/>
    <n v="72"/>
    <n v="85"/>
    <n v="7"/>
    <n v="11"/>
    <n v="16"/>
    <n v="9"/>
    <n v="164"/>
    <n v="36"/>
    <n v="0.43902439024390244"/>
    <n v="4.2682926829268296E-2"/>
    <n v="0.30555555555555558"/>
    <n v="0.25"/>
  </r>
  <r>
    <x v="71"/>
    <s v="2021-08-31"/>
    <s v="Usme"/>
    <m/>
    <m/>
    <x v="1"/>
    <n v="34"/>
    <n v="28"/>
    <n v="8"/>
    <n v="9"/>
    <n v="24"/>
    <n v="9"/>
    <n v="70"/>
    <n v="42"/>
    <n v="0.48571428571428571"/>
    <n v="0.11428571428571428"/>
    <n v="0.21428571428571427"/>
    <n v="0.21428571428571427"/>
  </r>
  <r>
    <x v="71"/>
    <s v="2021-08-31"/>
    <s v="Usme"/>
    <m/>
    <m/>
    <x v="1"/>
    <n v="274"/>
    <n v="76"/>
    <n v="25"/>
    <n v="31"/>
    <n v="46"/>
    <n v="12"/>
    <n v="375"/>
    <n v="89"/>
    <n v="0.73066666666666669"/>
    <n v="6.6666666666666666E-2"/>
    <n v="0.34831460674157305"/>
    <n v="0.1348314606741573"/>
  </r>
  <r>
    <x v="71"/>
    <s v="2021-08-31"/>
    <s v="La Candelaria"/>
    <m/>
    <m/>
    <x v="0"/>
    <n v="47"/>
    <n v="58"/>
    <n v="9"/>
    <n v="4"/>
    <n v="4"/>
    <n v="0"/>
    <n v="114"/>
    <n v="8"/>
    <n v="0.41228070175438597"/>
    <n v="7.8947368421052627E-2"/>
    <n v="0.5"/>
    <n v="0"/>
  </r>
  <r>
    <x v="71"/>
    <s v="2021-08-31"/>
    <s v="La Candelaria"/>
    <m/>
    <m/>
    <x v="1"/>
    <n v="185"/>
    <n v="92"/>
    <n v="2"/>
    <n v="16"/>
    <n v="22"/>
    <n v="3"/>
    <n v="279"/>
    <n v="41"/>
    <n v="0.6630824372759857"/>
    <n v="7.1684587813620072E-3"/>
    <n v="0.3902439024390244"/>
    <n v="7.3170731707317069E-2"/>
  </r>
  <r>
    <x v="71"/>
    <s v="2021-08-31"/>
    <s v="La Candelaria"/>
    <m/>
    <m/>
    <x v="1"/>
    <n v="221"/>
    <n v="109"/>
    <n v="9"/>
    <n v="12"/>
    <n v="29"/>
    <n v="8"/>
    <n v="339"/>
    <n v="49"/>
    <n v="0.65191740412979349"/>
    <n v="2.6548672566371681E-2"/>
    <n v="0.24489795918367346"/>
    <n v="0.16326530612244897"/>
  </r>
  <r>
    <x v="71"/>
    <s v="2021-08-31"/>
    <s v="Kennedy"/>
    <m/>
    <m/>
    <x v="1"/>
    <n v="85"/>
    <n v="18"/>
    <n v="5"/>
    <n v="5"/>
    <n v="22"/>
    <n v="4"/>
    <n v="108"/>
    <n v="31"/>
    <n v="0.78703703703703709"/>
    <n v="4.6296296296296294E-2"/>
    <n v="0.16129032258064516"/>
    <n v="0.12903225806451613"/>
  </r>
  <r>
    <x v="71"/>
    <s v="2021-08-31"/>
    <s v="Kennedy"/>
    <m/>
    <m/>
    <x v="1"/>
    <n v="136"/>
    <n v="50"/>
    <n v="12"/>
    <n v="19"/>
    <n v="40"/>
    <n v="7"/>
    <n v="198"/>
    <n v="66"/>
    <n v="0.68686868686868685"/>
    <n v="6.0606060606060608E-2"/>
    <n v="0.2878787878787879"/>
    <n v="0.10606060606060606"/>
  </r>
  <r>
    <x v="71"/>
    <s v="2021-08-31"/>
    <s v="Kennedy"/>
    <m/>
    <m/>
    <x v="1"/>
    <n v="120"/>
    <n v="52"/>
    <n v="9"/>
    <n v="36"/>
    <n v="53"/>
    <n v="11"/>
    <n v="181"/>
    <n v="100"/>
    <n v="0.66298342541436461"/>
    <n v="4.9723756906077346E-2"/>
    <n v="0.36"/>
    <n v="0.11"/>
  </r>
  <r>
    <x v="72"/>
    <s v="2021-09-01"/>
    <s v="Rafael Uribe Uribe"/>
    <m/>
    <m/>
    <x v="1"/>
    <n v="88"/>
    <n v="46"/>
    <n v="0"/>
    <n v="14"/>
    <n v="17"/>
    <n v="2"/>
    <n v="134"/>
    <n v="33"/>
    <n v="0.65671641791044777"/>
    <n v="0"/>
    <n v="0.42424242424242425"/>
    <n v="6.0606060606060608E-2"/>
  </r>
  <r>
    <x v="72"/>
    <s v="2021-09-01"/>
    <s v="Rafael Uribe Uribe"/>
    <m/>
    <m/>
    <x v="1"/>
    <n v="188"/>
    <n v="86"/>
    <n v="6"/>
    <n v="15"/>
    <n v="26"/>
    <n v="3"/>
    <n v="280"/>
    <n v="44"/>
    <n v="0.67142857142857137"/>
    <n v="2.1428571428571429E-2"/>
    <n v="0.34090909090909088"/>
    <n v="6.8181818181818177E-2"/>
  </r>
  <r>
    <x v="72"/>
    <s v="2021-09-01"/>
    <s v="Los Mártires"/>
    <m/>
    <m/>
    <x v="0"/>
    <n v="83"/>
    <n v="46"/>
    <n v="7"/>
    <n v="20"/>
    <n v="26"/>
    <n v="8"/>
    <n v="136"/>
    <n v="54"/>
    <n v="0.61029411764705888"/>
    <n v="5.1470588235294115E-2"/>
    <n v="0.37037037037037035"/>
    <n v="0.14814814814814814"/>
  </r>
  <r>
    <x v="72"/>
    <s v="2021-09-01"/>
    <s v="Los Mártires"/>
    <m/>
    <m/>
    <x v="1"/>
    <n v="160"/>
    <n v="74"/>
    <n v="46"/>
    <n v="13"/>
    <n v="53"/>
    <n v="7"/>
    <n v="280"/>
    <n v="73"/>
    <n v="0.5714285714285714"/>
    <n v="0.16428571428571428"/>
    <n v="0.17808219178082191"/>
    <n v="9.5890410958904104E-2"/>
  </r>
  <r>
    <x v="72"/>
    <s v="2021-09-01"/>
    <s v="Los Mártires"/>
    <m/>
    <m/>
    <x v="2"/>
    <n v="108"/>
    <n v="63"/>
    <n v="14"/>
    <n v="46"/>
    <n v="51"/>
    <n v="8"/>
    <n v="185"/>
    <n v="105"/>
    <n v="0.58378378378378382"/>
    <n v="7.567567567567568E-2"/>
    <n v="0.43809523809523809"/>
    <n v="7.6190476190476197E-2"/>
  </r>
  <r>
    <x v="72"/>
    <s v="2021-09-01"/>
    <s v="Rafael Uribe Uribe"/>
    <m/>
    <m/>
    <x v="1"/>
    <n v="169"/>
    <n v="142"/>
    <n v="90"/>
    <n v="16"/>
    <n v="30"/>
    <n v="10"/>
    <n v="401"/>
    <n v="56"/>
    <n v="0.42144638403990026"/>
    <n v="0.22443890274314215"/>
    <n v="0.2857142857142857"/>
    <n v="0.17857142857142858"/>
  </r>
  <r>
    <x v="72"/>
    <s v="2021-09-01"/>
    <s v="Suba"/>
    <m/>
    <m/>
    <x v="2"/>
    <n v="215"/>
    <n v="75"/>
    <n v="5"/>
    <n v="24"/>
    <n v="26"/>
    <n v="12"/>
    <n v="295"/>
    <n v="62"/>
    <n v="0.72881355932203384"/>
    <n v="1.6949152542372881E-2"/>
    <n v="0.38709677419354838"/>
    <n v="0.19354838709677419"/>
  </r>
  <r>
    <x v="72"/>
    <s v="2021-09-01"/>
    <s v="Suba"/>
    <m/>
    <m/>
    <x v="1"/>
    <n v="91"/>
    <n v="27"/>
    <n v="7"/>
    <n v="18"/>
    <n v="11"/>
    <n v="2"/>
    <n v="125"/>
    <n v="31"/>
    <n v="0.72799999999999998"/>
    <n v="5.6000000000000001E-2"/>
    <n v="0.58064516129032262"/>
    <n v="6.4516129032258063E-2"/>
  </r>
  <r>
    <x v="72"/>
    <s v="2021-09-01"/>
    <s v="Suba"/>
    <m/>
    <s v="Plaza fundacional"/>
    <x v="3"/>
    <n v="89"/>
    <n v="58"/>
    <n v="10"/>
    <n v="2"/>
    <n v="4"/>
    <n v="0"/>
    <n v="157"/>
    <n v="6"/>
    <n v="0.56687898089171973"/>
    <n v="6.3694267515923567E-2"/>
    <n v="0.33333333333333331"/>
    <n v="0"/>
  </r>
  <r>
    <x v="73"/>
    <s v="2021-09-02"/>
    <s v="Chapinero"/>
    <m/>
    <m/>
    <x v="2"/>
    <n v="55"/>
    <n v="31"/>
    <n v="1"/>
    <n v="7"/>
    <n v="8"/>
    <n v="0"/>
    <n v="87"/>
    <n v="15"/>
    <n v="0.63218390804597702"/>
    <n v="1.1494252873563218E-2"/>
    <n v="0.46666666666666667"/>
    <n v="0"/>
  </r>
  <r>
    <x v="73"/>
    <s v="2021-09-02"/>
    <s v="Chapinero"/>
    <m/>
    <s v="Parque"/>
    <x v="3"/>
    <n v="68"/>
    <n v="62"/>
    <n v="35"/>
    <n v="14"/>
    <n v="16"/>
    <n v="3"/>
    <n v="165"/>
    <n v="33"/>
    <n v="0.41212121212121211"/>
    <n v="0.21212121212121213"/>
    <n v="0.42424242424242425"/>
    <n v="9.0909090909090912E-2"/>
  </r>
  <r>
    <x v="73"/>
    <s v="2021-09-02"/>
    <s v="Chapinero"/>
    <m/>
    <m/>
    <x v="1"/>
    <n v="38"/>
    <n v="21"/>
    <n v="2"/>
    <n v="12"/>
    <n v="7"/>
    <n v="0"/>
    <n v="61"/>
    <n v="19"/>
    <n v="0.62295081967213117"/>
    <n v="3.2786885245901641E-2"/>
    <n v="0.63157894736842102"/>
    <n v="0"/>
  </r>
  <r>
    <x v="73"/>
    <s v="2021-09-02"/>
    <s v="Ciudad Bolívar"/>
    <m/>
    <m/>
    <x v="1"/>
    <n v="106"/>
    <n v="42"/>
    <n v="7"/>
    <n v="15"/>
    <n v="16"/>
    <n v="4"/>
    <n v="155"/>
    <n v="35"/>
    <n v="0.68387096774193545"/>
    <n v="4.5161290322580643E-2"/>
    <n v="0.42857142857142855"/>
    <n v="0.11428571428571428"/>
  </r>
  <r>
    <x v="73"/>
    <s v="2021-09-02"/>
    <s v="Usme"/>
    <m/>
    <m/>
    <x v="0"/>
    <n v="68"/>
    <n v="40"/>
    <n v="8"/>
    <n v="7"/>
    <n v="18"/>
    <n v="3"/>
    <n v="116"/>
    <n v="28"/>
    <n v="0.58620689655172409"/>
    <n v="6.8965517241379309E-2"/>
    <n v="0.25"/>
    <n v="0.10714285714285714"/>
  </r>
  <r>
    <x v="73"/>
    <s v="2021-09-02"/>
    <s v="Usme"/>
    <m/>
    <m/>
    <x v="1"/>
    <n v="74"/>
    <n v="24"/>
    <n v="13"/>
    <n v="74"/>
    <n v="14"/>
    <n v="5"/>
    <n v="111"/>
    <n v="93"/>
    <n v="0.66666666666666663"/>
    <n v="0.11711711711711711"/>
    <n v="0.79569892473118276"/>
    <n v="5.3763440860215055E-2"/>
  </r>
  <r>
    <x v="73"/>
    <s v="2021-09-02"/>
    <s v="Usme"/>
    <m/>
    <m/>
    <x v="1"/>
    <n v="181"/>
    <n v="79"/>
    <n v="20"/>
    <n v="18"/>
    <n v="32"/>
    <n v="8"/>
    <n v="280"/>
    <n v="58"/>
    <n v="0.64642857142857146"/>
    <n v="7.1428571428571425E-2"/>
    <n v="0.31034482758620691"/>
    <n v="0.13793103448275862"/>
  </r>
  <r>
    <x v="73"/>
    <s v="2021-09-02"/>
    <s v="Ciudad Bolívar"/>
    <m/>
    <m/>
    <x v="1"/>
    <n v="111"/>
    <n v="62"/>
    <n v="7"/>
    <n v="66"/>
    <n v="68"/>
    <n v="45"/>
    <n v="180"/>
    <n v="179"/>
    <n v="0.6166666666666667"/>
    <n v="3.888888888888889E-2"/>
    <n v="0.36871508379888268"/>
    <n v="0.25139664804469275"/>
  </r>
  <r>
    <x v="73"/>
    <s v="2021-09-02"/>
    <s v="Ciudad Bolívar"/>
    <m/>
    <m/>
    <x v="2"/>
    <n v="190"/>
    <n v="75"/>
    <n v="4"/>
    <n v="28"/>
    <n v="30"/>
    <n v="3"/>
    <n v="269"/>
    <n v="61"/>
    <n v="0.70631970260223054"/>
    <n v="1.4869888475836431E-2"/>
    <n v="0.45901639344262296"/>
    <n v="4.9180327868852458E-2"/>
  </r>
  <r>
    <x v="73"/>
    <s v="2021-09-02"/>
    <s v="Teusaquillo"/>
    <m/>
    <m/>
    <x v="1"/>
    <n v="164"/>
    <n v="50"/>
    <n v="7"/>
    <n v="23"/>
    <n v="25"/>
    <n v="2"/>
    <n v="221"/>
    <n v="50"/>
    <n v="0.74208144796380093"/>
    <n v="3.1674208144796379E-2"/>
    <n v="0.46"/>
    <n v="0.04"/>
  </r>
  <r>
    <x v="73"/>
    <s v="2021-09-02"/>
    <s v="Teusaquillo"/>
    <m/>
    <m/>
    <x v="2"/>
    <n v="254"/>
    <n v="37"/>
    <n v="7"/>
    <n v="18"/>
    <n v="25"/>
    <n v="2"/>
    <n v="298"/>
    <n v="45"/>
    <n v="0.8523489932885906"/>
    <n v="2.3489932885906041E-2"/>
    <n v="0.4"/>
    <n v="4.4444444444444446E-2"/>
  </r>
  <r>
    <x v="73"/>
    <s v="2021-09-02"/>
    <s v="Teusaquillo"/>
    <m/>
    <m/>
    <x v="1"/>
    <n v="132"/>
    <n v="93"/>
    <n v="8"/>
    <n v="2"/>
    <n v="1"/>
    <n v="0"/>
    <n v="233"/>
    <n v="3"/>
    <n v="0.5665236051502146"/>
    <n v="3.4334763948497854E-2"/>
    <n v="0.66666666666666663"/>
    <n v="0"/>
  </r>
  <r>
    <x v="74"/>
    <s v="2021-09-03"/>
    <s v="Suba"/>
    <m/>
    <s v="Parque"/>
    <x v="3"/>
    <n v="141"/>
    <n v="39"/>
    <n v="5"/>
    <n v="8"/>
    <n v="6"/>
    <n v="1"/>
    <n v="185"/>
    <n v="15"/>
    <n v="0.76216216216216215"/>
    <n v="2.7027027027027029E-2"/>
    <n v="0.53333333333333333"/>
    <n v="6.6666666666666666E-2"/>
  </r>
  <r>
    <x v="74"/>
    <s v="2021-09-03"/>
    <s v="Rafael Uribe Uribe"/>
    <m/>
    <m/>
    <x v="1"/>
    <n v="117"/>
    <n v="209"/>
    <n v="152"/>
    <n v="16"/>
    <n v="28"/>
    <n v="2"/>
    <n v="478"/>
    <n v="46"/>
    <n v="0.24476987447698745"/>
    <n v="0.31799163179916318"/>
    <n v="0.34782608695652173"/>
    <n v="4.3478260869565216E-2"/>
  </r>
  <r>
    <x v="74"/>
    <s v="2021-09-03"/>
    <s v="Rafael Uribe Uribe"/>
    <m/>
    <m/>
    <x v="1"/>
    <n v="80"/>
    <n v="46"/>
    <n v="9"/>
    <n v="6"/>
    <n v="13"/>
    <n v="0"/>
    <n v="135"/>
    <n v="19"/>
    <n v="0.59259259259259256"/>
    <n v="6.6666666666666666E-2"/>
    <n v="0.31578947368421051"/>
    <n v="0"/>
  </r>
  <r>
    <x v="74"/>
    <s v="2021-09-03"/>
    <s v="Rafael Uribe Uribe"/>
    <m/>
    <m/>
    <x v="1"/>
    <n v="103"/>
    <n v="102"/>
    <n v="15"/>
    <n v="16"/>
    <n v="14"/>
    <n v="0"/>
    <n v="220"/>
    <n v="30"/>
    <n v="0.4681818181818182"/>
    <n v="6.8181818181818177E-2"/>
    <n v="0.53333333333333333"/>
    <n v="0"/>
  </r>
  <r>
    <x v="74"/>
    <s v="2021-09-03"/>
    <s v="La Candelaria"/>
    <m/>
    <m/>
    <x v="0"/>
    <n v="68"/>
    <n v="32"/>
    <n v="8"/>
    <n v="2"/>
    <n v="1"/>
    <n v="0"/>
    <n v="108"/>
    <n v="3"/>
    <n v="0.62962962962962965"/>
    <n v="7.407407407407407E-2"/>
    <n v="0.66666666666666663"/>
    <n v="0"/>
  </r>
  <r>
    <x v="74"/>
    <s v="2021-09-03"/>
    <s v="Suba"/>
    <m/>
    <m/>
    <x v="2"/>
    <n v="206"/>
    <n v="84"/>
    <n v="6"/>
    <n v="18"/>
    <n v="29"/>
    <n v="5"/>
    <n v="296"/>
    <n v="52"/>
    <n v="0.69594594594594594"/>
    <n v="2.0270270270270271E-2"/>
    <n v="0.34615384615384615"/>
    <n v="9.6153846153846159E-2"/>
  </r>
  <r>
    <x v="74"/>
    <s v="2021-09-03"/>
    <s v="Suba"/>
    <m/>
    <m/>
    <x v="1"/>
    <n v="83"/>
    <n v="36"/>
    <n v="7"/>
    <n v="12"/>
    <n v="14"/>
    <n v="2"/>
    <n v="126"/>
    <n v="28"/>
    <n v="0.65873015873015872"/>
    <n v="5.5555555555555552E-2"/>
    <n v="0.42857142857142855"/>
    <n v="7.1428571428571425E-2"/>
  </r>
  <r>
    <x v="74"/>
    <s v="2021-09-03"/>
    <s v="La Candelaria"/>
    <m/>
    <m/>
    <x v="1"/>
    <n v="125"/>
    <n v="63"/>
    <n v="9"/>
    <n v="23"/>
    <n v="40"/>
    <n v="5"/>
    <n v="197"/>
    <n v="68"/>
    <n v="0.63451776649746194"/>
    <n v="4.5685279187817257E-2"/>
    <n v="0.33823529411764708"/>
    <n v="7.3529411764705885E-2"/>
  </r>
  <r>
    <x v="74"/>
    <s v="2021-09-03"/>
    <s v="La Candelaria"/>
    <m/>
    <m/>
    <x v="1"/>
    <n v="242"/>
    <n v="93"/>
    <n v="10"/>
    <n v="28"/>
    <n v="74"/>
    <n v="9"/>
    <n v="345"/>
    <n v="111"/>
    <n v="0.70144927536231882"/>
    <n v="2.8985507246376812E-2"/>
    <n v="0.25225225225225223"/>
    <n v="8.1081081081081086E-2"/>
  </r>
  <r>
    <x v="74"/>
    <s v="2021-09-03"/>
    <s v="Santa fe"/>
    <m/>
    <m/>
    <x v="0"/>
    <n v="23"/>
    <n v="14"/>
    <n v="0"/>
    <n v="0"/>
    <n v="0"/>
    <n v="0"/>
    <n v="37"/>
    <n v="0"/>
    <n v="0.6216216216216216"/>
    <n v="0"/>
    <e v="#DIV/0!"/>
    <e v="#DIV/0!"/>
  </r>
  <r>
    <x v="74"/>
    <s v="2021-09-03"/>
    <s v="Santa fe"/>
    <m/>
    <m/>
    <x v="1"/>
    <n v="243"/>
    <n v="54"/>
    <n v="20"/>
    <n v="120"/>
    <n v="32"/>
    <n v="17"/>
    <n v="317"/>
    <n v="169"/>
    <n v="0.7665615141955836"/>
    <n v="6.3091482649842268E-2"/>
    <n v="0.7100591715976331"/>
    <n v="0.10059171597633136"/>
  </r>
  <r>
    <x v="74"/>
    <s v="2021-09-03"/>
    <s v="Santa fe"/>
    <m/>
    <m/>
    <x v="0"/>
    <n v="23"/>
    <n v="14"/>
    <n v="0"/>
    <n v="0"/>
    <n v="0"/>
    <n v="0"/>
    <n v="37"/>
    <n v="0"/>
    <n v="0.6216216216216216"/>
    <n v="0"/>
    <e v="#DIV/0!"/>
    <e v="#DIV/0!"/>
  </r>
  <r>
    <x v="75"/>
    <s v="2021-09-04"/>
    <s v="La Candelaria"/>
    <m/>
    <m/>
    <x v="1"/>
    <n v="64"/>
    <n v="32"/>
    <n v="1"/>
    <n v="21"/>
    <n v="13"/>
    <n v="2"/>
    <n v="97"/>
    <n v="36"/>
    <n v="0.65979381443298968"/>
    <n v="1.0309278350515464E-2"/>
    <n v="0.58333333333333337"/>
    <n v="5.5555555555555552E-2"/>
  </r>
  <r>
    <x v="75"/>
    <s v="2021-09-04"/>
    <s v="La Candelaria"/>
    <m/>
    <m/>
    <x v="1"/>
    <n v="261"/>
    <n v="69"/>
    <n v="6"/>
    <n v="38"/>
    <n v="29"/>
    <n v="7"/>
    <n v="336"/>
    <n v="74"/>
    <n v="0.7767857142857143"/>
    <n v="1.7857142857142856E-2"/>
    <n v="0.51351351351351349"/>
    <n v="9.45945945945946E-2"/>
  </r>
  <r>
    <x v="75"/>
    <s v="2021-09-04"/>
    <s v="Fontibón"/>
    <m/>
    <s v="Parque principal"/>
    <x v="3"/>
    <n v="311"/>
    <n v="54"/>
    <n v="7"/>
    <n v="16"/>
    <n v="49"/>
    <n v="3"/>
    <n v="372"/>
    <n v="68"/>
    <n v="0.83602150537634412"/>
    <n v="1.8817204301075269E-2"/>
    <n v="0.23529411764705882"/>
    <n v="4.4117647058823532E-2"/>
  </r>
  <r>
    <x v="75"/>
    <s v="2021-09-04"/>
    <s v="Fontibón"/>
    <m/>
    <m/>
    <x v="0"/>
    <n v="190"/>
    <n v="50"/>
    <n v="4"/>
    <n v="31"/>
    <n v="56"/>
    <n v="8"/>
    <n v="244"/>
    <n v="95"/>
    <n v="0.77868852459016391"/>
    <n v="1.6393442622950821E-2"/>
    <n v="0.32631578947368423"/>
    <n v="8.4210526315789472E-2"/>
  </r>
  <r>
    <x v="75"/>
    <s v="2021-09-04"/>
    <s v="Fontibón"/>
    <m/>
    <m/>
    <x v="1"/>
    <n v="74"/>
    <n v="32"/>
    <n v="5"/>
    <n v="3"/>
    <n v="16"/>
    <n v="2"/>
    <n v="111"/>
    <n v="21"/>
    <n v="0.66666666666666663"/>
    <n v="4.5045045045045043E-2"/>
    <n v="0.14285714285714285"/>
    <n v="9.5238095238095233E-2"/>
  </r>
  <r>
    <x v="75"/>
    <s v="2021-09-04"/>
    <s v="Puente Aranda"/>
    <m/>
    <m/>
    <x v="2"/>
    <n v="166"/>
    <n v="68"/>
    <n v="5"/>
    <n v="12"/>
    <n v="11"/>
    <n v="0"/>
    <n v="239"/>
    <n v="23"/>
    <n v="0.69456066945606698"/>
    <n v="2.0920502092050208E-2"/>
    <n v="0.52173913043478259"/>
    <n v="0"/>
  </r>
  <r>
    <x v="75"/>
    <s v="2021-09-04"/>
    <s v="Puente Aranda"/>
    <m/>
    <m/>
    <x v="1"/>
    <n v="66"/>
    <n v="45"/>
    <n v="6"/>
    <n v="8"/>
    <n v="8"/>
    <n v="3"/>
    <n v="117"/>
    <n v="19"/>
    <n v="0.5641025641025641"/>
    <n v="5.128205128205128E-2"/>
    <n v="0.42105263157894735"/>
    <n v="0.15789473684210525"/>
  </r>
  <r>
    <x v="75"/>
    <s v="2021-09-04"/>
    <s v="Puente Aranda"/>
    <m/>
    <m/>
    <x v="0"/>
    <n v="29"/>
    <n v="60"/>
    <n v="10"/>
    <n v="1"/>
    <n v="5"/>
    <n v="0"/>
    <n v="99"/>
    <n v="6"/>
    <n v="0.29292929292929293"/>
    <n v="0.10101010101010101"/>
    <n v="0.16666666666666666"/>
    <n v="0"/>
  </r>
  <r>
    <x v="75"/>
    <s v="2021-09-04"/>
    <s v="La Candelaria"/>
    <m/>
    <m/>
    <x v="0"/>
    <n v="33"/>
    <n v="29"/>
    <n v="7"/>
    <n v="0"/>
    <n v="0"/>
    <n v="0"/>
    <n v="69"/>
    <n v="0"/>
    <n v="0.47826086956521741"/>
    <n v="0.10144927536231885"/>
    <e v="#DIV/0!"/>
    <e v="#DIV/0!"/>
  </r>
  <r>
    <x v="75"/>
    <s v="2021-09-04"/>
    <s v="Antonio Nariño"/>
    <m/>
    <m/>
    <x v="1"/>
    <n v="201"/>
    <n v="87"/>
    <n v="8"/>
    <n v="9"/>
    <n v="10"/>
    <n v="2"/>
    <n v="296"/>
    <n v="21"/>
    <n v="0.67905405405405406"/>
    <n v="2.7027027027027029E-2"/>
    <n v="0.42857142857142855"/>
    <n v="9.5238095238095233E-2"/>
  </r>
  <r>
    <x v="75"/>
    <s v="2021-09-04"/>
    <s v="Antonio Nariño"/>
    <m/>
    <m/>
    <x v="0"/>
    <n v="314"/>
    <n v="82"/>
    <n v="9"/>
    <n v="32"/>
    <n v="31"/>
    <n v="11"/>
    <n v="405"/>
    <n v="74"/>
    <n v="0.77530864197530869"/>
    <n v="2.2222222222222223E-2"/>
    <n v="0.43243243243243246"/>
    <n v="0.14864864864864866"/>
  </r>
  <r>
    <x v="75"/>
    <s v="2021-09-04"/>
    <s v="Antonio Nariño"/>
    <m/>
    <m/>
    <x v="2"/>
    <n v="59"/>
    <n v="23"/>
    <n v="3"/>
    <n v="0"/>
    <n v="0"/>
    <n v="0"/>
    <n v="85"/>
    <n v="0"/>
    <n v="0.69411764705882351"/>
    <n v="3.5294117647058823E-2"/>
    <e v="#DIV/0!"/>
    <e v="#DIV/0!"/>
  </r>
  <r>
    <x v="76"/>
    <s v="2021-09-06"/>
    <s v="Antonio Nariño"/>
    <m/>
    <m/>
    <x v="0"/>
    <n v="249"/>
    <n v="54"/>
    <n v="10"/>
    <n v="28"/>
    <n v="43"/>
    <n v="6"/>
    <n v="313"/>
    <n v="77"/>
    <n v="0.79552715654952078"/>
    <n v="3.1948881789137379E-2"/>
    <n v="0.36363636363636365"/>
    <n v="7.792207792207792E-2"/>
  </r>
  <r>
    <x v="76"/>
    <s v="2021-09-06"/>
    <s v="Antonio Nariño"/>
    <m/>
    <m/>
    <x v="1"/>
    <n v="130"/>
    <n v="50"/>
    <n v="11"/>
    <n v="6"/>
    <n v="1"/>
    <n v="0"/>
    <n v="191"/>
    <n v="7"/>
    <n v="0.68062827225130895"/>
    <n v="5.7591623036649213E-2"/>
    <n v="0.8571428571428571"/>
    <n v="0"/>
  </r>
  <r>
    <x v="76"/>
    <s v="2021-09-06"/>
    <s v="Antonio Nariño"/>
    <m/>
    <m/>
    <x v="2"/>
    <n v="133"/>
    <n v="41"/>
    <n v="22"/>
    <n v="1"/>
    <n v="1"/>
    <n v="1"/>
    <n v="196"/>
    <n v="3"/>
    <n v="0.6785714285714286"/>
    <n v="0.11224489795918367"/>
    <n v="0.33333333333333331"/>
    <n v="0.33333333333333331"/>
  </r>
  <r>
    <x v="76"/>
    <s v="2021-09-06"/>
    <s v="Los Mártires"/>
    <m/>
    <m/>
    <x v="0"/>
    <n v="72"/>
    <n v="50"/>
    <n v="4"/>
    <n v="19"/>
    <n v="26"/>
    <n v="2"/>
    <n v="126"/>
    <n v="47"/>
    <n v="0.5714285714285714"/>
    <n v="3.1746031746031744E-2"/>
    <n v="0.40425531914893614"/>
    <n v="4.2553191489361701E-2"/>
  </r>
  <r>
    <x v="76"/>
    <s v="2021-09-06"/>
    <s v="Los Mártires"/>
    <m/>
    <m/>
    <x v="1"/>
    <n v="167"/>
    <n v="84"/>
    <n v="17"/>
    <n v="12"/>
    <n v="44"/>
    <n v="3"/>
    <n v="268"/>
    <n v="59"/>
    <n v="0.62313432835820892"/>
    <n v="6.3432835820895525E-2"/>
    <n v="0.20338983050847459"/>
    <n v="5.0847457627118647E-2"/>
  </r>
  <r>
    <x v="76"/>
    <s v="2021-09-06"/>
    <s v="Los Mártires"/>
    <m/>
    <m/>
    <x v="2"/>
    <n v="96"/>
    <n v="43"/>
    <n v="10"/>
    <n v="44"/>
    <n v="73"/>
    <n v="8"/>
    <n v="149"/>
    <n v="125"/>
    <n v="0.64429530201342278"/>
    <n v="6.7114093959731544E-2"/>
    <n v="0.35199999999999998"/>
    <n v="6.4000000000000001E-2"/>
  </r>
  <r>
    <x v="76"/>
    <s v="2021-09-06"/>
    <s v="Fontibón"/>
    <m/>
    <s v="Parque Fundacional"/>
    <x v="3"/>
    <n v="84"/>
    <n v="80"/>
    <n v="8"/>
    <n v="8"/>
    <n v="11"/>
    <n v="3"/>
    <n v="172"/>
    <n v="22"/>
    <n v="0.48837209302325579"/>
    <n v="4.6511627906976744E-2"/>
    <n v="0.36363636363636365"/>
    <n v="0.13636363636363635"/>
  </r>
  <r>
    <x v="76"/>
    <s v="2021-09-06"/>
    <s v="Fontibón"/>
    <m/>
    <m/>
    <x v="1"/>
    <n v="285"/>
    <n v="100"/>
    <n v="11"/>
    <n v="20"/>
    <n v="25"/>
    <n v="1"/>
    <n v="396"/>
    <n v="46"/>
    <n v="0.71969696969696972"/>
    <n v="2.7777777777777776E-2"/>
    <n v="0.43478260869565216"/>
    <n v="2.1739130434782608E-2"/>
  </r>
  <r>
    <x v="76"/>
    <s v="2021-09-06"/>
    <s v="Fontibón"/>
    <m/>
    <m/>
    <x v="0"/>
    <n v="132"/>
    <n v="63"/>
    <n v="6"/>
    <n v="36"/>
    <n v="30"/>
    <n v="1"/>
    <n v="201"/>
    <n v="67"/>
    <n v="0.65671641791044777"/>
    <n v="2.9850746268656716E-2"/>
    <n v="0.53731343283582089"/>
    <n v="1.4925373134328358E-2"/>
  </r>
  <r>
    <x v="76"/>
    <s v="2021-09-06"/>
    <s v="Kennedy"/>
    <m/>
    <m/>
    <x v="1"/>
    <n v="200"/>
    <n v="55"/>
    <n v="5"/>
    <n v="20"/>
    <n v="23"/>
    <n v="5"/>
    <n v="260"/>
    <n v="48"/>
    <n v="0.76923076923076927"/>
    <n v="1.9230769230769232E-2"/>
    <n v="0.41666666666666669"/>
    <n v="0.10416666666666667"/>
  </r>
  <r>
    <x v="76"/>
    <s v="2021-09-06"/>
    <s v="Tunjuelito"/>
    <m/>
    <m/>
    <x v="0"/>
    <n v="97"/>
    <n v="37"/>
    <n v="0"/>
    <n v="6"/>
    <n v="2"/>
    <n v="0"/>
    <n v="134"/>
    <n v="8"/>
    <n v="0.72388059701492535"/>
    <n v="0"/>
    <n v="0.75"/>
    <n v="0"/>
  </r>
  <r>
    <x v="76"/>
    <s v="2021-09-06"/>
    <s v="Tunjuelito"/>
    <m/>
    <m/>
    <x v="1"/>
    <n v="210"/>
    <n v="34"/>
    <n v="4"/>
    <n v="12"/>
    <n v="5"/>
    <n v="3"/>
    <n v="248"/>
    <n v="20"/>
    <n v="0.84677419354838712"/>
    <n v="1.6129032258064516E-2"/>
    <n v="0.6"/>
    <n v="0.15"/>
  </r>
  <r>
    <x v="76"/>
    <s v="2021-09-06"/>
    <s v="Tunjuelito"/>
    <m/>
    <m/>
    <x v="1"/>
    <n v="47"/>
    <n v="22"/>
    <n v="5"/>
    <n v="10"/>
    <n v="4"/>
    <n v="0"/>
    <n v="74"/>
    <n v="14"/>
    <n v="0.63513513513513509"/>
    <n v="6.7567567567567571E-2"/>
    <n v="0.7142857142857143"/>
    <n v="0"/>
  </r>
  <r>
    <x v="77"/>
    <s v="2021-09-08"/>
    <s v="Usaquén"/>
    <m/>
    <m/>
    <x v="1"/>
    <n v="219"/>
    <n v="16"/>
    <n v="3"/>
    <n v="8"/>
    <n v="4"/>
    <n v="1"/>
    <n v="238"/>
    <n v="13"/>
    <n v="0.92016806722689071"/>
    <n v="1.2605042016806723E-2"/>
    <n v="0.61538461538461542"/>
    <n v="7.6923076923076927E-2"/>
  </r>
  <r>
    <x v="77"/>
    <s v="2021-09-08"/>
    <s v="Usaquén"/>
    <m/>
    <m/>
    <x v="2"/>
    <n v="141"/>
    <n v="10"/>
    <n v="1"/>
    <n v="12"/>
    <n v="8"/>
    <n v="0"/>
    <n v="152"/>
    <n v="20"/>
    <n v="0.92763157894736847"/>
    <n v="6.5789473684210523E-3"/>
    <n v="0.6"/>
    <n v="0"/>
  </r>
  <r>
    <x v="77"/>
    <s v="2021-09-08"/>
    <s v="Usaquén"/>
    <m/>
    <m/>
    <x v="1"/>
    <n v="69"/>
    <n v="19"/>
    <n v="2"/>
    <n v="7"/>
    <n v="3"/>
    <n v="0"/>
    <n v="90"/>
    <n v="10"/>
    <n v="0.76666666666666672"/>
    <n v="2.2222222222222223E-2"/>
    <n v="0.7"/>
    <n v="0"/>
  </r>
  <r>
    <x v="77"/>
    <s v="2021-09-08"/>
    <s v="Puente Aranda"/>
    <m/>
    <m/>
    <x v="2"/>
    <n v="50"/>
    <n v="35"/>
    <n v="0"/>
    <n v="4"/>
    <n v="2"/>
    <n v="0"/>
    <n v="85"/>
    <n v="6"/>
    <n v="0.58823529411764708"/>
    <n v="0"/>
    <n v="0.66666666666666663"/>
    <n v="0"/>
  </r>
  <r>
    <x v="77"/>
    <s v="2021-09-08"/>
    <s v="Puente Aranda"/>
    <m/>
    <m/>
    <x v="1"/>
    <n v="59"/>
    <n v="30"/>
    <n v="0"/>
    <n v="11"/>
    <n v="5"/>
    <n v="0"/>
    <n v="89"/>
    <n v="16"/>
    <n v="0.6629213483146067"/>
    <n v="0"/>
    <n v="0.6875"/>
    <n v="0"/>
  </r>
  <r>
    <x v="77"/>
    <s v="2021-09-08"/>
    <s v="Puente Aranda"/>
    <m/>
    <m/>
    <x v="0"/>
    <n v="60"/>
    <n v="15"/>
    <n v="3"/>
    <n v="2"/>
    <n v="2"/>
    <n v="0"/>
    <n v="78"/>
    <n v="4"/>
    <n v="0.76923076923076927"/>
    <n v="3.8461538461538464E-2"/>
    <n v="0.5"/>
    <n v="0"/>
  </r>
  <r>
    <x v="77"/>
    <s v="2021-09-08"/>
    <s v="Kennedy"/>
    <m/>
    <m/>
    <x v="1"/>
    <n v="132"/>
    <n v="75"/>
    <n v="7"/>
    <n v="24"/>
    <n v="23"/>
    <n v="5"/>
    <n v="214"/>
    <n v="52"/>
    <n v="0.61682242990654201"/>
    <n v="3.2710280373831772E-2"/>
    <n v="0.46153846153846156"/>
    <n v="9.6153846153846159E-2"/>
  </r>
  <r>
    <x v="77"/>
    <s v="2021-09-08"/>
    <s v="Kennedy"/>
    <m/>
    <m/>
    <x v="1"/>
    <n v="198"/>
    <n v="83"/>
    <n v="12"/>
    <n v="59"/>
    <n v="59"/>
    <n v="12"/>
    <n v="293"/>
    <n v="130"/>
    <n v="0.67576791808873715"/>
    <n v="4.0955631399317405E-2"/>
    <n v="0.45384615384615384"/>
    <n v="9.2307692307692313E-2"/>
  </r>
  <r>
    <x v="77"/>
    <s v="2021-09-08"/>
    <s v="Kennedy"/>
    <m/>
    <m/>
    <x v="1"/>
    <n v="70"/>
    <n v="27"/>
    <n v="0"/>
    <n v="17"/>
    <n v="10"/>
    <n v="2"/>
    <n v="97"/>
    <n v="29"/>
    <n v="0.72164948453608246"/>
    <n v="0"/>
    <n v="0.58620689655172409"/>
    <n v="6.8965517241379309E-2"/>
  </r>
  <r>
    <x v="77"/>
    <s v="2021-09-08"/>
    <s v="Suba"/>
    <m/>
    <m/>
    <x v="2"/>
    <n v="97"/>
    <n v="48"/>
    <n v="9"/>
    <n v="13"/>
    <n v="28"/>
    <n v="2"/>
    <n v="154"/>
    <n v="43"/>
    <n v="0.62987012987012991"/>
    <n v="5.844155844155844E-2"/>
    <n v="0.30232558139534882"/>
    <n v="4.6511627906976744E-2"/>
  </r>
  <r>
    <x v="77"/>
    <s v="2021-09-08"/>
    <s v="Suba"/>
    <m/>
    <m/>
    <x v="1"/>
    <n v="72"/>
    <n v="26"/>
    <n v="3"/>
    <n v="7"/>
    <n v="15"/>
    <n v="0"/>
    <n v="101"/>
    <n v="22"/>
    <n v="0.71287128712871284"/>
    <n v="2.9702970297029702E-2"/>
    <n v="0.31818181818181818"/>
    <n v="0"/>
  </r>
  <r>
    <x v="77"/>
    <s v="2021-09-08"/>
    <s v="Suba"/>
    <m/>
    <s v="Parque Fundación"/>
    <x v="3"/>
    <n v="45"/>
    <n v="24"/>
    <n v="2"/>
    <n v="1"/>
    <n v="3"/>
    <n v="0"/>
    <n v="71"/>
    <n v="4"/>
    <n v="0.63380281690140849"/>
    <n v="2.8169014084507043E-2"/>
    <n v="0.25"/>
    <n v="0"/>
  </r>
  <r>
    <x v="78"/>
    <s v="2021-09-10"/>
    <s v="Teusaquillo"/>
    <m/>
    <m/>
    <x v="2"/>
    <n v="188"/>
    <n v="39"/>
    <n v="3"/>
    <n v="34"/>
    <n v="26"/>
    <n v="4"/>
    <n v="230"/>
    <n v="64"/>
    <n v="0.81739130434782614"/>
    <n v="1.3043478260869565E-2"/>
    <n v="0.53125"/>
    <n v="6.25E-2"/>
  </r>
  <r>
    <x v="78"/>
    <s v="2021-09-10"/>
    <s v="Los Mártires"/>
    <m/>
    <m/>
    <x v="2"/>
    <n v="132"/>
    <n v="35"/>
    <n v="7"/>
    <n v="22"/>
    <n v="28"/>
    <n v="8"/>
    <n v="174"/>
    <n v="58"/>
    <n v="0.75862068965517238"/>
    <n v="4.0229885057471264E-2"/>
    <n v="0.37931034482758619"/>
    <n v="0.13793103448275862"/>
  </r>
  <r>
    <x v="78"/>
    <s v="2021-09-10"/>
    <s v="Los Mártires"/>
    <m/>
    <m/>
    <x v="1"/>
    <n v="114"/>
    <n v="47"/>
    <n v="11"/>
    <n v="34"/>
    <n v="39"/>
    <n v="29"/>
    <n v="172"/>
    <n v="102"/>
    <n v="0.66279069767441856"/>
    <n v="6.3953488372093026E-2"/>
    <n v="0.33333333333333331"/>
    <n v="0.28431372549019607"/>
  </r>
  <r>
    <x v="78"/>
    <s v="2021-09-10"/>
    <s v="Los Mártires"/>
    <m/>
    <m/>
    <x v="0"/>
    <n v="62"/>
    <n v="94"/>
    <n v="2"/>
    <n v="19"/>
    <n v="48"/>
    <n v="2"/>
    <n v="158"/>
    <n v="69"/>
    <n v="0.39240506329113922"/>
    <n v="1.2658227848101266E-2"/>
    <n v="0.27536231884057971"/>
    <n v="2.8985507246376812E-2"/>
  </r>
  <r>
    <x v="78"/>
    <s v="2021-09-10"/>
    <s v="Suba"/>
    <m/>
    <m/>
    <x v="2"/>
    <n v="230"/>
    <n v="30"/>
    <n v="1"/>
    <n v="26"/>
    <n v="33"/>
    <n v="1"/>
    <n v="261"/>
    <n v="60"/>
    <n v="0.88122605363984674"/>
    <n v="3.8314176245210726E-3"/>
    <n v="0.43333333333333335"/>
    <n v="1.6666666666666666E-2"/>
  </r>
  <r>
    <x v="78"/>
    <s v="2021-09-10"/>
    <s v="Suba"/>
    <m/>
    <m/>
    <x v="1"/>
    <n v="301"/>
    <n v="52"/>
    <n v="7"/>
    <n v="15"/>
    <n v="21"/>
    <n v="3"/>
    <n v="360"/>
    <n v="39"/>
    <n v="0.83611111111111114"/>
    <n v="1.9444444444444445E-2"/>
    <n v="0.38461538461538464"/>
    <n v="7.6923076923076927E-2"/>
  </r>
  <r>
    <x v="78"/>
    <s v="2021-09-10"/>
    <s v="Suba"/>
    <m/>
    <m/>
    <x v="3"/>
    <n v="347"/>
    <n v="38"/>
    <n v="6"/>
    <n v="8"/>
    <n v="8"/>
    <n v="0"/>
    <n v="391"/>
    <n v="16"/>
    <n v="0.88746803069053704"/>
    <n v="1.5345268542199489E-2"/>
    <n v="0.5"/>
    <n v="0"/>
  </r>
  <r>
    <x v="78"/>
    <s v="2021-09-10"/>
    <s v="Teusaquillo"/>
    <m/>
    <m/>
    <x v="1"/>
    <n v="288"/>
    <n v="82"/>
    <n v="18"/>
    <n v="26"/>
    <n v="31"/>
    <n v="1"/>
    <n v="388"/>
    <n v="58"/>
    <n v="0.74226804123711343"/>
    <n v="4.6391752577319589E-2"/>
    <n v="0.44827586206896552"/>
    <n v="1.7241379310344827E-2"/>
  </r>
  <r>
    <x v="78"/>
    <s v="2021-09-10"/>
    <s v="Teusaquillo"/>
    <m/>
    <m/>
    <x v="1"/>
    <n v="122"/>
    <n v="21"/>
    <n v="7"/>
    <n v="3"/>
    <n v="3"/>
    <n v="0"/>
    <n v="150"/>
    <n v="6"/>
    <n v="0.81333333333333335"/>
    <n v="4.6666666666666669E-2"/>
    <n v="0.5"/>
    <n v="0"/>
  </r>
  <r>
    <x v="79"/>
    <s v="2021-09-13"/>
    <s v="San Cristóbal"/>
    <m/>
    <m/>
    <x v="1"/>
    <n v="98"/>
    <n v="42"/>
    <n v="7"/>
    <n v="22"/>
    <n v="35"/>
    <n v="5"/>
    <n v="147"/>
    <n v="62"/>
    <n v="0.66666666666666663"/>
    <n v="4.7619047619047616E-2"/>
    <n v="0.35483870967741937"/>
    <n v="8.0645161290322578E-2"/>
  </r>
  <r>
    <x v="79"/>
    <s v="2021-09-13"/>
    <s v="San Cristóbal"/>
    <m/>
    <m/>
    <x v="0"/>
    <n v="110"/>
    <n v="26"/>
    <n v="7"/>
    <n v="25"/>
    <n v="42"/>
    <n v="7"/>
    <n v="143"/>
    <n v="74"/>
    <n v="0.76923076923076927"/>
    <n v="4.8951048951048952E-2"/>
    <n v="0.33783783783783783"/>
    <n v="9.45945945945946E-2"/>
  </r>
  <r>
    <x v="79"/>
    <s v="2021-09-13"/>
    <s v="San Cristóbal"/>
    <m/>
    <m/>
    <x v="2"/>
    <n v="123"/>
    <n v="39"/>
    <n v="9"/>
    <n v="3"/>
    <n v="15"/>
    <n v="1"/>
    <n v="171"/>
    <n v="19"/>
    <n v="0.7192982456140351"/>
    <n v="5.2631578947368418E-2"/>
    <n v="0.15789473684210525"/>
    <n v="5.2631578947368418E-2"/>
  </r>
  <r>
    <x v="79"/>
    <s v="2021-09-13"/>
    <s v="Engativá"/>
    <m/>
    <m/>
    <x v="1"/>
    <n v="256"/>
    <n v="42"/>
    <n v="18"/>
    <n v="34"/>
    <n v="14"/>
    <n v="5"/>
    <n v="316"/>
    <n v="53"/>
    <n v="0.810126582278481"/>
    <n v="5.6962025316455694E-2"/>
    <n v="0.64150943396226412"/>
    <n v="9.4339622641509441E-2"/>
  </r>
  <r>
    <x v="79"/>
    <s v="2021-09-13"/>
    <s v="Engativá"/>
    <m/>
    <m/>
    <x v="1"/>
    <n v="128"/>
    <n v="36"/>
    <n v="11"/>
    <n v="7"/>
    <n v="8"/>
    <n v="1"/>
    <n v="175"/>
    <n v="16"/>
    <n v="0.73142857142857143"/>
    <n v="6.2857142857142861E-2"/>
    <n v="0.4375"/>
    <n v="6.25E-2"/>
  </r>
  <r>
    <x v="79"/>
    <s v="2021-09-13"/>
    <s v="Engativá"/>
    <m/>
    <m/>
    <x v="0"/>
    <n v="66"/>
    <n v="20"/>
    <n v="16"/>
    <n v="14"/>
    <n v="46"/>
    <n v="6"/>
    <n v="102"/>
    <n v="66"/>
    <n v="0.6470588235294118"/>
    <n v="0.15686274509803921"/>
    <n v="0.21212121212121213"/>
    <n v="9.0909090909090912E-2"/>
  </r>
  <r>
    <x v="79"/>
    <s v="2021-09-13"/>
    <s v="Antonio Nariño"/>
    <m/>
    <m/>
    <x v="0"/>
    <n v="61"/>
    <n v="36"/>
    <n v="3"/>
    <n v="20"/>
    <n v="29"/>
    <n v="6"/>
    <n v="100"/>
    <n v="55"/>
    <n v="0.61"/>
    <n v="0.03"/>
    <n v="0.36363636363636365"/>
    <n v="0.10909090909090909"/>
  </r>
  <r>
    <x v="79"/>
    <s v="2021-09-13"/>
    <s v="Antonio Nariño"/>
    <m/>
    <m/>
    <x v="1"/>
    <n v="92"/>
    <n v="57"/>
    <n v="4"/>
    <n v="8"/>
    <n v="16"/>
    <n v="3"/>
    <n v="153"/>
    <n v="27"/>
    <n v="0.60130718954248363"/>
    <n v="2.6143790849673203E-2"/>
    <n v="0.29629629629629628"/>
    <n v="0.1111111111111111"/>
  </r>
  <r>
    <x v="79"/>
    <s v="2021-09-13"/>
    <s v="Antonio Nariño"/>
    <m/>
    <m/>
    <x v="2"/>
    <n v="49"/>
    <n v="57"/>
    <n v="3"/>
    <n v="1"/>
    <n v="0"/>
    <n v="0"/>
    <n v="109"/>
    <n v="1"/>
    <n v="0.44954128440366975"/>
    <n v="2.7522935779816515E-2"/>
    <n v="1"/>
    <n v="0"/>
  </r>
  <r>
    <x v="80"/>
    <s v="2021-09-14"/>
    <s v="Santa fe"/>
    <m/>
    <m/>
    <x v="0"/>
    <n v="49"/>
    <n v="24"/>
    <n v="9"/>
    <n v="1"/>
    <n v="2"/>
    <n v="0"/>
    <n v="82"/>
    <n v="3"/>
    <n v="0.59756097560975607"/>
    <n v="0.10975609756097561"/>
    <n v="0.33333333333333331"/>
    <n v="0"/>
  </r>
  <r>
    <x v="80"/>
    <s v="2021-09-14"/>
    <s v="Santa fe"/>
    <m/>
    <m/>
    <x v="2"/>
    <n v="43"/>
    <n v="30"/>
    <n v="16"/>
    <n v="8"/>
    <n v="6"/>
    <n v="2"/>
    <n v="89"/>
    <n v="16"/>
    <n v="0.48314606741573035"/>
    <n v="0.1797752808988764"/>
    <n v="0.5"/>
    <n v="0.125"/>
  </r>
  <r>
    <x v="80"/>
    <s v="2021-09-14"/>
    <s v="Santa fe"/>
    <m/>
    <m/>
    <x v="1"/>
    <n v="262"/>
    <n v="130"/>
    <n v="29"/>
    <n v="43"/>
    <n v="73"/>
    <n v="15"/>
    <n v="421"/>
    <n v="131"/>
    <n v="0.6223277909738717"/>
    <n v="6.8883610451306407E-2"/>
    <n v="0.3282442748091603"/>
    <n v="0.11450381679389313"/>
  </r>
  <r>
    <x v="80"/>
    <s v="2021-09-14"/>
    <s v="Bosa"/>
    <m/>
    <m/>
    <x v="1"/>
    <n v="116"/>
    <n v="131"/>
    <n v="14"/>
    <n v="11"/>
    <n v="29"/>
    <n v="10"/>
    <n v="261"/>
    <n v="50"/>
    <n v="0.44444444444444442"/>
    <n v="5.3639846743295021E-2"/>
    <n v="0.22"/>
    <n v="0.2"/>
  </r>
  <r>
    <x v="80"/>
    <s v="2021-09-14"/>
    <s v="Bosa"/>
    <m/>
    <m/>
    <x v="1"/>
    <n v="58"/>
    <n v="81"/>
    <n v="24"/>
    <n v="4"/>
    <n v="10"/>
    <n v="1"/>
    <n v="163"/>
    <n v="15"/>
    <n v="0.35582822085889571"/>
    <n v="0.14723926380368099"/>
    <n v="0.26666666666666666"/>
    <n v="6.6666666666666666E-2"/>
  </r>
  <r>
    <x v="80"/>
    <s v="2021-09-14"/>
    <s v="Bosa"/>
    <m/>
    <m/>
    <x v="2"/>
    <n v="214"/>
    <n v="66"/>
    <n v="6"/>
    <n v="14"/>
    <n v="21"/>
    <n v="2"/>
    <n v="286"/>
    <n v="37"/>
    <n v="0.74825174825174823"/>
    <n v="2.097902097902098E-2"/>
    <n v="0.3783783783783784"/>
    <n v="5.4054054054054057E-2"/>
  </r>
  <r>
    <x v="80"/>
    <s v="2021-09-14"/>
    <s v="Ciudad Bolívar"/>
    <m/>
    <m/>
    <x v="1"/>
    <n v="127"/>
    <n v="43"/>
    <n v="24"/>
    <n v="8"/>
    <n v="24"/>
    <n v="4"/>
    <n v="194"/>
    <n v="36"/>
    <n v="0.65463917525773196"/>
    <n v="0.12371134020618557"/>
    <n v="0.22222222222222221"/>
    <n v="0.1111111111111111"/>
  </r>
  <r>
    <x v="80"/>
    <s v="2021-09-14"/>
    <s v="Ciudad Bolívar"/>
    <m/>
    <m/>
    <x v="2"/>
    <n v="267"/>
    <n v="59"/>
    <n v="7"/>
    <n v="10"/>
    <n v="21"/>
    <n v="4"/>
    <n v="333"/>
    <n v="35"/>
    <n v="0.80180180180180183"/>
    <n v="2.1021021021021023E-2"/>
    <n v="0.2857142857142857"/>
    <n v="0.11428571428571428"/>
  </r>
  <r>
    <x v="80"/>
    <s v="2021-09-14"/>
    <s v="Ciudad Bolívar"/>
    <m/>
    <m/>
    <x v="0"/>
    <n v="120"/>
    <n v="55"/>
    <n v="24"/>
    <n v="34"/>
    <n v="52"/>
    <n v="18"/>
    <n v="199"/>
    <n v="104"/>
    <n v="0.60301507537688437"/>
    <n v="0.12060301507537688"/>
    <n v="0.32692307692307693"/>
    <n v="0.17307692307692307"/>
  </r>
  <r>
    <x v="81"/>
    <s v="2021-09-15"/>
    <s v="Usme"/>
    <m/>
    <m/>
    <x v="0"/>
    <n v="42"/>
    <n v="30"/>
    <n v="10"/>
    <n v="4"/>
    <n v="11"/>
    <n v="5"/>
    <n v="82"/>
    <n v="20"/>
    <n v="0.51219512195121952"/>
    <n v="0.12195121951219512"/>
    <n v="0.2"/>
    <n v="0.25"/>
  </r>
  <r>
    <x v="81"/>
    <s v="2021-09-15"/>
    <s v="Usme"/>
    <m/>
    <m/>
    <x v="1"/>
    <n v="69"/>
    <n v="35"/>
    <n v="6"/>
    <n v="7"/>
    <n v="8"/>
    <n v="8"/>
    <n v="110"/>
    <n v="23"/>
    <n v="0.62727272727272732"/>
    <n v="5.4545454545454543E-2"/>
    <n v="0.30434782608695654"/>
    <n v="0.34782608695652173"/>
  </r>
  <r>
    <x v="81"/>
    <s v="2021-09-15"/>
    <s v="Usme"/>
    <m/>
    <m/>
    <x v="1"/>
    <n v="91"/>
    <n v="79"/>
    <n v="17"/>
    <n v="18"/>
    <n v="33"/>
    <n v="9"/>
    <n v="187"/>
    <n v="60"/>
    <n v="0.48663101604278075"/>
    <n v="9.0909090909090912E-2"/>
    <n v="0.3"/>
    <n v="0.15"/>
  </r>
  <r>
    <x v="81"/>
    <s v="2021-09-15"/>
    <s v="Tunjuelito"/>
    <m/>
    <m/>
    <x v="0"/>
    <n v="36"/>
    <n v="22"/>
    <n v="10"/>
    <n v="6"/>
    <n v="8"/>
    <n v="0"/>
    <n v="68"/>
    <n v="14"/>
    <n v="0.52941176470588236"/>
    <n v="0.14705882352941177"/>
    <n v="0.42857142857142855"/>
    <n v="0"/>
  </r>
  <r>
    <x v="81"/>
    <s v="2021-09-15"/>
    <s v="Tunjuelito"/>
    <m/>
    <m/>
    <x v="2"/>
    <n v="151"/>
    <n v="64"/>
    <n v="9"/>
    <n v="12"/>
    <n v="16"/>
    <n v="2"/>
    <n v="224"/>
    <n v="30"/>
    <n v="0.6741071428571429"/>
    <n v="4.0178571428571432E-2"/>
    <n v="0.4"/>
    <n v="6.6666666666666666E-2"/>
  </r>
  <r>
    <x v="81"/>
    <s v="2021-09-15"/>
    <s v="Tunjuelito"/>
    <m/>
    <m/>
    <x v="1"/>
    <n v="58"/>
    <n v="22"/>
    <n v="8"/>
    <n v="17"/>
    <n v="9"/>
    <n v="3"/>
    <n v="88"/>
    <n v="29"/>
    <n v="0.65909090909090906"/>
    <n v="9.0909090909090912E-2"/>
    <n v="0.58620689655172409"/>
    <n v="0.10344827586206896"/>
  </r>
  <r>
    <x v="82"/>
    <s v="2021-09-16"/>
    <s v="Engativá"/>
    <m/>
    <m/>
    <x v="1"/>
    <n v="139"/>
    <n v="47"/>
    <n v="8"/>
    <n v="7"/>
    <n v="12"/>
    <n v="1"/>
    <n v="194"/>
    <n v="20"/>
    <n v="0.71649484536082475"/>
    <n v="4.1237113402061855E-2"/>
    <n v="0.35"/>
    <n v="0.05"/>
  </r>
  <r>
    <x v="82"/>
    <s v="2021-09-16"/>
    <s v="Engativá"/>
    <m/>
    <m/>
    <x v="1"/>
    <n v="143"/>
    <n v="34"/>
    <n v="2"/>
    <n v="17"/>
    <n v="20"/>
    <n v="1"/>
    <n v="179"/>
    <n v="38"/>
    <n v="0.7988826815642458"/>
    <n v="1.11731843575419E-2"/>
    <n v="0.44736842105263158"/>
    <n v="2.6315789473684209E-2"/>
  </r>
  <r>
    <x v="82"/>
    <s v="2021-09-16"/>
    <s v="Engativá"/>
    <m/>
    <m/>
    <x v="0"/>
    <n v="72"/>
    <n v="38"/>
    <n v="12"/>
    <n v="10"/>
    <n v="37"/>
    <n v="9"/>
    <n v="122"/>
    <n v="56"/>
    <n v="0.5901639344262295"/>
    <n v="9.8360655737704916E-2"/>
    <n v="0.17857142857142858"/>
    <n v="0.16071428571428573"/>
  </r>
  <r>
    <x v="82"/>
    <s v="2021-09-16"/>
    <s v="Usme"/>
    <m/>
    <m/>
    <x v="0"/>
    <n v="54"/>
    <n v="33"/>
    <n v="12"/>
    <n v="8"/>
    <n v="34"/>
    <n v="4"/>
    <n v="99"/>
    <n v="46"/>
    <n v="0.54545454545454541"/>
    <n v="0.12121212121212122"/>
    <n v="0.17391304347826086"/>
    <n v="8.6956521739130432E-2"/>
  </r>
  <r>
    <x v="82"/>
    <s v="2021-09-16"/>
    <s v="Usme"/>
    <m/>
    <m/>
    <x v="1"/>
    <n v="85"/>
    <n v="38"/>
    <n v="22"/>
    <n v="5"/>
    <n v="15"/>
    <n v="5"/>
    <n v="145"/>
    <n v="25"/>
    <n v="0.58620689655172409"/>
    <n v="0.15172413793103448"/>
    <n v="0.2"/>
    <n v="0.2"/>
  </r>
  <r>
    <x v="82"/>
    <s v="2021-09-16"/>
    <s v="Usme"/>
    <m/>
    <m/>
    <x v="1"/>
    <n v="163"/>
    <n v="98"/>
    <n v="18"/>
    <n v="11"/>
    <n v="41"/>
    <n v="4"/>
    <n v="279"/>
    <n v="56"/>
    <n v="0.58422939068100355"/>
    <n v="6.4516129032258063E-2"/>
    <n v="0.19642857142857142"/>
    <n v="7.1428571428571425E-2"/>
  </r>
  <r>
    <x v="82"/>
    <s v="2021-09-16"/>
    <s v="Fontibón"/>
    <m/>
    <m/>
    <x v="3"/>
    <n v="58"/>
    <n v="71"/>
    <n v="13"/>
    <n v="9"/>
    <n v="25"/>
    <n v="4"/>
    <n v="142"/>
    <n v="38"/>
    <n v="0.40845070422535212"/>
    <n v="9.154929577464789E-2"/>
    <n v="0.23684210526315788"/>
    <n v="0.10526315789473684"/>
  </r>
  <r>
    <x v="82"/>
    <s v="2021-09-16"/>
    <s v="Fontibón"/>
    <m/>
    <m/>
    <x v="1"/>
    <n v="82"/>
    <n v="99"/>
    <n v="8"/>
    <n v="36"/>
    <n v="35"/>
    <n v="3"/>
    <n v="189"/>
    <n v="74"/>
    <n v="0.43386243386243384"/>
    <n v="4.2328042328042326E-2"/>
    <n v="0.48648648648648651"/>
    <n v="4.0540540540540543E-2"/>
  </r>
  <r>
    <x v="82"/>
    <s v="2021-09-16"/>
    <s v="Ciudad Bolívar"/>
    <m/>
    <m/>
    <x v="1"/>
    <n v="133"/>
    <n v="77"/>
    <n v="12"/>
    <n v="19"/>
    <n v="8"/>
    <n v="2"/>
    <n v="222"/>
    <n v="29"/>
    <n v="0.59909909909909909"/>
    <n v="5.4054054054054057E-2"/>
    <n v="0.65517241379310343"/>
    <n v="6.8965517241379309E-2"/>
  </r>
  <r>
    <x v="82"/>
    <s v="2021-09-16"/>
    <s v="Ciudad Bolívar"/>
    <m/>
    <m/>
    <x v="2"/>
    <n v="299"/>
    <n v="160"/>
    <n v="23"/>
    <n v="15"/>
    <n v="29"/>
    <n v="5"/>
    <n v="482"/>
    <n v="49"/>
    <n v="0.6203319502074689"/>
    <n v="4.7717842323651449E-2"/>
    <n v="0.30612244897959184"/>
    <n v="0.10204081632653061"/>
  </r>
  <r>
    <x v="82"/>
    <s v="2021-09-16"/>
    <s v="Ciudad Bolívar"/>
    <m/>
    <m/>
    <x v="0"/>
    <n v="87"/>
    <n v="82"/>
    <n v="30"/>
    <n v="43"/>
    <n v="53"/>
    <n v="11"/>
    <n v="199"/>
    <n v="107"/>
    <n v="0.43718592964824121"/>
    <n v="0.15075376884422109"/>
    <n v="0.40186915887850466"/>
    <n v="0.10280373831775701"/>
  </r>
  <r>
    <x v="83"/>
    <s v="2021-09-17"/>
    <s v="Teusaquillo"/>
    <m/>
    <m/>
    <x v="1"/>
    <n v="200"/>
    <n v="39"/>
    <n v="10"/>
    <n v="12"/>
    <n v="20"/>
    <n v="0"/>
    <n v="249"/>
    <n v="32"/>
    <n v="0.80321285140562249"/>
    <n v="4.0160642570281124E-2"/>
    <n v="0.375"/>
    <n v="0"/>
  </r>
  <r>
    <x v="83"/>
    <s v="2021-09-17"/>
    <s v="Teusaquillo"/>
    <m/>
    <m/>
    <x v="2"/>
    <n v="222"/>
    <n v="51"/>
    <n v="17"/>
    <n v="7"/>
    <n v="8"/>
    <n v="1"/>
    <n v="290"/>
    <n v="16"/>
    <n v="0.76551724137931032"/>
    <n v="5.8620689655172413E-2"/>
    <n v="0.4375"/>
    <n v="6.25E-2"/>
  </r>
  <r>
    <x v="83"/>
    <s v="2021-09-17"/>
    <s v="Teusaquillo"/>
    <m/>
    <m/>
    <x v="1"/>
    <n v="79"/>
    <n v="19"/>
    <n v="5"/>
    <n v="1"/>
    <n v="4"/>
    <n v="0"/>
    <n v="103"/>
    <n v="5"/>
    <n v="0.76699029126213591"/>
    <n v="4.8543689320388349E-2"/>
    <n v="0.2"/>
    <n v="0"/>
  </r>
  <r>
    <x v="83"/>
    <s v="2021-09-17"/>
    <s v="Santa fe"/>
    <m/>
    <m/>
    <x v="0"/>
    <n v="15"/>
    <n v="8"/>
    <n v="2"/>
    <n v="1"/>
    <n v="0"/>
    <n v="0"/>
    <n v="25"/>
    <n v="1"/>
    <n v="0.6"/>
    <n v="0.08"/>
    <n v="1"/>
    <n v="0"/>
  </r>
  <r>
    <x v="83"/>
    <s v="2021-09-17"/>
    <s v="Santa fe"/>
    <m/>
    <m/>
    <x v="1"/>
    <n v="77"/>
    <n v="37"/>
    <n v="9"/>
    <n v="10"/>
    <n v="14"/>
    <n v="4"/>
    <n v="123"/>
    <n v="28"/>
    <n v="0.62601626016260159"/>
    <n v="7.3170731707317069E-2"/>
    <n v="0.35714285714285715"/>
    <n v="0.14285714285714285"/>
  </r>
  <r>
    <x v="83"/>
    <s v="2021-09-17"/>
    <s v="Santa fe"/>
    <m/>
    <m/>
    <x v="1"/>
    <n v="236"/>
    <n v="71"/>
    <n v="30"/>
    <n v="31"/>
    <n v="76"/>
    <n v="21"/>
    <n v="337"/>
    <n v="128"/>
    <n v="0.70029673590504449"/>
    <n v="8.9020771513353122E-2"/>
    <n v="0.2421875"/>
    <n v="0.1640625"/>
  </r>
  <r>
    <x v="84"/>
    <s v="2021-09-18"/>
    <s v="Usme"/>
    <m/>
    <m/>
    <x v="0"/>
    <n v="57"/>
    <n v="60"/>
    <n v="17"/>
    <n v="15"/>
    <n v="23"/>
    <n v="11"/>
    <n v="134"/>
    <n v="49"/>
    <n v="0.42537313432835822"/>
    <n v="0.12686567164179105"/>
    <n v="0.30612244897959184"/>
    <n v="0.22448979591836735"/>
  </r>
  <r>
    <x v="84"/>
    <s v="2021-09-18"/>
    <s v="Usme"/>
    <m/>
    <m/>
    <x v="1"/>
    <n v="273"/>
    <n v="133"/>
    <n v="31"/>
    <n v="30"/>
    <n v="85"/>
    <n v="20"/>
    <n v="437"/>
    <n v="135"/>
    <n v="0.62471395881006864"/>
    <n v="7.0938215102974822E-2"/>
    <n v="0.22222222222222221"/>
    <n v="0.14814814814814814"/>
  </r>
  <r>
    <x v="84"/>
    <s v="2021-09-18"/>
    <s v="Usme"/>
    <m/>
    <m/>
    <x v="1"/>
    <n v="97"/>
    <n v="37"/>
    <n v="36"/>
    <n v="16"/>
    <n v="27"/>
    <n v="9"/>
    <n v="170"/>
    <n v="52"/>
    <n v="0.57058823529411762"/>
    <n v="0.21176470588235294"/>
    <n v="0.30769230769230771"/>
    <n v="0.17307692307692307"/>
  </r>
  <r>
    <x v="84"/>
    <s v="2021-09-18"/>
    <s v="Bosa"/>
    <m/>
    <m/>
    <x v="1"/>
    <n v="95"/>
    <n v="52"/>
    <n v="15"/>
    <n v="4"/>
    <n v="8"/>
    <n v="4"/>
    <n v="162"/>
    <n v="16"/>
    <n v="0.5864197530864198"/>
    <n v="9.2592592592592587E-2"/>
    <n v="0.25"/>
    <n v="0.25"/>
  </r>
  <r>
    <x v="84"/>
    <s v="2021-09-18"/>
    <s v="Bosa"/>
    <m/>
    <m/>
    <x v="1"/>
    <n v="91"/>
    <n v="55"/>
    <n v="10"/>
    <n v="21"/>
    <n v="19"/>
    <n v="6"/>
    <n v="156"/>
    <n v="46"/>
    <n v="0.58333333333333337"/>
    <n v="6.4102564102564097E-2"/>
    <n v="0.45652173913043476"/>
    <n v="0.13043478260869565"/>
  </r>
  <r>
    <x v="84"/>
    <s v="2021-09-18"/>
    <s v="Bosa"/>
    <m/>
    <m/>
    <x v="2"/>
    <n v="104"/>
    <n v="125"/>
    <n v="18"/>
    <n v="33"/>
    <n v="43"/>
    <n v="13"/>
    <n v="247"/>
    <n v="89"/>
    <n v="0.42105263157894735"/>
    <n v="7.28744939271255E-2"/>
    <n v="0.3707865168539326"/>
    <n v="0.14606741573033707"/>
  </r>
  <r>
    <x v="84"/>
    <s v="2021-09-18"/>
    <s v="Suba"/>
    <m/>
    <m/>
    <x v="2"/>
    <n v="265"/>
    <n v="121"/>
    <n v="25"/>
    <n v="15"/>
    <n v="27"/>
    <n v="3"/>
    <n v="411"/>
    <n v="45"/>
    <n v="0.64476885644768855"/>
    <n v="6.0827250608272508E-2"/>
    <n v="0.33333333333333331"/>
    <n v="6.6666666666666666E-2"/>
  </r>
  <r>
    <x v="84"/>
    <s v="2021-09-18"/>
    <s v="Suba"/>
    <m/>
    <m/>
    <x v="1"/>
    <n v="186"/>
    <n v="126"/>
    <n v="19"/>
    <n v="13"/>
    <n v="23"/>
    <n v="2"/>
    <n v="331"/>
    <n v="38"/>
    <n v="0.5619335347432024"/>
    <n v="5.7401812688821753E-2"/>
    <n v="0.34210526315789475"/>
    <n v="5.2631578947368418E-2"/>
  </r>
  <r>
    <x v="84"/>
    <s v="2021-09-18"/>
    <s v="Suba"/>
    <m/>
    <m/>
    <x v="1"/>
    <n v="57"/>
    <n v="57"/>
    <n v="0"/>
    <n v="5"/>
    <n v="0"/>
    <n v="0"/>
    <n v="114"/>
    <n v="5"/>
    <n v="0.5"/>
    <n v="0"/>
    <n v="1"/>
    <n v="0"/>
  </r>
  <r>
    <x v="85"/>
    <s v="2021-09-20"/>
    <s v="Antonio Nariño"/>
    <m/>
    <m/>
    <x v="0"/>
    <n v="320"/>
    <n v="97"/>
    <n v="12"/>
    <n v="17"/>
    <n v="36"/>
    <n v="8"/>
    <n v="429"/>
    <n v="61"/>
    <n v="0.74592074592074598"/>
    <n v="2.7972027972027972E-2"/>
    <n v="0.27868852459016391"/>
    <n v="0.13114754098360656"/>
  </r>
  <r>
    <x v="85"/>
    <s v="2021-09-20"/>
    <s v="Antonio Nariño"/>
    <m/>
    <m/>
    <x v="1"/>
    <n v="288"/>
    <n v="80"/>
    <n v="7"/>
    <n v="15"/>
    <n v="38"/>
    <n v="1"/>
    <n v="375"/>
    <n v="54"/>
    <n v="0.76800000000000002"/>
    <n v="1.8666666666666668E-2"/>
    <n v="0.27777777777777779"/>
    <n v="1.8518518518518517E-2"/>
  </r>
  <r>
    <x v="85"/>
    <s v="2021-09-20"/>
    <s v="Antonio Nariño"/>
    <m/>
    <m/>
    <x v="2"/>
    <n v="196"/>
    <n v="92"/>
    <n v="17"/>
    <n v="6"/>
    <n v="4"/>
    <n v="0"/>
    <n v="305"/>
    <n v="10"/>
    <n v="0.64262295081967213"/>
    <n v="5.5737704918032788E-2"/>
    <n v="0.6"/>
    <n v="0"/>
  </r>
  <r>
    <x v="85"/>
    <s v="2021-09-20"/>
    <s v="Los Mártires"/>
    <m/>
    <m/>
    <x v="0"/>
    <n v="48"/>
    <n v="38"/>
    <n v="10"/>
    <n v="14"/>
    <n v="24"/>
    <n v="3"/>
    <n v="96"/>
    <n v="41"/>
    <n v="0.5"/>
    <n v="0.10416666666666667"/>
    <n v="0.34146341463414637"/>
    <n v="7.3170731707317069E-2"/>
  </r>
  <r>
    <x v="85"/>
    <s v="2021-09-20"/>
    <s v="Los Mártires"/>
    <m/>
    <m/>
    <x v="1"/>
    <n v="65"/>
    <n v="90"/>
    <n v="24"/>
    <n v="31"/>
    <n v="36"/>
    <n v="9"/>
    <n v="179"/>
    <n v="76"/>
    <n v="0.36312849162011174"/>
    <n v="0.13407821229050279"/>
    <n v="0.40789473684210525"/>
    <n v="0.11842105263157894"/>
  </r>
  <r>
    <x v="85"/>
    <s v="2021-09-20"/>
    <s v="Los Mártires"/>
    <m/>
    <m/>
    <x v="2"/>
    <n v="73"/>
    <n v="115"/>
    <n v="6"/>
    <n v="21"/>
    <n v="20"/>
    <n v="7"/>
    <n v="194"/>
    <n v="48"/>
    <n v="0.37628865979381443"/>
    <n v="3.0927835051546393E-2"/>
    <n v="0.4375"/>
    <n v="0.14583333333333334"/>
  </r>
  <r>
    <x v="85"/>
    <s v="2021-09-20"/>
    <s v="Rafael Uribe Uribe"/>
    <m/>
    <m/>
    <x v="1"/>
    <n v="78"/>
    <n v="63"/>
    <n v="13"/>
    <n v="12"/>
    <n v="16"/>
    <n v="2"/>
    <n v="154"/>
    <n v="30"/>
    <n v="0.50649350649350644"/>
    <n v="8.4415584415584416E-2"/>
    <n v="0.4"/>
    <n v="6.6666666666666666E-2"/>
  </r>
  <r>
    <x v="85"/>
    <s v="2021-09-20"/>
    <s v="Rafael Uribe Uribe"/>
    <m/>
    <m/>
    <x v="1"/>
    <n v="144"/>
    <n v="65"/>
    <n v="5"/>
    <n v="12"/>
    <n v="22"/>
    <n v="0"/>
    <n v="214"/>
    <n v="34"/>
    <n v="0.67289719626168221"/>
    <n v="2.336448598130841E-2"/>
    <n v="0.35294117647058826"/>
    <n v="0"/>
  </r>
  <r>
    <x v="85"/>
    <s v="2021-09-20"/>
    <s v="Rafael Uribe Uribe"/>
    <m/>
    <m/>
    <x v="1"/>
    <n v="111"/>
    <n v="239"/>
    <n v="121"/>
    <n v="13"/>
    <n v="5"/>
    <n v="3"/>
    <n v="471"/>
    <n v="21"/>
    <n v="0.2356687898089172"/>
    <n v="0.25690021231422505"/>
    <n v="0.61904761904761907"/>
    <n v="0.14285714285714285"/>
  </r>
  <r>
    <x v="85"/>
    <s v="2021-09-20"/>
    <s v="Puente Aranda"/>
    <m/>
    <m/>
    <x v="2"/>
    <n v="121"/>
    <n v="30"/>
    <n v="12"/>
    <n v="8"/>
    <n v="7"/>
    <n v="0"/>
    <n v="163"/>
    <n v="15"/>
    <n v="0.74233128834355833"/>
    <n v="7.3619631901840496E-2"/>
    <n v="0.53333333333333333"/>
    <n v="0"/>
  </r>
  <r>
    <x v="85"/>
    <s v="2021-09-20"/>
    <s v="Puente Aranda"/>
    <m/>
    <m/>
    <x v="1"/>
    <n v="98"/>
    <n v="35"/>
    <n v="14"/>
    <n v="6"/>
    <n v="8"/>
    <n v="0"/>
    <n v="147"/>
    <n v="14"/>
    <n v="0.66666666666666663"/>
    <n v="9.5238095238095233E-2"/>
    <n v="0.42857142857142855"/>
    <n v="0"/>
  </r>
  <r>
    <x v="85"/>
    <s v="2021-09-20"/>
    <s v="Puente Aranda"/>
    <m/>
    <m/>
    <x v="0"/>
    <n v="42"/>
    <n v="22"/>
    <n v="16"/>
    <n v="1"/>
    <n v="4"/>
    <n v="0"/>
    <n v="80"/>
    <n v="5"/>
    <n v="0.52500000000000002"/>
    <n v="0.2"/>
    <n v="0.2"/>
    <n v="0"/>
  </r>
  <r>
    <x v="86"/>
    <s v="2021-09-21"/>
    <s v="Kennedy"/>
    <m/>
    <m/>
    <x v="1"/>
    <n v="184"/>
    <n v="78"/>
    <n v="29"/>
    <n v="48"/>
    <n v="47"/>
    <n v="16"/>
    <n v="291"/>
    <n v="111"/>
    <n v="0.63230240549828176"/>
    <n v="9.9656357388316158E-2"/>
    <n v="0.43243243243243246"/>
    <n v="0.14414414414414414"/>
  </r>
  <r>
    <x v="86"/>
    <s v="2021-09-21"/>
    <s v="Kennedy"/>
    <m/>
    <m/>
    <x v="1"/>
    <n v="177"/>
    <n v="67"/>
    <n v="12"/>
    <n v="20"/>
    <n v="20"/>
    <n v="20"/>
    <n v="256"/>
    <n v="60"/>
    <n v="0.69140625"/>
    <n v="4.6875E-2"/>
    <n v="0.33333333333333331"/>
    <n v="0.33333333333333331"/>
  </r>
  <r>
    <x v="86"/>
    <s v="2021-09-21"/>
    <s v="Kennedy"/>
    <m/>
    <m/>
    <x v="1"/>
    <n v="121"/>
    <n v="47"/>
    <n v="12"/>
    <n v="22"/>
    <n v="14"/>
    <n v="8"/>
    <n v="180"/>
    <n v="44"/>
    <n v="0.67222222222222228"/>
    <n v="6.6666666666666666E-2"/>
    <n v="0.5"/>
    <n v="0.18181818181818182"/>
  </r>
  <r>
    <x v="86"/>
    <s v="2021-09-21"/>
    <s v="San Cristóbal"/>
    <m/>
    <m/>
    <x v="1"/>
    <n v="192"/>
    <n v="37"/>
    <n v="22"/>
    <n v="28"/>
    <n v="39"/>
    <n v="25"/>
    <n v="251"/>
    <n v="92"/>
    <n v="0.76494023904382469"/>
    <n v="8.7649402390438252E-2"/>
    <n v="0.30434782608695654"/>
    <n v="0.27173913043478259"/>
  </r>
  <r>
    <x v="86"/>
    <s v="2021-09-21"/>
    <s v="San Cristóbal"/>
    <m/>
    <m/>
    <x v="0"/>
    <n v="237"/>
    <n v="46"/>
    <n v="23"/>
    <n v="58"/>
    <n v="91"/>
    <n v="47"/>
    <n v="306"/>
    <n v="196"/>
    <n v="0.77450980392156865"/>
    <n v="7.5163398692810454E-2"/>
    <n v="0.29591836734693877"/>
    <n v="0.23979591836734693"/>
  </r>
  <r>
    <x v="86"/>
    <s v="2021-09-21"/>
    <s v="San Cristóbal"/>
    <m/>
    <m/>
    <x v="2"/>
    <n v="178"/>
    <n v="42"/>
    <n v="17"/>
    <n v="15"/>
    <n v="20"/>
    <n v="7"/>
    <n v="237"/>
    <n v="42"/>
    <n v="0.75105485232067515"/>
    <n v="7.1729957805907171E-2"/>
    <n v="0.35714285714285715"/>
    <n v="0.16666666666666666"/>
  </r>
  <r>
    <x v="86"/>
    <s v="2021-09-21"/>
    <s v="La Candelaria"/>
    <m/>
    <m/>
    <x v="0"/>
    <n v="58"/>
    <n v="48"/>
    <n v="16"/>
    <n v="4"/>
    <n v="3"/>
    <n v="0"/>
    <n v="122"/>
    <n v="7"/>
    <n v="0.47540983606557374"/>
    <n v="0.13114754098360656"/>
    <n v="0.5714285714285714"/>
    <n v="0"/>
  </r>
  <r>
    <x v="86"/>
    <s v="2021-09-21"/>
    <s v="La Candelaria"/>
    <m/>
    <m/>
    <x v="1"/>
    <n v="282"/>
    <n v="107"/>
    <n v="11"/>
    <n v="14"/>
    <n v="24"/>
    <n v="5"/>
    <n v="400"/>
    <n v="43"/>
    <n v="0.70499999999999996"/>
    <n v="2.75E-2"/>
    <n v="0.32558139534883723"/>
    <n v="0.11627906976744186"/>
  </r>
  <r>
    <x v="86"/>
    <s v="2021-09-21"/>
    <s v="La Candelaria"/>
    <m/>
    <m/>
    <x v="1"/>
    <n v="198"/>
    <n v="115"/>
    <n v="11"/>
    <n v="51"/>
    <n v="80"/>
    <n v="8"/>
    <n v="324"/>
    <n v="139"/>
    <n v="0.61111111111111116"/>
    <n v="3.3950617283950615E-2"/>
    <n v="0.36690647482014388"/>
    <n v="5.7553956834532377E-2"/>
  </r>
  <r>
    <x v="86"/>
    <s v="2021-09-21"/>
    <s v="Tunjuelito"/>
    <m/>
    <m/>
    <x v="1"/>
    <n v="105"/>
    <n v="77"/>
    <n v="32"/>
    <n v="0"/>
    <n v="5"/>
    <n v="3"/>
    <n v="214"/>
    <n v="8"/>
    <n v="0.49065420560747663"/>
    <n v="0.14953271028037382"/>
    <n v="0"/>
    <n v="0.375"/>
  </r>
  <r>
    <x v="86"/>
    <s v="2021-09-21"/>
    <s v="Tunjuelito"/>
    <m/>
    <m/>
    <x v="0"/>
    <n v="13"/>
    <n v="11"/>
    <n v="7"/>
    <n v="0"/>
    <n v="0"/>
    <n v="0"/>
    <n v="31"/>
    <n v="0"/>
    <n v="0.41935483870967744"/>
    <n v="0.22580645161290322"/>
    <n v="0"/>
    <n v="0"/>
  </r>
  <r>
    <x v="86"/>
    <s v="2021-09-21"/>
    <s v="Tunjuelito"/>
    <m/>
    <m/>
    <x v="2"/>
    <n v="118"/>
    <n v="85"/>
    <n v="4"/>
    <n v="6"/>
    <n v="19"/>
    <n v="4"/>
    <n v="207"/>
    <n v="29"/>
    <n v="0.57004830917874394"/>
    <n v="1.932367149758454E-2"/>
    <n v="0.20689655172413793"/>
    <n v="0.1379310344827586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1">
  <r>
    <x v="0"/>
    <x v="0"/>
    <x v="0"/>
    <m/>
    <n v="159"/>
    <n v="36"/>
    <n v="5"/>
    <n v="7"/>
    <n v="2"/>
    <n v="0"/>
  </r>
  <r>
    <x v="0"/>
    <x v="0"/>
    <x v="1"/>
    <m/>
    <n v="116"/>
    <n v="23"/>
    <n v="3"/>
    <n v="8"/>
    <n v="3"/>
    <n v="0"/>
  </r>
  <r>
    <x v="0"/>
    <x v="0"/>
    <x v="2"/>
    <m/>
    <n v="131"/>
    <n v="29"/>
    <n v="0"/>
    <n v="14"/>
    <n v="3"/>
    <n v="1"/>
  </r>
  <r>
    <x v="0"/>
    <x v="1"/>
    <x v="1"/>
    <m/>
    <n v="145"/>
    <n v="22"/>
    <n v="0"/>
    <n v="49"/>
    <n v="39"/>
    <n v="0"/>
  </r>
  <r>
    <x v="0"/>
    <x v="1"/>
    <x v="0"/>
    <m/>
    <n v="154"/>
    <n v="22"/>
    <n v="4"/>
    <n v="47"/>
    <n v="39"/>
    <n v="21"/>
  </r>
  <r>
    <x v="0"/>
    <x v="1"/>
    <x v="2"/>
    <m/>
    <n v="165"/>
    <n v="27"/>
    <n v="2"/>
    <n v="16"/>
    <n v="4"/>
    <n v="0"/>
  </r>
  <r>
    <x v="0"/>
    <x v="2"/>
    <x v="0"/>
    <m/>
    <n v="137"/>
    <n v="14"/>
    <n v="5"/>
    <n v="47"/>
    <n v="28"/>
    <n v="3"/>
  </r>
  <r>
    <x v="0"/>
    <x v="2"/>
    <x v="2"/>
    <m/>
    <n v="65"/>
    <n v="11"/>
    <n v="0"/>
    <n v="9"/>
    <n v="4"/>
    <n v="0"/>
  </r>
  <r>
    <x v="0"/>
    <x v="2"/>
    <x v="1"/>
    <m/>
    <n v="97"/>
    <n v="13"/>
    <n v="1"/>
    <n v="2"/>
    <n v="1"/>
    <n v="0"/>
  </r>
  <r>
    <x v="1"/>
    <x v="3"/>
    <x v="2"/>
    <m/>
    <n v="260"/>
    <n v="27"/>
    <n v="1"/>
    <n v="4"/>
    <n v="3"/>
    <n v="0"/>
  </r>
  <r>
    <x v="1"/>
    <x v="3"/>
    <x v="0"/>
    <m/>
    <n v="180"/>
    <n v="22"/>
    <n v="0"/>
    <n v="3"/>
    <n v="2"/>
    <n v="0"/>
  </r>
  <r>
    <x v="1"/>
    <x v="3"/>
    <x v="1"/>
    <m/>
    <n v="190"/>
    <n v="18"/>
    <n v="1"/>
    <n v="7"/>
    <n v="4"/>
    <n v="0"/>
  </r>
  <r>
    <x v="1"/>
    <x v="4"/>
    <x v="1"/>
    <m/>
    <n v="230"/>
    <n v="12"/>
    <n v="0"/>
    <n v="5"/>
    <n v="6"/>
    <n v="0"/>
  </r>
  <r>
    <x v="1"/>
    <x v="4"/>
    <x v="2"/>
    <m/>
    <n v="230"/>
    <n v="19"/>
    <n v="0"/>
    <n v="10"/>
    <n v="6"/>
    <n v="0"/>
  </r>
  <r>
    <x v="1"/>
    <x v="4"/>
    <x v="3"/>
    <m/>
    <n v="210"/>
    <n v="21"/>
    <n v="2"/>
    <n v="9"/>
    <n v="8"/>
    <n v="0"/>
  </r>
  <r>
    <x v="1"/>
    <x v="5"/>
    <x v="1"/>
    <m/>
    <n v="360"/>
    <n v="54"/>
    <n v="2"/>
    <n v="25"/>
    <n v="36"/>
    <n v="1"/>
  </r>
  <r>
    <x v="1"/>
    <x v="5"/>
    <x v="2"/>
    <m/>
    <n v="310"/>
    <n v="46"/>
    <n v="5"/>
    <n v="17"/>
    <n v="17"/>
    <n v="0"/>
  </r>
  <r>
    <x v="1"/>
    <x v="5"/>
    <x v="0"/>
    <m/>
    <n v="149"/>
    <n v="20"/>
    <n v="1"/>
    <n v="0"/>
    <n v="0"/>
    <n v="0"/>
  </r>
  <r>
    <x v="2"/>
    <x v="6"/>
    <x v="2"/>
    <m/>
    <n v="320"/>
    <n v="14"/>
    <n v="2"/>
    <n v="2"/>
    <n v="0"/>
    <n v="0"/>
  </r>
  <r>
    <x v="2"/>
    <x v="7"/>
    <x v="1"/>
    <m/>
    <n v="280"/>
    <n v="34"/>
    <n v="1"/>
    <n v="14"/>
    <n v="22"/>
    <n v="0"/>
  </r>
  <r>
    <x v="2"/>
    <x v="7"/>
    <x v="2"/>
    <m/>
    <n v="330"/>
    <n v="45"/>
    <n v="1"/>
    <n v="16"/>
    <n v="15"/>
    <n v="0"/>
  </r>
  <r>
    <x v="2"/>
    <x v="7"/>
    <x v="0"/>
    <m/>
    <n v="260"/>
    <n v="49"/>
    <n v="6"/>
    <n v="14"/>
    <n v="23"/>
    <n v="0"/>
  </r>
  <r>
    <x v="2"/>
    <x v="8"/>
    <x v="2"/>
    <m/>
    <n v="290"/>
    <n v="27"/>
    <n v="1"/>
    <n v="8"/>
    <n v="15"/>
    <n v="0"/>
  </r>
  <r>
    <x v="2"/>
    <x v="8"/>
    <x v="1"/>
    <m/>
    <n v="180"/>
    <n v="26"/>
    <n v="3"/>
    <n v="6"/>
    <n v="25"/>
    <n v="2"/>
  </r>
  <r>
    <x v="2"/>
    <x v="8"/>
    <x v="0"/>
    <m/>
    <n v="220"/>
    <n v="27"/>
    <n v="3"/>
    <n v="0"/>
    <n v="7"/>
    <n v="0"/>
  </r>
  <r>
    <x v="2"/>
    <x v="6"/>
    <x v="1"/>
    <m/>
    <n v="160"/>
    <n v="13"/>
    <n v="2"/>
    <n v="7"/>
    <n v="5"/>
    <n v="0"/>
  </r>
  <r>
    <x v="2"/>
    <x v="6"/>
    <x v="0"/>
    <m/>
    <n v="170"/>
    <n v="19"/>
    <n v="5"/>
    <n v="9"/>
    <n v="14"/>
    <n v="0"/>
  </r>
  <r>
    <x v="3"/>
    <x v="9"/>
    <x v="1"/>
    <m/>
    <n v="250"/>
    <n v="29"/>
    <n v="3"/>
    <n v="10"/>
    <n v="9"/>
    <n v="0"/>
  </r>
  <r>
    <x v="3"/>
    <x v="9"/>
    <x v="0"/>
    <m/>
    <n v="330"/>
    <n v="40"/>
    <n v="2"/>
    <n v="21"/>
    <n v="31"/>
    <n v="2"/>
  </r>
  <r>
    <x v="3"/>
    <x v="2"/>
    <x v="0"/>
    <m/>
    <n v="180"/>
    <n v="43"/>
    <n v="5"/>
    <n v="12"/>
    <n v="33"/>
    <n v="0"/>
  </r>
  <r>
    <x v="3"/>
    <x v="2"/>
    <x v="2"/>
    <m/>
    <n v="220"/>
    <n v="16"/>
    <n v="1"/>
    <n v="4"/>
    <n v="2"/>
    <n v="0"/>
  </r>
  <r>
    <x v="3"/>
    <x v="2"/>
    <x v="1"/>
    <m/>
    <n v="270"/>
    <n v="49"/>
    <n v="2"/>
    <n v="6"/>
    <n v="6"/>
    <n v="0"/>
  </r>
  <r>
    <x v="3"/>
    <x v="10"/>
    <x v="0"/>
    <m/>
    <n v="60"/>
    <n v="13"/>
    <n v="4"/>
    <n v="4"/>
    <n v="3"/>
    <n v="0"/>
  </r>
  <r>
    <x v="3"/>
    <x v="10"/>
    <x v="2"/>
    <m/>
    <n v="190"/>
    <n v="21"/>
    <n v="3"/>
    <n v="2"/>
    <n v="0"/>
    <n v="0"/>
  </r>
  <r>
    <x v="3"/>
    <x v="10"/>
    <x v="1"/>
    <m/>
    <n v="260"/>
    <n v="37"/>
    <n v="3"/>
    <n v="8"/>
    <n v="12"/>
    <n v="0"/>
  </r>
  <r>
    <x v="3"/>
    <x v="9"/>
    <x v="2"/>
    <m/>
    <n v="440"/>
    <n v="16"/>
    <n v="0"/>
    <n v="2"/>
    <n v="6"/>
    <n v="0"/>
  </r>
  <r>
    <x v="3"/>
    <x v="11"/>
    <x v="0"/>
    <m/>
    <n v="140"/>
    <n v="40"/>
    <n v="1"/>
    <n v="4"/>
    <n v="3"/>
    <n v="0"/>
  </r>
  <r>
    <x v="3"/>
    <x v="11"/>
    <x v="1"/>
    <m/>
    <n v="300"/>
    <n v="45"/>
    <n v="5"/>
    <n v="9"/>
    <n v="13"/>
    <n v="0"/>
  </r>
  <r>
    <x v="3"/>
    <x v="11"/>
    <x v="2"/>
    <m/>
    <n v="420"/>
    <n v="38"/>
    <n v="0"/>
    <n v="4"/>
    <n v="3"/>
    <n v="0"/>
  </r>
  <r>
    <x v="4"/>
    <x v="12"/>
    <x v="2"/>
    <m/>
    <n v="280"/>
    <n v="30"/>
    <n v="0"/>
    <n v="5"/>
    <n v="6"/>
    <n v="0"/>
  </r>
  <r>
    <x v="4"/>
    <x v="12"/>
    <x v="0"/>
    <m/>
    <n v="260"/>
    <n v="40"/>
    <n v="1"/>
    <n v="4"/>
    <n v="11"/>
    <n v="0"/>
  </r>
  <r>
    <x v="4"/>
    <x v="12"/>
    <x v="1"/>
    <m/>
    <n v="300"/>
    <n v="61"/>
    <n v="2"/>
    <n v="7"/>
    <n v="6"/>
    <n v="1"/>
  </r>
  <r>
    <x v="4"/>
    <x v="13"/>
    <x v="0"/>
    <m/>
    <n v="270"/>
    <n v="27"/>
    <n v="0"/>
    <n v="4"/>
    <n v="5"/>
    <n v="0"/>
  </r>
  <r>
    <x v="4"/>
    <x v="13"/>
    <x v="2"/>
    <m/>
    <n v="250"/>
    <n v="29"/>
    <n v="2"/>
    <n v="9"/>
    <n v="15"/>
    <n v="0"/>
  </r>
  <r>
    <x v="4"/>
    <x v="13"/>
    <x v="1"/>
    <m/>
    <n v="200"/>
    <n v="17"/>
    <n v="0"/>
    <n v="8"/>
    <n v="6"/>
    <n v="0"/>
  </r>
  <r>
    <x v="4"/>
    <x v="14"/>
    <x v="0"/>
    <m/>
    <n v="300"/>
    <n v="51"/>
    <n v="4"/>
    <n v="25"/>
    <n v="53"/>
    <n v="0"/>
  </r>
  <r>
    <x v="4"/>
    <x v="15"/>
    <x v="0"/>
    <m/>
    <n v="160"/>
    <n v="34"/>
    <n v="3"/>
    <n v="0"/>
    <n v="0"/>
    <n v="0"/>
  </r>
  <r>
    <x v="4"/>
    <x v="15"/>
    <x v="2"/>
    <m/>
    <n v="250"/>
    <n v="81"/>
    <n v="5"/>
    <n v="10"/>
    <n v="16"/>
    <n v="0"/>
  </r>
  <r>
    <x v="4"/>
    <x v="14"/>
    <x v="2"/>
    <m/>
    <n v="460"/>
    <n v="80"/>
    <n v="8"/>
    <n v="36"/>
    <n v="84"/>
    <n v="0"/>
  </r>
  <r>
    <x v="4"/>
    <x v="14"/>
    <x v="1"/>
    <m/>
    <n v="150"/>
    <n v="25"/>
    <n v="7"/>
    <n v="3"/>
    <n v="7"/>
    <n v="1"/>
  </r>
  <r>
    <x v="4"/>
    <x v="15"/>
    <x v="1"/>
    <m/>
    <n v="390"/>
    <n v="63"/>
    <n v="5"/>
    <n v="37"/>
    <n v="59"/>
    <n v="0"/>
  </r>
  <r>
    <x v="5"/>
    <x v="7"/>
    <x v="1"/>
    <m/>
    <n v="330"/>
    <n v="30"/>
    <n v="3"/>
    <n v="14"/>
    <n v="20"/>
    <n v="0"/>
  </r>
  <r>
    <x v="5"/>
    <x v="7"/>
    <x v="2"/>
    <s v="Parque con harto flujo de público"/>
    <n v="310"/>
    <n v="38"/>
    <n v="4"/>
    <n v="11"/>
    <n v="6"/>
    <n v="0"/>
  </r>
  <r>
    <x v="5"/>
    <x v="7"/>
    <x v="0"/>
    <m/>
    <n v="240"/>
    <n v="56"/>
    <n v="7"/>
    <n v="11"/>
    <n v="37"/>
    <n v="1"/>
  </r>
  <r>
    <x v="5"/>
    <x v="8"/>
    <x v="2"/>
    <m/>
    <n v="280"/>
    <n v="57"/>
    <n v="2"/>
    <n v="5"/>
    <n v="25"/>
    <n v="1"/>
  </r>
  <r>
    <x v="5"/>
    <x v="8"/>
    <x v="0"/>
    <m/>
    <n v="160"/>
    <n v="27"/>
    <n v="0"/>
    <n v="7"/>
    <n v="35"/>
    <n v="1"/>
  </r>
  <r>
    <x v="5"/>
    <x v="8"/>
    <x v="1"/>
    <m/>
    <n v="220"/>
    <n v="26"/>
    <n v="2"/>
    <n v="7"/>
    <n v="7"/>
    <n v="0"/>
  </r>
  <r>
    <x v="5"/>
    <x v="4"/>
    <x v="0"/>
    <m/>
    <n v="260"/>
    <n v="40"/>
    <n v="9"/>
    <n v="8"/>
    <n v="9"/>
    <n v="0"/>
  </r>
  <r>
    <x v="5"/>
    <x v="4"/>
    <x v="2"/>
    <m/>
    <n v="220"/>
    <n v="24"/>
    <n v="0"/>
    <n v="6"/>
    <n v="6"/>
    <n v="0"/>
  </r>
  <r>
    <x v="5"/>
    <x v="4"/>
    <x v="1"/>
    <m/>
    <n v="330"/>
    <n v="18"/>
    <n v="2"/>
    <n v="7"/>
    <n v="6"/>
    <n v="0"/>
  </r>
  <r>
    <x v="5"/>
    <x v="3"/>
    <x v="1"/>
    <m/>
    <n v="260"/>
    <n v="34"/>
    <n v="4"/>
    <n v="2"/>
    <n v="9"/>
    <n v="0"/>
  </r>
  <r>
    <x v="5"/>
    <x v="3"/>
    <x v="0"/>
    <m/>
    <n v="150"/>
    <n v="10"/>
    <n v="2"/>
    <n v="2"/>
    <n v="6"/>
    <n v="0"/>
  </r>
  <r>
    <x v="5"/>
    <x v="3"/>
    <x v="2"/>
    <m/>
    <n v="330"/>
    <n v="47"/>
    <n v="0"/>
    <n v="12"/>
    <n v="10"/>
    <n v="0"/>
  </r>
  <r>
    <x v="6"/>
    <x v="12"/>
    <x v="2"/>
    <m/>
    <n v="270"/>
    <n v="27"/>
    <n v="1"/>
    <n v="4"/>
    <n v="7"/>
    <n v="0"/>
  </r>
  <r>
    <x v="6"/>
    <x v="12"/>
    <x v="0"/>
    <m/>
    <n v="290"/>
    <n v="48"/>
    <n v="2"/>
    <n v="4"/>
    <n v="7"/>
    <n v="0"/>
  </r>
  <r>
    <x v="6"/>
    <x v="12"/>
    <x v="1"/>
    <m/>
    <n v="260"/>
    <n v="77"/>
    <n v="10"/>
    <n v="8"/>
    <n v="5"/>
    <n v="0"/>
  </r>
  <r>
    <x v="6"/>
    <x v="13"/>
    <x v="0"/>
    <m/>
    <n v="240"/>
    <n v="24"/>
    <n v="0"/>
    <n v="7"/>
    <n v="5"/>
    <n v="0"/>
  </r>
  <r>
    <x v="6"/>
    <x v="13"/>
    <x v="2"/>
    <m/>
    <n v="310"/>
    <n v="30"/>
    <n v="0"/>
    <n v="13"/>
    <n v="13"/>
    <n v="0"/>
  </r>
  <r>
    <x v="6"/>
    <x v="13"/>
    <x v="1"/>
    <m/>
    <n v="190"/>
    <n v="27"/>
    <n v="0"/>
    <n v="11"/>
    <n v="5"/>
    <n v="0"/>
  </r>
  <r>
    <x v="6"/>
    <x v="14"/>
    <x v="0"/>
    <m/>
    <n v="260"/>
    <n v="38"/>
    <n v="4"/>
    <n v="13"/>
    <n v="39"/>
    <n v="0"/>
  </r>
  <r>
    <x v="6"/>
    <x v="15"/>
    <x v="0"/>
    <m/>
    <n v="120"/>
    <n v="26"/>
    <n v="2"/>
    <n v="0"/>
    <n v="0"/>
    <n v="0"/>
  </r>
  <r>
    <x v="6"/>
    <x v="15"/>
    <x v="2"/>
    <m/>
    <n v="210"/>
    <n v="49"/>
    <n v="4"/>
    <n v="10"/>
    <n v="17"/>
    <n v="0"/>
  </r>
  <r>
    <x v="6"/>
    <x v="14"/>
    <x v="2"/>
    <m/>
    <n v="440"/>
    <n v="70"/>
    <n v="9"/>
    <n v="20"/>
    <n v="80"/>
    <n v="0"/>
  </r>
  <r>
    <x v="6"/>
    <x v="14"/>
    <x v="1"/>
    <m/>
    <n v="250"/>
    <n v="41"/>
    <n v="8"/>
    <n v="3"/>
    <n v="8"/>
    <n v="0"/>
  </r>
  <r>
    <x v="6"/>
    <x v="15"/>
    <x v="1"/>
    <m/>
    <n v="460"/>
    <n v="56"/>
    <n v="5"/>
    <n v="35"/>
    <n v="75"/>
    <n v="2"/>
  </r>
  <r>
    <x v="7"/>
    <x v="16"/>
    <x v="1"/>
    <m/>
    <n v="261"/>
    <n v="25"/>
    <n v="10"/>
    <n v="7"/>
    <n v="2"/>
    <n v="0"/>
  </r>
  <r>
    <x v="7"/>
    <x v="16"/>
    <x v="1"/>
    <m/>
    <n v="231"/>
    <n v="39"/>
    <n v="1"/>
    <n v="10"/>
    <n v="9"/>
    <n v="0"/>
  </r>
  <r>
    <x v="7"/>
    <x v="16"/>
    <x v="1"/>
    <m/>
    <n v="259"/>
    <n v="25"/>
    <n v="2"/>
    <n v="6"/>
    <n v="2"/>
    <n v="0"/>
  </r>
  <r>
    <x v="7"/>
    <x v="17"/>
    <x v="0"/>
    <m/>
    <n v="197"/>
    <n v="34"/>
    <n v="0"/>
    <n v="64"/>
    <n v="53"/>
    <n v="1"/>
  </r>
  <r>
    <x v="7"/>
    <x v="17"/>
    <x v="2"/>
    <m/>
    <n v="147"/>
    <n v="16"/>
    <n v="0"/>
    <n v="3"/>
    <n v="0"/>
    <n v="0"/>
  </r>
  <r>
    <x v="7"/>
    <x v="17"/>
    <x v="1"/>
    <m/>
    <n v="209"/>
    <n v="14"/>
    <n v="0"/>
    <n v="15"/>
    <n v="9"/>
    <n v="0"/>
  </r>
  <r>
    <x v="8"/>
    <x v="1"/>
    <x v="1"/>
    <m/>
    <n v="95"/>
    <n v="32"/>
    <n v="2"/>
    <n v="23"/>
    <n v="53"/>
    <n v="1"/>
  </r>
  <r>
    <x v="8"/>
    <x v="1"/>
    <x v="0"/>
    <m/>
    <n v="84"/>
    <n v="31"/>
    <n v="0"/>
    <n v="21"/>
    <n v="45"/>
    <n v="2"/>
  </r>
  <r>
    <x v="8"/>
    <x v="1"/>
    <x v="2"/>
    <m/>
    <n v="104"/>
    <n v="17"/>
    <n v="0"/>
    <n v="17"/>
    <n v="6"/>
    <n v="0"/>
  </r>
  <r>
    <x v="8"/>
    <x v="9"/>
    <x v="1"/>
    <m/>
    <n v="116"/>
    <n v="12"/>
    <n v="0"/>
    <n v="11"/>
    <n v="6"/>
    <n v="0"/>
  </r>
  <r>
    <x v="8"/>
    <x v="9"/>
    <x v="0"/>
    <m/>
    <n v="153"/>
    <n v="25"/>
    <n v="2"/>
    <n v="15"/>
    <n v="24"/>
    <n v="1"/>
  </r>
  <r>
    <x v="8"/>
    <x v="9"/>
    <x v="2"/>
    <m/>
    <n v="116"/>
    <n v="21"/>
    <n v="0"/>
    <n v="3"/>
    <n v="0"/>
    <n v="0"/>
  </r>
  <r>
    <x v="9"/>
    <x v="8"/>
    <x v="1"/>
    <m/>
    <n v="270"/>
    <n v="30"/>
    <n v="3"/>
    <n v="9"/>
    <n v="35"/>
    <n v="0"/>
  </r>
  <r>
    <x v="9"/>
    <x v="4"/>
    <x v="3"/>
    <m/>
    <n v="250"/>
    <n v="48"/>
    <n v="2"/>
    <n v="3"/>
    <n v="6"/>
    <n v="0"/>
  </r>
  <r>
    <x v="9"/>
    <x v="4"/>
    <x v="2"/>
    <m/>
    <n v="200"/>
    <n v="13"/>
    <n v="2"/>
    <n v="3"/>
    <n v="2"/>
    <n v="0"/>
  </r>
  <r>
    <x v="9"/>
    <x v="4"/>
    <x v="1"/>
    <m/>
    <n v="260"/>
    <n v="27"/>
    <n v="2"/>
    <n v="1"/>
    <n v="5"/>
    <n v="0"/>
  </r>
  <r>
    <x v="9"/>
    <x v="3"/>
    <x v="1"/>
    <m/>
    <n v="210"/>
    <n v="25"/>
    <n v="0"/>
    <n v="1"/>
    <n v="7"/>
    <n v="0"/>
  </r>
  <r>
    <x v="9"/>
    <x v="3"/>
    <x v="0"/>
    <m/>
    <n v="160"/>
    <n v="20"/>
    <n v="2"/>
    <n v="1"/>
    <n v="4"/>
    <n v="0"/>
  </r>
  <r>
    <x v="9"/>
    <x v="3"/>
    <x v="2"/>
    <m/>
    <n v="370"/>
    <n v="16"/>
    <n v="0"/>
    <n v="3"/>
    <n v="5"/>
    <n v="0"/>
  </r>
  <r>
    <x v="9"/>
    <x v="7"/>
    <x v="1"/>
    <m/>
    <n v="300"/>
    <n v="46"/>
    <n v="1"/>
    <n v="7"/>
    <n v="24"/>
    <n v="0"/>
  </r>
  <r>
    <x v="9"/>
    <x v="7"/>
    <x v="2"/>
    <m/>
    <n v="290"/>
    <n v="33"/>
    <n v="5"/>
    <n v="17"/>
    <n v="28"/>
    <n v="0"/>
  </r>
  <r>
    <x v="9"/>
    <x v="7"/>
    <x v="0"/>
    <m/>
    <n v="250"/>
    <n v="51"/>
    <n v="2"/>
    <n v="10"/>
    <n v="37"/>
    <n v="0"/>
  </r>
  <r>
    <x v="9"/>
    <x v="8"/>
    <x v="2"/>
    <m/>
    <n v="400"/>
    <n v="28"/>
    <n v="2"/>
    <n v="3"/>
    <n v="20"/>
    <n v="0"/>
  </r>
  <r>
    <x v="9"/>
    <x v="8"/>
    <x v="0"/>
    <m/>
    <n v="200"/>
    <n v="41"/>
    <n v="3"/>
    <n v="2"/>
    <n v="15"/>
    <n v="1"/>
  </r>
  <r>
    <x v="10"/>
    <x v="14"/>
    <x v="2"/>
    <m/>
    <n v="460"/>
    <n v="73"/>
    <n v="3"/>
    <n v="19"/>
    <n v="76"/>
    <n v="0"/>
  </r>
  <r>
    <x v="10"/>
    <x v="14"/>
    <x v="1"/>
    <m/>
    <n v="180"/>
    <n v="23"/>
    <n v="7"/>
    <n v="1"/>
    <n v="9"/>
    <n v="0"/>
  </r>
  <r>
    <x v="10"/>
    <x v="12"/>
    <x v="2"/>
    <m/>
    <n v="270"/>
    <n v="30"/>
    <n v="0"/>
    <n v="4"/>
    <n v="11"/>
    <n v="0"/>
  </r>
  <r>
    <x v="10"/>
    <x v="12"/>
    <x v="0"/>
    <m/>
    <n v="290"/>
    <n v="48"/>
    <n v="0"/>
    <n v="4"/>
    <n v="7"/>
    <n v="0"/>
  </r>
  <r>
    <x v="10"/>
    <x v="12"/>
    <x v="1"/>
    <m/>
    <n v="260"/>
    <n v="66"/>
    <n v="4"/>
    <n v="4"/>
    <n v="7"/>
    <n v="0"/>
  </r>
  <r>
    <x v="10"/>
    <x v="13"/>
    <x v="0"/>
    <m/>
    <n v="270"/>
    <n v="18"/>
    <n v="1"/>
    <n v="5"/>
    <n v="2"/>
    <n v="0"/>
  </r>
  <r>
    <x v="10"/>
    <x v="13"/>
    <x v="2"/>
    <m/>
    <n v="310"/>
    <n v="47"/>
    <n v="1"/>
    <n v="13"/>
    <n v="19"/>
    <n v="0"/>
  </r>
  <r>
    <x v="10"/>
    <x v="13"/>
    <x v="1"/>
    <m/>
    <n v="190"/>
    <n v="11"/>
    <n v="1"/>
    <n v="7"/>
    <n v="3"/>
    <n v="0"/>
  </r>
  <r>
    <x v="10"/>
    <x v="14"/>
    <x v="0"/>
    <m/>
    <n v="220"/>
    <n v="36"/>
    <n v="4"/>
    <n v="9"/>
    <n v="22"/>
    <n v="0"/>
  </r>
  <r>
    <x v="10"/>
    <x v="15"/>
    <x v="0"/>
    <m/>
    <n v="110"/>
    <n v="18"/>
    <n v="2"/>
    <n v="1"/>
    <n v="0"/>
    <n v="0"/>
  </r>
  <r>
    <x v="10"/>
    <x v="15"/>
    <x v="2"/>
    <m/>
    <n v="280"/>
    <n v="54"/>
    <n v="7"/>
    <n v="11"/>
    <n v="17"/>
    <n v="0"/>
  </r>
  <r>
    <x v="10"/>
    <x v="15"/>
    <x v="1"/>
    <m/>
    <n v="420"/>
    <n v="81"/>
    <n v="3"/>
    <n v="28"/>
    <n v="81"/>
    <n v="0"/>
  </r>
  <r>
    <x v="11"/>
    <x v="11"/>
    <x v="0"/>
    <m/>
    <n v="210"/>
    <n v="35"/>
    <n v="0"/>
    <n v="2"/>
    <n v="0"/>
    <n v="0"/>
  </r>
  <r>
    <x v="11"/>
    <x v="6"/>
    <x v="0"/>
    <m/>
    <n v="230"/>
    <n v="30"/>
    <n v="2"/>
    <n v="15"/>
    <n v="26"/>
    <n v="0"/>
  </r>
  <r>
    <x v="11"/>
    <x v="6"/>
    <x v="1"/>
    <m/>
    <n v="240"/>
    <n v="55"/>
    <n v="3"/>
    <n v="6"/>
    <n v="9"/>
    <n v="0"/>
  </r>
  <r>
    <x v="11"/>
    <x v="6"/>
    <x v="2"/>
    <m/>
    <n v="490"/>
    <n v="28"/>
    <n v="0"/>
    <n v="2"/>
    <n v="5"/>
    <n v="0"/>
  </r>
  <r>
    <x v="11"/>
    <x v="11"/>
    <x v="1"/>
    <m/>
    <n v="310"/>
    <n v="56"/>
    <n v="4"/>
    <n v="19"/>
    <n v="30"/>
    <n v="0"/>
  </r>
  <r>
    <x v="11"/>
    <x v="11"/>
    <x v="2"/>
    <m/>
    <n v="390"/>
    <n v="25"/>
    <n v="0"/>
    <n v="3"/>
    <n v="4"/>
    <n v="0"/>
  </r>
  <r>
    <x v="11"/>
    <x v="9"/>
    <x v="1"/>
    <m/>
    <n v="310"/>
    <n v="57"/>
    <n v="4"/>
    <n v="3"/>
    <n v="5"/>
    <n v="0"/>
  </r>
  <r>
    <x v="11"/>
    <x v="9"/>
    <x v="0"/>
    <m/>
    <n v="310"/>
    <n v="43"/>
    <n v="1"/>
    <n v="13"/>
    <n v="27"/>
    <n v="2"/>
  </r>
  <r>
    <x v="11"/>
    <x v="10"/>
    <x v="1"/>
    <m/>
    <n v="330"/>
    <n v="36"/>
    <n v="3"/>
    <n v="6"/>
    <n v="11"/>
    <n v="0"/>
  </r>
  <r>
    <x v="11"/>
    <x v="9"/>
    <x v="2"/>
    <m/>
    <n v="290"/>
    <n v="38"/>
    <n v="1"/>
    <n v="2"/>
    <n v="1"/>
    <n v="0"/>
  </r>
  <r>
    <x v="11"/>
    <x v="10"/>
    <x v="2"/>
    <m/>
    <n v="140"/>
    <n v="23"/>
    <n v="4"/>
    <n v="1"/>
    <n v="0"/>
    <n v="0"/>
  </r>
  <r>
    <x v="11"/>
    <x v="10"/>
    <x v="0"/>
    <m/>
    <n v="110"/>
    <n v="10"/>
    <n v="1"/>
    <n v="1"/>
    <n v="0"/>
    <n v="0"/>
  </r>
  <r>
    <x v="12"/>
    <x v="1"/>
    <x v="1"/>
    <m/>
    <n v="220"/>
    <n v="26"/>
    <n v="3"/>
    <n v="7"/>
    <n v="16"/>
    <n v="0"/>
  </r>
  <r>
    <x v="12"/>
    <x v="1"/>
    <x v="0"/>
    <m/>
    <n v="240"/>
    <n v="55"/>
    <n v="2"/>
    <n v="21"/>
    <n v="52"/>
    <n v="2"/>
  </r>
  <r>
    <x v="12"/>
    <x v="1"/>
    <x v="2"/>
    <m/>
    <n v="230"/>
    <n v="36"/>
    <n v="4"/>
    <n v="13"/>
    <n v="15"/>
    <n v="0"/>
  </r>
  <r>
    <x v="12"/>
    <x v="15"/>
    <x v="2"/>
    <m/>
    <n v="270"/>
    <n v="51"/>
    <n v="5"/>
    <n v="5"/>
    <n v="24"/>
    <n v="1"/>
  </r>
  <r>
    <x v="12"/>
    <x v="15"/>
    <x v="1"/>
    <m/>
    <n v="400"/>
    <n v="58"/>
    <n v="9"/>
    <n v="23"/>
    <n v="81"/>
    <n v="2"/>
  </r>
  <r>
    <x v="12"/>
    <x v="5"/>
    <x v="1"/>
    <m/>
    <n v="390"/>
    <n v="50"/>
    <n v="3"/>
    <n v="20"/>
    <n v="63"/>
    <n v="1"/>
  </r>
  <r>
    <x v="12"/>
    <x v="5"/>
    <x v="1"/>
    <m/>
    <n v="420"/>
    <n v="63"/>
    <n v="8"/>
    <n v="20"/>
    <n v="65"/>
    <n v="0"/>
  </r>
  <r>
    <x v="12"/>
    <x v="14"/>
    <x v="2"/>
    <m/>
    <n v="410"/>
    <n v="67"/>
    <n v="6"/>
    <n v="15"/>
    <n v="72"/>
    <n v="7"/>
  </r>
  <r>
    <x v="12"/>
    <x v="5"/>
    <x v="0"/>
    <m/>
    <n v="80"/>
    <n v="7"/>
    <n v="0"/>
    <n v="1"/>
    <n v="3"/>
    <n v="0"/>
  </r>
  <r>
    <x v="12"/>
    <x v="15"/>
    <x v="0"/>
    <m/>
    <n v="110"/>
    <n v="9"/>
    <n v="1"/>
    <n v="0"/>
    <n v="0"/>
    <n v="0"/>
  </r>
  <r>
    <x v="12"/>
    <x v="14"/>
    <x v="1"/>
    <m/>
    <n v="210"/>
    <n v="43"/>
    <n v="7"/>
    <n v="5"/>
    <n v="32"/>
    <n v="4"/>
  </r>
  <r>
    <x v="12"/>
    <x v="14"/>
    <x v="0"/>
    <m/>
    <n v="180"/>
    <n v="28"/>
    <n v="8"/>
    <n v="5"/>
    <n v="22"/>
    <n v="0"/>
  </r>
  <r>
    <x v="12"/>
    <x v="0"/>
    <x v="1"/>
    <m/>
    <n v="114"/>
    <n v="39"/>
    <n v="4"/>
    <n v="10"/>
    <n v="3"/>
    <n v="0"/>
  </r>
  <r>
    <x v="12"/>
    <x v="0"/>
    <x v="2"/>
    <m/>
    <n v="101"/>
    <n v="17"/>
    <n v="2"/>
    <n v="7"/>
    <n v="4"/>
    <n v="0"/>
  </r>
  <r>
    <x v="12"/>
    <x v="18"/>
    <x v="0"/>
    <m/>
    <n v="119"/>
    <n v="22"/>
    <n v="1"/>
    <n v="2"/>
    <n v="0"/>
    <n v="0"/>
  </r>
  <r>
    <x v="12"/>
    <x v="18"/>
    <x v="2"/>
    <m/>
    <n v="203"/>
    <n v="27"/>
    <n v="3"/>
    <n v="6"/>
    <n v="1"/>
    <n v="0"/>
  </r>
  <r>
    <x v="12"/>
    <x v="18"/>
    <x v="1"/>
    <m/>
    <n v="124"/>
    <n v="17"/>
    <n v="2"/>
    <n v="4"/>
    <n v="2"/>
    <n v="0"/>
  </r>
  <r>
    <x v="12"/>
    <x v="9"/>
    <x v="0"/>
    <m/>
    <n v="164"/>
    <n v="29"/>
    <n v="1"/>
    <n v="30"/>
    <n v="22"/>
    <n v="0"/>
  </r>
  <r>
    <x v="12"/>
    <x v="9"/>
    <x v="2"/>
    <m/>
    <n v="147"/>
    <n v="17"/>
    <n v="2"/>
    <n v="2"/>
    <n v="1"/>
    <n v="0"/>
  </r>
  <r>
    <x v="12"/>
    <x v="9"/>
    <x v="1"/>
    <m/>
    <n v="171"/>
    <n v="16"/>
    <n v="0"/>
    <n v="3"/>
    <n v="1"/>
    <n v="0"/>
  </r>
  <r>
    <x v="12"/>
    <x v="0"/>
    <x v="0"/>
    <m/>
    <n v="124"/>
    <n v="21"/>
    <n v="4"/>
    <n v="14"/>
    <n v="7"/>
    <n v="0"/>
  </r>
  <r>
    <x v="13"/>
    <x v="16"/>
    <x v="2"/>
    <m/>
    <n v="251"/>
    <n v="34"/>
    <n v="2"/>
    <n v="14"/>
    <n v="19"/>
    <n v="2"/>
  </r>
  <r>
    <x v="13"/>
    <x v="17"/>
    <x v="2"/>
    <m/>
    <n v="143"/>
    <n v="17"/>
    <n v="3"/>
    <n v="7"/>
    <n v="2"/>
    <n v="0"/>
  </r>
  <r>
    <x v="13"/>
    <x v="17"/>
    <x v="0"/>
    <m/>
    <n v="192"/>
    <n v="42"/>
    <n v="1"/>
    <n v="28"/>
    <n v="44"/>
    <n v="4"/>
  </r>
  <r>
    <x v="13"/>
    <x v="17"/>
    <x v="1"/>
    <m/>
    <n v="207"/>
    <n v="26"/>
    <n v="1"/>
    <n v="6"/>
    <n v="25"/>
    <n v="2"/>
  </r>
  <r>
    <x v="13"/>
    <x v="16"/>
    <x v="1"/>
    <m/>
    <n v="222"/>
    <n v="27"/>
    <n v="0"/>
    <n v="10"/>
    <n v="5"/>
    <n v="0"/>
  </r>
  <r>
    <x v="13"/>
    <x v="16"/>
    <x v="1"/>
    <m/>
    <n v="157"/>
    <n v="53"/>
    <n v="3"/>
    <n v="8"/>
    <n v="3"/>
    <n v="0"/>
  </r>
  <r>
    <x v="13"/>
    <x v="2"/>
    <x v="0"/>
    <m/>
    <n v="198"/>
    <n v="51"/>
    <n v="5"/>
    <n v="28"/>
    <n v="34"/>
    <n v="4"/>
  </r>
  <r>
    <x v="13"/>
    <x v="2"/>
    <x v="2"/>
    <m/>
    <n v="207"/>
    <n v="30"/>
    <n v="4"/>
    <n v="7"/>
    <n v="5"/>
    <n v="0"/>
  </r>
  <r>
    <x v="13"/>
    <x v="2"/>
    <x v="1"/>
    <m/>
    <n v="136"/>
    <n v="20"/>
    <n v="1"/>
    <n v="7"/>
    <n v="3"/>
    <n v="0"/>
  </r>
  <r>
    <x v="14"/>
    <x v="12"/>
    <x v="2"/>
    <m/>
    <n v="340"/>
    <n v="30"/>
    <n v="0"/>
    <n v="9"/>
    <n v="8"/>
    <n v="0"/>
  </r>
  <r>
    <x v="14"/>
    <x v="12"/>
    <x v="0"/>
    <m/>
    <n v="300"/>
    <n v="58"/>
    <n v="1"/>
    <n v="6"/>
    <n v="6"/>
    <n v="0"/>
  </r>
  <r>
    <x v="14"/>
    <x v="12"/>
    <x v="1"/>
    <m/>
    <n v="290"/>
    <n v="35"/>
    <n v="4"/>
    <n v="4"/>
    <n v="7"/>
    <n v="0"/>
  </r>
  <r>
    <x v="14"/>
    <x v="13"/>
    <x v="0"/>
    <m/>
    <n v="350"/>
    <n v="23"/>
    <n v="1"/>
    <n v="6"/>
    <n v="3"/>
    <n v="0"/>
  </r>
  <r>
    <x v="14"/>
    <x v="13"/>
    <x v="2"/>
    <m/>
    <n v="390"/>
    <n v="43"/>
    <n v="0"/>
    <n v="19"/>
    <n v="17"/>
    <n v="0"/>
  </r>
  <r>
    <x v="14"/>
    <x v="13"/>
    <x v="1"/>
    <m/>
    <n v="250"/>
    <n v="17"/>
    <n v="1"/>
    <n v="6"/>
    <n v="7"/>
    <n v="0"/>
  </r>
  <r>
    <x v="14"/>
    <x v="4"/>
    <x v="0"/>
    <m/>
    <n v="300"/>
    <n v="55"/>
    <n v="3"/>
    <n v="9"/>
    <n v="21"/>
    <n v="0"/>
  </r>
  <r>
    <x v="14"/>
    <x v="4"/>
    <x v="2"/>
    <m/>
    <n v="250"/>
    <n v="22"/>
    <n v="2"/>
    <n v="8"/>
    <n v="9"/>
    <n v="0"/>
  </r>
  <r>
    <x v="14"/>
    <x v="4"/>
    <x v="1"/>
    <m/>
    <n v="310"/>
    <n v="26"/>
    <n v="2"/>
    <n v="4"/>
    <n v="6"/>
    <n v="0"/>
  </r>
  <r>
    <x v="14"/>
    <x v="3"/>
    <x v="1"/>
    <m/>
    <n v="250"/>
    <n v="25"/>
    <n v="1"/>
    <n v="2"/>
    <n v="4"/>
    <n v="0"/>
  </r>
  <r>
    <x v="14"/>
    <x v="3"/>
    <x v="0"/>
    <m/>
    <n v="250"/>
    <n v="33"/>
    <n v="1"/>
    <n v="1"/>
    <n v="5"/>
    <n v="0"/>
  </r>
  <r>
    <x v="14"/>
    <x v="3"/>
    <x v="2"/>
    <m/>
    <n v="450"/>
    <n v="29"/>
    <n v="0"/>
    <n v="4"/>
    <n v="6"/>
    <n v="0"/>
  </r>
  <r>
    <x v="15"/>
    <x v="8"/>
    <x v="0"/>
    <m/>
    <n v="290"/>
    <n v="50"/>
    <n v="5"/>
    <n v="12"/>
    <n v="45"/>
    <n v="0"/>
  </r>
  <r>
    <x v="15"/>
    <x v="8"/>
    <x v="2"/>
    <m/>
    <n v="430"/>
    <n v="37"/>
    <n v="0"/>
    <n v="5"/>
    <n v="4"/>
    <n v="0"/>
  </r>
  <r>
    <x v="15"/>
    <x v="7"/>
    <x v="1"/>
    <m/>
    <n v="350"/>
    <n v="24"/>
    <n v="1"/>
    <n v="7"/>
    <n v="18"/>
    <n v="0"/>
  </r>
  <r>
    <x v="15"/>
    <x v="7"/>
    <x v="2"/>
    <m/>
    <n v="450"/>
    <n v="39"/>
    <n v="2"/>
    <n v="5"/>
    <n v="11"/>
    <n v="0"/>
  </r>
  <r>
    <x v="15"/>
    <x v="7"/>
    <x v="0"/>
    <m/>
    <n v="260"/>
    <n v="52"/>
    <n v="4"/>
    <n v="8"/>
    <n v="23"/>
    <n v="0"/>
  </r>
  <r>
    <x v="15"/>
    <x v="8"/>
    <x v="1"/>
    <m/>
    <n v="280"/>
    <n v="30"/>
    <n v="1"/>
    <n v="8"/>
    <n v="7"/>
    <n v="0"/>
  </r>
  <r>
    <x v="15"/>
    <x v="6"/>
    <x v="2"/>
    <m/>
    <n v="380"/>
    <n v="23"/>
    <n v="0"/>
    <n v="2"/>
    <n v="3"/>
    <n v="0"/>
  </r>
  <r>
    <x v="15"/>
    <x v="6"/>
    <x v="1"/>
    <m/>
    <n v="300"/>
    <n v="53"/>
    <n v="4"/>
    <n v="11"/>
    <n v="6"/>
    <n v="0"/>
  </r>
  <r>
    <x v="15"/>
    <x v="6"/>
    <x v="0"/>
    <m/>
    <n v="260"/>
    <n v="32"/>
    <n v="1"/>
    <n v="14"/>
    <n v="27"/>
    <n v="0"/>
  </r>
  <r>
    <x v="16"/>
    <x v="12"/>
    <x v="2"/>
    <m/>
    <n v="350"/>
    <n v="50"/>
    <n v="1"/>
    <n v="5"/>
    <n v="9"/>
    <n v="0"/>
  </r>
  <r>
    <x v="16"/>
    <x v="12"/>
    <x v="0"/>
    <m/>
    <n v="330"/>
    <n v="55"/>
    <n v="5"/>
    <n v="6"/>
    <n v="9"/>
    <n v="0"/>
  </r>
  <r>
    <x v="16"/>
    <x v="12"/>
    <x v="1"/>
    <m/>
    <n v="260"/>
    <n v="37"/>
    <n v="5"/>
    <n v="5"/>
    <n v="9"/>
    <n v="0"/>
  </r>
  <r>
    <x v="16"/>
    <x v="13"/>
    <x v="0"/>
    <m/>
    <n v="230"/>
    <n v="14"/>
    <n v="0"/>
    <n v="6"/>
    <n v="4"/>
    <n v="0"/>
  </r>
  <r>
    <x v="16"/>
    <x v="13"/>
    <x v="2"/>
    <m/>
    <n v="380"/>
    <n v="48"/>
    <n v="2"/>
    <n v="14"/>
    <n v="13"/>
    <n v="0"/>
  </r>
  <r>
    <x v="16"/>
    <x v="13"/>
    <x v="1"/>
    <m/>
    <n v="210"/>
    <n v="15"/>
    <n v="4"/>
    <n v="7"/>
    <n v="3"/>
    <n v="0"/>
  </r>
  <r>
    <x v="17"/>
    <x v="15"/>
    <x v="0"/>
    <s v="Parque"/>
    <n v="125"/>
    <n v="22"/>
    <n v="8"/>
    <n v="1"/>
    <n v="0"/>
    <n v="0"/>
  </r>
  <r>
    <x v="17"/>
    <x v="15"/>
    <x v="2"/>
    <m/>
    <n v="164"/>
    <n v="33"/>
    <n v="24"/>
    <n v="22"/>
    <n v="4"/>
    <n v="4"/>
  </r>
  <r>
    <x v="17"/>
    <x v="1"/>
    <x v="1"/>
    <m/>
    <n v="185"/>
    <n v="35"/>
    <n v="10"/>
    <n v="23"/>
    <n v="46"/>
    <n v="4"/>
  </r>
  <r>
    <x v="17"/>
    <x v="1"/>
    <x v="0"/>
    <m/>
    <n v="205"/>
    <n v="31"/>
    <n v="5"/>
    <n v="31"/>
    <n v="61"/>
    <n v="9"/>
  </r>
  <r>
    <x v="17"/>
    <x v="1"/>
    <x v="2"/>
    <m/>
    <n v="165"/>
    <n v="16"/>
    <n v="5"/>
    <n v="20"/>
    <n v="36"/>
    <n v="5"/>
  </r>
  <r>
    <x v="17"/>
    <x v="9"/>
    <x v="1"/>
    <m/>
    <n v="135"/>
    <n v="21"/>
    <n v="0"/>
    <n v="8"/>
    <n v="7"/>
    <n v="0"/>
  </r>
  <r>
    <x v="17"/>
    <x v="9"/>
    <x v="1"/>
    <m/>
    <n v="138"/>
    <n v="27"/>
    <n v="3"/>
    <n v="4"/>
    <n v="0"/>
    <n v="0"/>
  </r>
  <r>
    <x v="17"/>
    <x v="5"/>
    <x v="0"/>
    <m/>
    <n v="59"/>
    <n v="16"/>
    <n v="3"/>
    <n v="0"/>
    <n v="1"/>
    <n v="0"/>
  </r>
  <r>
    <x v="17"/>
    <x v="5"/>
    <x v="1"/>
    <m/>
    <n v="189"/>
    <n v="46"/>
    <n v="10"/>
    <n v="8"/>
    <n v="6"/>
    <n v="4"/>
  </r>
  <r>
    <x v="17"/>
    <x v="9"/>
    <x v="1"/>
    <m/>
    <n v="119"/>
    <n v="26"/>
    <n v="0"/>
    <n v="15"/>
    <n v="25"/>
    <n v="0"/>
  </r>
  <r>
    <x v="17"/>
    <x v="5"/>
    <x v="1"/>
    <m/>
    <n v="165"/>
    <n v="39"/>
    <n v="10"/>
    <n v="6"/>
    <n v="3"/>
    <n v="2"/>
  </r>
  <r>
    <x v="17"/>
    <x v="15"/>
    <x v="1"/>
    <m/>
    <n v="279"/>
    <n v="65"/>
    <n v="16"/>
    <n v="17"/>
    <n v="38"/>
    <n v="9"/>
  </r>
  <r>
    <x v="18"/>
    <x v="13"/>
    <x v="1"/>
    <m/>
    <n v="179"/>
    <n v="28"/>
    <n v="0"/>
    <n v="5"/>
    <n v="1"/>
    <n v="2"/>
  </r>
  <r>
    <x v="18"/>
    <x v="13"/>
    <x v="2"/>
    <m/>
    <n v="151"/>
    <n v="18"/>
    <n v="7"/>
    <n v="20"/>
    <n v="5"/>
    <n v="3"/>
  </r>
  <r>
    <x v="18"/>
    <x v="13"/>
    <x v="1"/>
    <m/>
    <n v="78"/>
    <n v="18"/>
    <n v="5"/>
    <n v="2"/>
    <n v="1"/>
    <n v="0"/>
  </r>
  <r>
    <x v="19"/>
    <x v="12"/>
    <x v="0"/>
    <m/>
    <n v="184"/>
    <n v="27"/>
    <n v="5"/>
    <n v="12"/>
    <n v="16"/>
    <n v="3"/>
  </r>
  <r>
    <x v="19"/>
    <x v="12"/>
    <x v="1"/>
    <m/>
    <n v="249"/>
    <n v="76"/>
    <n v="7"/>
    <n v="7"/>
    <n v="21"/>
    <n v="0"/>
  </r>
  <r>
    <x v="19"/>
    <x v="12"/>
    <x v="1"/>
    <m/>
    <n v="229"/>
    <n v="72"/>
    <n v="14"/>
    <n v="7"/>
    <n v="21"/>
    <n v="0"/>
  </r>
  <r>
    <x v="19"/>
    <x v="12"/>
    <x v="1"/>
    <m/>
    <n v="194"/>
    <n v="36"/>
    <n v="7"/>
    <n v="7"/>
    <n v="21"/>
    <n v="0"/>
  </r>
  <r>
    <x v="20"/>
    <x v="17"/>
    <x v="1"/>
    <m/>
    <n v="153"/>
    <n v="40"/>
    <n v="4"/>
    <n v="25"/>
    <n v="30"/>
    <n v="2"/>
  </r>
  <r>
    <x v="20"/>
    <x v="16"/>
    <x v="1"/>
    <m/>
    <n v="181"/>
    <n v="45"/>
    <n v="4"/>
    <n v="3"/>
    <n v="5"/>
    <n v="0"/>
  </r>
  <r>
    <x v="20"/>
    <x v="16"/>
    <x v="2"/>
    <m/>
    <n v="93"/>
    <n v="23"/>
    <n v="7"/>
    <n v="9"/>
    <n v="15"/>
    <n v="0"/>
  </r>
  <r>
    <x v="20"/>
    <x v="16"/>
    <x v="1"/>
    <m/>
    <n v="191"/>
    <n v="32"/>
    <n v="5"/>
    <n v="5"/>
    <n v="0"/>
    <n v="0"/>
  </r>
  <r>
    <x v="20"/>
    <x v="17"/>
    <x v="1"/>
    <m/>
    <n v="167"/>
    <n v="57"/>
    <n v="4"/>
    <n v="55"/>
    <n v="37"/>
    <n v="15"/>
  </r>
  <r>
    <x v="20"/>
    <x v="17"/>
    <x v="1"/>
    <m/>
    <n v="157"/>
    <n v="24"/>
    <n v="5"/>
    <n v="36"/>
    <n v="28"/>
    <n v="10"/>
  </r>
  <r>
    <x v="20"/>
    <x v="6"/>
    <x v="1"/>
    <m/>
    <n v="134"/>
    <n v="23"/>
    <n v="0"/>
    <n v="13"/>
    <n v="8"/>
    <n v="0"/>
  </r>
  <r>
    <x v="20"/>
    <x v="6"/>
    <x v="0"/>
    <m/>
    <n v="130"/>
    <n v="30"/>
    <n v="2"/>
    <n v="13"/>
    <n v="6"/>
    <n v="0"/>
  </r>
  <r>
    <x v="20"/>
    <x v="6"/>
    <x v="1"/>
    <m/>
    <n v="192"/>
    <n v="30"/>
    <n v="4"/>
    <n v="18"/>
    <n v="34"/>
    <n v="0"/>
  </r>
  <r>
    <x v="21"/>
    <x v="18"/>
    <x v="0"/>
    <m/>
    <n v="175"/>
    <n v="27"/>
    <n v="11"/>
    <n v="2"/>
    <n v="4"/>
    <n v="0"/>
  </r>
  <r>
    <x v="21"/>
    <x v="10"/>
    <x v="1"/>
    <m/>
    <n v="89"/>
    <n v="10"/>
    <n v="3"/>
    <n v="10"/>
    <n v="21"/>
    <n v="5"/>
  </r>
  <r>
    <x v="21"/>
    <x v="11"/>
    <x v="1"/>
    <m/>
    <n v="83"/>
    <n v="16"/>
    <n v="2"/>
    <n v="9"/>
    <n v="2"/>
    <n v="0"/>
  </r>
  <r>
    <x v="21"/>
    <x v="11"/>
    <x v="0"/>
    <m/>
    <n v="93"/>
    <n v="11"/>
    <n v="1"/>
    <n v="4"/>
    <n v="2"/>
    <n v="0"/>
  </r>
  <r>
    <x v="21"/>
    <x v="11"/>
    <x v="2"/>
    <m/>
    <n v="126"/>
    <n v="44"/>
    <n v="3"/>
    <n v="13"/>
    <n v="8"/>
    <n v="0"/>
  </r>
  <r>
    <x v="21"/>
    <x v="7"/>
    <x v="2"/>
    <m/>
    <n v="376"/>
    <n v="43"/>
    <n v="2"/>
    <n v="25"/>
    <n v="14"/>
    <n v="2"/>
  </r>
  <r>
    <x v="21"/>
    <x v="7"/>
    <x v="1"/>
    <m/>
    <n v="192"/>
    <n v="16"/>
    <n v="4"/>
    <n v="19"/>
    <n v="8"/>
    <n v="0"/>
  </r>
  <r>
    <x v="21"/>
    <x v="7"/>
    <x v="3"/>
    <m/>
    <n v="157"/>
    <n v="18"/>
    <n v="6"/>
    <n v="3"/>
    <n v="1"/>
    <n v="0"/>
  </r>
  <r>
    <x v="21"/>
    <x v="10"/>
    <x v="1"/>
    <m/>
    <n v="115"/>
    <n v="33"/>
    <n v="3"/>
    <n v="16"/>
    <n v="24"/>
    <n v="5"/>
  </r>
  <r>
    <x v="21"/>
    <x v="10"/>
    <x v="1"/>
    <m/>
    <n v="143"/>
    <n v="99"/>
    <n v="43"/>
    <n v="10"/>
    <n v="13"/>
    <n v="4"/>
  </r>
  <r>
    <x v="21"/>
    <x v="18"/>
    <x v="1"/>
    <m/>
    <n v="209"/>
    <n v="23"/>
    <n v="8"/>
    <n v="14"/>
    <n v="6"/>
    <n v="0"/>
  </r>
  <r>
    <x v="21"/>
    <x v="18"/>
    <x v="2"/>
    <m/>
    <n v="257"/>
    <n v="52"/>
    <n v="6"/>
    <n v="9"/>
    <n v="12"/>
    <n v="3"/>
  </r>
  <r>
    <x v="22"/>
    <x v="3"/>
    <x v="2"/>
    <m/>
    <n v="191"/>
    <n v="37"/>
    <n v="23"/>
    <n v="10"/>
    <n v="14"/>
    <n v="4"/>
  </r>
  <r>
    <x v="22"/>
    <x v="3"/>
    <x v="1"/>
    <m/>
    <n v="195"/>
    <n v="43"/>
    <n v="8"/>
    <n v="11"/>
    <n v="9"/>
    <n v="13"/>
  </r>
  <r>
    <x v="22"/>
    <x v="3"/>
    <x v="1"/>
    <m/>
    <n v="174"/>
    <n v="44"/>
    <n v="3"/>
    <n v="11"/>
    <n v="7"/>
    <n v="3"/>
  </r>
  <r>
    <x v="22"/>
    <x v="15"/>
    <x v="1"/>
    <m/>
    <n v="199"/>
    <n v="44"/>
    <n v="4"/>
    <n v="4"/>
    <n v="7"/>
    <n v="3"/>
  </r>
  <r>
    <x v="22"/>
    <x v="15"/>
    <x v="1"/>
    <m/>
    <n v="117"/>
    <n v="19"/>
    <n v="9"/>
    <n v="4"/>
    <n v="7"/>
    <n v="4"/>
  </r>
  <r>
    <x v="22"/>
    <x v="15"/>
    <x v="0"/>
    <m/>
    <n v="99"/>
    <n v="13"/>
    <n v="0"/>
    <n v="0"/>
    <n v="0"/>
    <n v="0"/>
  </r>
  <r>
    <x v="23"/>
    <x v="9"/>
    <x v="0"/>
    <m/>
    <n v="212"/>
    <n v="56"/>
    <n v="10"/>
    <n v="43"/>
    <n v="46"/>
    <n v="10"/>
  </r>
  <r>
    <x v="23"/>
    <x v="9"/>
    <x v="1"/>
    <m/>
    <n v="150"/>
    <n v="44"/>
    <n v="8"/>
    <n v="6"/>
    <n v="11"/>
    <n v="0"/>
  </r>
  <r>
    <x v="23"/>
    <x v="9"/>
    <x v="2"/>
    <m/>
    <n v="85"/>
    <n v="10"/>
    <n v="14"/>
    <n v="2"/>
    <n v="5"/>
    <n v="0"/>
  </r>
  <r>
    <x v="23"/>
    <x v="16"/>
    <x v="1"/>
    <m/>
    <n v="67"/>
    <n v="16"/>
    <n v="-10"/>
    <n v="10"/>
    <n v="5"/>
    <n v="0"/>
  </r>
  <r>
    <x v="23"/>
    <x v="16"/>
    <x v="2"/>
    <m/>
    <n v="95"/>
    <n v="31"/>
    <n v="7"/>
    <n v="22"/>
    <n v="8"/>
    <n v="5"/>
  </r>
  <r>
    <x v="23"/>
    <x v="16"/>
    <x v="1"/>
    <m/>
    <n v="57"/>
    <n v="22"/>
    <n v="5"/>
    <n v="15"/>
    <n v="7"/>
    <n v="0"/>
  </r>
  <r>
    <x v="24"/>
    <x v="8"/>
    <x v="0"/>
    <m/>
    <n v="182"/>
    <n v="62"/>
    <n v="9"/>
    <n v="13"/>
    <n v="64"/>
    <n v="1"/>
  </r>
  <r>
    <x v="24"/>
    <x v="14"/>
    <x v="1"/>
    <s v="Parque"/>
    <n v="205"/>
    <n v="39"/>
    <n v="6"/>
    <n v="47"/>
    <n v="72"/>
    <n v="8"/>
  </r>
  <r>
    <x v="24"/>
    <x v="14"/>
    <x v="1"/>
    <m/>
    <n v="193"/>
    <n v="28"/>
    <n v="9"/>
    <n v="7"/>
    <n v="12"/>
    <n v="0"/>
  </r>
  <r>
    <x v="24"/>
    <x v="14"/>
    <x v="1"/>
    <m/>
    <n v="239"/>
    <n v="78"/>
    <n v="3"/>
    <n v="14"/>
    <n v="45"/>
    <n v="0"/>
  </r>
  <r>
    <x v="24"/>
    <x v="11"/>
    <x v="2"/>
    <m/>
    <n v="244"/>
    <n v="31"/>
    <n v="0"/>
    <n v="14"/>
    <n v="8"/>
    <n v="0"/>
  </r>
  <r>
    <x v="24"/>
    <x v="11"/>
    <x v="0"/>
    <m/>
    <n v="257"/>
    <n v="52"/>
    <n v="6"/>
    <n v="16"/>
    <n v="22"/>
    <n v="6"/>
  </r>
  <r>
    <x v="24"/>
    <x v="11"/>
    <x v="1"/>
    <m/>
    <n v="98"/>
    <n v="26"/>
    <n v="7"/>
    <n v="11"/>
    <n v="19"/>
    <n v="0"/>
  </r>
  <r>
    <x v="24"/>
    <x v="8"/>
    <x v="1"/>
    <m/>
    <n v="273"/>
    <n v="64"/>
    <n v="16"/>
    <n v="75"/>
    <n v="12"/>
    <n v="1"/>
  </r>
  <r>
    <x v="24"/>
    <x v="8"/>
    <x v="2"/>
    <m/>
    <n v="130"/>
    <n v="24"/>
    <n v="1"/>
    <n v="6"/>
    <n v="12"/>
    <n v="0"/>
  </r>
  <r>
    <x v="24"/>
    <x v="2"/>
    <x v="2"/>
    <m/>
    <n v="105"/>
    <n v="14"/>
    <n v="7"/>
    <n v="34"/>
    <n v="12"/>
    <n v="9"/>
  </r>
  <r>
    <x v="24"/>
    <x v="2"/>
    <x v="1"/>
    <m/>
    <n v="175"/>
    <n v="35"/>
    <n v="12"/>
    <n v="11"/>
    <n v="8"/>
    <n v="0"/>
  </r>
  <r>
    <x v="24"/>
    <x v="2"/>
    <x v="1"/>
    <m/>
    <n v="169"/>
    <n v="26"/>
    <n v="15"/>
    <n v="8"/>
    <n v="3"/>
    <n v="0"/>
  </r>
  <r>
    <x v="25"/>
    <x v="4"/>
    <x v="1"/>
    <m/>
    <n v="163"/>
    <n v="36"/>
    <n v="7"/>
    <n v="9"/>
    <n v="18"/>
    <n v="0"/>
  </r>
  <r>
    <x v="25"/>
    <x v="4"/>
    <x v="3"/>
    <m/>
    <n v="199"/>
    <n v="44"/>
    <n v="9"/>
    <n v="31"/>
    <n v="49"/>
    <n v="2"/>
  </r>
  <r>
    <x v="25"/>
    <x v="4"/>
    <x v="2"/>
    <m/>
    <n v="241"/>
    <n v="19"/>
    <n v="5"/>
    <n v="9"/>
    <n v="20"/>
    <n v="0"/>
  </r>
  <r>
    <x v="25"/>
    <x v="0"/>
    <x v="1"/>
    <m/>
    <n v="201"/>
    <n v="33"/>
    <n v="12"/>
    <n v="21"/>
    <n v="41"/>
    <n v="2"/>
  </r>
  <r>
    <x v="25"/>
    <x v="0"/>
    <x v="1"/>
    <m/>
    <n v="264"/>
    <n v="77"/>
    <n v="20"/>
    <n v="28"/>
    <n v="39"/>
    <n v="4"/>
  </r>
  <r>
    <x v="25"/>
    <x v="5"/>
    <x v="0"/>
    <m/>
    <n v="45"/>
    <n v="12"/>
    <n v="0"/>
    <n v="2"/>
    <n v="1"/>
    <n v="0"/>
  </r>
  <r>
    <x v="25"/>
    <x v="5"/>
    <x v="1"/>
    <m/>
    <n v="461"/>
    <n v="98"/>
    <n v="0"/>
    <n v="28"/>
    <n v="36"/>
    <n v="8"/>
  </r>
  <r>
    <x v="25"/>
    <x v="5"/>
    <x v="1"/>
    <m/>
    <n v="172"/>
    <n v="22"/>
    <n v="0"/>
    <n v="5"/>
    <n v="5"/>
    <n v="0"/>
  </r>
  <r>
    <x v="25"/>
    <x v="10"/>
    <x v="0"/>
    <m/>
    <n v="204"/>
    <n v="56"/>
    <n v="11"/>
    <n v="80"/>
    <n v="52"/>
    <n v="32"/>
  </r>
  <r>
    <x v="25"/>
    <x v="10"/>
    <x v="2"/>
    <m/>
    <n v="104"/>
    <n v="37"/>
    <n v="7"/>
    <n v="10"/>
    <n v="17"/>
    <n v="2"/>
  </r>
  <r>
    <x v="25"/>
    <x v="10"/>
    <x v="1"/>
    <m/>
    <n v="98"/>
    <n v="18"/>
    <n v="0"/>
    <n v="0"/>
    <n v="0"/>
    <n v="0"/>
  </r>
  <r>
    <x v="25"/>
    <x v="0"/>
    <x v="1"/>
    <m/>
    <n v="278"/>
    <n v="75"/>
    <n v="12"/>
    <n v="25"/>
    <n v="41"/>
    <n v="1"/>
  </r>
  <r>
    <x v="26"/>
    <x v="13"/>
    <x v="1"/>
    <m/>
    <n v="129"/>
    <n v="24"/>
    <n v="0"/>
    <n v="22"/>
    <n v="13"/>
    <n v="0"/>
  </r>
  <r>
    <x v="26"/>
    <x v="13"/>
    <x v="2"/>
    <m/>
    <n v="124"/>
    <n v="22"/>
    <n v="5"/>
    <n v="28"/>
    <n v="31"/>
    <n v="1"/>
  </r>
  <r>
    <x v="26"/>
    <x v="13"/>
    <x v="1"/>
    <m/>
    <n v="190"/>
    <n v="39"/>
    <n v="1"/>
    <n v="26"/>
    <n v="1"/>
    <n v="0"/>
  </r>
  <r>
    <x v="26"/>
    <x v="17"/>
    <x v="1"/>
    <m/>
    <n v="178"/>
    <n v="35"/>
    <n v="5"/>
    <n v="11"/>
    <n v="3"/>
    <n v="2"/>
  </r>
  <r>
    <x v="26"/>
    <x v="17"/>
    <x v="1"/>
    <m/>
    <n v="126"/>
    <n v="27"/>
    <n v="3"/>
    <n v="11"/>
    <n v="44"/>
    <n v="7"/>
  </r>
  <r>
    <x v="26"/>
    <x v="17"/>
    <x v="1"/>
    <m/>
    <n v="193"/>
    <n v="37"/>
    <n v="8"/>
    <n v="44"/>
    <n v="20"/>
    <n v="3"/>
  </r>
  <r>
    <x v="26"/>
    <x v="12"/>
    <x v="1"/>
    <m/>
    <n v="199"/>
    <n v="37"/>
    <n v="29"/>
    <n v="76"/>
    <n v="15"/>
    <n v="68"/>
  </r>
  <r>
    <x v="26"/>
    <x v="12"/>
    <x v="1"/>
    <m/>
    <n v="276"/>
    <n v="89"/>
    <n v="10"/>
    <n v="58"/>
    <n v="114"/>
    <n v="31"/>
  </r>
  <r>
    <x v="26"/>
    <x v="12"/>
    <x v="1"/>
    <m/>
    <n v="219"/>
    <n v="82"/>
    <n v="10"/>
    <n v="38"/>
    <n v="37"/>
    <n v="5"/>
  </r>
  <r>
    <x v="27"/>
    <x v="6"/>
    <x v="3"/>
    <m/>
    <n v="216"/>
    <n v="36"/>
    <n v="1"/>
    <n v="24"/>
    <n v="19"/>
    <n v="2"/>
  </r>
  <r>
    <x v="27"/>
    <x v="6"/>
    <x v="0"/>
    <m/>
    <n v="337"/>
    <n v="62"/>
    <n v="4"/>
    <n v="80"/>
    <n v="44"/>
    <n v="1"/>
  </r>
  <r>
    <x v="27"/>
    <x v="6"/>
    <x v="1"/>
    <m/>
    <n v="294"/>
    <n v="65"/>
    <n v="4"/>
    <n v="61"/>
    <n v="54"/>
    <n v="7"/>
  </r>
  <r>
    <x v="28"/>
    <x v="16"/>
    <x v="2"/>
    <m/>
    <n v="188"/>
    <n v="28"/>
    <n v="6"/>
    <n v="45"/>
    <n v="13"/>
    <n v="6"/>
  </r>
  <r>
    <x v="28"/>
    <x v="12"/>
    <x v="1"/>
    <m/>
    <n v="191"/>
    <n v="29"/>
    <n v="8"/>
    <n v="3"/>
    <n v="5"/>
    <n v="0"/>
  </r>
  <r>
    <x v="28"/>
    <x v="12"/>
    <x v="0"/>
    <m/>
    <n v="198"/>
    <n v="23"/>
    <n v="9"/>
    <n v="7"/>
    <n v="4"/>
    <n v="0"/>
  </r>
  <r>
    <x v="28"/>
    <x v="12"/>
    <x v="1"/>
    <m/>
    <n v="199"/>
    <n v="27"/>
    <n v="8"/>
    <n v="8"/>
    <n v="5"/>
    <n v="2"/>
  </r>
  <r>
    <x v="28"/>
    <x v="16"/>
    <x v="1"/>
    <m/>
    <n v="206"/>
    <n v="27"/>
    <n v="10"/>
    <n v="12"/>
    <n v="3"/>
    <n v="0"/>
  </r>
  <r>
    <x v="28"/>
    <x v="16"/>
    <x v="1"/>
    <m/>
    <n v="227"/>
    <n v="52"/>
    <n v="7"/>
    <n v="9"/>
    <n v="12"/>
    <n v="0"/>
  </r>
  <r>
    <x v="29"/>
    <x v="5"/>
    <x v="1"/>
    <m/>
    <n v="197"/>
    <n v="45"/>
    <n v="51"/>
    <n v="21"/>
    <n v="22"/>
    <n v="3"/>
  </r>
  <r>
    <x v="29"/>
    <x v="5"/>
    <x v="0"/>
    <m/>
    <n v="18"/>
    <n v="5"/>
    <n v="1"/>
    <n v="0"/>
    <n v="2"/>
    <n v="0"/>
  </r>
  <r>
    <x v="29"/>
    <x v="17"/>
    <x v="1"/>
    <m/>
    <n v="230"/>
    <n v="56"/>
    <n v="4"/>
    <n v="66"/>
    <n v="68"/>
    <n v="5"/>
  </r>
  <r>
    <x v="29"/>
    <x v="17"/>
    <x v="1"/>
    <m/>
    <n v="220"/>
    <n v="41"/>
    <n v="7"/>
    <n v="16"/>
    <n v="12"/>
    <n v="0"/>
  </r>
  <r>
    <x v="29"/>
    <x v="17"/>
    <x v="1"/>
    <m/>
    <n v="161"/>
    <n v="52"/>
    <n v="5"/>
    <n v="19"/>
    <n v="35"/>
    <n v="2"/>
  </r>
  <r>
    <x v="29"/>
    <x v="17"/>
    <x v="1"/>
    <m/>
    <n v="161"/>
    <n v="52"/>
    <n v="5"/>
    <n v="19"/>
    <n v="35"/>
    <n v="2"/>
  </r>
  <r>
    <x v="29"/>
    <x v="2"/>
    <x v="2"/>
    <m/>
    <n v="229"/>
    <n v="52"/>
    <n v="9"/>
    <n v="12"/>
    <n v="16"/>
    <n v="0"/>
  </r>
  <r>
    <x v="29"/>
    <x v="2"/>
    <x v="1"/>
    <m/>
    <n v="92"/>
    <n v="35"/>
    <n v="4"/>
    <n v="25"/>
    <n v="11"/>
    <n v="2"/>
  </r>
  <r>
    <x v="29"/>
    <x v="2"/>
    <x v="1"/>
    <m/>
    <n v="139"/>
    <n v="25"/>
    <n v="3"/>
    <n v="12"/>
    <n v="3"/>
    <n v="0"/>
  </r>
  <r>
    <x v="30"/>
    <x v="10"/>
    <x v="1"/>
    <m/>
    <n v="410"/>
    <n v="78"/>
    <n v="9"/>
    <n v="18"/>
    <n v="13"/>
    <n v="1"/>
  </r>
  <r>
    <x v="30"/>
    <x v="10"/>
    <x v="1"/>
    <m/>
    <n v="373"/>
    <n v="96"/>
    <n v="21"/>
    <n v="22"/>
    <n v="17"/>
    <n v="2"/>
  </r>
  <r>
    <x v="30"/>
    <x v="10"/>
    <x v="1"/>
    <m/>
    <n v="265"/>
    <n v="75"/>
    <n v="20"/>
    <n v="20"/>
    <n v="21"/>
    <n v="1"/>
  </r>
  <r>
    <x v="30"/>
    <x v="11"/>
    <x v="0"/>
    <m/>
    <n v="98"/>
    <n v="23"/>
    <n v="0"/>
    <n v="5"/>
    <n v="4"/>
    <n v="0"/>
  </r>
  <r>
    <x v="30"/>
    <x v="11"/>
    <x v="1"/>
    <m/>
    <n v="210"/>
    <n v="101"/>
    <n v="3"/>
    <n v="16"/>
    <n v="24"/>
    <n v="2"/>
  </r>
  <r>
    <x v="30"/>
    <x v="11"/>
    <x v="2"/>
    <m/>
    <n v="599"/>
    <n v="163"/>
    <n v="0"/>
    <n v="49"/>
    <n v="43"/>
    <n v="6"/>
  </r>
  <r>
    <x v="30"/>
    <x v="18"/>
    <x v="0"/>
    <m/>
    <n v="159"/>
    <n v="28"/>
    <n v="6"/>
    <n v="18"/>
    <n v="16"/>
    <n v="2"/>
  </r>
  <r>
    <x v="30"/>
    <x v="18"/>
    <x v="2"/>
    <m/>
    <n v="75"/>
    <n v="21"/>
    <n v="3"/>
    <n v="7"/>
    <n v="8"/>
    <n v="1"/>
  </r>
  <r>
    <x v="30"/>
    <x v="18"/>
    <x v="1"/>
    <m/>
    <n v="57"/>
    <n v="25"/>
    <n v="4"/>
    <n v="11"/>
    <n v="3"/>
    <n v="2"/>
  </r>
  <r>
    <x v="30"/>
    <x v="3"/>
    <x v="2"/>
    <m/>
    <n v="138"/>
    <n v="24"/>
    <n v="8"/>
    <n v="24"/>
    <n v="3"/>
    <n v="0"/>
  </r>
  <r>
    <x v="30"/>
    <x v="3"/>
    <x v="1"/>
    <m/>
    <n v="74"/>
    <n v="43"/>
    <n v="12"/>
    <n v="4"/>
    <n v="4"/>
    <n v="0"/>
  </r>
  <r>
    <x v="30"/>
    <x v="3"/>
    <x v="1"/>
    <m/>
    <n v="45"/>
    <n v="5"/>
    <n v="11"/>
    <n v="1"/>
    <n v="0"/>
    <n v="0"/>
  </r>
  <r>
    <x v="31"/>
    <x v="1"/>
    <x v="1"/>
    <m/>
    <n v="94"/>
    <n v="40"/>
    <n v="0"/>
    <n v="27"/>
    <n v="8"/>
    <n v="0"/>
  </r>
  <r>
    <x v="31"/>
    <x v="1"/>
    <x v="2"/>
    <m/>
    <n v="178"/>
    <n v="42"/>
    <n v="10"/>
    <n v="35"/>
    <n v="20"/>
    <n v="5"/>
  </r>
  <r>
    <x v="31"/>
    <x v="1"/>
    <x v="0"/>
    <m/>
    <n v="199"/>
    <n v="29"/>
    <n v="11"/>
    <n v="143"/>
    <n v="35"/>
    <n v="10"/>
  </r>
  <r>
    <x v="31"/>
    <x v="4"/>
    <x v="1"/>
    <m/>
    <n v="138"/>
    <n v="21"/>
    <n v="8"/>
    <n v="8"/>
    <n v="7"/>
    <n v="1"/>
  </r>
  <r>
    <x v="31"/>
    <x v="0"/>
    <x v="1"/>
    <m/>
    <n v="263"/>
    <n v="94"/>
    <n v="12"/>
    <n v="14"/>
    <n v="44"/>
    <n v="20"/>
  </r>
  <r>
    <x v="31"/>
    <x v="0"/>
    <x v="1"/>
    <m/>
    <n v="120"/>
    <n v="35"/>
    <n v="10"/>
    <n v="24"/>
    <n v="30"/>
    <n v="10"/>
  </r>
  <r>
    <x v="31"/>
    <x v="0"/>
    <x v="1"/>
    <m/>
    <n v="234"/>
    <n v="70"/>
    <n v="11"/>
    <n v="22"/>
    <n v="37"/>
    <n v="10"/>
  </r>
  <r>
    <x v="31"/>
    <x v="4"/>
    <x v="1"/>
    <m/>
    <n v="118"/>
    <n v="14"/>
    <n v="21"/>
    <n v="17"/>
    <n v="22"/>
    <n v="2"/>
  </r>
  <r>
    <x v="31"/>
    <x v="4"/>
    <x v="1"/>
    <m/>
    <n v="104"/>
    <n v="52"/>
    <n v="8"/>
    <n v="9"/>
    <n v="43"/>
    <n v="1"/>
  </r>
  <r>
    <x v="31"/>
    <x v="5"/>
    <x v="1"/>
    <m/>
    <n v="301"/>
    <n v="166"/>
    <n v="7"/>
    <n v="64"/>
    <n v="78"/>
    <n v="8"/>
  </r>
  <r>
    <x v="31"/>
    <x v="5"/>
    <x v="1"/>
    <m/>
    <n v="63"/>
    <n v="13"/>
    <n v="0"/>
    <n v="10"/>
    <n v="10"/>
    <n v="1"/>
  </r>
  <r>
    <x v="31"/>
    <x v="5"/>
    <x v="1"/>
    <m/>
    <n v="137"/>
    <n v="24"/>
    <n v="3"/>
    <n v="6"/>
    <n v="1"/>
    <n v="0"/>
  </r>
  <r>
    <x v="32"/>
    <x v="18"/>
    <x v="2"/>
    <m/>
    <n v="192"/>
    <n v="56"/>
    <n v="5"/>
    <n v="11"/>
    <n v="27"/>
    <n v="4"/>
  </r>
  <r>
    <x v="32"/>
    <x v="18"/>
    <x v="1"/>
    <m/>
    <n v="156"/>
    <n v="28"/>
    <n v="9"/>
    <n v="2"/>
    <n v="6"/>
    <n v="0"/>
  </r>
  <r>
    <x v="32"/>
    <x v="18"/>
    <x v="1"/>
    <m/>
    <n v="34"/>
    <n v="15"/>
    <n v="3"/>
    <n v="2"/>
    <n v="11"/>
    <n v="1"/>
  </r>
  <r>
    <x v="32"/>
    <x v="13"/>
    <x v="1"/>
    <m/>
    <n v="116"/>
    <n v="21"/>
    <n v="11"/>
    <n v="3"/>
    <n v="0"/>
    <n v="0"/>
  </r>
  <r>
    <x v="32"/>
    <x v="12"/>
    <x v="1"/>
    <m/>
    <n v="175"/>
    <n v="39"/>
    <n v="9"/>
    <n v="15"/>
    <n v="9"/>
    <n v="16"/>
  </r>
  <r>
    <x v="32"/>
    <x v="12"/>
    <x v="1"/>
    <s v="Clínica"/>
    <n v="150"/>
    <n v="32"/>
    <n v="9"/>
    <n v="34"/>
    <n v="12"/>
    <n v="20"/>
  </r>
  <r>
    <x v="32"/>
    <x v="12"/>
    <x v="1"/>
    <s v="Clínica"/>
    <n v="138"/>
    <n v="25"/>
    <n v="9"/>
    <n v="10"/>
    <n v="7"/>
    <n v="11"/>
  </r>
  <r>
    <x v="32"/>
    <x v="13"/>
    <x v="1"/>
    <m/>
    <n v="223"/>
    <n v="29"/>
    <n v="7"/>
    <n v="13"/>
    <n v="11"/>
    <n v="0"/>
  </r>
  <r>
    <x v="32"/>
    <x v="13"/>
    <x v="1"/>
    <m/>
    <n v="141"/>
    <n v="36"/>
    <n v="11"/>
    <n v="30"/>
    <n v="13"/>
    <n v="0"/>
  </r>
  <r>
    <x v="33"/>
    <x v="6"/>
    <x v="1"/>
    <m/>
    <n v="142"/>
    <n v="35"/>
    <n v="3"/>
    <n v="27"/>
    <n v="28"/>
    <n v="0"/>
  </r>
  <r>
    <x v="33"/>
    <x v="6"/>
    <x v="1"/>
    <m/>
    <n v="205"/>
    <n v="35"/>
    <n v="0"/>
    <n v="42"/>
    <n v="45"/>
    <n v="1"/>
  </r>
  <r>
    <x v="33"/>
    <x v="14"/>
    <x v="0"/>
    <m/>
    <n v="79"/>
    <n v="24"/>
    <n v="8"/>
    <n v="35"/>
    <n v="20"/>
    <n v="9"/>
  </r>
  <r>
    <x v="33"/>
    <x v="14"/>
    <x v="1"/>
    <m/>
    <n v="194"/>
    <n v="42"/>
    <n v="10"/>
    <n v="19"/>
    <n v="14"/>
    <n v="4"/>
  </r>
  <r>
    <x v="33"/>
    <x v="16"/>
    <x v="1"/>
    <m/>
    <n v="289"/>
    <n v="77"/>
    <n v="0"/>
    <n v="16"/>
    <n v="5"/>
    <n v="0"/>
  </r>
  <r>
    <x v="33"/>
    <x v="16"/>
    <x v="2"/>
    <m/>
    <n v="289"/>
    <n v="7"/>
    <n v="1"/>
    <n v="13"/>
    <n v="14"/>
    <n v="4"/>
  </r>
  <r>
    <x v="33"/>
    <x v="14"/>
    <x v="2"/>
    <m/>
    <n v="194"/>
    <n v="44"/>
    <n v="4"/>
    <n v="32"/>
    <n v="54"/>
    <n v="10"/>
  </r>
  <r>
    <x v="33"/>
    <x v="6"/>
    <x v="1"/>
    <m/>
    <n v="232"/>
    <n v="36"/>
    <n v="6"/>
    <n v="48"/>
    <n v="52"/>
    <n v="2"/>
  </r>
  <r>
    <x v="33"/>
    <x v="16"/>
    <x v="1"/>
    <m/>
    <n v="162"/>
    <n v="65"/>
    <n v="2"/>
    <n v="4"/>
    <n v="7"/>
    <n v="0"/>
  </r>
  <r>
    <x v="34"/>
    <x v="12"/>
    <x v="1"/>
    <m/>
    <n v="162"/>
    <n v="41"/>
    <n v="3"/>
    <n v="7"/>
    <n v="9"/>
    <n v="0"/>
  </r>
  <r>
    <x v="34"/>
    <x v="12"/>
    <x v="1"/>
    <m/>
    <n v="200"/>
    <n v="51"/>
    <n v="4"/>
    <n v="14"/>
    <n v="4"/>
    <n v="0"/>
  </r>
  <r>
    <x v="34"/>
    <x v="12"/>
    <x v="0"/>
    <m/>
    <n v="232"/>
    <n v="79"/>
    <n v="6"/>
    <n v="20"/>
    <n v="19"/>
    <n v="0"/>
  </r>
  <r>
    <x v="34"/>
    <x v="0"/>
    <x v="1"/>
    <m/>
    <n v="165"/>
    <n v="39"/>
    <n v="14"/>
    <n v="25"/>
    <n v="36"/>
    <n v="10"/>
  </r>
  <r>
    <x v="34"/>
    <x v="0"/>
    <x v="0"/>
    <m/>
    <n v="191"/>
    <n v="40"/>
    <n v="10"/>
    <n v="20"/>
    <n v="30"/>
    <n v="9"/>
  </r>
  <r>
    <x v="34"/>
    <x v="0"/>
    <x v="1"/>
    <m/>
    <n v="127"/>
    <n v="46"/>
    <n v="14"/>
    <n v="17"/>
    <n v="39"/>
    <n v="8"/>
  </r>
  <r>
    <x v="34"/>
    <x v="18"/>
    <x v="0"/>
    <m/>
    <n v="27"/>
    <n v="7"/>
    <n v="3"/>
    <n v="2"/>
    <n v="4"/>
    <n v="0"/>
  </r>
  <r>
    <x v="34"/>
    <x v="18"/>
    <x v="1"/>
    <s v="punto intercesión puente peatonal super cade del sur"/>
    <n v="33"/>
    <n v="11"/>
    <n v="0"/>
    <n v="3"/>
    <n v="5"/>
    <n v="0"/>
  </r>
  <r>
    <x v="34"/>
    <x v="18"/>
    <x v="2"/>
    <s v="-Punto de intercesión entre avenida 57 R sur con calle 65"/>
    <n v="91"/>
    <n v="22"/>
    <n v="6"/>
    <n v="10"/>
    <n v="17"/>
    <n v="1"/>
  </r>
  <r>
    <x v="35"/>
    <x v="7"/>
    <x v="1"/>
    <m/>
    <n v="256"/>
    <n v="35"/>
    <n v="6"/>
    <n v="62"/>
    <n v="28"/>
    <n v="10"/>
  </r>
  <r>
    <x v="35"/>
    <x v="7"/>
    <x v="1"/>
    <m/>
    <n v="169"/>
    <n v="16"/>
    <n v="6"/>
    <n v="6"/>
    <n v="9"/>
    <n v="0"/>
  </r>
  <r>
    <x v="35"/>
    <x v="7"/>
    <x v="2"/>
    <m/>
    <n v="356"/>
    <n v="48"/>
    <n v="2"/>
    <n v="80"/>
    <n v="62"/>
    <n v="3"/>
  </r>
  <r>
    <x v="35"/>
    <x v="2"/>
    <x v="1"/>
    <m/>
    <n v="150"/>
    <n v="65"/>
    <n v="16"/>
    <n v="13"/>
    <n v="17"/>
    <n v="2"/>
  </r>
  <r>
    <x v="35"/>
    <x v="2"/>
    <x v="2"/>
    <m/>
    <n v="307"/>
    <n v="58"/>
    <n v="20"/>
    <n v="109"/>
    <n v="16"/>
    <n v="1"/>
  </r>
  <r>
    <x v="35"/>
    <x v="2"/>
    <x v="1"/>
    <m/>
    <n v="45"/>
    <n v="48"/>
    <n v="5"/>
    <n v="32"/>
    <n v="41"/>
    <n v="5"/>
  </r>
  <r>
    <x v="36"/>
    <x v="9"/>
    <x v="2"/>
    <m/>
    <n v="130"/>
    <n v="56"/>
    <n v="10"/>
    <n v="0"/>
    <n v="0"/>
    <n v="0"/>
  </r>
  <r>
    <x v="36"/>
    <x v="9"/>
    <x v="1"/>
    <m/>
    <n v="121"/>
    <n v="40"/>
    <n v="1"/>
    <n v="5"/>
    <n v="13"/>
    <n v="1"/>
  </r>
  <r>
    <x v="36"/>
    <x v="9"/>
    <x v="0"/>
    <m/>
    <n v="59"/>
    <n v="39"/>
    <n v="5"/>
    <n v="24"/>
    <n v="48"/>
    <n v="4"/>
  </r>
  <r>
    <x v="36"/>
    <x v="6"/>
    <x v="0"/>
    <m/>
    <n v="145"/>
    <n v="24"/>
    <n v="8"/>
    <n v="25"/>
    <n v="21"/>
    <n v="2"/>
  </r>
  <r>
    <x v="36"/>
    <x v="6"/>
    <x v="1"/>
    <m/>
    <n v="151"/>
    <n v="21"/>
    <n v="1"/>
    <n v="8"/>
    <n v="12"/>
    <n v="1"/>
  </r>
  <r>
    <x v="36"/>
    <x v="6"/>
    <x v="1"/>
    <m/>
    <n v="208"/>
    <n v="39"/>
    <n v="8"/>
    <n v="24"/>
    <n v="24"/>
    <n v="1"/>
  </r>
  <r>
    <x v="37"/>
    <x v="3"/>
    <x v="1"/>
    <m/>
    <n v="170"/>
    <n v="41"/>
    <n v="5"/>
    <n v="25"/>
    <n v="18"/>
    <n v="0"/>
  </r>
  <r>
    <x v="37"/>
    <x v="3"/>
    <x v="2"/>
    <m/>
    <n v="187"/>
    <n v="32"/>
    <n v="3"/>
    <n v="10"/>
    <n v="3"/>
    <n v="0"/>
  </r>
  <r>
    <x v="37"/>
    <x v="3"/>
    <x v="1"/>
    <m/>
    <n v="111"/>
    <n v="28"/>
    <n v="10"/>
    <n v="1"/>
    <n v="0"/>
    <n v="0"/>
  </r>
  <r>
    <x v="37"/>
    <x v="13"/>
    <x v="3"/>
    <m/>
    <n v="29"/>
    <n v="13"/>
    <n v="2"/>
    <n v="1"/>
    <n v="2"/>
    <n v="0"/>
  </r>
  <r>
    <x v="37"/>
    <x v="13"/>
    <x v="3"/>
    <m/>
    <n v="107"/>
    <n v="27"/>
    <n v="9"/>
    <n v="11"/>
    <n v="7"/>
    <n v="0"/>
  </r>
  <r>
    <x v="37"/>
    <x v="13"/>
    <x v="2"/>
    <m/>
    <n v="270"/>
    <n v="30"/>
    <n v="7"/>
    <n v="35"/>
    <n v="38"/>
    <n v="0"/>
  </r>
  <r>
    <x v="38"/>
    <x v="8"/>
    <x v="1"/>
    <m/>
    <n v="94"/>
    <n v="27"/>
    <n v="7"/>
    <n v="14"/>
    <n v="4"/>
    <n v="0"/>
  </r>
  <r>
    <x v="38"/>
    <x v="8"/>
    <x v="1"/>
    <m/>
    <n v="183"/>
    <n v="57"/>
    <n v="13"/>
    <n v="31"/>
    <n v="21"/>
    <n v="1"/>
  </r>
  <r>
    <x v="38"/>
    <x v="8"/>
    <x v="1"/>
    <m/>
    <n v="132"/>
    <n v="48"/>
    <n v="20"/>
    <n v="21"/>
    <n v="4"/>
    <n v="0"/>
  </r>
  <r>
    <x v="38"/>
    <x v="13"/>
    <x v="1"/>
    <m/>
    <n v="202"/>
    <n v="48"/>
    <n v="4"/>
    <n v="30"/>
    <n v="33"/>
    <n v="7"/>
  </r>
  <r>
    <x v="38"/>
    <x v="17"/>
    <x v="1"/>
    <m/>
    <n v="297"/>
    <n v="58"/>
    <n v="7"/>
    <n v="90"/>
    <n v="68"/>
    <n v="3"/>
  </r>
  <r>
    <x v="38"/>
    <x v="17"/>
    <x v="1"/>
    <m/>
    <n v="163"/>
    <n v="17"/>
    <n v="0"/>
    <n v="13"/>
    <n v="9"/>
    <n v="1"/>
  </r>
  <r>
    <x v="39"/>
    <x v="12"/>
    <x v="1"/>
    <m/>
    <n v="41"/>
    <n v="28"/>
    <n v="13"/>
    <n v="0"/>
    <n v="4"/>
    <n v="0"/>
  </r>
  <r>
    <x v="39"/>
    <x v="12"/>
    <x v="0"/>
    <m/>
    <n v="88"/>
    <n v="54"/>
    <n v="13"/>
    <n v="4"/>
    <n v="5"/>
    <n v="0"/>
  </r>
  <r>
    <x v="39"/>
    <x v="12"/>
    <x v="1"/>
    <m/>
    <n v="170"/>
    <n v="46"/>
    <n v="7"/>
    <n v="5"/>
    <n v="8"/>
    <n v="0"/>
  </r>
  <r>
    <x v="39"/>
    <x v="16"/>
    <x v="3"/>
    <m/>
    <n v="189"/>
    <n v="63"/>
    <n v="9"/>
    <n v="17"/>
    <n v="23"/>
    <n v="2"/>
  </r>
  <r>
    <x v="39"/>
    <x v="16"/>
    <x v="3"/>
    <m/>
    <n v="175"/>
    <n v="61"/>
    <n v="16"/>
    <n v="6"/>
    <n v="6"/>
    <n v="1"/>
  </r>
  <r>
    <x v="39"/>
    <x v="16"/>
    <x v="2"/>
    <m/>
    <n v="139"/>
    <n v="66"/>
    <n v="5"/>
    <n v="38"/>
    <n v="44"/>
    <n v="3"/>
  </r>
  <r>
    <x v="40"/>
    <x v="11"/>
    <x v="1"/>
    <m/>
    <n v="313"/>
    <n v="50"/>
    <n v="2"/>
    <n v="14"/>
    <n v="10"/>
    <n v="2"/>
  </r>
  <r>
    <x v="40"/>
    <x v="11"/>
    <x v="2"/>
    <m/>
    <n v="270"/>
    <n v="55"/>
    <n v="12"/>
    <n v="10"/>
    <n v="10"/>
    <n v="2"/>
  </r>
  <r>
    <x v="40"/>
    <x v="11"/>
    <x v="0"/>
    <m/>
    <n v="80"/>
    <n v="25"/>
    <n v="9"/>
    <n v="2"/>
    <n v="3"/>
    <n v="0"/>
  </r>
  <r>
    <x v="40"/>
    <x v="1"/>
    <x v="1"/>
    <m/>
    <n v="92"/>
    <n v="43"/>
    <n v="9"/>
    <n v="17"/>
    <n v="24"/>
    <n v="4"/>
  </r>
  <r>
    <x v="40"/>
    <x v="1"/>
    <x v="0"/>
    <m/>
    <n v="25"/>
    <n v="44"/>
    <n v="5"/>
    <n v="13"/>
    <n v="38"/>
    <n v="9"/>
  </r>
  <r>
    <x v="40"/>
    <x v="1"/>
    <x v="1"/>
    <m/>
    <n v="126"/>
    <n v="32"/>
    <n v="7"/>
    <n v="17"/>
    <n v="16"/>
    <n v="3"/>
  </r>
  <r>
    <x v="40"/>
    <x v="10"/>
    <x v="1"/>
    <m/>
    <n v="49"/>
    <n v="18"/>
    <n v="1"/>
    <n v="11"/>
    <n v="8"/>
    <n v="3"/>
  </r>
  <r>
    <x v="40"/>
    <x v="10"/>
    <x v="1"/>
    <m/>
    <n v="73"/>
    <n v="64"/>
    <n v="7"/>
    <n v="13"/>
    <n v="4"/>
    <n v="2"/>
  </r>
  <r>
    <x v="40"/>
    <x v="10"/>
    <x v="1"/>
    <m/>
    <n v="77"/>
    <n v="40"/>
    <n v="5"/>
    <n v="9"/>
    <n v="13"/>
    <n v="2"/>
  </r>
  <r>
    <x v="41"/>
    <x v="4"/>
    <x v="1"/>
    <m/>
    <n v="53"/>
    <n v="40"/>
    <n v="8"/>
    <n v="16"/>
    <n v="7"/>
    <n v="3"/>
  </r>
  <r>
    <x v="41"/>
    <x v="14"/>
    <x v="0"/>
    <m/>
    <n v="119"/>
    <n v="63"/>
    <n v="2"/>
    <n v="22"/>
    <n v="30"/>
    <n v="3"/>
  </r>
  <r>
    <x v="41"/>
    <x v="14"/>
    <x v="1"/>
    <m/>
    <n v="171"/>
    <n v="108"/>
    <n v="4"/>
    <n v="17"/>
    <n v="10"/>
    <n v="0"/>
  </r>
  <r>
    <x v="41"/>
    <x v="14"/>
    <x v="2"/>
    <m/>
    <n v="189"/>
    <n v="122"/>
    <n v="4"/>
    <n v="69"/>
    <n v="72"/>
    <n v="6"/>
  </r>
  <r>
    <x v="41"/>
    <x v="4"/>
    <x v="2"/>
    <m/>
    <n v="282"/>
    <n v="69"/>
    <n v="5"/>
    <n v="8"/>
    <n v="8"/>
    <n v="0"/>
  </r>
  <r>
    <x v="41"/>
    <x v="4"/>
    <x v="1"/>
    <m/>
    <n v="141"/>
    <n v="39"/>
    <n v="9"/>
    <n v="7"/>
    <n v="21"/>
    <n v="0"/>
  </r>
  <r>
    <x v="42"/>
    <x v="16"/>
    <x v="2"/>
    <m/>
    <n v="214"/>
    <n v="96"/>
    <n v="6"/>
    <n v="16"/>
    <n v="26"/>
    <n v="3"/>
  </r>
  <r>
    <x v="42"/>
    <x v="16"/>
    <x v="1"/>
    <m/>
    <n v="84"/>
    <n v="81"/>
    <n v="2"/>
    <n v="6"/>
    <n v="2"/>
    <n v="0"/>
  </r>
  <r>
    <x v="42"/>
    <x v="16"/>
    <x v="1"/>
    <m/>
    <n v="129"/>
    <n v="72"/>
    <n v="7"/>
    <n v="14"/>
    <n v="28"/>
    <n v="2"/>
  </r>
  <r>
    <x v="42"/>
    <x v="8"/>
    <x v="1"/>
    <m/>
    <n v="187"/>
    <n v="24"/>
    <n v="8"/>
    <n v="9"/>
    <n v="7"/>
    <n v="0"/>
  </r>
  <r>
    <x v="42"/>
    <x v="8"/>
    <x v="1"/>
    <m/>
    <n v="150"/>
    <n v="28"/>
    <n v="13"/>
    <n v="14"/>
    <n v="33"/>
    <n v="3"/>
  </r>
  <r>
    <x v="42"/>
    <x v="8"/>
    <x v="0"/>
    <m/>
    <n v="227"/>
    <n v="42"/>
    <n v="13"/>
    <n v="5"/>
    <n v="28"/>
    <n v="2"/>
  </r>
  <r>
    <x v="42"/>
    <x v="1"/>
    <x v="1"/>
    <m/>
    <n v="101"/>
    <n v="18"/>
    <n v="3"/>
    <n v="20"/>
    <n v="48"/>
    <n v="7"/>
  </r>
  <r>
    <x v="42"/>
    <x v="1"/>
    <x v="0"/>
    <m/>
    <n v="113"/>
    <n v="57"/>
    <n v="6"/>
    <n v="29"/>
    <n v="77"/>
    <n v="5"/>
  </r>
  <r>
    <x v="42"/>
    <x v="1"/>
    <x v="2"/>
    <m/>
    <n v="44"/>
    <n v="10"/>
    <n v="4"/>
    <n v="4"/>
    <n v="9"/>
    <n v="0"/>
  </r>
  <r>
    <x v="42"/>
    <x v="11"/>
    <x v="1"/>
    <s v="Clínica"/>
    <n v="152"/>
    <n v="39"/>
    <n v="7"/>
    <n v="7"/>
    <n v="4"/>
    <n v="1"/>
  </r>
  <r>
    <x v="42"/>
    <x v="11"/>
    <x v="1"/>
    <s v="Clínica"/>
    <n v="238"/>
    <n v="47"/>
    <n v="5"/>
    <n v="12"/>
    <n v="9"/>
    <n v="2"/>
  </r>
  <r>
    <x v="43"/>
    <x v="17"/>
    <x v="1"/>
    <m/>
    <n v="160"/>
    <n v="25"/>
    <n v="5"/>
    <n v="9"/>
    <n v="11"/>
    <n v="2"/>
  </r>
  <r>
    <x v="43"/>
    <x v="12"/>
    <x v="1"/>
    <m/>
    <n v="183"/>
    <n v="36"/>
    <n v="20"/>
    <n v="1"/>
    <n v="1"/>
    <n v="0"/>
  </r>
  <r>
    <x v="43"/>
    <x v="12"/>
    <x v="0"/>
    <s v="plaza Bolívar"/>
    <n v="135"/>
    <n v="34"/>
    <n v="15"/>
    <n v="1"/>
    <n v="0"/>
    <n v="0"/>
  </r>
  <r>
    <x v="43"/>
    <x v="12"/>
    <x v="1"/>
    <m/>
    <n v="197"/>
    <n v="56"/>
    <n v="18"/>
    <n v="1"/>
    <n v="4"/>
    <n v="0"/>
  </r>
  <r>
    <x v="43"/>
    <x v="17"/>
    <x v="1"/>
    <m/>
    <n v="380"/>
    <n v="79"/>
    <n v="14"/>
    <n v="88"/>
    <n v="87"/>
    <n v="12"/>
  </r>
  <r>
    <x v="43"/>
    <x v="17"/>
    <x v="1"/>
    <m/>
    <n v="185"/>
    <n v="51"/>
    <n v="14"/>
    <n v="33"/>
    <n v="8"/>
    <n v="8"/>
  </r>
  <r>
    <x v="44"/>
    <x v="10"/>
    <x v="1"/>
    <m/>
    <n v="110"/>
    <n v="27"/>
    <n v="15"/>
    <n v="9"/>
    <n v="13"/>
    <n v="3"/>
  </r>
  <r>
    <x v="44"/>
    <x v="10"/>
    <x v="1"/>
    <m/>
    <n v="196"/>
    <n v="44"/>
    <n v="10"/>
    <n v="10"/>
    <n v="4"/>
    <n v="7"/>
  </r>
  <r>
    <x v="44"/>
    <x v="11"/>
    <x v="2"/>
    <m/>
    <n v="355"/>
    <n v="102"/>
    <n v="13"/>
    <n v="49"/>
    <n v="42"/>
    <n v="2"/>
  </r>
  <r>
    <x v="44"/>
    <x v="11"/>
    <x v="1"/>
    <m/>
    <n v="147"/>
    <n v="46"/>
    <n v="9"/>
    <n v="20"/>
    <n v="12"/>
    <n v="2"/>
  </r>
  <r>
    <x v="44"/>
    <x v="11"/>
    <x v="0"/>
    <m/>
    <n v="182"/>
    <n v="39"/>
    <n v="7"/>
    <n v="3"/>
    <n v="1"/>
    <n v="0"/>
  </r>
  <r>
    <x v="44"/>
    <x v="16"/>
    <x v="1"/>
    <m/>
    <n v="143"/>
    <n v="48"/>
    <n v="19"/>
    <n v="19"/>
    <n v="20"/>
    <n v="2"/>
  </r>
  <r>
    <x v="44"/>
    <x v="16"/>
    <x v="1"/>
    <m/>
    <n v="183"/>
    <n v="88"/>
    <n v="26"/>
    <n v="18"/>
    <n v="3"/>
    <n v="2"/>
  </r>
  <r>
    <x v="44"/>
    <x v="16"/>
    <x v="2"/>
    <m/>
    <n v="327"/>
    <n v="107"/>
    <n v="14"/>
    <n v="43"/>
    <n v="17"/>
    <n v="2"/>
  </r>
  <r>
    <x v="44"/>
    <x v="10"/>
    <x v="1"/>
    <m/>
    <n v="85"/>
    <n v="12"/>
    <n v="12"/>
    <n v="9"/>
    <n v="10"/>
    <n v="3"/>
  </r>
  <r>
    <x v="45"/>
    <x v="6"/>
    <x v="0"/>
    <m/>
    <n v="161"/>
    <n v="47"/>
    <n v="4"/>
    <n v="24"/>
    <n v="16"/>
    <n v="3"/>
  </r>
  <r>
    <x v="45"/>
    <x v="6"/>
    <x v="1"/>
    <m/>
    <n v="317"/>
    <n v="64"/>
    <n v="2"/>
    <n v="65"/>
    <n v="68"/>
    <n v="1"/>
  </r>
  <r>
    <x v="45"/>
    <x v="6"/>
    <x v="1"/>
    <s v="Parque comercial"/>
    <n v="102"/>
    <n v="40"/>
    <n v="11"/>
    <n v="10"/>
    <n v="8"/>
    <n v="0"/>
  </r>
  <r>
    <x v="45"/>
    <x v="7"/>
    <x v="1"/>
    <s v="Parque principal"/>
    <n v="125"/>
    <n v="28"/>
    <n v="3"/>
    <n v="1"/>
    <n v="2"/>
    <n v="0"/>
  </r>
  <r>
    <x v="45"/>
    <x v="7"/>
    <x v="1"/>
    <m/>
    <n v="73"/>
    <n v="19"/>
    <n v="1"/>
    <n v="25"/>
    <n v="18"/>
    <n v="1"/>
  </r>
  <r>
    <x v="45"/>
    <x v="7"/>
    <x v="2"/>
    <m/>
    <n v="373"/>
    <n v="85"/>
    <n v="4"/>
    <n v="38"/>
    <n v="28"/>
    <n v="2"/>
  </r>
  <r>
    <x v="46"/>
    <x v="18"/>
    <x v="0"/>
    <m/>
    <n v="127"/>
    <n v="30"/>
    <n v="6"/>
    <n v="4"/>
    <n v="3"/>
    <n v="1"/>
  </r>
  <r>
    <x v="46"/>
    <x v="18"/>
    <x v="1"/>
    <m/>
    <n v="136"/>
    <n v="24"/>
    <n v="7"/>
    <n v="10"/>
    <n v="4"/>
    <n v="0"/>
  </r>
  <r>
    <x v="46"/>
    <x v="18"/>
    <x v="2"/>
    <m/>
    <n v="266"/>
    <n v="53"/>
    <n v="6"/>
    <n v="24"/>
    <n v="15"/>
    <n v="1"/>
  </r>
  <r>
    <x v="46"/>
    <x v="5"/>
    <x v="0"/>
    <s v="Plaza"/>
    <n v="38"/>
    <n v="20"/>
    <n v="2"/>
    <n v="0"/>
    <n v="4"/>
    <n v="0"/>
  </r>
  <r>
    <x v="46"/>
    <x v="5"/>
    <x v="3"/>
    <m/>
    <n v="90"/>
    <n v="52"/>
    <n v="10"/>
    <n v="19"/>
    <n v="17"/>
    <n v="3"/>
  </r>
  <r>
    <x v="46"/>
    <x v="5"/>
    <x v="1"/>
    <m/>
    <n v="286"/>
    <n v="144"/>
    <n v="14"/>
    <n v="23"/>
    <n v="22"/>
    <n v="1"/>
  </r>
  <r>
    <x v="46"/>
    <x v="11"/>
    <x v="2"/>
    <m/>
    <n v="329"/>
    <n v="119"/>
    <n v="5"/>
    <n v="24"/>
    <n v="23"/>
    <n v="3"/>
  </r>
  <r>
    <x v="46"/>
    <x v="11"/>
    <x v="1"/>
    <m/>
    <n v="164"/>
    <n v="53"/>
    <n v="7"/>
    <n v="17"/>
    <n v="11"/>
    <n v="0"/>
  </r>
  <r>
    <x v="46"/>
    <x v="11"/>
    <x v="0"/>
    <s v="Parque"/>
    <n v="61"/>
    <n v="24"/>
    <n v="5"/>
    <n v="1"/>
    <n v="0"/>
    <n v="0"/>
  </r>
  <r>
    <x v="46"/>
    <x v="15"/>
    <x v="1"/>
    <m/>
    <n v="216"/>
    <n v="93"/>
    <n v="23"/>
    <n v="55"/>
    <n v="60"/>
    <n v="23"/>
  </r>
  <r>
    <x v="46"/>
    <x v="15"/>
    <x v="1"/>
    <m/>
    <n v="33"/>
    <n v="66"/>
    <n v="19"/>
    <n v="7"/>
    <n v="10"/>
    <n v="2"/>
  </r>
  <r>
    <x v="46"/>
    <x v="15"/>
    <x v="0"/>
    <m/>
    <n v="51"/>
    <n v="26"/>
    <n v="7"/>
    <n v="1"/>
    <n v="3"/>
    <n v="3"/>
  </r>
  <r>
    <x v="47"/>
    <x v="8"/>
    <x v="0"/>
    <m/>
    <n v="181"/>
    <n v="40"/>
    <n v="2"/>
    <n v="4"/>
    <n v="13"/>
    <n v="1"/>
  </r>
  <r>
    <x v="47"/>
    <x v="8"/>
    <x v="1"/>
    <m/>
    <n v="220"/>
    <n v="50"/>
    <n v="3"/>
    <n v="25"/>
    <n v="22"/>
    <n v="3"/>
  </r>
  <r>
    <x v="47"/>
    <x v="8"/>
    <x v="1"/>
    <s v="Sitio médico"/>
    <n v="182"/>
    <n v="29"/>
    <n v="9"/>
    <n v="6"/>
    <n v="25"/>
    <n v="2"/>
  </r>
  <r>
    <x v="47"/>
    <x v="13"/>
    <x v="3"/>
    <m/>
    <n v="94"/>
    <n v="23"/>
    <n v="3"/>
    <n v="5"/>
    <n v="0"/>
    <n v="1"/>
  </r>
  <r>
    <x v="47"/>
    <x v="13"/>
    <x v="3"/>
    <m/>
    <n v="222"/>
    <n v="34"/>
    <n v="5"/>
    <n v="10"/>
    <n v="1"/>
    <n v="0"/>
  </r>
  <r>
    <x v="47"/>
    <x v="13"/>
    <x v="2"/>
    <m/>
    <n v="195"/>
    <n v="35"/>
    <n v="1"/>
    <n v="27"/>
    <n v="16"/>
    <n v="5"/>
  </r>
  <r>
    <x v="48"/>
    <x v="7"/>
    <x v="1"/>
    <m/>
    <n v="145"/>
    <n v="27"/>
    <n v="12"/>
    <n v="15"/>
    <n v="29"/>
    <n v="3"/>
  </r>
  <r>
    <x v="48"/>
    <x v="7"/>
    <x v="2"/>
    <m/>
    <n v="122"/>
    <n v="56"/>
    <n v="7"/>
    <n v="30"/>
    <n v="65"/>
    <n v="5"/>
  </r>
  <r>
    <x v="48"/>
    <x v="7"/>
    <x v="3"/>
    <m/>
    <n v="61"/>
    <n v="13"/>
    <n v="5"/>
    <n v="0"/>
    <n v="1"/>
    <n v="0"/>
  </r>
  <r>
    <x v="48"/>
    <x v="2"/>
    <x v="2"/>
    <m/>
    <n v="244"/>
    <n v="53"/>
    <n v="4"/>
    <n v="25"/>
    <n v="23"/>
    <n v="2"/>
  </r>
  <r>
    <x v="48"/>
    <x v="2"/>
    <x v="1"/>
    <m/>
    <n v="230"/>
    <n v="17"/>
    <n v="18"/>
    <n v="6"/>
    <n v="20"/>
    <n v="7"/>
  </r>
  <r>
    <x v="48"/>
    <x v="2"/>
    <x v="0"/>
    <m/>
    <n v="158"/>
    <n v="21"/>
    <n v="7"/>
    <n v="17"/>
    <n v="41"/>
    <n v="7"/>
  </r>
  <r>
    <x v="49"/>
    <x v="4"/>
    <x v="2"/>
    <m/>
    <n v="176"/>
    <n v="10"/>
    <n v="2"/>
    <n v="18"/>
    <n v="11"/>
    <n v="0"/>
  </r>
  <r>
    <x v="49"/>
    <x v="4"/>
    <x v="1"/>
    <m/>
    <n v="186"/>
    <n v="34"/>
    <n v="4"/>
    <n v="12"/>
    <n v="8"/>
    <n v="0"/>
  </r>
  <r>
    <x v="49"/>
    <x v="4"/>
    <x v="3"/>
    <m/>
    <n v="226"/>
    <n v="31"/>
    <n v="12"/>
    <n v="29"/>
    <n v="19"/>
    <n v="3"/>
  </r>
  <r>
    <x v="49"/>
    <x v="11"/>
    <x v="1"/>
    <m/>
    <n v="120"/>
    <n v="38"/>
    <n v="4"/>
    <n v="13"/>
    <n v="10"/>
    <n v="3"/>
  </r>
  <r>
    <x v="49"/>
    <x v="11"/>
    <x v="2"/>
    <m/>
    <n v="163"/>
    <n v="21"/>
    <n v="9"/>
    <n v="6"/>
    <n v="12"/>
    <n v="2"/>
  </r>
  <r>
    <x v="49"/>
    <x v="11"/>
    <x v="0"/>
    <m/>
    <n v="137"/>
    <n v="33"/>
    <n v="3"/>
    <n v="4"/>
    <n v="1"/>
    <n v="1"/>
  </r>
  <r>
    <x v="50"/>
    <x v="10"/>
    <x v="1"/>
    <m/>
    <n v="202"/>
    <n v="32"/>
    <n v="4"/>
    <n v="22"/>
    <n v="12"/>
    <n v="2"/>
  </r>
  <r>
    <x v="50"/>
    <x v="10"/>
    <x v="3"/>
    <m/>
    <n v="117"/>
    <n v="40"/>
    <n v="3"/>
    <n v="17"/>
    <n v="14"/>
    <n v="1"/>
  </r>
  <r>
    <x v="50"/>
    <x v="10"/>
    <x v="1"/>
    <m/>
    <n v="138"/>
    <n v="21"/>
    <n v="6"/>
    <n v="8"/>
    <n v="8"/>
    <n v="3"/>
  </r>
  <r>
    <x v="50"/>
    <x v="17"/>
    <x v="1"/>
    <m/>
    <n v="117"/>
    <n v="31"/>
    <n v="6"/>
    <n v="13"/>
    <n v="9"/>
    <n v="2"/>
  </r>
  <r>
    <x v="50"/>
    <x v="17"/>
    <x v="1"/>
    <m/>
    <n v="312"/>
    <n v="46"/>
    <n v="6"/>
    <n v="21"/>
    <n v="16"/>
    <n v="3"/>
  </r>
  <r>
    <x v="50"/>
    <x v="17"/>
    <x v="1"/>
    <s v="Plazoleta"/>
    <n v="69"/>
    <n v="41"/>
    <n v="6"/>
    <n v="22"/>
    <n v="48"/>
    <n v="6"/>
  </r>
  <r>
    <x v="51"/>
    <x v="4"/>
    <x v="3"/>
    <m/>
    <n v="102"/>
    <n v="59"/>
    <n v="7"/>
    <n v="20"/>
    <n v="11"/>
    <n v="0"/>
  </r>
  <r>
    <x v="51"/>
    <x v="4"/>
    <x v="1"/>
    <m/>
    <n v="82"/>
    <n v="39"/>
    <n v="8"/>
    <n v="9"/>
    <n v="12"/>
    <n v="0"/>
  </r>
  <r>
    <x v="51"/>
    <x v="4"/>
    <x v="2"/>
    <m/>
    <n v="88"/>
    <n v="25"/>
    <n v="4"/>
    <n v="7"/>
    <n v="3"/>
    <n v="0"/>
  </r>
  <r>
    <x v="51"/>
    <x v="8"/>
    <x v="1"/>
    <m/>
    <n v="349"/>
    <n v="69"/>
    <n v="6"/>
    <n v="32"/>
    <n v="29"/>
    <n v="7"/>
  </r>
  <r>
    <x v="51"/>
    <x v="8"/>
    <x v="1"/>
    <m/>
    <n v="170"/>
    <n v="35"/>
    <n v="3"/>
    <n v="6"/>
    <n v="0"/>
    <n v="0"/>
  </r>
  <r>
    <x v="51"/>
    <x v="0"/>
    <x v="0"/>
    <m/>
    <n v="137"/>
    <n v="40"/>
    <n v="15"/>
    <n v="9"/>
    <n v="23"/>
    <n v="4"/>
  </r>
  <r>
    <x v="51"/>
    <x v="0"/>
    <x v="1"/>
    <m/>
    <n v="120"/>
    <n v="55"/>
    <n v="15"/>
    <n v="12"/>
    <n v="29"/>
    <n v="4"/>
  </r>
  <r>
    <x v="51"/>
    <x v="0"/>
    <x v="1"/>
    <m/>
    <n v="229"/>
    <n v="85"/>
    <n v="17"/>
    <n v="34"/>
    <n v="35"/>
    <n v="6"/>
  </r>
  <r>
    <x v="51"/>
    <x v="8"/>
    <x v="0"/>
    <m/>
    <n v="141"/>
    <n v="60"/>
    <n v="8"/>
    <n v="20"/>
    <n v="38"/>
    <n v="2"/>
  </r>
  <r>
    <x v="51"/>
    <x v="18"/>
    <x v="1"/>
    <m/>
    <n v="84"/>
    <n v="31"/>
    <n v="6"/>
    <n v="1"/>
    <n v="1"/>
    <n v="0"/>
  </r>
  <r>
    <x v="51"/>
    <x v="18"/>
    <x v="2"/>
    <m/>
    <n v="163"/>
    <n v="46"/>
    <n v="5"/>
    <n v="16"/>
    <n v="17"/>
    <n v="0"/>
  </r>
  <r>
    <x v="51"/>
    <x v="18"/>
    <x v="0"/>
    <m/>
    <n v="36"/>
    <n v="22"/>
    <n v="5"/>
    <n v="1"/>
    <n v="1"/>
    <n v="0"/>
  </r>
  <r>
    <x v="52"/>
    <x v="14"/>
    <x v="0"/>
    <m/>
    <n v="82"/>
    <n v="39"/>
    <n v="14"/>
    <n v="18"/>
    <n v="44"/>
    <n v="10"/>
  </r>
  <r>
    <x v="52"/>
    <x v="14"/>
    <x v="1"/>
    <m/>
    <n v="104"/>
    <n v="23"/>
    <n v="15"/>
    <n v="15"/>
    <n v="24"/>
    <n v="5"/>
  </r>
  <r>
    <x v="52"/>
    <x v="14"/>
    <x v="2"/>
    <m/>
    <n v="183"/>
    <n v="51"/>
    <n v="7"/>
    <n v="21"/>
    <n v="56"/>
    <n v="2"/>
  </r>
  <r>
    <x v="52"/>
    <x v="9"/>
    <x v="0"/>
    <m/>
    <n v="178"/>
    <n v="38"/>
    <n v="1"/>
    <n v="10"/>
    <n v="21"/>
    <n v="0"/>
  </r>
  <r>
    <x v="52"/>
    <x v="9"/>
    <x v="1"/>
    <m/>
    <n v="224"/>
    <n v="40"/>
    <n v="4"/>
    <n v="5"/>
    <n v="4"/>
    <n v="2"/>
  </r>
  <r>
    <x v="52"/>
    <x v="9"/>
    <x v="2"/>
    <m/>
    <n v="176"/>
    <n v="54"/>
    <n v="22"/>
    <n v="2"/>
    <n v="8"/>
    <n v="1"/>
  </r>
  <r>
    <x v="52"/>
    <x v="1"/>
    <x v="1"/>
    <m/>
    <n v="70"/>
    <n v="19"/>
    <n v="1"/>
    <n v="21"/>
    <n v="17"/>
    <n v="18"/>
  </r>
  <r>
    <x v="52"/>
    <x v="1"/>
    <x v="0"/>
    <m/>
    <n v="109"/>
    <n v="46"/>
    <n v="2"/>
    <n v="38"/>
    <n v="61"/>
    <n v="8"/>
  </r>
  <r>
    <x v="52"/>
    <x v="1"/>
    <x v="2"/>
    <m/>
    <n v="78"/>
    <n v="26"/>
    <n v="0"/>
    <n v="8"/>
    <n v="9"/>
    <n v="4"/>
  </r>
  <r>
    <x v="52"/>
    <x v="5"/>
    <x v="0"/>
    <m/>
    <n v="74"/>
    <n v="20"/>
    <n v="16"/>
    <n v="1"/>
    <n v="2"/>
    <n v="0"/>
  </r>
  <r>
    <x v="52"/>
    <x v="5"/>
    <x v="1"/>
    <m/>
    <n v="515"/>
    <n v="66"/>
    <n v="15"/>
    <n v="16"/>
    <n v="51"/>
    <n v="3"/>
  </r>
  <r>
    <x v="52"/>
    <x v="5"/>
    <x v="1"/>
    <m/>
    <n v="293"/>
    <n v="65"/>
    <n v="10"/>
    <n v="19"/>
    <n v="43"/>
    <n v="1"/>
  </r>
  <r>
    <x v="53"/>
    <x v="17"/>
    <x v="2"/>
    <m/>
    <n v="113"/>
    <n v="45"/>
    <n v="3"/>
    <n v="23"/>
    <n v="26"/>
    <n v="1"/>
  </r>
  <r>
    <x v="53"/>
    <x v="17"/>
    <x v="1"/>
    <m/>
    <n v="96"/>
    <n v="36"/>
    <n v="6"/>
    <n v="37"/>
    <n v="50"/>
    <n v="6"/>
  </r>
  <r>
    <x v="53"/>
    <x v="17"/>
    <x v="1"/>
    <m/>
    <n v="101"/>
    <n v="34"/>
    <n v="11"/>
    <n v="24"/>
    <n v="16"/>
    <n v="2"/>
  </r>
  <r>
    <x v="54"/>
    <x v="4"/>
    <x v="3"/>
    <m/>
    <n v="130"/>
    <n v="51"/>
    <n v="7"/>
    <n v="43"/>
    <n v="8"/>
    <n v="0"/>
  </r>
  <r>
    <x v="54"/>
    <x v="4"/>
    <x v="1"/>
    <m/>
    <n v="265"/>
    <n v="57"/>
    <n v="9"/>
    <n v="31"/>
    <n v="10"/>
    <n v="0"/>
  </r>
  <r>
    <x v="54"/>
    <x v="4"/>
    <x v="2"/>
    <m/>
    <n v="149"/>
    <n v="42"/>
    <n v="6"/>
    <n v="9"/>
    <n v="2"/>
    <n v="0"/>
  </r>
  <r>
    <x v="54"/>
    <x v="10"/>
    <x v="1"/>
    <m/>
    <n v="183"/>
    <n v="49"/>
    <n v="12"/>
    <n v="11"/>
    <n v="13"/>
    <n v="2"/>
  </r>
  <r>
    <x v="54"/>
    <x v="10"/>
    <x v="1"/>
    <m/>
    <n v="313"/>
    <n v="62"/>
    <n v="4"/>
    <n v="9"/>
    <n v="22"/>
    <n v="3"/>
  </r>
  <r>
    <x v="54"/>
    <x v="10"/>
    <x v="1"/>
    <m/>
    <n v="240"/>
    <n v="229"/>
    <n v="137"/>
    <n v="12"/>
    <n v="28"/>
    <n v="8"/>
  </r>
  <r>
    <x v="55"/>
    <x v="3"/>
    <x v="1"/>
    <m/>
    <n v="107"/>
    <n v="24"/>
    <n v="7"/>
    <n v="3"/>
    <n v="4"/>
    <n v="0"/>
  </r>
  <r>
    <x v="55"/>
    <x v="3"/>
    <x v="1"/>
    <m/>
    <n v="161"/>
    <n v="34"/>
    <n v="15"/>
    <n v="7"/>
    <n v="7"/>
    <n v="1"/>
  </r>
  <r>
    <x v="55"/>
    <x v="3"/>
    <x v="2"/>
    <m/>
    <n v="238"/>
    <n v="67"/>
    <n v="4"/>
    <n v="14"/>
    <n v="5"/>
    <n v="0"/>
  </r>
  <r>
    <x v="55"/>
    <x v="11"/>
    <x v="2"/>
    <m/>
    <n v="192"/>
    <n v="34"/>
    <n v="2"/>
    <n v="2"/>
    <n v="12"/>
    <n v="2"/>
  </r>
  <r>
    <x v="55"/>
    <x v="11"/>
    <x v="1"/>
    <m/>
    <n v="127"/>
    <n v="16"/>
    <n v="6"/>
    <n v="3"/>
    <n v="9"/>
    <n v="3"/>
  </r>
  <r>
    <x v="55"/>
    <x v="11"/>
    <x v="0"/>
    <m/>
    <n v="65"/>
    <n v="39"/>
    <n v="4"/>
    <n v="3"/>
    <n v="9"/>
    <n v="2"/>
  </r>
  <r>
    <x v="56"/>
    <x v="8"/>
    <x v="1"/>
    <m/>
    <n v="312"/>
    <n v="70"/>
    <n v="11"/>
    <n v="45"/>
    <n v="14"/>
    <n v="6"/>
  </r>
  <r>
    <x v="56"/>
    <x v="8"/>
    <x v="1"/>
    <m/>
    <n v="58"/>
    <n v="14"/>
    <n v="2"/>
    <n v="4"/>
    <n v="9"/>
    <n v="3"/>
  </r>
  <r>
    <x v="56"/>
    <x v="8"/>
    <x v="0"/>
    <m/>
    <n v="29"/>
    <n v="18"/>
    <n v="13"/>
    <n v="9"/>
    <n v="39"/>
    <n v="7"/>
  </r>
  <r>
    <x v="56"/>
    <x v="15"/>
    <x v="0"/>
    <m/>
    <n v="23"/>
    <n v="9"/>
    <n v="3"/>
    <n v="0"/>
    <n v="0"/>
    <n v="0"/>
  </r>
  <r>
    <x v="56"/>
    <x v="15"/>
    <x v="2"/>
    <m/>
    <n v="67"/>
    <n v="35"/>
    <n v="3"/>
    <n v="23"/>
    <n v="14"/>
    <n v="2"/>
  </r>
  <r>
    <x v="56"/>
    <x v="15"/>
    <x v="1"/>
    <m/>
    <n v="164"/>
    <n v="101"/>
    <n v="6"/>
    <n v="67"/>
    <n v="29"/>
    <n v="8"/>
  </r>
  <r>
    <x v="56"/>
    <x v="5"/>
    <x v="0"/>
    <m/>
    <n v="46"/>
    <n v="33"/>
    <n v="9"/>
    <n v="1"/>
    <n v="3"/>
    <n v="0"/>
  </r>
  <r>
    <x v="56"/>
    <x v="5"/>
    <x v="1"/>
    <m/>
    <n v="122"/>
    <n v="91"/>
    <n v="15"/>
    <n v="16"/>
    <n v="15"/>
    <n v="2"/>
  </r>
  <r>
    <x v="56"/>
    <x v="5"/>
    <x v="1"/>
    <m/>
    <n v="246"/>
    <n v="91"/>
    <n v="20"/>
    <n v="60"/>
    <n v="32"/>
    <n v="6"/>
  </r>
  <r>
    <x v="57"/>
    <x v="4"/>
    <x v="2"/>
    <m/>
    <n v="154"/>
    <n v="24"/>
    <n v="1"/>
    <n v="3"/>
    <n v="1"/>
    <n v="0"/>
  </r>
  <r>
    <x v="57"/>
    <x v="0"/>
    <x v="1"/>
    <m/>
    <n v="97"/>
    <n v="19"/>
    <n v="7"/>
    <n v="8"/>
    <n v="15"/>
    <n v="0"/>
  </r>
  <r>
    <x v="57"/>
    <x v="0"/>
    <x v="0"/>
    <m/>
    <n v="61"/>
    <n v="25"/>
    <n v="5"/>
    <n v="14"/>
    <n v="34"/>
    <n v="7"/>
  </r>
  <r>
    <x v="57"/>
    <x v="1"/>
    <x v="1"/>
    <m/>
    <n v="290"/>
    <n v="43"/>
    <n v="24"/>
    <n v="40"/>
    <n v="62"/>
    <n v="12"/>
  </r>
  <r>
    <x v="57"/>
    <x v="1"/>
    <x v="0"/>
    <m/>
    <n v="282"/>
    <n v="26"/>
    <n v="15"/>
    <n v="81"/>
    <n v="125"/>
    <n v="11"/>
  </r>
  <r>
    <x v="57"/>
    <x v="1"/>
    <x v="2"/>
    <m/>
    <n v="180"/>
    <n v="17"/>
    <n v="13"/>
    <n v="14"/>
    <n v="56"/>
    <n v="3"/>
  </r>
  <r>
    <x v="57"/>
    <x v="0"/>
    <x v="1"/>
    <m/>
    <n v="83"/>
    <n v="48"/>
    <n v="4"/>
    <n v="20"/>
    <n v="31"/>
    <n v="4"/>
  </r>
  <r>
    <x v="57"/>
    <x v="5"/>
    <x v="0"/>
    <m/>
    <n v="74"/>
    <n v="24"/>
    <n v="8"/>
    <n v="2"/>
    <n v="0"/>
    <n v="0"/>
  </r>
  <r>
    <x v="57"/>
    <x v="5"/>
    <x v="1"/>
    <m/>
    <n v="45"/>
    <n v="11"/>
    <n v="1"/>
    <n v="18"/>
    <n v="7"/>
    <n v="2"/>
  </r>
  <r>
    <x v="57"/>
    <x v="4"/>
    <x v="1"/>
    <m/>
    <n v="287"/>
    <n v="42"/>
    <n v="7"/>
    <n v="26"/>
    <n v="15"/>
    <n v="1"/>
  </r>
  <r>
    <x v="57"/>
    <x v="4"/>
    <x v="2"/>
    <m/>
    <n v="267"/>
    <n v="31"/>
    <n v="1"/>
    <n v="8"/>
    <n v="5"/>
    <n v="0"/>
  </r>
  <r>
    <x v="57"/>
    <x v="5"/>
    <x v="1"/>
    <s v="Súpercade Bosa"/>
    <n v="284"/>
    <n v="46"/>
    <n v="7"/>
    <n v="27"/>
    <n v="44"/>
    <n v="3"/>
  </r>
  <r>
    <x v="58"/>
    <x v="12"/>
    <x v="3"/>
    <m/>
    <n v="132"/>
    <n v="66"/>
    <n v="14"/>
    <n v="5"/>
    <n v="1"/>
    <n v="0"/>
  </r>
  <r>
    <x v="58"/>
    <x v="12"/>
    <x v="0"/>
    <s v="Clínica Infantil"/>
    <n v="151"/>
    <n v="92"/>
    <n v="13"/>
    <n v="3"/>
    <n v="3"/>
    <n v="1"/>
  </r>
  <r>
    <x v="58"/>
    <x v="12"/>
    <x v="1"/>
    <m/>
    <n v="127"/>
    <n v="95"/>
    <n v="9"/>
    <n v="3"/>
    <n v="1"/>
    <n v="0"/>
  </r>
  <r>
    <x v="58"/>
    <x v="6"/>
    <x v="1"/>
    <m/>
    <n v="144"/>
    <n v="57"/>
    <n v="6"/>
    <n v="36"/>
    <n v="34"/>
    <n v="7"/>
  </r>
  <r>
    <x v="58"/>
    <x v="6"/>
    <x v="1"/>
    <m/>
    <n v="286"/>
    <n v="59"/>
    <n v="8"/>
    <n v="87"/>
    <n v="75"/>
    <n v="4"/>
  </r>
  <r>
    <x v="58"/>
    <x v="6"/>
    <x v="0"/>
    <m/>
    <n v="106"/>
    <n v="43"/>
    <n v="0"/>
    <n v="68"/>
    <n v="34"/>
    <n v="0"/>
  </r>
  <r>
    <x v="59"/>
    <x v="2"/>
    <x v="1"/>
    <m/>
    <n v="97"/>
    <n v="69"/>
    <n v="7"/>
    <n v="7"/>
    <n v="69"/>
    <n v="7"/>
  </r>
  <r>
    <x v="59"/>
    <x v="2"/>
    <x v="0"/>
    <m/>
    <n v="120"/>
    <n v="94"/>
    <n v="12"/>
    <n v="31"/>
    <n v="50"/>
    <n v="9"/>
  </r>
  <r>
    <x v="59"/>
    <x v="2"/>
    <x v="2"/>
    <m/>
    <n v="82"/>
    <n v="29"/>
    <n v="4"/>
    <n v="18"/>
    <n v="19"/>
    <n v="2"/>
  </r>
  <r>
    <x v="60"/>
    <x v="0"/>
    <x v="1"/>
    <m/>
    <n v="163"/>
    <n v="65"/>
    <n v="20"/>
    <n v="19"/>
    <n v="20"/>
    <n v="3"/>
  </r>
  <r>
    <x v="60"/>
    <x v="0"/>
    <x v="1"/>
    <m/>
    <n v="328"/>
    <n v="115"/>
    <n v="38"/>
    <n v="36"/>
    <n v="47"/>
    <n v="7"/>
  </r>
  <r>
    <x v="60"/>
    <x v="0"/>
    <x v="0"/>
    <m/>
    <n v="157"/>
    <n v="38"/>
    <n v="13"/>
    <n v="13"/>
    <n v="21"/>
    <n v="10"/>
  </r>
  <r>
    <x v="60"/>
    <x v="3"/>
    <x v="1"/>
    <m/>
    <n v="114"/>
    <n v="21"/>
    <n v="2"/>
    <n v="8"/>
    <n v="11"/>
    <n v="1"/>
  </r>
  <r>
    <x v="60"/>
    <x v="3"/>
    <x v="2"/>
    <m/>
    <n v="283"/>
    <n v="46"/>
    <n v="4"/>
    <n v="24"/>
    <n v="13"/>
    <n v="0"/>
  </r>
  <r>
    <x v="60"/>
    <x v="3"/>
    <x v="1"/>
    <m/>
    <n v="150"/>
    <n v="49"/>
    <n v="7"/>
    <n v="11"/>
    <n v="4"/>
    <n v="2"/>
  </r>
  <r>
    <x v="60"/>
    <x v="18"/>
    <x v="0"/>
    <m/>
    <n v="95"/>
    <n v="75"/>
    <n v="12"/>
    <n v="10"/>
    <n v="4"/>
    <n v="0"/>
  </r>
  <r>
    <x v="60"/>
    <x v="18"/>
    <x v="1"/>
    <m/>
    <n v="94"/>
    <n v="53"/>
    <n v="3"/>
    <n v="12"/>
    <n v="5"/>
    <n v="0"/>
  </r>
  <r>
    <x v="60"/>
    <x v="18"/>
    <x v="2"/>
    <s v="Polo químico"/>
    <n v="150"/>
    <n v="85"/>
    <n v="6"/>
    <n v="16"/>
    <n v="13"/>
    <n v="1"/>
  </r>
  <r>
    <x v="61"/>
    <x v="5"/>
    <x v="0"/>
    <m/>
    <n v="45"/>
    <n v="30"/>
    <n v="4"/>
    <n v="3"/>
    <n v="1"/>
    <n v="0"/>
  </r>
  <r>
    <x v="61"/>
    <x v="5"/>
    <x v="1"/>
    <m/>
    <n v="173"/>
    <n v="72"/>
    <n v="6"/>
    <n v="20"/>
    <n v="32"/>
    <n v="3"/>
  </r>
  <r>
    <x v="61"/>
    <x v="5"/>
    <x v="1"/>
    <m/>
    <n v="268"/>
    <n v="86"/>
    <n v="6"/>
    <n v="43"/>
    <n v="62"/>
    <n v="2"/>
  </r>
  <r>
    <x v="61"/>
    <x v="15"/>
    <x v="0"/>
    <m/>
    <n v="12"/>
    <n v="15"/>
    <n v="0"/>
    <n v="2"/>
    <n v="0"/>
    <n v="3"/>
  </r>
  <r>
    <x v="61"/>
    <x v="9"/>
    <x v="0"/>
    <m/>
    <n v="283"/>
    <n v="46"/>
    <n v="4"/>
    <n v="36"/>
    <n v="42"/>
    <n v="6"/>
  </r>
  <r>
    <x v="61"/>
    <x v="9"/>
    <x v="1"/>
    <m/>
    <n v="162"/>
    <n v="35"/>
    <n v="2"/>
    <n v="17"/>
    <n v="27"/>
    <n v="4"/>
  </r>
  <r>
    <x v="61"/>
    <x v="9"/>
    <x v="2"/>
    <m/>
    <n v="43"/>
    <n v="3"/>
    <n v="3"/>
    <n v="1"/>
    <n v="0"/>
    <n v="0"/>
  </r>
  <r>
    <x v="61"/>
    <x v="15"/>
    <x v="2"/>
    <m/>
    <n v="15"/>
    <n v="27"/>
    <n v="4"/>
    <n v="17"/>
    <n v="11"/>
    <n v="0"/>
  </r>
  <r>
    <x v="61"/>
    <x v="15"/>
    <x v="1"/>
    <m/>
    <n v="96"/>
    <n v="101"/>
    <n v="8"/>
    <n v="87"/>
    <n v="65"/>
    <n v="17"/>
  </r>
  <r>
    <x v="61"/>
    <x v="16"/>
    <x v="3"/>
    <m/>
    <n v="166"/>
    <n v="58"/>
    <n v="8"/>
    <n v="8"/>
    <n v="19"/>
    <n v="0"/>
  </r>
  <r>
    <x v="61"/>
    <x v="16"/>
    <x v="1"/>
    <m/>
    <n v="125"/>
    <n v="80"/>
    <n v="5"/>
    <n v="4"/>
    <n v="2"/>
    <n v="0"/>
  </r>
  <r>
    <x v="61"/>
    <x v="16"/>
    <x v="2"/>
    <m/>
    <n v="110"/>
    <n v="65"/>
    <n v="7"/>
    <n v="22"/>
    <n v="15"/>
    <n v="4"/>
  </r>
  <r>
    <x v="62"/>
    <x v="14"/>
    <x v="1"/>
    <m/>
    <n v="209"/>
    <n v="108"/>
    <n v="11"/>
    <n v="44"/>
    <n v="46"/>
    <n v="8"/>
  </r>
  <r>
    <x v="62"/>
    <x v="14"/>
    <x v="2"/>
    <s v="Parque"/>
    <n v="100"/>
    <n v="89"/>
    <n v="4"/>
    <n v="28"/>
    <n v="36"/>
    <n v="2"/>
  </r>
  <r>
    <x v="62"/>
    <x v="0"/>
    <x v="0"/>
    <m/>
    <n v="102"/>
    <n v="25"/>
    <n v="6"/>
    <n v="7"/>
    <n v="16"/>
    <n v="0"/>
  </r>
  <r>
    <x v="62"/>
    <x v="0"/>
    <x v="1"/>
    <m/>
    <n v="71"/>
    <n v="36"/>
    <n v="6"/>
    <n v="8"/>
    <n v="23"/>
    <n v="4"/>
  </r>
  <r>
    <x v="62"/>
    <x v="0"/>
    <x v="1"/>
    <m/>
    <n v="179"/>
    <n v="46"/>
    <n v="13"/>
    <n v="21"/>
    <n v="61"/>
    <n v="11"/>
  </r>
  <r>
    <x v="62"/>
    <x v="3"/>
    <x v="1"/>
    <m/>
    <n v="63"/>
    <n v="28"/>
    <n v="3"/>
    <n v="10"/>
    <n v="7"/>
    <n v="0"/>
  </r>
  <r>
    <x v="62"/>
    <x v="3"/>
    <x v="2"/>
    <m/>
    <n v="100"/>
    <n v="33"/>
    <n v="6"/>
    <n v="24"/>
    <n v="23"/>
    <n v="0"/>
  </r>
  <r>
    <x v="62"/>
    <x v="3"/>
    <x v="1"/>
    <m/>
    <n v="81"/>
    <n v="33"/>
    <n v="1"/>
    <n v="17"/>
    <n v="9"/>
    <n v="0"/>
  </r>
  <r>
    <x v="62"/>
    <x v="10"/>
    <x v="1"/>
    <m/>
    <n v="96"/>
    <n v="40"/>
    <n v="5"/>
    <n v="19"/>
    <n v="17"/>
    <n v="0"/>
  </r>
  <r>
    <x v="62"/>
    <x v="10"/>
    <x v="3"/>
    <m/>
    <n v="143"/>
    <n v="35"/>
    <n v="2"/>
    <n v="15"/>
    <n v="11"/>
    <n v="1"/>
  </r>
  <r>
    <x v="62"/>
    <x v="10"/>
    <x v="1"/>
    <m/>
    <n v="294"/>
    <n v="184"/>
    <n v="94"/>
    <n v="38"/>
    <n v="28"/>
    <n v="17"/>
  </r>
  <r>
    <x v="62"/>
    <x v="14"/>
    <x v="0"/>
    <m/>
    <n v="89"/>
    <n v="81"/>
    <n v="6"/>
    <n v="31"/>
    <n v="53"/>
    <n v="0"/>
  </r>
  <r>
    <x v="63"/>
    <x v="2"/>
    <x v="1"/>
    <s v="Zona bancaria"/>
    <n v="117"/>
    <n v="68"/>
    <n v="17"/>
    <n v="36"/>
    <n v="17"/>
    <n v="3"/>
  </r>
  <r>
    <x v="63"/>
    <x v="2"/>
    <x v="2"/>
    <m/>
    <n v="130"/>
    <n v="24"/>
    <n v="3"/>
    <n v="31"/>
    <n v="10"/>
    <n v="5"/>
  </r>
  <r>
    <x v="63"/>
    <x v="2"/>
    <x v="0"/>
    <m/>
    <n v="129"/>
    <n v="23"/>
    <n v="16"/>
    <n v="39"/>
    <n v="15"/>
    <n v="8"/>
  </r>
  <r>
    <x v="63"/>
    <x v="1"/>
    <x v="1"/>
    <s v="Parque principal"/>
    <n v="120"/>
    <n v="56"/>
    <n v="6"/>
    <n v="29"/>
    <n v="37"/>
    <n v="7"/>
  </r>
  <r>
    <x v="63"/>
    <x v="1"/>
    <x v="0"/>
    <m/>
    <n v="163"/>
    <n v="50"/>
    <n v="5"/>
    <n v="12"/>
    <n v="56"/>
    <n v="13"/>
  </r>
  <r>
    <x v="63"/>
    <x v="1"/>
    <x v="2"/>
    <m/>
    <n v="95"/>
    <n v="40"/>
    <n v="14"/>
    <n v="18"/>
    <n v="27"/>
    <n v="2"/>
  </r>
  <r>
    <x v="64"/>
    <x v="3"/>
    <x v="1"/>
    <m/>
    <n v="114"/>
    <n v="21"/>
    <n v="9"/>
    <n v="7"/>
    <n v="4"/>
    <n v="0"/>
  </r>
  <r>
    <x v="64"/>
    <x v="3"/>
    <x v="2"/>
    <m/>
    <n v="180"/>
    <n v="40"/>
    <n v="7"/>
    <n v="16"/>
    <n v="5"/>
    <n v="1"/>
  </r>
  <r>
    <x v="64"/>
    <x v="3"/>
    <x v="1"/>
    <m/>
    <n v="158"/>
    <n v="32"/>
    <n v="4"/>
    <n v="8"/>
    <n v="5"/>
    <n v="1"/>
  </r>
  <r>
    <x v="65"/>
    <x v="17"/>
    <x v="1"/>
    <m/>
    <n v="200"/>
    <n v="55"/>
    <n v="5"/>
    <n v="20"/>
    <n v="23"/>
    <n v="2"/>
  </r>
  <r>
    <x v="65"/>
    <x v="17"/>
    <x v="3"/>
    <m/>
    <n v="278"/>
    <n v="47"/>
    <n v="9"/>
    <n v="51"/>
    <n v="52"/>
    <n v="9"/>
  </r>
  <r>
    <x v="65"/>
    <x v="7"/>
    <x v="2"/>
    <m/>
    <n v="254"/>
    <n v="42"/>
    <n v="7"/>
    <n v="31"/>
    <n v="36"/>
    <n v="3"/>
  </r>
  <r>
    <x v="65"/>
    <x v="7"/>
    <x v="1"/>
    <m/>
    <n v="149"/>
    <n v="24"/>
    <n v="6"/>
    <n v="12"/>
    <n v="5"/>
    <n v="2"/>
  </r>
  <r>
    <x v="65"/>
    <x v="7"/>
    <x v="3"/>
    <m/>
    <n v="131"/>
    <n v="24"/>
    <n v="3"/>
    <n v="0"/>
    <n v="2"/>
    <n v="0"/>
  </r>
  <r>
    <x v="65"/>
    <x v="18"/>
    <x v="0"/>
    <m/>
    <n v="35"/>
    <n v="18"/>
    <n v="4"/>
    <n v="9"/>
    <n v="2"/>
    <n v="0"/>
  </r>
  <r>
    <x v="65"/>
    <x v="18"/>
    <x v="2"/>
    <m/>
    <n v="140"/>
    <n v="75"/>
    <n v="8"/>
    <n v="28"/>
    <n v="20"/>
    <n v="4"/>
  </r>
  <r>
    <x v="65"/>
    <x v="18"/>
    <x v="1"/>
    <m/>
    <n v="66"/>
    <n v="30"/>
    <n v="7"/>
    <n v="13"/>
    <n v="4"/>
    <n v="2"/>
  </r>
  <r>
    <x v="65"/>
    <x v="17"/>
    <x v="2"/>
    <m/>
    <n v="227"/>
    <n v="40"/>
    <n v="6"/>
    <n v="15"/>
    <n v="15"/>
    <n v="5"/>
  </r>
  <r>
    <x v="66"/>
    <x v="14"/>
    <x v="0"/>
    <m/>
    <n v="188"/>
    <n v="39"/>
    <n v="6"/>
    <n v="21"/>
    <n v="34"/>
    <n v="2"/>
  </r>
  <r>
    <x v="66"/>
    <x v="14"/>
    <x v="1"/>
    <m/>
    <n v="159"/>
    <n v="52"/>
    <n v="7"/>
    <n v="13"/>
    <n v="44"/>
    <n v="11"/>
  </r>
  <r>
    <x v="66"/>
    <x v="14"/>
    <x v="2"/>
    <m/>
    <n v="151"/>
    <n v="81"/>
    <n v="7"/>
    <n v="30"/>
    <n v="79"/>
    <n v="4"/>
  </r>
  <r>
    <x v="67"/>
    <x v="15"/>
    <x v="0"/>
    <m/>
    <n v="86"/>
    <n v="21"/>
    <n v="9"/>
    <n v="1"/>
    <n v="0"/>
    <n v="0"/>
  </r>
  <r>
    <x v="67"/>
    <x v="15"/>
    <x v="2"/>
    <m/>
    <n v="192"/>
    <n v="84"/>
    <n v="22"/>
    <n v="12"/>
    <n v="32"/>
    <n v="8"/>
  </r>
  <r>
    <x v="67"/>
    <x v="15"/>
    <x v="1"/>
    <m/>
    <n v="263"/>
    <n v="102"/>
    <n v="41"/>
    <n v="27"/>
    <n v="50"/>
    <n v="11"/>
  </r>
  <r>
    <x v="68"/>
    <x v="2"/>
    <x v="0"/>
    <m/>
    <n v="73"/>
    <n v="50"/>
    <n v="8"/>
    <n v="23"/>
    <n v="71"/>
    <n v="18"/>
  </r>
  <r>
    <x v="68"/>
    <x v="1"/>
    <x v="1"/>
    <m/>
    <n v="55"/>
    <n v="60"/>
    <n v="6"/>
    <n v="6"/>
    <n v="15"/>
    <n v="2"/>
  </r>
  <r>
    <x v="68"/>
    <x v="1"/>
    <x v="0"/>
    <m/>
    <n v="75"/>
    <n v="122"/>
    <n v="20"/>
    <n v="28"/>
    <n v="75"/>
    <n v="39"/>
  </r>
  <r>
    <x v="68"/>
    <x v="1"/>
    <x v="2"/>
    <m/>
    <n v="40"/>
    <n v="49"/>
    <n v="4"/>
    <n v="11"/>
    <n v="7"/>
    <n v="5"/>
  </r>
  <r>
    <x v="68"/>
    <x v="2"/>
    <x v="1"/>
    <m/>
    <n v="117"/>
    <n v="62"/>
    <n v="11"/>
    <n v="5"/>
    <n v="9"/>
    <n v="2"/>
  </r>
  <r>
    <x v="68"/>
    <x v="2"/>
    <x v="2"/>
    <m/>
    <n v="252"/>
    <n v="40"/>
    <n v="9"/>
    <n v="3"/>
    <n v="11"/>
    <n v="1"/>
  </r>
  <r>
    <x v="69"/>
    <x v="17"/>
    <x v="1"/>
    <m/>
    <n v="35"/>
    <n v="13"/>
    <n v="7"/>
    <n v="11"/>
    <n v="21"/>
    <n v="4"/>
  </r>
  <r>
    <x v="69"/>
    <x v="17"/>
    <x v="1"/>
    <m/>
    <n v="155"/>
    <n v="66"/>
    <n v="28"/>
    <n v="88"/>
    <n v="97"/>
    <n v="24"/>
  </r>
  <r>
    <x v="69"/>
    <x v="17"/>
    <x v="1"/>
    <m/>
    <n v="72"/>
    <n v="13"/>
    <n v="9"/>
    <n v="32"/>
    <n v="27"/>
    <n v="9"/>
  </r>
  <r>
    <x v="70"/>
    <x v="18"/>
    <x v="2"/>
    <m/>
    <n v="198"/>
    <n v="123"/>
    <n v="11"/>
    <n v="11"/>
    <n v="14"/>
    <n v="1"/>
  </r>
  <r>
    <x v="70"/>
    <x v="18"/>
    <x v="0"/>
    <m/>
    <n v="52"/>
    <n v="55"/>
    <n v="5"/>
    <n v="1"/>
    <n v="4"/>
    <n v="1"/>
  </r>
  <r>
    <x v="70"/>
    <x v="18"/>
    <x v="1"/>
    <m/>
    <n v="70"/>
    <n v="65"/>
    <n v="6"/>
    <n v="8"/>
    <n v="4"/>
    <n v="3"/>
  </r>
  <r>
    <x v="70"/>
    <x v="6"/>
    <x v="0"/>
    <m/>
    <n v="124"/>
    <n v="82"/>
    <n v="3"/>
    <n v="26"/>
    <n v="30"/>
    <n v="1"/>
  </r>
  <r>
    <x v="70"/>
    <x v="6"/>
    <x v="1"/>
    <m/>
    <n v="149"/>
    <n v="136"/>
    <n v="13"/>
    <n v="25"/>
    <n v="38"/>
    <n v="2"/>
  </r>
  <r>
    <x v="70"/>
    <x v="6"/>
    <x v="1"/>
    <m/>
    <n v="172"/>
    <n v="69"/>
    <n v="11"/>
    <n v="22"/>
    <n v="9"/>
    <n v="2"/>
  </r>
  <r>
    <x v="71"/>
    <x v="0"/>
    <x v="0"/>
    <m/>
    <n v="72"/>
    <n v="85"/>
    <n v="7"/>
    <n v="11"/>
    <n v="16"/>
    <n v="9"/>
  </r>
  <r>
    <x v="71"/>
    <x v="0"/>
    <x v="1"/>
    <m/>
    <n v="34"/>
    <n v="28"/>
    <n v="8"/>
    <n v="9"/>
    <n v="24"/>
    <n v="9"/>
  </r>
  <r>
    <x v="71"/>
    <x v="0"/>
    <x v="1"/>
    <m/>
    <n v="274"/>
    <n v="76"/>
    <n v="25"/>
    <n v="31"/>
    <n v="46"/>
    <n v="12"/>
  </r>
  <r>
    <x v="71"/>
    <x v="5"/>
    <x v="0"/>
    <m/>
    <n v="47"/>
    <n v="58"/>
    <n v="9"/>
    <n v="4"/>
    <n v="4"/>
    <n v="0"/>
  </r>
  <r>
    <x v="71"/>
    <x v="5"/>
    <x v="1"/>
    <s v="Plaza fundacional"/>
    <n v="185"/>
    <n v="92"/>
    <n v="2"/>
    <n v="16"/>
    <n v="22"/>
    <n v="3"/>
  </r>
  <r>
    <x v="71"/>
    <x v="5"/>
    <x v="1"/>
    <m/>
    <n v="221"/>
    <n v="109"/>
    <n v="9"/>
    <n v="12"/>
    <n v="29"/>
    <n v="8"/>
  </r>
  <r>
    <x v="71"/>
    <x v="17"/>
    <x v="1"/>
    <s v="Parque"/>
    <n v="85"/>
    <n v="18"/>
    <n v="5"/>
    <n v="5"/>
    <n v="22"/>
    <n v="4"/>
  </r>
  <r>
    <x v="71"/>
    <x v="17"/>
    <x v="1"/>
    <m/>
    <n v="136"/>
    <n v="50"/>
    <n v="12"/>
    <n v="19"/>
    <n v="40"/>
    <n v="7"/>
  </r>
  <r>
    <x v="71"/>
    <x v="17"/>
    <x v="1"/>
    <m/>
    <n v="120"/>
    <n v="52"/>
    <n v="9"/>
    <n v="36"/>
    <n v="53"/>
    <n v="11"/>
  </r>
  <r>
    <x v="72"/>
    <x v="10"/>
    <x v="1"/>
    <m/>
    <n v="88"/>
    <n v="46"/>
    <n v="0"/>
    <n v="14"/>
    <n v="17"/>
    <n v="2"/>
  </r>
  <r>
    <x v="72"/>
    <x v="10"/>
    <x v="1"/>
    <m/>
    <n v="188"/>
    <n v="86"/>
    <n v="6"/>
    <n v="15"/>
    <n v="26"/>
    <n v="3"/>
  </r>
  <r>
    <x v="72"/>
    <x v="14"/>
    <x v="0"/>
    <m/>
    <n v="83"/>
    <n v="46"/>
    <n v="7"/>
    <n v="20"/>
    <n v="26"/>
    <n v="8"/>
  </r>
  <r>
    <x v="72"/>
    <x v="14"/>
    <x v="1"/>
    <m/>
    <n v="160"/>
    <n v="74"/>
    <n v="46"/>
    <n v="13"/>
    <n v="53"/>
    <n v="7"/>
  </r>
  <r>
    <x v="72"/>
    <x v="14"/>
    <x v="2"/>
    <m/>
    <n v="108"/>
    <n v="63"/>
    <n v="14"/>
    <n v="46"/>
    <n v="51"/>
    <n v="8"/>
  </r>
  <r>
    <x v="72"/>
    <x v="10"/>
    <x v="1"/>
    <m/>
    <n v="169"/>
    <n v="142"/>
    <n v="90"/>
    <n v="16"/>
    <n v="30"/>
    <n v="10"/>
  </r>
  <r>
    <x v="72"/>
    <x v="7"/>
    <x v="2"/>
    <m/>
    <n v="215"/>
    <n v="75"/>
    <n v="5"/>
    <n v="24"/>
    <n v="26"/>
    <n v="12"/>
  </r>
  <r>
    <x v="72"/>
    <x v="7"/>
    <x v="1"/>
    <m/>
    <n v="91"/>
    <n v="27"/>
    <n v="7"/>
    <n v="18"/>
    <n v="11"/>
    <n v="2"/>
  </r>
  <r>
    <x v="72"/>
    <x v="7"/>
    <x v="3"/>
    <m/>
    <n v="89"/>
    <n v="58"/>
    <n v="10"/>
    <n v="2"/>
    <n v="4"/>
    <n v="0"/>
  </r>
  <r>
    <x v="73"/>
    <x v="4"/>
    <x v="2"/>
    <m/>
    <n v="55"/>
    <n v="31"/>
    <n v="1"/>
    <n v="7"/>
    <n v="8"/>
    <n v="0"/>
  </r>
  <r>
    <x v="73"/>
    <x v="4"/>
    <x v="3"/>
    <m/>
    <n v="68"/>
    <n v="62"/>
    <n v="35"/>
    <n v="14"/>
    <n v="16"/>
    <n v="3"/>
  </r>
  <r>
    <x v="73"/>
    <x v="4"/>
    <x v="1"/>
    <m/>
    <n v="38"/>
    <n v="21"/>
    <n v="2"/>
    <n v="12"/>
    <n v="7"/>
    <n v="0"/>
  </r>
  <r>
    <x v="73"/>
    <x v="2"/>
    <x v="1"/>
    <m/>
    <n v="106"/>
    <n v="42"/>
    <n v="7"/>
    <n v="15"/>
    <n v="16"/>
    <n v="4"/>
  </r>
  <r>
    <x v="73"/>
    <x v="0"/>
    <x v="0"/>
    <m/>
    <n v="68"/>
    <n v="40"/>
    <n v="8"/>
    <n v="7"/>
    <n v="18"/>
    <n v="3"/>
  </r>
  <r>
    <x v="73"/>
    <x v="0"/>
    <x v="1"/>
    <m/>
    <n v="74"/>
    <n v="24"/>
    <n v="13"/>
    <n v="74"/>
    <n v="14"/>
    <n v="5"/>
  </r>
  <r>
    <x v="73"/>
    <x v="0"/>
    <x v="1"/>
    <s v="Parque"/>
    <n v="181"/>
    <n v="79"/>
    <n v="20"/>
    <n v="18"/>
    <n v="32"/>
    <n v="8"/>
  </r>
  <r>
    <x v="73"/>
    <x v="2"/>
    <x v="1"/>
    <m/>
    <n v="111"/>
    <n v="62"/>
    <n v="7"/>
    <n v="66"/>
    <n v="68"/>
    <n v="45"/>
  </r>
  <r>
    <x v="73"/>
    <x v="2"/>
    <x v="2"/>
    <m/>
    <n v="190"/>
    <n v="75"/>
    <n v="4"/>
    <n v="28"/>
    <n v="30"/>
    <n v="3"/>
  </r>
  <r>
    <x v="73"/>
    <x v="13"/>
    <x v="1"/>
    <m/>
    <n v="164"/>
    <n v="50"/>
    <n v="7"/>
    <n v="23"/>
    <n v="25"/>
    <n v="2"/>
  </r>
  <r>
    <x v="73"/>
    <x v="13"/>
    <x v="2"/>
    <m/>
    <n v="254"/>
    <n v="37"/>
    <n v="7"/>
    <n v="18"/>
    <n v="25"/>
    <n v="2"/>
  </r>
  <r>
    <x v="73"/>
    <x v="13"/>
    <x v="1"/>
    <m/>
    <n v="132"/>
    <n v="93"/>
    <n v="8"/>
    <n v="2"/>
    <n v="1"/>
    <n v="0"/>
  </r>
  <r>
    <x v="74"/>
    <x v="7"/>
    <x v="3"/>
    <m/>
    <n v="141"/>
    <n v="39"/>
    <n v="5"/>
    <n v="8"/>
    <n v="6"/>
    <n v="1"/>
  </r>
  <r>
    <x v="74"/>
    <x v="10"/>
    <x v="1"/>
    <m/>
    <n v="117"/>
    <n v="209"/>
    <n v="152"/>
    <n v="16"/>
    <n v="28"/>
    <n v="2"/>
  </r>
  <r>
    <x v="74"/>
    <x v="10"/>
    <x v="1"/>
    <m/>
    <n v="80"/>
    <n v="46"/>
    <n v="9"/>
    <n v="6"/>
    <n v="13"/>
    <n v="0"/>
  </r>
  <r>
    <x v="74"/>
    <x v="10"/>
    <x v="1"/>
    <m/>
    <n v="103"/>
    <n v="102"/>
    <n v="15"/>
    <n v="16"/>
    <n v="14"/>
    <n v="0"/>
  </r>
  <r>
    <x v="74"/>
    <x v="5"/>
    <x v="0"/>
    <m/>
    <n v="68"/>
    <n v="32"/>
    <n v="8"/>
    <n v="2"/>
    <n v="1"/>
    <n v="0"/>
  </r>
  <r>
    <x v="74"/>
    <x v="7"/>
    <x v="2"/>
    <m/>
    <n v="206"/>
    <n v="84"/>
    <n v="6"/>
    <n v="18"/>
    <n v="29"/>
    <n v="5"/>
  </r>
  <r>
    <x v="74"/>
    <x v="7"/>
    <x v="1"/>
    <m/>
    <n v="83"/>
    <n v="36"/>
    <n v="7"/>
    <n v="12"/>
    <n v="14"/>
    <n v="2"/>
  </r>
  <r>
    <x v="74"/>
    <x v="5"/>
    <x v="1"/>
    <m/>
    <n v="125"/>
    <n v="63"/>
    <n v="9"/>
    <n v="23"/>
    <n v="40"/>
    <n v="5"/>
  </r>
  <r>
    <x v="74"/>
    <x v="5"/>
    <x v="1"/>
    <m/>
    <n v="242"/>
    <n v="93"/>
    <n v="10"/>
    <n v="28"/>
    <n v="74"/>
    <n v="9"/>
  </r>
  <r>
    <x v="74"/>
    <x v="15"/>
    <x v="0"/>
    <m/>
    <n v="23"/>
    <n v="14"/>
    <n v="0"/>
    <n v="0"/>
    <n v="0"/>
    <n v="0"/>
  </r>
  <r>
    <x v="74"/>
    <x v="15"/>
    <x v="1"/>
    <m/>
    <n v="243"/>
    <n v="54"/>
    <n v="20"/>
    <n v="120"/>
    <n v="32"/>
    <n v="17"/>
  </r>
  <r>
    <x v="74"/>
    <x v="15"/>
    <x v="0"/>
    <m/>
    <n v="23"/>
    <n v="14"/>
    <n v="0"/>
    <n v="0"/>
    <n v="0"/>
    <n v="0"/>
  </r>
  <r>
    <x v="75"/>
    <x v="5"/>
    <x v="1"/>
    <m/>
    <n v="64"/>
    <n v="32"/>
    <n v="1"/>
    <n v="21"/>
    <n v="13"/>
    <n v="2"/>
  </r>
  <r>
    <x v="75"/>
    <x v="5"/>
    <x v="1"/>
    <m/>
    <n v="261"/>
    <n v="69"/>
    <n v="6"/>
    <n v="38"/>
    <n v="29"/>
    <n v="7"/>
  </r>
  <r>
    <x v="75"/>
    <x v="6"/>
    <x v="3"/>
    <m/>
    <n v="311"/>
    <n v="54"/>
    <n v="7"/>
    <n v="16"/>
    <n v="49"/>
    <n v="3"/>
  </r>
  <r>
    <x v="75"/>
    <x v="6"/>
    <x v="0"/>
    <m/>
    <n v="190"/>
    <n v="50"/>
    <n v="4"/>
    <n v="31"/>
    <n v="56"/>
    <n v="8"/>
  </r>
  <r>
    <x v="75"/>
    <x v="6"/>
    <x v="1"/>
    <m/>
    <n v="74"/>
    <n v="32"/>
    <n v="5"/>
    <n v="3"/>
    <n v="16"/>
    <n v="2"/>
  </r>
  <r>
    <x v="75"/>
    <x v="11"/>
    <x v="2"/>
    <m/>
    <n v="166"/>
    <n v="68"/>
    <n v="5"/>
    <n v="12"/>
    <n v="11"/>
    <n v="0"/>
  </r>
  <r>
    <x v="75"/>
    <x v="11"/>
    <x v="1"/>
    <m/>
    <n v="66"/>
    <n v="45"/>
    <n v="6"/>
    <n v="8"/>
    <n v="8"/>
    <n v="3"/>
  </r>
  <r>
    <x v="75"/>
    <x v="11"/>
    <x v="0"/>
    <m/>
    <n v="29"/>
    <n v="60"/>
    <n v="10"/>
    <n v="1"/>
    <n v="5"/>
    <n v="0"/>
  </r>
  <r>
    <x v="75"/>
    <x v="5"/>
    <x v="0"/>
    <s v="Parque principal"/>
    <n v="33"/>
    <n v="29"/>
    <n v="7"/>
    <n v="0"/>
    <n v="0"/>
    <n v="0"/>
  </r>
  <r>
    <x v="75"/>
    <x v="9"/>
    <x v="1"/>
    <m/>
    <n v="201"/>
    <n v="87"/>
    <n v="8"/>
    <n v="9"/>
    <n v="10"/>
    <n v="2"/>
  </r>
  <r>
    <x v="75"/>
    <x v="9"/>
    <x v="0"/>
    <m/>
    <n v="314"/>
    <n v="82"/>
    <n v="9"/>
    <n v="32"/>
    <n v="31"/>
    <n v="11"/>
  </r>
  <r>
    <x v="75"/>
    <x v="9"/>
    <x v="2"/>
    <m/>
    <n v="59"/>
    <n v="23"/>
    <n v="3"/>
    <n v="0"/>
    <n v="0"/>
    <n v="0"/>
  </r>
  <r>
    <x v="76"/>
    <x v="9"/>
    <x v="0"/>
    <m/>
    <n v="249"/>
    <n v="54"/>
    <n v="10"/>
    <n v="28"/>
    <n v="43"/>
    <n v="6"/>
  </r>
  <r>
    <x v="76"/>
    <x v="9"/>
    <x v="1"/>
    <m/>
    <n v="130"/>
    <n v="50"/>
    <n v="11"/>
    <n v="6"/>
    <n v="1"/>
    <n v="0"/>
  </r>
  <r>
    <x v="76"/>
    <x v="9"/>
    <x v="2"/>
    <m/>
    <n v="133"/>
    <n v="41"/>
    <n v="22"/>
    <n v="1"/>
    <n v="1"/>
    <n v="1"/>
  </r>
  <r>
    <x v="76"/>
    <x v="14"/>
    <x v="0"/>
    <m/>
    <n v="72"/>
    <n v="50"/>
    <n v="4"/>
    <n v="19"/>
    <n v="26"/>
    <n v="2"/>
  </r>
  <r>
    <x v="76"/>
    <x v="14"/>
    <x v="1"/>
    <m/>
    <n v="167"/>
    <n v="84"/>
    <n v="17"/>
    <n v="12"/>
    <n v="44"/>
    <n v="3"/>
  </r>
  <r>
    <x v="76"/>
    <x v="14"/>
    <x v="2"/>
    <s v="Parque Fundacional"/>
    <n v="96"/>
    <n v="43"/>
    <n v="10"/>
    <n v="44"/>
    <n v="73"/>
    <n v="8"/>
  </r>
  <r>
    <x v="76"/>
    <x v="6"/>
    <x v="3"/>
    <m/>
    <n v="84"/>
    <n v="80"/>
    <n v="8"/>
    <n v="8"/>
    <n v="11"/>
    <n v="3"/>
  </r>
  <r>
    <x v="76"/>
    <x v="6"/>
    <x v="1"/>
    <m/>
    <n v="285"/>
    <n v="100"/>
    <n v="11"/>
    <n v="20"/>
    <n v="25"/>
    <n v="1"/>
  </r>
  <r>
    <x v="76"/>
    <x v="6"/>
    <x v="0"/>
    <m/>
    <n v="132"/>
    <n v="63"/>
    <n v="6"/>
    <n v="36"/>
    <n v="30"/>
    <n v="1"/>
  </r>
  <r>
    <x v="76"/>
    <x v="17"/>
    <x v="1"/>
    <m/>
    <n v="200"/>
    <n v="55"/>
    <n v="5"/>
    <n v="20"/>
    <n v="23"/>
    <n v="5"/>
  </r>
  <r>
    <x v="76"/>
    <x v="18"/>
    <x v="0"/>
    <m/>
    <n v="97"/>
    <n v="37"/>
    <n v="0"/>
    <n v="6"/>
    <n v="2"/>
    <n v="0"/>
  </r>
  <r>
    <x v="76"/>
    <x v="18"/>
    <x v="1"/>
    <m/>
    <n v="210"/>
    <n v="34"/>
    <n v="4"/>
    <n v="12"/>
    <n v="5"/>
    <n v="3"/>
  </r>
  <r>
    <x v="76"/>
    <x v="18"/>
    <x v="1"/>
    <m/>
    <n v="47"/>
    <n v="22"/>
    <n v="5"/>
    <n v="10"/>
    <n v="4"/>
    <n v="0"/>
  </r>
  <r>
    <x v="77"/>
    <x v="3"/>
    <x v="1"/>
    <m/>
    <n v="219"/>
    <n v="16"/>
    <n v="3"/>
    <n v="8"/>
    <n v="4"/>
    <n v="1"/>
  </r>
  <r>
    <x v="77"/>
    <x v="3"/>
    <x v="2"/>
    <m/>
    <n v="141"/>
    <n v="10"/>
    <n v="1"/>
    <n v="12"/>
    <n v="8"/>
    <n v="0"/>
  </r>
  <r>
    <x v="77"/>
    <x v="3"/>
    <x v="1"/>
    <m/>
    <n v="69"/>
    <n v="19"/>
    <n v="2"/>
    <n v="7"/>
    <n v="3"/>
    <n v="0"/>
  </r>
  <r>
    <x v="77"/>
    <x v="11"/>
    <x v="2"/>
    <m/>
    <n v="50"/>
    <n v="35"/>
    <n v="0"/>
    <n v="4"/>
    <n v="2"/>
    <n v="0"/>
  </r>
  <r>
    <x v="77"/>
    <x v="11"/>
    <x v="1"/>
    <m/>
    <n v="59"/>
    <n v="30"/>
    <n v="0"/>
    <n v="11"/>
    <n v="5"/>
    <n v="0"/>
  </r>
  <r>
    <x v="77"/>
    <x v="11"/>
    <x v="0"/>
    <m/>
    <n v="60"/>
    <n v="15"/>
    <n v="3"/>
    <n v="2"/>
    <n v="2"/>
    <n v="0"/>
  </r>
  <r>
    <x v="77"/>
    <x v="17"/>
    <x v="1"/>
    <m/>
    <n v="132"/>
    <n v="75"/>
    <n v="7"/>
    <n v="24"/>
    <n v="23"/>
    <n v="5"/>
  </r>
  <r>
    <x v="77"/>
    <x v="17"/>
    <x v="1"/>
    <s v="Parque Fundación"/>
    <n v="198"/>
    <n v="83"/>
    <n v="12"/>
    <n v="59"/>
    <n v="59"/>
    <n v="12"/>
  </r>
  <r>
    <x v="77"/>
    <x v="17"/>
    <x v="1"/>
    <m/>
    <n v="70"/>
    <n v="27"/>
    <n v="0"/>
    <n v="17"/>
    <n v="10"/>
    <n v="2"/>
  </r>
  <r>
    <x v="77"/>
    <x v="7"/>
    <x v="2"/>
    <m/>
    <n v="97"/>
    <n v="48"/>
    <n v="9"/>
    <n v="13"/>
    <n v="28"/>
    <n v="2"/>
  </r>
  <r>
    <x v="77"/>
    <x v="7"/>
    <x v="1"/>
    <m/>
    <n v="72"/>
    <n v="26"/>
    <n v="3"/>
    <n v="7"/>
    <n v="15"/>
    <n v="0"/>
  </r>
  <r>
    <x v="77"/>
    <x v="7"/>
    <x v="3"/>
    <m/>
    <n v="45"/>
    <n v="24"/>
    <n v="2"/>
    <n v="1"/>
    <n v="3"/>
    <n v="0"/>
  </r>
  <r>
    <x v="78"/>
    <x v="13"/>
    <x v="2"/>
    <m/>
    <n v="188"/>
    <n v="39"/>
    <n v="3"/>
    <n v="34"/>
    <n v="26"/>
    <n v="4"/>
  </r>
  <r>
    <x v="78"/>
    <x v="14"/>
    <x v="2"/>
    <m/>
    <n v="132"/>
    <n v="35"/>
    <n v="7"/>
    <n v="22"/>
    <n v="28"/>
    <n v="8"/>
  </r>
  <r>
    <x v="78"/>
    <x v="14"/>
    <x v="1"/>
    <m/>
    <n v="114"/>
    <n v="47"/>
    <n v="11"/>
    <n v="34"/>
    <n v="39"/>
    <n v="29"/>
  </r>
  <r>
    <x v="78"/>
    <x v="14"/>
    <x v="0"/>
    <m/>
    <n v="62"/>
    <n v="94"/>
    <n v="2"/>
    <n v="19"/>
    <n v="48"/>
    <n v="2"/>
  </r>
  <r>
    <x v="78"/>
    <x v="7"/>
    <x v="2"/>
    <m/>
    <n v="230"/>
    <n v="30"/>
    <n v="1"/>
    <n v="26"/>
    <n v="33"/>
    <n v="1"/>
  </r>
  <r>
    <x v="78"/>
    <x v="7"/>
    <x v="1"/>
    <m/>
    <n v="301"/>
    <n v="52"/>
    <n v="7"/>
    <n v="15"/>
    <n v="21"/>
    <n v="3"/>
  </r>
  <r>
    <x v="78"/>
    <x v="7"/>
    <x v="3"/>
    <m/>
    <n v="347"/>
    <n v="38"/>
    <n v="6"/>
    <n v="8"/>
    <n v="8"/>
    <n v="0"/>
  </r>
  <r>
    <x v="78"/>
    <x v="13"/>
    <x v="1"/>
    <m/>
    <n v="288"/>
    <n v="82"/>
    <n v="18"/>
    <n v="26"/>
    <n v="31"/>
    <n v="1"/>
  </r>
  <r>
    <x v="78"/>
    <x v="13"/>
    <x v="1"/>
    <m/>
    <n v="122"/>
    <n v="21"/>
    <n v="7"/>
    <n v="3"/>
    <n v="3"/>
    <n v="0"/>
  </r>
  <r>
    <x v="79"/>
    <x v="1"/>
    <x v="1"/>
    <m/>
    <n v="98"/>
    <n v="42"/>
    <n v="7"/>
    <n v="22"/>
    <n v="35"/>
    <n v="5"/>
  </r>
  <r>
    <x v="79"/>
    <x v="1"/>
    <x v="0"/>
    <m/>
    <n v="110"/>
    <n v="26"/>
    <n v="7"/>
    <n v="25"/>
    <n v="42"/>
    <n v="7"/>
  </r>
  <r>
    <x v="79"/>
    <x v="1"/>
    <x v="2"/>
    <m/>
    <n v="123"/>
    <n v="39"/>
    <n v="9"/>
    <n v="3"/>
    <n v="15"/>
    <n v="1"/>
  </r>
  <r>
    <x v="79"/>
    <x v="8"/>
    <x v="1"/>
    <m/>
    <n v="256"/>
    <n v="42"/>
    <n v="18"/>
    <n v="34"/>
    <n v="14"/>
    <n v="5"/>
  </r>
  <r>
    <x v="79"/>
    <x v="8"/>
    <x v="1"/>
    <m/>
    <n v="128"/>
    <n v="36"/>
    <n v="11"/>
    <n v="7"/>
    <n v="8"/>
    <n v="1"/>
  </r>
  <r>
    <x v="79"/>
    <x v="8"/>
    <x v="0"/>
    <m/>
    <n v="66"/>
    <n v="20"/>
    <n v="16"/>
    <n v="14"/>
    <n v="46"/>
    <n v="6"/>
  </r>
  <r>
    <x v="79"/>
    <x v="9"/>
    <x v="0"/>
    <m/>
    <n v="61"/>
    <n v="36"/>
    <n v="3"/>
    <n v="20"/>
    <n v="29"/>
    <n v="6"/>
  </r>
  <r>
    <x v="79"/>
    <x v="9"/>
    <x v="1"/>
    <m/>
    <n v="92"/>
    <n v="57"/>
    <n v="4"/>
    <n v="8"/>
    <n v="16"/>
    <n v="3"/>
  </r>
  <r>
    <x v="79"/>
    <x v="9"/>
    <x v="2"/>
    <m/>
    <n v="49"/>
    <n v="57"/>
    <n v="3"/>
    <n v="1"/>
    <n v="0"/>
    <n v="0"/>
  </r>
  <r>
    <x v="80"/>
    <x v="15"/>
    <x v="0"/>
    <m/>
    <n v="49"/>
    <n v="24"/>
    <n v="9"/>
    <n v="1"/>
    <n v="2"/>
    <n v="0"/>
  </r>
  <r>
    <x v="80"/>
    <x v="15"/>
    <x v="2"/>
    <m/>
    <n v="43"/>
    <n v="30"/>
    <n v="16"/>
    <n v="8"/>
    <n v="6"/>
    <n v="2"/>
  </r>
  <r>
    <x v="80"/>
    <x v="15"/>
    <x v="1"/>
    <m/>
    <n v="262"/>
    <n v="130"/>
    <n v="29"/>
    <n v="43"/>
    <n v="73"/>
    <n v="15"/>
  </r>
  <r>
    <x v="80"/>
    <x v="16"/>
    <x v="1"/>
    <m/>
    <n v="116"/>
    <n v="131"/>
    <n v="14"/>
    <n v="11"/>
    <n v="29"/>
    <n v="10"/>
  </r>
  <r>
    <x v="80"/>
    <x v="16"/>
    <x v="1"/>
    <m/>
    <n v="58"/>
    <n v="81"/>
    <n v="24"/>
    <n v="4"/>
    <n v="10"/>
    <n v="1"/>
  </r>
  <r>
    <x v="80"/>
    <x v="16"/>
    <x v="2"/>
    <m/>
    <n v="214"/>
    <n v="66"/>
    <n v="6"/>
    <n v="14"/>
    <n v="21"/>
    <n v="2"/>
  </r>
  <r>
    <x v="80"/>
    <x v="2"/>
    <x v="1"/>
    <m/>
    <n v="127"/>
    <n v="43"/>
    <n v="24"/>
    <n v="8"/>
    <n v="24"/>
    <n v="4"/>
  </r>
  <r>
    <x v="80"/>
    <x v="2"/>
    <x v="2"/>
    <m/>
    <n v="267"/>
    <n v="59"/>
    <n v="7"/>
    <n v="10"/>
    <n v="21"/>
    <n v="4"/>
  </r>
  <r>
    <x v="80"/>
    <x v="2"/>
    <x v="0"/>
    <m/>
    <n v="120"/>
    <n v="55"/>
    <n v="24"/>
    <n v="34"/>
    <n v="52"/>
    <n v="18"/>
  </r>
  <r>
    <x v="81"/>
    <x v="0"/>
    <x v="0"/>
    <m/>
    <n v="42"/>
    <n v="30"/>
    <n v="10"/>
    <n v="4"/>
    <n v="11"/>
    <n v="5"/>
  </r>
  <r>
    <x v="81"/>
    <x v="0"/>
    <x v="1"/>
    <m/>
    <n v="69"/>
    <n v="35"/>
    <n v="6"/>
    <n v="7"/>
    <n v="8"/>
    <n v="8"/>
  </r>
  <r>
    <x v="81"/>
    <x v="0"/>
    <x v="1"/>
    <m/>
    <n v="91"/>
    <n v="79"/>
    <n v="17"/>
    <n v="18"/>
    <n v="33"/>
    <n v="9"/>
  </r>
  <r>
    <x v="81"/>
    <x v="18"/>
    <x v="0"/>
    <m/>
    <n v="36"/>
    <n v="22"/>
    <n v="10"/>
    <n v="6"/>
    <n v="8"/>
    <n v="0"/>
  </r>
  <r>
    <x v="81"/>
    <x v="18"/>
    <x v="2"/>
    <m/>
    <n v="151"/>
    <n v="64"/>
    <n v="9"/>
    <n v="12"/>
    <n v="16"/>
    <n v="2"/>
  </r>
  <r>
    <x v="81"/>
    <x v="18"/>
    <x v="1"/>
    <m/>
    <n v="58"/>
    <n v="22"/>
    <n v="8"/>
    <n v="17"/>
    <n v="9"/>
    <n v="3"/>
  </r>
  <r>
    <x v="82"/>
    <x v="8"/>
    <x v="1"/>
    <m/>
    <n v="139"/>
    <n v="47"/>
    <n v="8"/>
    <n v="7"/>
    <n v="12"/>
    <n v="1"/>
  </r>
  <r>
    <x v="82"/>
    <x v="8"/>
    <x v="1"/>
    <m/>
    <n v="143"/>
    <n v="34"/>
    <n v="2"/>
    <n v="17"/>
    <n v="20"/>
    <n v="1"/>
  </r>
  <r>
    <x v="82"/>
    <x v="8"/>
    <x v="0"/>
    <m/>
    <n v="72"/>
    <n v="38"/>
    <n v="12"/>
    <n v="10"/>
    <n v="37"/>
    <n v="9"/>
  </r>
  <r>
    <x v="82"/>
    <x v="0"/>
    <x v="0"/>
    <m/>
    <n v="54"/>
    <n v="33"/>
    <n v="12"/>
    <n v="8"/>
    <n v="34"/>
    <n v="4"/>
  </r>
  <r>
    <x v="82"/>
    <x v="0"/>
    <x v="1"/>
    <m/>
    <n v="85"/>
    <n v="38"/>
    <n v="22"/>
    <n v="5"/>
    <n v="15"/>
    <n v="5"/>
  </r>
  <r>
    <x v="82"/>
    <x v="0"/>
    <x v="1"/>
    <m/>
    <n v="163"/>
    <n v="98"/>
    <n v="18"/>
    <n v="11"/>
    <n v="41"/>
    <n v="4"/>
  </r>
  <r>
    <x v="82"/>
    <x v="6"/>
    <x v="3"/>
    <m/>
    <n v="58"/>
    <n v="71"/>
    <n v="13"/>
    <n v="9"/>
    <n v="25"/>
    <n v="4"/>
  </r>
  <r>
    <x v="82"/>
    <x v="6"/>
    <x v="1"/>
    <m/>
    <n v="82"/>
    <n v="99"/>
    <n v="8"/>
    <n v="36"/>
    <n v="35"/>
    <n v="3"/>
  </r>
  <r>
    <x v="82"/>
    <x v="2"/>
    <x v="1"/>
    <m/>
    <n v="133"/>
    <n v="77"/>
    <n v="12"/>
    <n v="19"/>
    <n v="8"/>
    <n v="2"/>
  </r>
  <r>
    <x v="82"/>
    <x v="2"/>
    <x v="2"/>
    <m/>
    <n v="299"/>
    <n v="160"/>
    <n v="23"/>
    <n v="15"/>
    <n v="29"/>
    <n v="5"/>
  </r>
  <r>
    <x v="82"/>
    <x v="2"/>
    <x v="0"/>
    <m/>
    <n v="87"/>
    <n v="82"/>
    <n v="30"/>
    <n v="43"/>
    <n v="53"/>
    <n v="11"/>
  </r>
  <r>
    <x v="83"/>
    <x v="13"/>
    <x v="1"/>
    <m/>
    <n v="200"/>
    <n v="39"/>
    <n v="10"/>
    <n v="12"/>
    <n v="20"/>
    <n v="0"/>
  </r>
  <r>
    <x v="83"/>
    <x v="13"/>
    <x v="2"/>
    <m/>
    <n v="222"/>
    <n v="51"/>
    <n v="17"/>
    <n v="7"/>
    <n v="8"/>
    <n v="1"/>
  </r>
  <r>
    <x v="83"/>
    <x v="13"/>
    <x v="1"/>
    <m/>
    <n v="79"/>
    <n v="19"/>
    <n v="5"/>
    <n v="1"/>
    <n v="4"/>
    <n v="0"/>
  </r>
  <r>
    <x v="83"/>
    <x v="15"/>
    <x v="0"/>
    <m/>
    <n v="15"/>
    <n v="8"/>
    <n v="2"/>
    <n v="1"/>
    <n v="0"/>
    <n v="0"/>
  </r>
  <r>
    <x v="83"/>
    <x v="15"/>
    <x v="1"/>
    <m/>
    <n v="77"/>
    <n v="37"/>
    <n v="9"/>
    <n v="10"/>
    <n v="14"/>
    <n v="4"/>
  </r>
  <r>
    <x v="83"/>
    <x v="15"/>
    <x v="1"/>
    <m/>
    <n v="236"/>
    <n v="71"/>
    <n v="30"/>
    <n v="31"/>
    <n v="76"/>
    <n v="21"/>
  </r>
  <r>
    <x v="84"/>
    <x v="0"/>
    <x v="0"/>
    <m/>
    <n v="57"/>
    <n v="60"/>
    <n v="17"/>
    <n v="15"/>
    <n v="23"/>
    <n v="11"/>
  </r>
  <r>
    <x v="84"/>
    <x v="0"/>
    <x v="1"/>
    <m/>
    <n v="273"/>
    <n v="133"/>
    <n v="31"/>
    <n v="30"/>
    <n v="85"/>
    <n v="20"/>
  </r>
  <r>
    <x v="84"/>
    <x v="0"/>
    <x v="1"/>
    <m/>
    <n v="97"/>
    <n v="37"/>
    <n v="36"/>
    <n v="16"/>
    <n v="27"/>
    <n v="9"/>
  </r>
  <r>
    <x v="84"/>
    <x v="16"/>
    <x v="1"/>
    <m/>
    <n v="95"/>
    <n v="52"/>
    <n v="15"/>
    <n v="4"/>
    <n v="8"/>
    <n v="4"/>
  </r>
  <r>
    <x v="84"/>
    <x v="16"/>
    <x v="1"/>
    <m/>
    <n v="91"/>
    <n v="55"/>
    <n v="10"/>
    <n v="21"/>
    <n v="19"/>
    <n v="6"/>
  </r>
  <r>
    <x v="84"/>
    <x v="16"/>
    <x v="2"/>
    <m/>
    <n v="104"/>
    <n v="125"/>
    <n v="18"/>
    <n v="33"/>
    <n v="43"/>
    <n v="13"/>
  </r>
  <r>
    <x v="84"/>
    <x v="7"/>
    <x v="2"/>
    <m/>
    <n v="265"/>
    <n v="121"/>
    <n v="25"/>
    <n v="15"/>
    <n v="27"/>
    <n v="3"/>
  </r>
  <r>
    <x v="84"/>
    <x v="7"/>
    <x v="1"/>
    <m/>
    <n v="186"/>
    <n v="126"/>
    <n v="19"/>
    <n v="13"/>
    <n v="23"/>
    <n v="2"/>
  </r>
  <r>
    <x v="84"/>
    <x v="7"/>
    <x v="1"/>
    <m/>
    <n v="57"/>
    <n v="57"/>
    <n v="0"/>
    <n v="5"/>
    <n v="0"/>
    <n v="0"/>
  </r>
  <r>
    <x v="85"/>
    <x v="9"/>
    <x v="0"/>
    <m/>
    <n v="320"/>
    <n v="97"/>
    <n v="12"/>
    <n v="17"/>
    <n v="36"/>
    <n v="8"/>
  </r>
  <r>
    <x v="85"/>
    <x v="9"/>
    <x v="1"/>
    <m/>
    <n v="288"/>
    <n v="80"/>
    <n v="7"/>
    <n v="15"/>
    <n v="38"/>
    <n v="1"/>
  </r>
  <r>
    <x v="85"/>
    <x v="9"/>
    <x v="2"/>
    <m/>
    <n v="196"/>
    <n v="92"/>
    <n v="17"/>
    <n v="6"/>
    <n v="4"/>
    <n v="0"/>
  </r>
  <r>
    <x v="85"/>
    <x v="14"/>
    <x v="0"/>
    <m/>
    <n v="48"/>
    <n v="38"/>
    <n v="10"/>
    <n v="14"/>
    <n v="24"/>
    <n v="3"/>
  </r>
  <r>
    <x v="85"/>
    <x v="14"/>
    <x v="1"/>
    <m/>
    <n v="65"/>
    <n v="90"/>
    <n v="24"/>
    <n v="31"/>
    <n v="36"/>
    <n v="9"/>
  </r>
  <r>
    <x v="85"/>
    <x v="14"/>
    <x v="2"/>
    <m/>
    <n v="73"/>
    <n v="115"/>
    <n v="6"/>
    <n v="21"/>
    <n v="20"/>
    <n v="7"/>
  </r>
  <r>
    <x v="85"/>
    <x v="10"/>
    <x v="1"/>
    <m/>
    <n v="78"/>
    <n v="63"/>
    <n v="13"/>
    <n v="12"/>
    <n v="16"/>
    <n v="2"/>
  </r>
  <r>
    <x v="85"/>
    <x v="10"/>
    <x v="1"/>
    <m/>
    <n v="144"/>
    <n v="65"/>
    <n v="5"/>
    <n v="12"/>
    <n v="22"/>
    <n v="0"/>
  </r>
  <r>
    <x v="85"/>
    <x v="10"/>
    <x v="1"/>
    <m/>
    <n v="111"/>
    <n v="239"/>
    <n v="121"/>
    <n v="13"/>
    <n v="5"/>
    <n v="3"/>
  </r>
  <r>
    <x v="85"/>
    <x v="11"/>
    <x v="2"/>
    <m/>
    <n v="121"/>
    <n v="30"/>
    <n v="12"/>
    <n v="8"/>
    <n v="7"/>
    <n v="0"/>
  </r>
  <r>
    <x v="85"/>
    <x v="11"/>
    <x v="1"/>
    <m/>
    <n v="98"/>
    <n v="35"/>
    <n v="14"/>
    <n v="6"/>
    <n v="8"/>
    <n v="0"/>
  </r>
  <r>
    <x v="85"/>
    <x v="11"/>
    <x v="0"/>
    <m/>
    <n v="42"/>
    <n v="22"/>
    <n v="16"/>
    <n v="1"/>
    <n v="4"/>
    <n v="0"/>
  </r>
  <r>
    <x v="86"/>
    <x v="17"/>
    <x v="1"/>
    <m/>
    <n v="184"/>
    <n v="78"/>
    <n v="29"/>
    <n v="48"/>
    <n v="47"/>
    <n v="16"/>
  </r>
  <r>
    <x v="86"/>
    <x v="17"/>
    <x v="1"/>
    <m/>
    <n v="177"/>
    <n v="67"/>
    <n v="12"/>
    <n v="20"/>
    <n v="20"/>
    <n v="20"/>
  </r>
  <r>
    <x v="86"/>
    <x v="17"/>
    <x v="1"/>
    <m/>
    <n v="121"/>
    <n v="47"/>
    <n v="12"/>
    <n v="22"/>
    <n v="14"/>
    <n v="8"/>
  </r>
  <r>
    <x v="86"/>
    <x v="1"/>
    <x v="1"/>
    <m/>
    <n v="192"/>
    <n v="37"/>
    <n v="22"/>
    <n v="28"/>
    <n v="39"/>
    <n v="25"/>
  </r>
  <r>
    <x v="86"/>
    <x v="1"/>
    <x v="0"/>
    <m/>
    <n v="237"/>
    <n v="46"/>
    <n v="23"/>
    <n v="58"/>
    <n v="91"/>
    <n v="47"/>
  </r>
  <r>
    <x v="86"/>
    <x v="1"/>
    <x v="2"/>
    <m/>
    <n v="178"/>
    <n v="42"/>
    <n v="17"/>
    <n v="15"/>
    <n v="20"/>
    <n v="7"/>
  </r>
  <r>
    <x v="86"/>
    <x v="5"/>
    <x v="0"/>
    <m/>
    <n v="58"/>
    <n v="48"/>
    <n v="16"/>
    <n v="4"/>
    <n v="3"/>
    <n v="0"/>
  </r>
  <r>
    <x v="86"/>
    <x v="5"/>
    <x v="1"/>
    <m/>
    <n v="282"/>
    <n v="107"/>
    <n v="11"/>
    <n v="14"/>
    <n v="24"/>
    <n v="5"/>
  </r>
  <r>
    <x v="86"/>
    <x v="5"/>
    <x v="1"/>
    <m/>
    <n v="198"/>
    <n v="115"/>
    <n v="11"/>
    <n v="51"/>
    <n v="80"/>
    <n v="8"/>
  </r>
  <r>
    <x v="86"/>
    <x v="18"/>
    <x v="1"/>
    <m/>
    <n v="105"/>
    <n v="77"/>
    <n v="32"/>
    <n v="0"/>
    <n v="5"/>
    <n v="3"/>
  </r>
  <r>
    <x v="86"/>
    <x v="18"/>
    <x v="0"/>
    <m/>
    <n v="13"/>
    <n v="11"/>
    <n v="7"/>
    <n v="0"/>
    <n v="0"/>
    <n v="0"/>
  </r>
  <r>
    <x v="86"/>
    <x v="18"/>
    <x v="2"/>
    <m/>
    <n v="118"/>
    <n v="85"/>
    <n v="4"/>
    <n v="6"/>
    <n v="19"/>
    <n v="4"/>
  </r>
  <r>
    <x v="87"/>
    <x v="19"/>
    <x v="4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95FA4B-81FC-4A8B-B398-62B16CCEF427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3:E9" firstHeaderRow="0" firstDataRow="1" firstDataCol="1"/>
  <pivotFields count="10">
    <pivotField showAll="0"/>
    <pivotField showAll="0">
      <items count="21">
        <item x="9"/>
        <item x="12"/>
        <item x="16"/>
        <item x="4"/>
        <item x="2"/>
        <item x="8"/>
        <item x="6"/>
        <item x="17"/>
        <item x="5"/>
        <item x="14"/>
        <item x="11"/>
        <item x="10"/>
        <item x="1"/>
        <item x="15"/>
        <item x="7"/>
        <item x="13"/>
        <item x="18"/>
        <item x="3"/>
        <item x="0"/>
        <item x="19"/>
        <item t="default"/>
      </items>
    </pivotField>
    <pivotField axis="axisRow" showAll="0">
      <items count="6">
        <item x="1"/>
        <item x="2"/>
        <item x="3"/>
        <item x="0"/>
        <item x="4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V Bien " fld="7" baseField="0" baseItem="0"/>
    <dataField name="Suma de V Mal " fld="8" baseField="0" baseItem="0"/>
    <dataField name="Suma de V Sin 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F17749-A6D9-49A6-B950-012B56BCE678}" name="TablaDinámica3" cacheId="2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7" indent="0" compact="0" compactData="0" multipleFieldFilters="0" chartFormat="4">
  <location ref="A4:C19" firstHeaderRow="0" firstDataRow="1" firstDataCol="1" rowPageCount="1" colPageCount="1"/>
  <pivotFields count="20">
    <pivotField axis="axisRow" compact="0" numFmtId="166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4">
        <item x="1"/>
        <item x="2"/>
        <item x="3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9" outline="0" showAll="0" defaultSubtotal="0"/>
    <pivotField compact="0" numFmtId="164" outline="0" showAll="0" defaultSubtotal="0"/>
    <pivotField compact="0" outline="0" showAll="0" defaultSubtotal="0"/>
    <pivotField compact="0" outline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</pivotFields>
  <rowFields count="1">
    <field x="0"/>
  </rowFields>
  <rowItems count="15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Porcentaje Sin tapabocas." fld="18" baseField="0" baseItem="1"/>
    <dataField name="Porcentaje buen uso tapabocas." fld="19" baseField="0" baseItem="1"/>
  </dataFields>
  <formats count="2">
    <format dxfId="20">
      <pivotArea outline="0" collapsedLevelsAreSubtotals="1" fieldPosition="0"/>
    </format>
    <format dxfId="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C41523-106E-448A-B868-05533B8220DB}" name="TablaDinámica4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B482" firstHeaderRow="0" firstDataRow="0" firstDataCol="0" rowPageCount="1" colPageCount="1"/>
  <pivotFields count="11">
    <pivotField showAll="0"/>
    <pivotField showAll="0"/>
    <pivotField showAll="0"/>
    <pivotField showAll="0"/>
    <pivotField axis="axisPage" multipleItemSelectionAllowed="1" showAll="0">
      <items count="6">
        <item x="1"/>
        <item x="2"/>
        <item x="3"/>
        <item x="0"/>
        <item h="1" x="4"/>
        <item t="default"/>
      </items>
    </pivotField>
    <pivotField showAll="0"/>
    <pivotField showAll="0"/>
    <pivotField showAll="0"/>
    <pivotField showAll="0"/>
    <pivotField showAll="0"/>
    <pivotField showAll="0"/>
  </pivotFields>
  <pageFields count="1">
    <pageField fld="4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A9E5C4-44A8-426A-BFCE-21C8A5AD7B59}" name="TablaDinámica3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B167" firstHeaderRow="0" firstDataRow="0" firstDataCol="0" rowPageCount="1" colPageCount="1"/>
  <pivotFields count="11">
    <pivotField showAll="0"/>
    <pivotField showAll="0"/>
    <pivotField showAll="0"/>
    <pivotField showAll="0"/>
    <pivotField axis="axisPage" multipleItemSelectionAllowed="1" showAll="0">
      <items count="6">
        <item h="1" x="1"/>
        <item x="2"/>
        <item h="1" x="3"/>
        <item h="1" x="0"/>
        <item h="1" x="4"/>
        <item t="default"/>
      </items>
    </pivotField>
    <pivotField showAll="0"/>
    <pivotField showAll="0"/>
    <pivotField showAll="0"/>
    <pivotField showAll="0"/>
    <pivotField showAll="0"/>
    <pivotField showAll="0"/>
  </pivotFields>
  <pageFields count="1">
    <pageField fld="4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AB47FF-0423-4A79-83C4-5FA5A80D1844}" name="TablaDinámica2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B3" firstHeaderRow="0" firstDataRow="0" firstDataCol="0" rowPageCount="1" colPageCount="1"/>
  <pivotFields count="11">
    <pivotField showAll="0"/>
    <pivotField showAll="0"/>
    <pivotField showAll="0"/>
    <pivotField showAll="0"/>
    <pivotField axis="axisPage" multipleItemSelectionAllowed="1" showAll="0">
      <items count="6">
        <item x="1"/>
        <item h="1" x="2"/>
        <item x="3"/>
        <item h="1" x="0"/>
        <item h="1" x="4"/>
        <item t="default"/>
      </items>
    </pivotField>
    <pivotField showAll="0"/>
    <pivotField showAll="0"/>
    <pivotField showAll="0"/>
    <pivotField showAll="0"/>
    <pivotField showAll="0"/>
    <pivotField showAll="0"/>
  </pivotFields>
  <pageFields count="1">
    <pageField fld="4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49B676-FDF6-4964-A42C-E74A58C1B905}" name="TablaDinámica20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B332" firstHeaderRow="0" firstDataRow="0" firstDataCol="0" rowPageCount="1" colPageCount="1"/>
  <pivotFields count="11">
    <pivotField showAll="0"/>
    <pivotField showAll="0"/>
    <pivotField showAll="0"/>
    <pivotField showAll="0"/>
    <pivotField axis="axisPage" multipleItemSelectionAllowed="1" showAll="0">
      <items count="6">
        <item h="1" x="1"/>
        <item h="1" x="2"/>
        <item h="1" x="3"/>
        <item x="0"/>
        <item h="1" x="4"/>
        <item t="default"/>
      </items>
    </pivotField>
    <pivotField showAll="0"/>
    <pivotField showAll="0"/>
    <pivotField showAll="0"/>
    <pivotField showAll="0"/>
    <pivotField showAll="0"/>
    <pivotField showAll="0"/>
  </pivotFields>
  <pageFields count="1">
    <pageField fld="4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029AD8-5B93-49D1-B1F2-D49DE1E29313}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194:E274" firstHeaderRow="0" firstDataRow="1" firstDataCol="1" rowPageCount="1" colPageCount="1"/>
  <pivotFields count="10">
    <pivotField axis="axisRow" showAl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87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t="default"/>
      </items>
    </pivotField>
    <pivotField showAll="0"/>
    <pivotField axis="axisPage" multipleItemSelectionAllowed="1" showAll="0">
      <items count="6">
        <item h="1" x="1"/>
        <item x="2"/>
        <item h="1" x="3"/>
        <item h="1" x="0"/>
        <item h="1" x="4"/>
        <item t="default"/>
      </items>
    </pivotField>
    <pivotField showAll="0"/>
    <pivotField dataField="1" showAll="0"/>
    <pivotField dataField="1" showAll="0"/>
    <pivotField dataField="1" showAll="0"/>
    <pivotField showAll="0"/>
    <pivotField showAll="0"/>
    <pivotField showAll="0"/>
  </pivotFields>
  <rowFields count="1">
    <field x="0"/>
  </rowFields>
  <rowItems count="8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6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9"/>
    </i>
    <i>
      <x v="40"/>
    </i>
    <i>
      <x v="41"/>
    </i>
    <i>
      <x v="42"/>
    </i>
    <i>
      <x v="44"/>
    </i>
    <i>
      <x v="45"/>
    </i>
    <i>
      <x v="46"/>
    </i>
    <i>
      <x v="47"/>
    </i>
    <i>
      <x v="48"/>
    </i>
    <i>
      <x v="49"/>
    </i>
    <i>
      <x v="51"/>
    </i>
    <i>
      <x v="52"/>
    </i>
    <i>
      <x v="53"/>
    </i>
    <i>
      <x v="54"/>
    </i>
    <i>
      <x v="55"/>
    </i>
    <i>
      <x v="57"/>
    </i>
    <i>
      <x v="58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1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-1"/>
  </pageFields>
  <dataFields count="3">
    <dataField name="Suma de P Bien " fld="4" baseField="0" baseItem="0"/>
    <dataField name="Suma de P Mal " fld="5" baseField="0" baseItem="0"/>
    <dataField name="Suma de P Sin 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707D1C-CE30-4A78-B631-4BF0AEFD5754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543:E631" firstHeaderRow="0" firstDataRow="1" firstDataCol="1" rowPageCount="1" colPageCount="1"/>
  <pivotFields count="10">
    <pivotField axis="axisRow" showAl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87"/>
        <item x="55"/>
        <item x="51"/>
        <item x="52"/>
        <item x="53"/>
        <item x="54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t="default"/>
      </items>
    </pivotField>
    <pivotField showAll="0"/>
    <pivotField axis="axisPage" multipleItemSelectionAllowed="1" showAll="0">
      <items count="6">
        <item x="1"/>
        <item x="2"/>
        <item x="3"/>
        <item x="0"/>
        <item h="1" x="4"/>
        <item t="default"/>
      </items>
    </pivotField>
    <pivotField showAll="0"/>
    <pivotField dataField="1" showAll="0"/>
    <pivotField dataField="1" showAll="0"/>
    <pivotField dataField="1" showAll="0"/>
    <pivotField showAll="0"/>
    <pivotField showAll="0"/>
    <pivotField showAll="0"/>
  </pivotFields>
  <rowFields count="1">
    <field x="0"/>
  </rowFields>
  <rowItems count="8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-1"/>
  </pageFields>
  <dataFields count="3">
    <dataField name="Suma de P Bien " fld="4" baseField="0" baseItem="0"/>
    <dataField name="Suma de P Mal " fld="5" baseField="0" baseItem="0"/>
    <dataField name="Suma de P Sin 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755E65-EFCA-43DC-9836-BF61BCF2FDB3}" name="TablaDinámica2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375:E452" firstHeaderRow="0" firstDataRow="1" firstDataCol="1" rowPageCount="1" colPageCount="1"/>
  <pivotFields count="10">
    <pivotField axis="axisRow" showAl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87"/>
        <item x="55"/>
        <item x="51"/>
        <item x="52"/>
        <item x="53"/>
        <item x="54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t="default"/>
      </items>
    </pivotField>
    <pivotField showAll="0"/>
    <pivotField axis="axisPage" multipleItemSelectionAllowed="1" showAll="0">
      <items count="6">
        <item h="1" x="1"/>
        <item h="1" x="2"/>
        <item h="1" x="3"/>
        <item x="0"/>
        <item h="1" x="4"/>
        <item t="default"/>
      </items>
    </pivotField>
    <pivotField showAll="0"/>
    <pivotField dataField="1" showAll="0"/>
    <pivotField dataField="1" showAll="0"/>
    <pivotField dataField="1" showAll="0"/>
    <pivotField showAll="0"/>
    <pivotField showAll="0"/>
    <pivotField showAll="0"/>
  </pivotFields>
  <rowFields count="1">
    <field x="0"/>
  </rowFields>
  <rowItems count="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8"/>
    </i>
    <i>
      <x v="29"/>
    </i>
    <i>
      <x v="30"/>
    </i>
    <i>
      <x v="31"/>
    </i>
    <i>
      <x v="33"/>
    </i>
    <i>
      <x v="34"/>
    </i>
    <i>
      <x v="36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2"/>
    </i>
    <i>
      <x v="53"/>
    </i>
    <i>
      <x v="54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6"/>
    </i>
    <i>
      <x v="67"/>
    </i>
    <i>
      <x v="68"/>
    </i>
    <i>
      <x v="69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-1"/>
  </pageFields>
  <dataFields count="3">
    <dataField name="Suma de P Bien " fld="4" baseField="0" baseItem="0"/>
    <dataField name="Suma de P Mal " fld="5" baseField="0" baseItem="0"/>
    <dataField name="Suma de P Sin 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6CA8B9-ED39-467D-A056-EFF16C54B70C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4:E92" firstHeaderRow="0" firstDataRow="1" firstDataCol="1" rowPageCount="1" colPageCount="1"/>
  <pivotFields count="10">
    <pivotField axis="axisRow" showAl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87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t="default"/>
      </items>
    </pivotField>
    <pivotField showAll="0"/>
    <pivotField axis="axisPage" multipleItemSelectionAllowed="1" showAll="0">
      <items count="6">
        <item x="1"/>
        <item h="1" x="2"/>
        <item x="3"/>
        <item h="1" x="0"/>
        <item h="1" x="4"/>
        <item t="default"/>
      </items>
    </pivotField>
    <pivotField showAll="0"/>
    <pivotField dataField="1" showAll="0"/>
    <pivotField dataField="1" showAll="0"/>
    <pivotField dataField="1" showAll="0"/>
    <pivotField showAll="0"/>
    <pivotField showAll="0"/>
    <pivotField showAll="0"/>
  </pivotFields>
  <rowFields count="1">
    <field x="0"/>
  </rowFields>
  <rowItems count="8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-1"/>
  </pageFields>
  <dataFields count="3">
    <dataField name="Suma de P Bien " fld="4" baseField="0" baseItem="0"/>
    <dataField name="Suma de P Mal " fld="5" baseField="0" baseItem="0"/>
    <dataField name="Suma de P Sin 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51137E-5674-4175-A16D-66A68C90DB4D}" name="TablaDinámica3" cacheId="2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7" indent="0" compact="0" compactData="0" multipleFieldFilters="0" chartFormat="17">
  <location ref="A4:C19" firstHeaderRow="0" firstDataRow="1" firstDataCol="1" rowPageCount="1" colPageCount="1"/>
  <pivotFields count="20">
    <pivotField axis="axisRow" compact="0" numFmtId="166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4">
        <item h="1" x="1"/>
        <item x="2"/>
        <item h="1" x="3"/>
        <item h="1"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9" outline="0" showAll="0" defaultSubtotal="0"/>
    <pivotField compact="0" numFmtId="164" outline="0" showAll="0" defaultSubtotal="0"/>
    <pivotField compact="0" outline="0" showAll="0" defaultSubtotal="0"/>
    <pivotField compact="0" outline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</pivotFields>
  <rowFields count="1">
    <field x="0"/>
  </rowFields>
  <rowItems count="15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Porcentaje Sin tapabocas." fld="18" baseField="0" baseItem="1"/>
    <dataField name="Porcentaje buen uso tapabocas." fld="19" baseField="0" baseItem="1"/>
  </dataFields>
  <formats count="2">
    <format dxfId="26">
      <pivotArea outline="0" collapsedLevelsAreSubtotals="1" fieldPosition="0"/>
    </format>
    <format dxfId="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1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9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1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3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CFABA4-7BAC-4219-84E7-D187485CB220}" name="TablaDinámica3" cacheId="2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7" indent="0" compact="0" compactData="0" multipleFieldFilters="0" chartFormat="13">
  <location ref="A4:C19" firstHeaderRow="0" firstDataRow="1" firstDataCol="1" rowPageCount="1" colPageCount="1"/>
  <pivotFields count="20">
    <pivotField axis="axisRow" compact="0" numFmtId="166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4">
        <item x="1"/>
        <item h="1" x="2"/>
        <item h="1" x="3"/>
        <item h="1"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9" outline="0" showAll="0" defaultSubtotal="0"/>
    <pivotField compact="0" numFmtId="164" outline="0" showAll="0" defaultSubtotal="0"/>
    <pivotField compact="0" outline="0" showAll="0" defaultSubtotal="0"/>
    <pivotField compact="0" outline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</pivotFields>
  <rowFields count="1">
    <field x="0"/>
  </rowFields>
  <rowItems count="15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Porcentaje Sin tapabocas." fld="18" baseField="0" baseItem="1"/>
    <dataField name="Porcentaje buen uso tapabocas." fld="19" baseField="0" baseItem="1"/>
  </dataFields>
  <formats count="2">
    <format dxfId="24">
      <pivotArea outline="0" collapsedLevelsAreSubtotals="1" fieldPosition="0"/>
    </format>
    <format dxfId="2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9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99DD49-3CE4-4AA2-BD7B-0AC637B11B53}" name="TablaDinámica3" cacheId="2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7" indent="0" compact="0" compactData="0" multipleFieldFilters="0" chartFormat="9">
  <location ref="A4:C19" firstHeaderRow="0" firstDataRow="1" firstDataCol="1" rowPageCount="1" colPageCount="1"/>
  <pivotFields count="20">
    <pivotField axis="axisRow" compact="0" numFmtId="166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4">
        <item h="1" x="1"/>
        <item h="1" x="2"/>
        <item h="1" x="3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9" outline="0" showAll="0" defaultSubtotal="0"/>
    <pivotField compact="0" numFmtId="164" outline="0" showAll="0" defaultSubtotal="0"/>
    <pivotField compact="0" outline="0" showAll="0" defaultSubtotal="0"/>
    <pivotField compact="0" outline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</pivotFields>
  <rowFields count="1">
    <field x="0"/>
  </rowFields>
  <rowItems count="15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Porcentaje Sin tapabocas." fld="18" baseField="0" baseItem="1"/>
    <dataField name="Porcentaje buen uso tapabocas." fld="19" baseField="0" baseItem="1"/>
  </dataFields>
  <formats count="2">
    <format dxfId="22">
      <pivotArea outline="0" collapsedLevelsAreSubtotals="1" fieldPosition="0"/>
    </format>
    <format dxfId="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37AA99-4B3F-4A7C-87C7-D2362EB6A9D3}" name="TablaDinámica1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B3:B9" firstHeaderRow="1" firstDataRow="1" firstDataCol="1"/>
  <pivotFields count="11">
    <pivotField showAll="0"/>
    <pivotField showAll="0"/>
    <pivotField showAll="0"/>
    <pivotField showAll="0"/>
    <pivotField axis="axisRow" showAll="0">
      <items count="6">
        <item x="1"/>
        <item x="2"/>
        <item x="3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4C4EA35-5F15-4A27-934C-EDFCE4A19818}" name="Tabla2" displayName="Tabla2" ref="A1:R738" totalsRowShown="0" headerRowDxfId="18" tableBorderDxfId="17">
  <autoFilter ref="A1:R738" xr:uid="{24C4EA35-5F15-4A27-934C-EDFCE4A19818}"/>
  <tableColumns count="18">
    <tableColumn id="1" xr3:uid="{EA36582E-21E9-42E7-B89F-5D28BA6BC64A}" name="Fecha de recolección" dataDxfId="16">
      <calculatedColumnFormula>DATE(MID(B2,1,4),MID(B2,6,2),MID(B2,9,11))</calculatedColumnFormula>
    </tableColumn>
    <tableColumn id="2" xr3:uid="{DF0D0A15-95F3-4234-9DEA-9B41F95A6B7F}" name="Fecha de recolección2" dataDxfId="15"/>
    <tableColumn id="3" xr3:uid="{D098A0C4-F87E-46F2-833E-1BBB64D3C1B9}" name="Nombre del recolector de la información" dataDxfId="14"/>
    <tableColumn id="4" xr3:uid="{808578C3-2A87-431D-AB16-B6E9D726C007}" name="Localidad donde se desarrolla el conteo" dataDxfId="13"/>
    <tableColumn id="5" xr3:uid="{433FB7F8-A1DD-4212-A64F-0F0C9E2DD2BA}" name="Nombre del barrio" dataDxfId="12"/>
    <tableColumn id="6" xr3:uid="{35741FDC-FE1D-45A7-B7CF-28ACA241FB71}" name="Lugar de recolección " dataDxfId="11"/>
    <tableColumn id="7" xr3:uid="{39D8D536-EFA9-431C-A63A-913F8A6EAF62}" name="Tapabocas bien puesto " dataDxfId="10"/>
    <tableColumn id="8" xr3:uid="{40396080-8537-47BF-B203-933E72F5DC05}" name="Tapabocas mal puesto" dataDxfId="9"/>
    <tableColumn id="9" xr3:uid="{98A50D89-81B3-42B3-997D-83F31FA02AD6}" name="Sin tapabocas" dataDxfId="8"/>
    <tableColumn id="10" xr3:uid="{37684A40-3950-4503-BFDF-389C6C24193E}" name="Vendedor tapabocas bien puesto " dataDxfId="7"/>
    <tableColumn id="11" xr3:uid="{6CD7DD5B-81D8-41B6-BE4C-4A1AE759BC23}" name="Vendedor tapabocas mal puesto " dataDxfId="6"/>
    <tableColumn id="12" xr3:uid="{BEBD7E1F-3379-4F53-B384-0643A01CE10F}" name="Vendedor sin tapabocas " dataDxfId="5"/>
    <tableColumn id="13" xr3:uid="{B98C59FE-08DB-492C-9743-9A19FA3D27D3}" name="Total">
      <calculatedColumnFormula>G2+H2+I2</calculatedColumnFormula>
    </tableColumn>
    <tableColumn id="14" xr3:uid="{F58103B1-F74C-4EE9-96CD-28F9F13F51A9}" name="Total vendedor" dataDxfId="4">
      <calculatedColumnFormula>Tabla2[[#This Row],[Vendedor tapabocas bien puesto ]]+Tabla2[[#This Row],[Vendedor tapabocas mal puesto ]]+Tabla2[[#This Row],[Vendedor sin tapabocas ]]</calculatedColumnFormula>
    </tableColumn>
    <tableColumn id="15" xr3:uid="{F135CA53-06D2-453C-B50A-1AF4C79115DE}" name="Porcentaje tapabocas bien puesto" dataDxfId="3" dataCellStyle="Porcentaje">
      <calculatedColumnFormula>Tabla2[[#This Row],[Tapabocas bien puesto ]]/Tabla2[[#This Row],[Total]]</calculatedColumnFormula>
    </tableColumn>
    <tableColumn id="16" xr3:uid="{712F45B6-E43D-472A-9D28-02791A9C62B8}" name="Porcentaje sin tapabocas" dataDxfId="2">
      <calculatedColumnFormula>Tabla2[[#This Row],[Sin tapabocas]]/Tabla2[[#This Row],[Total]]</calculatedColumnFormula>
    </tableColumn>
    <tableColumn id="17" xr3:uid="{2189E806-B43C-42F1-8B25-65BFD9554205}" name="Porcentaje vendedro tapabocas mal puesto" dataDxfId="1">
      <calculatedColumnFormula>Tabla2[[#This Row],[Vendedor tapabocas bien puesto ]]/Tabla2[[#This Row],[Total vendedor]]</calculatedColumnFormula>
    </tableColumn>
    <tableColumn id="18" xr3:uid="{95685C94-2F08-401E-8115-1C3EF79BBD56}" name="Porcentaje vendedor sin tapaboca" dataDxfId="0">
      <calculatedColumnFormula>Tabla2[[#This Row],[Vendedor sin tapabocas ]]/Tabla2[[#This Row],[Total vendedor]]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3.xml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11.bin"/><Relationship Id="rId4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4.bin"/><Relationship Id="rId4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49EF8-27AD-4EF8-B4CC-912CE4AB81BE}">
  <dimension ref="B2:F23"/>
  <sheetViews>
    <sheetView zoomScaleNormal="100" workbookViewId="0">
      <selection activeCell="E16" sqref="E16:E18"/>
    </sheetView>
  </sheetViews>
  <sheetFormatPr baseColWidth="10" defaultRowHeight="15" x14ac:dyDescent="0.25"/>
  <cols>
    <col min="2" max="2" width="36.140625" bestFit="1" customWidth="1"/>
    <col min="3" max="3" width="14.5703125" bestFit="1" customWidth="1"/>
    <col min="4" max="4" width="14.140625" bestFit="1" customWidth="1"/>
    <col min="5" max="5" width="13.42578125" bestFit="1" customWidth="1"/>
    <col min="6" max="6" width="28.5703125" customWidth="1"/>
    <col min="7" max="8" width="13.7109375" customWidth="1"/>
    <col min="9" max="9" width="13.7109375" bestFit="1" customWidth="1"/>
    <col min="10" max="10" width="66.28515625" customWidth="1"/>
    <col min="11" max="11" width="15.7109375" bestFit="1" customWidth="1"/>
    <col min="14" max="14" width="14.7109375" customWidth="1"/>
  </cols>
  <sheetData>
    <row r="2" spans="2:6" x14ac:dyDescent="0.25">
      <c r="E2" s="70"/>
      <c r="F2" s="70"/>
    </row>
    <row r="3" spans="2:6" x14ac:dyDescent="0.25">
      <c r="B3" s="3" t="s">
        <v>231</v>
      </c>
      <c r="C3" t="s">
        <v>450</v>
      </c>
      <c r="D3" t="s">
        <v>449</v>
      </c>
      <c r="E3" t="s">
        <v>448</v>
      </c>
      <c r="F3" s="70"/>
    </row>
    <row r="4" spans="2:6" x14ac:dyDescent="0.25">
      <c r="B4" s="4" t="s">
        <v>14</v>
      </c>
      <c r="C4">
        <v>6929</v>
      </c>
      <c r="D4">
        <v>8097</v>
      </c>
      <c r="E4">
        <v>1374</v>
      </c>
      <c r="F4" s="70"/>
    </row>
    <row r="5" spans="2:6" x14ac:dyDescent="0.25">
      <c r="B5" s="4" t="s">
        <v>15</v>
      </c>
      <c r="C5">
        <v>2643</v>
      </c>
      <c r="D5">
        <v>2991</v>
      </c>
      <c r="E5">
        <v>297</v>
      </c>
      <c r="F5" s="70"/>
    </row>
    <row r="6" spans="2:6" x14ac:dyDescent="0.25">
      <c r="B6" s="4" t="s">
        <v>29</v>
      </c>
      <c r="C6">
        <v>393</v>
      </c>
      <c r="D6">
        <v>399</v>
      </c>
      <c r="E6">
        <v>39</v>
      </c>
      <c r="F6" s="70"/>
    </row>
    <row r="7" spans="2:6" x14ac:dyDescent="0.25">
      <c r="B7" s="4" t="s">
        <v>13</v>
      </c>
      <c r="C7">
        <v>2407</v>
      </c>
      <c r="D7">
        <v>3480</v>
      </c>
      <c r="E7">
        <v>525</v>
      </c>
      <c r="F7" s="70"/>
    </row>
    <row r="8" spans="2:6" x14ac:dyDescent="0.25">
      <c r="B8" s="4" t="s">
        <v>232</v>
      </c>
      <c r="F8" s="70"/>
    </row>
    <row r="9" spans="2:6" x14ac:dyDescent="0.25">
      <c r="B9" s="4" t="s">
        <v>233</v>
      </c>
      <c r="C9">
        <v>12372</v>
      </c>
      <c r="D9">
        <v>14967</v>
      </c>
      <c r="E9">
        <v>2235</v>
      </c>
      <c r="F9" s="70"/>
    </row>
    <row r="10" spans="2:6" x14ac:dyDescent="0.25">
      <c r="F10" s="70"/>
    </row>
    <row r="11" spans="2:6" x14ac:dyDescent="0.25">
      <c r="F11" s="70"/>
    </row>
    <row r="12" spans="2:6" x14ac:dyDescent="0.25">
      <c r="F12" s="70"/>
    </row>
    <row r="13" spans="2:6" x14ac:dyDescent="0.25">
      <c r="F13" s="70"/>
    </row>
    <row r="14" spans="2:6" x14ac:dyDescent="0.25">
      <c r="F14" s="70"/>
    </row>
    <row r="15" spans="2:6" x14ac:dyDescent="0.25">
      <c r="F15" s="70"/>
    </row>
    <row r="16" spans="2:6" x14ac:dyDescent="0.25">
      <c r="B16" t="s">
        <v>14</v>
      </c>
      <c r="C16">
        <v>7322</v>
      </c>
      <c r="D16">
        <v>8496</v>
      </c>
      <c r="E16">
        <v>1413</v>
      </c>
      <c r="F16" s="70"/>
    </row>
    <row r="17" spans="2:6" x14ac:dyDescent="0.25">
      <c r="B17" t="s">
        <v>15</v>
      </c>
      <c r="C17">
        <v>2643</v>
      </c>
      <c r="D17">
        <v>2991</v>
      </c>
      <c r="E17">
        <v>297</v>
      </c>
      <c r="F17" s="70"/>
    </row>
    <row r="18" spans="2:6" x14ac:dyDescent="0.25">
      <c r="B18" t="s">
        <v>13</v>
      </c>
      <c r="C18">
        <v>2407</v>
      </c>
      <c r="D18">
        <v>3480</v>
      </c>
      <c r="E18">
        <v>525</v>
      </c>
      <c r="F18" s="70"/>
    </row>
    <row r="19" spans="2:6" x14ac:dyDescent="0.25">
      <c r="F19" s="70"/>
    </row>
    <row r="20" spans="2:6" x14ac:dyDescent="0.25">
      <c r="F20" s="70"/>
    </row>
    <row r="21" spans="2:6" x14ac:dyDescent="0.25">
      <c r="F21" s="70"/>
    </row>
    <row r="22" spans="2:6" x14ac:dyDescent="0.25">
      <c r="F22" s="70"/>
    </row>
    <row r="23" spans="2:6" x14ac:dyDescent="0.25">
      <c r="E23" s="70"/>
      <c r="F23" s="70"/>
    </row>
  </sheetData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9FD60-4C1D-40C9-A0D9-706671EC2F6A}">
  <dimension ref="A1:S743"/>
  <sheetViews>
    <sheetView topLeftCell="D707" zoomScale="87" workbookViewId="0">
      <selection activeCell="N737" sqref="N737"/>
    </sheetView>
  </sheetViews>
  <sheetFormatPr baseColWidth="10" defaultColWidth="8.85546875" defaultRowHeight="15" x14ac:dyDescent="0.25"/>
  <cols>
    <col min="1" max="1" width="26.42578125" bestFit="1" customWidth="1"/>
    <col min="2" max="2" width="22.140625" style="49" customWidth="1"/>
    <col min="3" max="3" width="38.5703125" customWidth="1"/>
    <col min="4" max="4" width="37.5703125" customWidth="1"/>
    <col min="5" max="5" width="19.140625" customWidth="1"/>
    <col min="6" max="6" width="37" bestFit="1" customWidth="1"/>
    <col min="14" max="14" width="11.42578125" customWidth="1"/>
    <col min="15" max="15" width="8.85546875" style="61"/>
    <col min="16" max="18" width="8.85546875" style="62"/>
  </cols>
  <sheetData>
    <row r="1" spans="1:18" x14ac:dyDescent="0.25">
      <c r="A1" s="51" t="s">
        <v>0</v>
      </c>
      <c r="B1" s="48" t="s">
        <v>398</v>
      </c>
      <c r="C1" s="27" t="s">
        <v>1</v>
      </c>
      <c r="D1" s="27" t="s">
        <v>2</v>
      </c>
      <c r="E1" s="27" t="s">
        <v>3</v>
      </c>
      <c r="F1" s="27" t="s">
        <v>4</v>
      </c>
      <c r="G1" s="27" t="s">
        <v>399</v>
      </c>
      <c r="H1" s="27" t="s">
        <v>271</v>
      </c>
      <c r="I1" s="27" t="s">
        <v>239</v>
      </c>
      <c r="J1" s="27" t="s">
        <v>400</v>
      </c>
      <c r="K1" s="27" t="s">
        <v>401</v>
      </c>
      <c r="L1" s="27" t="s">
        <v>402</v>
      </c>
      <c r="M1" s="50" t="s">
        <v>397</v>
      </c>
      <c r="N1" s="50" t="s">
        <v>403</v>
      </c>
      <c r="O1" s="54" t="s">
        <v>404</v>
      </c>
      <c r="P1" s="55" t="s">
        <v>405</v>
      </c>
      <c r="Q1" s="55" t="s">
        <v>406</v>
      </c>
      <c r="R1" s="55" t="s">
        <v>407</v>
      </c>
    </row>
    <row r="2" spans="1:18" x14ac:dyDescent="0.25">
      <c r="A2" s="52">
        <f>DATE(MID(B2,1,4),MID(B2,6,2),MID(B2,9,11))</f>
        <v>44246</v>
      </c>
      <c r="B2" s="28" t="s">
        <v>9</v>
      </c>
      <c r="C2" s="1" t="s">
        <v>10</v>
      </c>
      <c r="D2" s="1" t="s">
        <v>11</v>
      </c>
      <c r="E2" s="1" t="s">
        <v>12</v>
      </c>
      <c r="F2" s="2" t="s">
        <v>13</v>
      </c>
      <c r="G2" s="2">
        <v>159</v>
      </c>
      <c r="H2" s="2">
        <v>36</v>
      </c>
      <c r="I2" s="2">
        <v>5</v>
      </c>
      <c r="J2" s="2">
        <v>7</v>
      </c>
      <c r="K2" s="1">
        <v>2</v>
      </c>
      <c r="L2" s="1">
        <v>0</v>
      </c>
      <c r="M2">
        <f>G2+H2+I2</f>
        <v>200</v>
      </c>
      <c r="N2">
        <f>Tabla2[[#This Row],[Vendedor tapabocas bien puesto ]]+Tabla2[[#This Row],[Vendedor tapabocas mal puesto ]]+Tabla2[[#This Row],[Vendedor sin tapabocas ]]</f>
        <v>9</v>
      </c>
      <c r="O2" s="56">
        <f>Tabla2[[#This Row],[Tapabocas bien puesto ]]/Tabla2[[#This Row],[Total]]</f>
        <v>0.79500000000000004</v>
      </c>
      <c r="P2" s="56">
        <f>Tabla2[[#This Row],[Sin tapabocas]]/Tabla2[[#This Row],[Total]]</f>
        <v>2.5000000000000001E-2</v>
      </c>
      <c r="Q2" s="56">
        <f>Tabla2[[#This Row],[Vendedor tapabocas bien puesto ]]/Tabla2[[#This Row],[Total vendedor]]</f>
        <v>0.77777777777777779</v>
      </c>
      <c r="R2" s="56">
        <f>Tabla2[[#This Row],[Vendedor sin tapabocas ]]/Tabla2[[#This Row],[Total vendedor]]</f>
        <v>0</v>
      </c>
    </row>
    <row r="3" spans="1:18" x14ac:dyDescent="0.25">
      <c r="A3" s="52">
        <f t="shared" ref="A3:A66" si="0">DATE(MID(B3,1,4),MID(B3,6,2),MID(B3,9,11))</f>
        <v>44246</v>
      </c>
      <c r="B3" s="28" t="s">
        <v>9</v>
      </c>
      <c r="C3" s="1" t="s">
        <v>10</v>
      </c>
      <c r="D3" s="1" t="s">
        <v>11</v>
      </c>
      <c r="E3" s="1" t="s">
        <v>12</v>
      </c>
      <c r="F3" s="2" t="s">
        <v>14</v>
      </c>
      <c r="G3" s="2">
        <v>116</v>
      </c>
      <c r="H3" s="2">
        <v>23</v>
      </c>
      <c r="I3" s="2">
        <v>3</v>
      </c>
      <c r="J3" s="2">
        <v>8</v>
      </c>
      <c r="K3" s="1">
        <v>3</v>
      </c>
      <c r="L3" s="1">
        <v>0</v>
      </c>
      <c r="M3">
        <f t="shared" ref="M3:M66" si="1">G3+H3+I3</f>
        <v>142</v>
      </c>
      <c r="N3">
        <f>Tabla2[[#This Row],[Vendedor tapabocas bien puesto ]]+Tabla2[[#This Row],[Vendedor tapabocas mal puesto ]]+Tabla2[[#This Row],[Vendedor sin tapabocas ]]</f>
        <v>11</v>
      </c>
      <c r="O3" s="57">
        <f>Tabla2[[#This Row],[Tapabocas bien puesto ]]/Tabla2[[#This Row],[Total]]</f>
        <v>0.81690140845070425</v>
      </c>
      <c r="P3" s="56">
        <f>Tabla2[[#This Row],[Sin tapabocas]]/Tabla2[[#This Row],[Total]]</f>
        <v>2.1126760563380281E-2</v>
      </c>
      <c r="Q3" s="58">
        <f>Tabla2[[#This Row],[Vendedor tapabocas bien puesto ]]/Tabla2[[#This Row],[Total vendedor]]</f>
        <v>0.72727272727272729</v>
      </c>
      <c r="R3" s="56">
        <f>Tabla2[[#This Row],[Vendedor sin tapabocas ]]/Tabla2[[#This Row],[Total vendedor]]</f>
        <v>0</v>
      </c>
    </row>
    <row r="4" spans="1:18" x14ac:dyDescent="0.25">
      <c r="A4" s="52">
        <f t="shared" si="0"/>
        <v>44246</v>
      </c>
      <c r="B4" s="28" t="s">
        <v>9</v>
      </c>
      <c r="C4" s="1" t="s">
        <v>10</v>
      </c>
      <c r="D4" s="1" t="s">
        <v>11</v>
      </c>
      <c r="E4" s="1" t="s">
        <v>11</v>
      </c>
      <c r="F4" s="2" t="s">
        <v>15</v>
      </c>
      <c r="G4" s="2">
        <v>131</v>
      </c>
      <c r="H4" s="2">
        <v>29</v>
      </c>
      <c r="I4" s="2">
        <v>0</v>
      </c>
      <c r="J4" s="2">
        <v>14</v>
      </c>
      <c r="K4" s="1">
        <v>3</v>
      </c>
      <c r="L4" s="1">
        <v>1</v>
      </c>
      <c r="M4">
        <f t="shared" si="1"/>
        <v>160</v>
      </c>
      <c r="N4">
        <f>Tabla2[[#This Row],[Vendedor tapabocas bien puesto ]]+Tabla2[[#This Row],[Vendedor tapabocas mal puesto ]]+Tabla2[[#This Row],[Vendedor sin tapabocas ]]</f>
        <v>18</v>
      </c>
      <c r="O4" s="57">
        <f>Tabla2[[#This Row],[Tapabocas bien puesto ]]/Tabla2[[#This Row],[Total]]</f>
        <v>0.81874999999999998</v>
      </c>
      <c r="P4" s="56">
        <f>Tabla2[[#This Row],[Sin tapabocas]]/Tabla2[[#This Row],[Total]]</f>
        <v>0</v>
      </c>
      <c r="Q4" s="58">
        <f>Tabla2[[#This Row],[Vendedor tapabocas bien puesto ]]/Tabla2[[#This Row],[Total vendedor]]</f>
        <v>0.77777777777777779</v>
      </c>
      <c r="R4" s="56">
        <f>Tabla2[[#This Row],[Vendedor sin tapabocas ]]/Tabla2[[#This Row],[Total vendedor]]</f>
        <v>5.5555555555555552E-2</v>
      </c>
    </row>
    <row r="5" spans="1:18" x14ac:dyDescent="0.25">
      <c r="A5" s="52">
        <f t="shared" si="0"/>
        <v>44246</v>
      </c>
      <c r="B5" s="28" t="s">
        <v>9</v>
      </c>
      <c r="C5" s="1" t="s">
        <v>10</v>
      </c>
      <c r="D5" s="1" t="s">
        <v>16</v>
      </c>
      <c r="E5" s="1" t="s">
        <v>11</v>
      </c>
      <c r="F5" s="2" t="s">
        <v>14</v>
      </c>
      <c r="G5" s="2">
        <v>145</v>
      </c>
      <c r="H5" s="2">
        <v>22</v>
      </c>
      <c r="I5" s="2">
        <v>0</v>
      </c>
      <c r="J5" s="2">
        <v>49</v>
      </c>
      <c r="K5" s="1">
        <v>39</v>
      </c>
      <c r="L5" s="1">
        <v>0</v>
      </c>
      <c r="M5">
        <f t="shared" si="1"/>
        <v>167</v>
      </c>
      <c r="N5">
        <f>Tabla2[[#This Row],[Vendedor tapabocas bien puesto ]]+Tabla2[[#This Row],[Vendedor tapabocas mal puesto ]]+Tabla2[[#This Row],[Vendedor sin tapabocas ]]</f>
        <v>88</v>
      </c>
      <c r="O5" s="57">
        <f>Tabla2[[#This Row],[Tapabocas bien puesto ]]/Tabla2[[#This Row],[Total]]</f>
        <v>0.86826347305389218</v>
      </c>
      <c r="P5" s="56">
        <f>Tabla2[[#This Row],[Sin tapabocas]]/Tabla2[[#This Row],[Total]]</f>
        <v>0</v>
      </c>
      <c r="Q5" s="58">
        <f>Tabla2[[#This Row],[Vendedor tapabocas bien puesto ]]/Tabla2[[#This Row],[Total vendedor]]</f>
        <v>0.55681818181818177</v>
      </c>
      <c r="R5" s="56">
        <f>Tabla2[[#This Row],[Vendedor sin tapabocas ]]/Tabla2[[#This Row],[Total vendedor]]</f>
        <v>0</v>
      </c>
    </row>
    <row r="6" spans="1:18" x14ac:dyDescent="0.25">
      <c r="A6" s="52">
        <f t="shared" si="0"/>
        <v>44246</v>
      </c>
      <c r="B6" s="28" t="s">
        <v>9</v>
      </c>
      <c r="C6" s="1" t="s">
        <v>10</v>
      </c>
      <c r="D6" s="1" t="s">
        <v>16</v>
      </c>
      <c r="E6" s="1" t="s">
        <v>17</v>
      </c>
      <c r="F6" s="2" t="s">
        <v>13</v>
      </c>
      <c r="G6" s="2">
        <v>154</v>
      </c>
      <c r="H6" s="2">
        <v>22</v>
      </c>
      <c r="I6" s="2">
        <v>4</v>
      </c>
      <c r="J6" s="2">
        <v>47</v>
      </c>
      <c r="K6" s="1">
        <v>39</v>
      </c>
      <c r="L6" s="1">
        <v>21</v>
      </c>
      <c r="M6">
        <f t="shared" si="1"/>
        <v>180</v>
      </c>
      <c r="N6">
        <f>Tabla2[[#This Row],[Vendedor tapabocas bien puesto ]]+Tabla2[[#This Row],[Vendedor tapabocas mal puesto ]]+Tabla2[[#This Row],[Vendedor sin tapabocas ]]</f>
        <v>107</v>
      </c>
      <c r="O6" s="57">
        <f>Tabla2[[#This Row],[Tapabocas bien puesto ]]/Tabla2[[#This Row],[Total]]</f>
        <v>0.85555555555555551</v>
      </c>
      <c r="P6" s="56">
        <f>Tabla2[[#This Row],[Sin tapabocas]]/Tabla2[[#This Row],[Total]]</f>
        <v>2.2222222222222223E-2</v>
      </c>
      <c r="Q6" s="58">
        <f>Tabla2[[#This Row],[Vendedor tapabocas bien puesto ]]/Tabla2[[#This Row],[Total vendedor]]</f>
        <v>0.43925233644859812</v>
      </c>
      <c r="R6" s="56">
        <f>Tabla2[[#This Row],[Vendedor sin tapabocas ]]/Tabla2[[#This Row],[Total vendedor]]</f>
        <v>0.19626168224299065</v>
      </c>
    </row>
    <row r="7" spans="1:18" x14ac:dyDescent="0.25">
      <c r="A7" s="52">
        <f t="shared" si="0"/>
        <v>44246</v>
      </c>
      <c r="B7" s="28" t="s">
        <v>9</v>
      </c>
      <c r="C7" s="1" t="s">
        <v>10</v>
      </c>
      <c r="D7" s="1" t="s">
        <v>16</v>
      </c>
      <c r="E7" s="1" t="s">
        <v>17</v>
      </c>
      <c r="F7" s="2" t="s">
        <v>15</v>
      </c>
      <c r="G7" s="2">
        <v>165</v>
      </c>
      <c r="H7" s="2">
        <v>27</v>
      </c>
      <c r="I7" s="2">
        <v>2</v>
      </c>
      <c r="J7" s="2">
        <v>16</v>
      </c>
      <c r="K7" s="1">
        <v>4</v>
      </c>
      <c r="L7" s="1">
        <v>0</v>
      </c>
      <c r="M7">
        <f t="shared" si="1"/>
        <v>194</v>
      </c>
      <c r="N7">
        <f>Tabla2[[#This Row],[Vendedor tapabocas bien puesto ]]+Tabla2[[#This Row],[Vendedor tapabocas mal puesto ]]+Tabla2[[#This Row],[Vendedor sin tapabocas ]]</f>
        <v>20</v>
      </c>
      <c r="O7" s="57">
        <f>Tabla2[[#This Row],[Tapabocas bien puesto ]]/Tabla2[[#This Row],[Total]]</f>
        <v>0.85051546391752575</v>
      </c>
      <c r="P7" s="56">
        <f>Tabla2[[#This Row],[Sin tapabocas]]/Tabla2[[#This Row],[Total]]</f>
        <v>1.0309278350515464E-2</v>
      </c>
      <c r="Q7" s="58">
        <f>Tabla2[[#This Row],[Vendedor tapabocas bien puesto ]]/Tabla2[[#This Row],[Total vendedor]]</f>
        <v>0.8</v>
      </c>
      <c r="R7" s="56">
        <f>Tabla2[[#This Row],[Vendedor sin tapabocas ]]/Tabla2[[#This Row],[Total vendedor]]</f>
        <v>0</v>
      </c>
    </row>
    <row r="8" spans="1:18" x14ac:dyDescent="0.25">
      <c r="A8" s="52">
        <f t="shared" si="0"/>
        <v>44246</v>
      </c>
      <c r="B8" s="28" t="s">
        <v>9</v>
      </c>
      <c r="C8" s="1" t="s">
        <v>10</v>
      </c>
      <c r="D8" s="1" t="s">
        <v>18</v>
      </c>
      <c r="E8" s="1" t="s">
        <v>19</v>
      </c>
      <c r="F8" s="2" t="s">
        <v>13</v>
      </c>
      <c r="G8" s="2">
        <v>137</v>
      </c>
      <c r="H8" s="2">
        <v>14</v>
      </c>
      <c r="I8" s="2">
        <v>5</v>
      </c>
      <c r="J8" s="2">
        <v>47</v>
      </c>
      <c r="K8" s="1">
        <v>28</v>
      </c>
      <c r="L8" s="1">
        <v>3</v>
      </c>
      <c r="M8">
        <f t="shared" si="1"/>
        <v>156</v>
      </c>
      <c r="N8">
        <f>Tabla2[[#This Row],[Vendedor tapabocas bien puesto ]]+Tabla2[[#This Row],[Vendedor tapabocas mal puesto ]]+Tabla2[[#This Row],[Vendedor sin tapabocas ]]</f>
        <v>78</v>
      </c>
      <c r="O8" s="57">
        <f>Tabla2[[#This Row],[Tapabocas bien puesto ]]/Tabla2[[#This Row],[Total]]</f>
        <v>0.87820512820512819</v>
      </c>
      <c r="P8" s="56">
        <f>Tabla2[[#This Row],[Sin tapabocas]]/Tabla2[[#This Row],[Total]]</f>
        <v>3.2051282051282048E-2</v>
      </c>
      <c r="Q8" s="58">
        <f>Tabla2[[#This Row],[Vendedor tapabocas bien puesto ]]/Tabla2[[#This Row],[Total vendedor]]</f>
        <v>0.60256410256410253</v>
      </c>
      <c r="R8" s="56">
        <f>Tabla2[[#This Row],[Vendedor sin tapabocas ]]/Tabla2[[#This Row],[Total vendedor]]</f>
        <v>3.8461538461538464E-2</v>
      </c>
    </row>
    <row r="9" spans="1:18" x14ac:dyDescent="0.25">
      <c r="A9" s="52">
        <f t="shared" si="0"/>
        <v>44246</v>
      </c>
      <c r="B9" s="28" t="s">
        <v>9</v>
      </c>
      <c r="C9" s="1" t="s">
        <v>10</v>
      </c>
      <c r="D9" s="1" t="s">
        <v>18</v>
      </c>
      <c r="E9" s="1" t="s">
        <v>20</v>
      </c>
      <c r="F9" s="2" t="s">
        <v>15</v>
      </c>
      <c r="G9" s="2">
        <v>65</v>
      </c>
      <c r="H9" s="2">
        <v>11</v>
      </c>
      <c r="I9" s="2">
        <v>0</v>
      </c>
      <c r="J9" s="2">
        <v>9</v>
      </c>
      <c r="K9" s="1">
        <v>4</v>
      </c>
      <c r="L9" s="1">
        <v>0</v>
      </c>
      <c r="M9">
        <f t="shared" si="1"/>
        <v>76</v>
      </c>
      <c r="N9">
        <f>Tabla2[[#This Row],[Vendedor tapabocas bien puesto ]]+Tabla2[[#This Row],[Vendedor tapabocas mal puesto ]]+Tabla2[[#This Row],[Vendedor sin tapabocas ]]</f>
        <v>13</v>
      </c>
      <c r="O9" s="57">
        <f>Tabla2[[#This Row],[Tapabocas bien puesto ]]/Tabla2[[#This Row],[Total]]</f>
        <v>0.85526315789473684</v>
      </c>
      <c r="P9" s="56">
        <f>Tabla2[[#This Row],[Sin tapabocas]]/Tabla2[[#This Row],[Total]]</f>
        <v>0</v>
      </c>
      <c r="Q9" s="58">
        <f>Tabla2[[#This Row],[Vendedor tapabocas bien puesto ]]/Tabla2[[#This Row],[Total vendedor]]</f>
        <v>0.69230769230769229</v>
      </c>
      <c r="R9" s="56">
        <f>Tabla2[[#This Row],[Vendedor sin tapabocas ]]/Tabla2[[#This Row],[Total vendedor]]</f>
        <v>0</v>
      </c>
    </row>
    <row r="10" spans="1:18" x14ac:dyDescent="0.25">
      <c r="A10" s="52">
        <f t="shared" si="0"/>
        <v>44246</v>
      </c>
      <c r="B10" s="28" t="s">
        <v>9</v>
      </c>
      <c r="C10" s="1" t="s">
        <v>10</v>
      </c>
      <c r="D10" s="1" t="s">
        <v>18</v>
      </c>
      <c r="E10" s="1" t="s">
        <v>21</v>
      </c>
      <c r="F10" s="2" t="s">
        <v>14</v>
      </c>
      <c r="G10" s="2">
        <v>97</v>
      </c>
      <c r="H10" s="2">
        <v>13</v>
      </c>
      <c r="I10" s="2">
        <v>1</v>
      </c>
      <c r="J10" s="2">
        <v>2</v>
      </c>
      <c r="K10" s="1">
        <v>1</v>
      </c>
      <c r="L10" s="1">
        <v>0</v>
      </c>
      <c r="M10">
        <f t="shared" si="1"/>
        <v>111</v>
      </c>
      <c r="N10">
        <f>Tabla2[[#This Row],[Vendedor tapabocas bien puesto ]]+Tabla2[[#This Row],[Vendedor tapabocas mal puesto ]]+Tabla2[[#This Row],[Vendedor sin tapabocas ]]</f>
        <v>3</v>
      </c>
      <c r="O10" s="57">
        <f>Tabla2[[#This Row],[Tapabocas bien puesto ]]/Tabla2[[#This Row],[Total]]</f>
        <v>0.87387387387387383</v>
      </c>
      <c r="P10" s="56">
        <f>Tabla2[[#This Row],[Sin tapabocas]]/Tabla2[[#This Row],[Total]]</f>
        <v>9.0090090090090089E-3</v>
      </c>
      <c r="Q10" s="58">
        <f>Tabla2[[#This Row],[Vendedor tapabocas bien puesto ]]/Tabla2[[#This Row],[Total vendedor]]</f>
        <v>0.66666666666666663</v>
      </c>
      <c r="R10" s="56">
        <f>Tabla2[[#This Row],[Vendedor sin tapabocas ]]/Tabla2[[#This Row],[Total vendedor]]</f>
        <v>0</v>
      </c>
    </row>
    <row r="11" spans="1:18" x14ac:dyDescent="0.25">
      <c r="A11" s="52">
        <f t="shared" si="0"/>
        <v>44250</v>
      </c>
      <c r="B11" s="28" t="s">
        <v>22</v>
      </c>
      <c r="C11" s="1" t="s">
        <v>23</v>
      </c>
      <c r="D11" s="1" t="s">
        <v>24</v>
      </c>
      <c r="E11" s="1" t="s">
        <v>25</v>
      </c>
      <c r="F11" s="2" t="s">
        <v>15</v>
      </c>
      <c r="G11" s="2">
        <v>260</v>
      </c>
      <c r="H11" s="2">
        <v>27</v>
      </c>
      <c r="I11" s="2">
        <v>1</v>
      </c>
      <c r="J11" s="2">
        <v>4</v>
      </c>
      <c r="K11" s="1">
        <v>3</v>
      </c>
      <c r="L11" s="1">
        <v>0</v>
      </c>
      <c r="M11">
        <f t="shared" si="1"/>
        <v>288</v>
      </c>
      <c r="N11">
        <f>Tabla2[[#This Row],[Vendedor tapabocas bien puesto ]]+Tabla2[[#This Row],[Vendedor tapabocas mal puesto ]]+Tabla2[[#This Row],[Vendedor sin tapabocas ]]</f>
        <v>7</v>
      </c>
      <c r="O11" s="57">
        <f>Tabla2[[#This Row],[Tapabocas bien puesto ]]/Tabla2[[#This Row],[Total]]</f>
        <v>0.90277777777777779</v>
      </c>
      <c r="P11" s="56">
        <f>Tabla2[[#This Row],[Sin tapabocas]]/Tabla2[[#This Row],[Total]]</f>
        <v>3.472222222222222E-3</v>
      </c>
      <c r="Q11" s="58">
        <f>Tabla2[[#This Row],[Vendedor tapabocas bien puesto ]]/Tabla2[[#This Row],[Total vendedor]]</f>
        <v>0.5714285714285714</v>
      </c>
      <c r="R11" s="56">
        <f>Tabla2[[#This Row],[Vendedor sin tapabocas ]]/Tabla2[[#This Row],[Total vendedor]]</f>
        <v>0</v>
      </c>
    </row>
    <row r="12" spans="1:18" x14ac:dyDescent="0.25">
      <c r="A12" s="52">
        <f t="shared" si="0"/>
        <v>44250</v>
      </c>
      <c r="B12" s="28" t="s">
        <v>22</v>
      </c>
      <c r="C12" s="1" t="s">
        <v>23</v>
      </c>
      <c r="D12" s="1" t="s">
        <v>24</v>
      </c>
      <c r="E12" s="1" t="s">
        <v>24</v>
      </c>
      <c r="F12" s="2" t="s">
        <v>13</v>
      </c>
      <c r="G12" s="2">
        <v>180</v>
      </c>
      <c r="H12" s="2">
        <v>22</v>
      </c>
      <c r="I12" s="2">
        <v>0</v>
      </c>
      <c r="J12" s="2">
        <v>3</v>
      </c>
      <c r="K12" s="1">
        <v>2</v>
      </c>
      <c r="L12" s="1">
        <v>0</v>
      </c>
      <c r="M12">
        <f t="shared" si="1"/>
        <v>202</v>
      </c>
      <c r="N12">
        <f>Tabla2[[#This Row],[Vendedor tapabocas bien puesto ]]+Tabla2[[#This Row],[Vendedor tapabocas mal puesto ]]+Tabla2[[#This Row],[Vendedor sin tapabocas ]]</f>
        <v>5</v>
      </c>
      <c r="O12" s="57">
        <f>Tabla2[[#This Row],[Tapabocas bien puesto ]]/Tabla2[[#This Row],[Total]]</f>
        <v>0.8910891089108911</v>
      </c>
      <c r="P12" s="56">
        <f>Tabla2[[#This Row],[Sin tapabocas]]/Tabla2[[#This Row],[Total]]</f>
        <v>0</v>
      </c>
      <c r="Q12" s="58">
        <f>Tabla2[[#This Row],[Vendedor tapabocas bien puesto ]]/Tabla2[[#This Row],[Total vendedor]]</f>
        <v>0.6</v>
      </c>
      <c r="R12" s="56">
        <f>Tabla2[[#This Row],[Vendedor sin tapabocas ]]/Tabla2[[#This Row],[Total vendedor]]</f>
        <v>0</v>
      </c>
    </row>
    <row r="13" spans="1:18" x14ac:dyDescent="0.25">
      <c r="A13" s="52">
        <f t="shared" si="0"/>
        <v>44250</v>
      </c>
      <c r="B13" s="28" t="s">
        <v>22</v>
      </c>
      <c r="C13" s="1" t="s">
        <v>23</v>
      </c>
      <c r="D13" s="1" t="s">
        <v>24</v>
      </c>
      <c r="E13" s="1" t="s">
        <v>24</v>
      </c>
      <c r="F13" s="2" t="s">
        <v>14</v>
      </c>
      <c r="G13" s="2">
        <v>190</v>
      </c>
      <c r="H13" s="2">
        <v>18</v>
      </c>
      <c r="I13" s="2">
        <v>1</v>
      </c>
      <c r="J13" s="2">
        <v>7</v>
      </c>
      <c r="K13" s="1">
        <v>4</v>
      </c>
      <c r="L13" s="1">
        <v>0</v>
      </c>
      <c r="M13">
        <f t="shared" si="1"/>
        <v>209</v>
      </c>
      <c r="N13">
        <f>Tabla2[[#This Row],[Vendedor tapabocas bien puesto ]]+Tabla2[[#This Row],[Vendedor tapabocas mal puesto ]]+Tabla2[[#This Row],[Vendedor sin tapabocas ]]</f>
        <v>11</v>
      </c>
      <c r="O13" s="57">
        <f>Tabla2[[#This Row],[Tapabocas bien puesto ]]/Tabla2[[#This Row],[Total]]</f>
        <v>0.90909090909090906</v>
      </c>
      <c r="P13" s="56">
        <f>Tabla2[[#This Row],[Sin tapabocas]]/Tabla2[[#This Row],[Total]]</f>
        <v>4.7846889952153108E-3</v>
      </c>
      <c r="Q13" s="58">
        <f>Tabla2[[#This Row],[Vendedor tapabocas bien puesto ]]/Tabla2[[#This Row],[Total vendedor]]</f>
        <v>0.63636363636363635</v>
      </c>
      <c r="R13" s="56">
        <f>Tabla2[[#This Row],[Vendedor sin tapabocas ]]/Tabla2[[#This Row],[Total vendedor]]</f>
        <v>0</v>
      </c>
    </row>
    <row r="14" spans="1:18" x14ac:dyDescent="0.25">
      <c r="A14" s="52">
        <f t="shared" si="0"/>
        <v>44250</v>
      </c>
      <c r="B14" s="28" t="s">
        <v>22</v>
      </c>
      <c r="C14" s="1" t="s">
        <v>23</v>
      </c>
      <c r="D14" s="1" t="s">
        <v>26</v>
      </c>
      <c r="E14" s="1" t="s">
        <v>26</v>
      </c>
      <c r="F14" s="2" t="s">
        <v>14</v>
      </c>
      <c r="G14" s="2">
        <v>230</v>
      </c>
      <c r="H14" s="2">
        <v>12</v>
      </c>
      <c r="I14" s="2">
        <v>0</v>
      </c>
      <c r="J14" s="2">
        <v>5</v>
      </c>
      <c r="K14" s="1">
        <v>6</v>
      </c>
      <c r="L14" s="1">
        <v>0</v>
      </c>
      <c r="M14">
        <f t="shared" si="1"/>
        <v>242</v>
      </c>
      <c r="N14">
        <f>Tabla2[[#This Row],[Vendedor tapabocas bien puesto ]]+Tabla2[[#This Row],[Vendedor tapabocas mal puesto ]]+Tabla2[[#This Row],[Vendedor sin tapabocas ]]</f>
        <v>11</v>
      </c>
      <c r="O14" s="57">
        <f>Tabla2[[#This Row],[Tapabocas bien puesto ]]/Tabla2[[#This Row],[Total]]</f>
        <v>0.95041322314049592</v>
      </c>
      <c r="P14" s="56">
        <f>Tabla2[[#This Row],[Sin tapabocas]]/Tabla2[[#This Row],[Total]]</f>
        <v>0</v>
      </c>
      <c r="Q14" s="58">
        <f>Tabla2[[#This Row],[Vendedor tapabocas bien puesto ]]/Tabla2[[#This Row],[Total vendedor]]</f>
        <v>0.45454545454545453</v>
      </c>
      <c r="R14" s="56">
        <f>Tabla2[[#This Row],[Vendedor sin tapabocas ]]/Tabla2[[#This Row],[Total vendedor]]</f>
        <v>0</v>
      </c>
    </row>
    <row r="15" spans="1:18" x14ac:dyDescent="0.25">
      <c r="A15" s="52">
        <f t="shared" si="0"/>
        <v>44250</v>
      </c>
      <c r="B15" s="28" t="s">
        <v>22</v>
      </c>
      <c r="C15" s="1" t="s">
        <v>23</v>
      </c>
      <c r="D15" s="1" t="s">
        <v>26</v>
      </c>
      <c r="E15" s="1" t="s">
        <v>27</v>
      </c>
      <c r="F15" s="2" t="s">
        <v>15</v>
      </c>
      <c r="G15" s="2">
        <v>230</v>
      </c>
      <c r="H15" s="2">
        <v>19</v>
      </c>
      <c r="I15" s="2">
        <v>0</v>
      </c>
      <c r="J15" s="2">
        <v>10</v>
      </c>
      <c r="K15" s="1">
        <v>6</v>
      </c>
      <c r="L15" s="1">
        <v>0</v>
      </c>
      <c r="M15">
        <f t="shared" si="1"/>
        <v>249</v>
      </c>
      <c r="N15">
        <f>Tabla2[[#This Row],[Vendedor tapabocas bien puesto ]]+Tabla2[[#This Row],[Vendedor tapabocas mal puesto ]]+Tabla2[[#This Row],[Vendedor sin tapabocas ]]</f>
        <v>16</v>
      </c>
      <c r="O15" s="57">
        <f>Tabla2[[#This Row],[Tapabocas bien puesto ]]/Tabla2[[#This Row],[Total]]</f>
        <v>0.92369477911646591</v>
      </c>
      <c r="P15" s="56">
        <f>Tabla2[[#This Row],[Sin tapabocas]]/Tabla2[[#This Row],[Total]]</f>
        <v>0</v>
      </c>
      <c r="Q15" s="58">
        <f>Tabla2[[#This Row],[Vendedor tapabocas bien puesto ]]/Tabla2[[#This Row],[Total vendedor]]</f>
        <v>0.625</v>
      </c>
      <c r="R15" s="56">
        <f>Tabla2[[#This Row],[Vendedor sin tapabocas ]]/Tabla2[[#This Row],[Total vendedor]]</f>
        <v>0</v>
      </c>
    </row>
    <row r="16" spans="1:18" x14ac:dyDescent="0.25">
      <c r="A16" s="52">
        <f t="shared" si="0"/>
        <v>44250</v>
      </c>
      <c r="B16" s="28" t="s">
        <v>22</v>
      </c>
      <c r="C16" s="1" t="s">
        <v>23</v>
      </c>
      <c r="D16" s="1" t="s">
        <v>26</v>
      </c>
      <c r="E16" s="1" t="s">
        <v>28</v>
      </c>
      <c r="F16" s="2" t="s">
        <v>29</v>
      </c>
      <c r="G16" s="2">
        <v>210</v>
      </c>
      <c r="H16" s="2">
        <v>21</v>
      </c>
      <c r="I16" s="2">
        <v>2</v>
      </c>
      <c r="J16" s="2">
        <v>9</v>
      </c>
      <c r="K16" s="1">
        <v>8</v>
      </c>
      <c r="L16" s="1">
        <v>0</v>
      </c>
      <c r="M16">
        <f t="shared" si="1"/>
        <v>233</v>
      </c>
      <c r="N16">
        <f>Tabla2[[#This Row],[Vendedor tapabocas bien puesto ]]+Tabla2[[#This Row],[Vendedor tapabocas mal puesto ]]+Tabla2[[#This Row],[Vendedor sin tapabocas ]]</f>
        <v>17</v>
      </c>
      <c r="O16" s="57">
        <f>Tabla2[[#This Row],[Tapabocas bien puesto ]]/Tabla2[[#This Row],[Total]]</f>
        <v>0.90128755364806867</v>
      </c>
      <c r="P16" s="56">
        <f>Tabla2[[#This Row],[Sin tapabocas]]/Tabla2[[#This Row],[Total]]</f>
        <v>8.5836909871244635E-3</v>
      </c>
      <c r="Q16" s="58">
        <f>Tabla2[[#This Row],[Vendedor tapabocas bien puesto ]]/Tabla2[[#This Row],[Total vendedor]]</f>
        <v>0.52941176470588236</v>
      </c>
      <c r="R16" s="56">
        <f>Tabla2[[#This Row],[Vendedor sin tapabocas ]]/Tabla2[[#This Row],[Total vendedor]]</f>
        <v>0</v>
      </c>
    </row>
    <row r="17" spans="1:18" x14ac:dyDescent="0.25">
      <c r="A17" s="52">
        <f t="shared" si="0"/>
        <v>44250</v>
      </c>
      <c r="B17" s="28" t="s">
        <v>22</v>
      </c>
      <c r="C17" s="1" t="s">
        <v>23</v>
      </c>
      <c r="D17" s="1" t="s">
        <v>30</v>
      </c>
      <c r="E17" s="1" t="s">
        <v>31</v>
      </c>
      <c r="F17" s="2" t="s">
        <v>14</v>
      </c>
      <c r="G17" s="2">
        <v>360</v>
      </c>
      <c r="H17" s="2">
        <v>54</v>
      </c>
      <c r="I17" s="2">
        <v>2</v>
      </c>
      <c r="J17" s="2">
        <v>25</v>
      </c>
      <c r="K17" s="1">
        <v>36</v>
      </c>
      <c r="L17" s="1">
        <v>1</v>
      </c>
      <c r="M17">
        <f t="shared" si="1"/>
        <v>416</v>
      </c>
      <c r="N17">
        <f>Tabla2[[#This Row],[Vendedor tapabocas bien puesto ]]+Tabla2[[#This Row],[Vendedor tapabocas mal puesto ]]+Tabla2[[#This Row],[Vendedor sin tapabocas ]]</f>
        <v>62</v>
      </c>
      <c r="O17" s="57">
        <f>Tabla2[[#This Row],[Tapabocas bien puesto ]]/Tabla2[[#This Row],[Total]]</f>
        <v>0.86538461538461542</v>
      </c>
      <c r="P17" s="56">
        <f>Tabla2[[#This Row],[Sin tapabocas]]/Tabla2[[#This Row],[Total]]</f>
        <v>4.807692307692308E-3</v>
      </c>
      <c r="Q17" s="58">
        <f>Tabla2[[#This Row],[Vendedor tapabocas bien puesto ]]/Tabla2[[#This Row],[Total vendedor]]</f>
        <v>0.40322580645161288</v>
      </c>
      <c r="R17" s="56">
        <f>Tabla2[[#This Row],[Vendedor sin tapabocas ]]/Tabla2[[#This Row],[Total vendedor]]</f>
        <v>1.6129032258064516E-2</v>
      </c>
    </row>
    <row r="18" spans="1:18" x14ac:dyDescent="0.25">
      <c r="A18" s="52">
        <f t="shared" si="0"/>
        <v>44250</v>
      </c>
      <c r="B18" s="28" t="s">
        <v>22</v>
      </c>
      <c r="C18" s="1" t="s">
        <v>23</v>
      </c>
      <c r="D18" s="1" t="s">
        <v>30</v>
      </c>
      <c r="E18" s="1" t="s">
        <v>31</v>
      </c>
      <c r="F18" s="2" t="s">
        <v>15</v>
      </c>
      <c r="G18" s="2">
        <v>310</v>
      </c>
      <c r="H18" s="2">
        <v>46</v>
      </c>
      <c r="I18" s="2">
        <v>5</v>
      </c>
      <c r="J18" s="2">
        <v>17</v>
      </c>
      <c r="K18" s="1">
        <v>17</v>
      </c>
      <c r="L18" s="1">
        <v>0</v>
      </c>
      <c r="M18">
        <f t="shared" si="1"/>
        <v>361</v>
      </c>
      <c r="N18">
        <f>Tabla2[[#This Row],[Vendedor tapabocas bien puesto ]]+Tabla2[[#This Row],[Vendedor tapabocas mal puesto ]]+Tabla2[[#This Row],[Vendedor sin tapabocas ]]</f>
        <v>34</v>
      </c>
      <c r="O18" s="57">
        <f>Tabla2[[#This Row],[Tapabocas bien puesto ]]/Tabla2[[#This Row],[Total]]</f>
        <v>0.8587257617728532</v>
      </c>
      <c r="P18" s="56">
        <f>Tabla2[[#This Row],[Sin tapabocas]]/Tabla2[[#This Row],[Total]]</f>
        <v>1.3850415512465374E-2</v>
      </c>
      <c r="Q18" s="58">
        <f>Tabla2[[#This Row],[Vendedor tapabocas bien puesto ]]/Tabla2[[#This Row],[Total vendedor]]</f>
        <v>0.5</v>
      </c>
      <c r="R18" s="56">
        <f>Tabla2[[#This Row],[Vendedor sin tapabocas ]]/Tabla2[[#This Row],[Total vendedor]]</f>
        <v>0</v>
      </c>
    </row>
    <row r="19" spans="1:18" x14ac:dyDescent="0.25">
      <c r="A19" s="52">
        <f t="shared" si="0"/>
        <v>44250</v>
      </c>
      <c r="B19" s="28" t="s">
        <v>22</v>
      </c>
      <c r="C19" s="1" t="s">
        <v>23</v>
      </c>
      <c r="D19" s="1" t="s">
        <v>30</v>
      </c>
      <c r="E19" s="1" t="s">
        <v>32</v>
      </c>
      <c r="F19" s="2" t="s">
        <v>13</v>
      </c>
      <c r="G19" s="2">
        <v>149</v>
      </c>
      <c r="H19" s="2">
        <v>20</v>
      </c>
      <c r="I19" s="2">
        <v>1</v>
      </c>
      <c r="J19" s="2">
        <v>0</v>
      </c>
      <c r="K19" s="1">
        <v>0</v>
      </c>
      <c r="L19" s="1">
        <v>0</v>
      </c>
      <c r="M19">
        <f t="shared" si="1"/>
        <v>170</v>
      </c>
      <c r="N19">
        <f>Tabla2[[#This Row],[Vendedor tapabocas bien puesto ]]+Tabla2[[#This Row],[Vendedor tapabocas mal puesto ]]+Tabla2[[#This Row],[Vendedor sin tapabocas ]]</f>
        <v>0</v>
      </c>
      <c r="O19" s="57">
        <f>Tabla2[[#This Row],[Tapabocas bien puesto ]]/Tabla2[[#This Row],[Total]]</f>
        <v>0.87647058823529411</v>
      </c>
      <c r="P19" s="56">
        <f>Tabla2[[#This Row],[Sin tapabocas]]/Tabla2[[#This Row],[Total]]</f>
        <v>5.8823529411764705E-3</v>
      </c>
      <c r="Q19" s="58" t="e">
        <f>Tabla2[[#This Row],[Vendedor tapabocas bien puesto ]]/Tabla2[[#This Row],[Total vendedor]]</f>
        <v>#DIV/0!</v>
      </c>
      <c r="R19" s="56" t="e">
        <f>Tabla2[[#This Row],[Vendedor sin tapabocas ]]/Tabla2[[#This Row],[Total vendedor]]</f>
        <v>#DIV/0!</v>
      </c>
    </row>
    <row r="20" spans="1:18" x14ac:dyDescent="0.25">
      <c r="A20" s="52">
        <f t="shared" si="0"/>
        <v>44252</v>
      </c>
      <c r="B20" s="28" t="s">
        <v>33</v>
      </c>
      <c r="C20" s="1" t="s">
        <v>23</v>
      </c>
      <c r="D20" s="1" t="s">
        <v>34</v>
      </c>
      <c r="E20" s="1" t="s">
        <v>35</v>
      </c>
      <c r="F20" s="2" t="s">
        <v>15</v>
      </c>
      <c r="G20" s="2">
        <v>320</v>
      </c>
      <c r="H20" s="2">
        <v>14</v>
      </c>
      <c r="I20" s="2">
        <v>2</v>
      </c>
      <c r="J20" s="2">
        <v>2</v>
      </c>
      <c r="K20" s="1">
        <v>0</v>
      </c>
      <c r="L20" s="1">
        <v>0</v>
      </c>
      <c r="M20">
        <f t="shared" si="1"/>
        <v>336</v>
      </c>
      <c r="N20">
        <f>Tabla2[[#This Row],[Vendedor tapabocas bien puesto ]]+Tabla2[[#This Row],[Vendedor tapabocas mal puesto ]]+Tabla2[[#This Row],[Vendedor sin tapabocas ]]</f>
        <v>2</v>
      </c>
      <c r="O20" s="57">
        <f>Tabla2[[#This Row],[Tapabocas bien puesto ]]/Tabla2[[#This Row],[Total]]</f>
        <v>0.95238095238095233</v>
      </c>
      <c r="P20" s="56">
        <f>Tabla2[[#This Row],[Sin tapabocas]]/Tabla2[[#This Row],[Total]]</f>
        <v>5.9523809523809521E-3</v>
      </c>
      <c r="Q20" s="58">
        <f>Tabla2[[#This Row],[Vendedor tapabocas bien puesto ]]/Tabla2[[#This Row],[Total vendedor]]</f>
        <v>1</v>
      </c>
      <c r="R20" s="56">
        <f>Tabla2[[#This Row],[Vendedor sin tapabocas ]]/Tabla2[[#This Row],[Total vendedor]]</f>
        <v>0</v>
      </c>
    </row>
    <row r="21" spans="1:18" x14ac:dyDescent="0.25">
      <c r="A21" s="52">
        <f t="shared" si="0"/>
        <v>44252</v>
      </c>
      <c r="B21" s="28" t="s">
        <v>33</v>
      </c>
      <c r="C21" s="1" t="s">
        <v>23</v>
      </c>
      <c r="D21" s="1" t="s">
        <v>36</v>
      </c>
      <c r="E21" s="1" t="s">
        <v>37</v>
      </c>
      <c r="F21" s="2" t="s">
        <v>14</v>
      </c>
      <c r="G21" s="2">
        <v>280</v>
      </c>
      <c r="H21" s="2">
        <v>34</v>
      </c>
      <c r="I21" s="2">
        <v>1</v>
      </c>
      <c r="J21" s="2">
        <v>14</v>
      </c>
      <c r="K21" s="1">
        <v>22</v>
      </c>
      <c r="L21" s="1">
        <v>0</v>
      </c>
      <c r="M21">
        <f t="shared" si="1"/>
        <v>315</v>
      </c>
      <c r="N21">
        <f>Tabla2[[#This Row],[Vendedor tapabocas bien puesto ]]+Tabla2[[#This Row],[Vendedor tapabocas mal puesto ]]+Tabla2[[#This Row],[Vendedor sin tapabocas ]]</f>
        <v>36</v>
      </c>
      <c r="O21" s="57">
        <f>Tabla2[[#This Row],[Tapabocas bien puesto ]]/Tabla2[[#This Row],[Total]]</f>
        <v>0.88888888888888884</v>
      </c>
      <c r="P21" s="56">
        <f>Tabla2[[#This Row],[Sin tapabocas]]/Tabla2[[#This Row],[Total]]</f>
        <v>3.1746031746031746E-3</v>
      </c>
      <c r="Q21" s="58">
        <f>Tabla2[[#This Row],[Vendedor tapabocas bien puesto ]]/Tabla2[[#This Row],[Total vendedor]]</f>
        <v>0.3888888888888889</v>
      </c>
      <c r="R21" s="56">
        <f>Tabla2[[#This Row],[Vendedor sin tapabocas ]]/Tabla2[[#This Row],[Total vendedor]]</f>
        <v>0</v>
      </c>
    </row>
    <row r="22" spans="1:18" x14ac:dyDescent="0.25">
      <c r="A22" s="52">
        <f t="shared" si="0"/>
        <v>44252</v>
      </c>
      <c r="B22" s="28" t="s">
        <v>33</v>
      </c>
      <c r="C22" s="1" t="s">
        <v>23</v>
      </c>
      <c r="D22" s="1" t="s">
        <v>36</v>
      </c>
      <c r="E22" s="1" t="s">
        <v>38</v>
      </c>
      <c r="F22" s="2" t="s">
        <v>15</v>
      </c>
      <c r="G22" s="2">
        <v>330</v>
      </c>
      <c r="H22" s="2">
        <v>45</v>
      </c>
      <c r="I22" s="2">
        <v>1</v>
      </c>
      <c r="J22" s="2">
        <v>16</v>
      </c>
      <c r="K22" s="1">
        <v>15</v>
      </c>
      <c r="L22" s="1">
        <v>0</v>
      </c>
      <c r="M22">
        <f t="shared" si="1"/>
        <v>376</v>
      </c>
      <c r="N22">
        <f>Tabla2[[#This Row],[Vendedor tapabocas bien puesto ]]+Tabla2[[#This Row],[Vendedor tapabocas mal puesto ]]+Tabla2[[#This Row],[Vendedor sin tapabocas ]]</f>
        <v>31</v>
      </c>
      <c r="O22" s="57">
        <f>Tabla2[[#This Row],[Tapabocas bien puesto ]]/Tabla2[[#This Row],[Total]]</f>
        <v>0.87765957446808507</v>
      </c>
      <c r="P22" s="56">
        <f>Tabla2[[#This Row],[Sin tapabocas]]/Tabla2[[#This Row],[Total]]</f>
        <v>2.6595744680851063E-3</v>
      </c>
      <c r="Q22" s="58">
        <f>Tabla2[[#This Row],[Vendedor tapabocas bien puesto ]]/Tabla2[[#This Row],[Total vendedor]]</f>
        <v>0.5161290322580645</v>
      </c>
      <c r="R22" s="56">
        <f>Tabla2[[#This Row],[Vendedor sin tapabocas ]]/Tabla2[[#This Row],[Total vendedor]]</f>
        <v>0</v>
      </c>
    </row>
    <row r="23" spans="1:18" x14ac:dyDescent="0.25">
      <c r="A23" s="52">
        <f t="shared" si="0"/>
        <v>44252</v>
      </c>
      <c r="B23" s="28" t="s">
        <v>33</v>
      </c>
      <c r="C23" s="1" t="s">
        <v>23</v>
      </c>
      <c r="D23" s="1" t="s">
        <v>36</v>
      </c>
      <c r="E23" s="1" t="s">
        <v>39</v>
      </c>
      <c r="F23" s="2" t="s">
        <v>13</v>
      </c>
      <c r="G23" s="2">
        <v>260</v>
      </c>
      <c r="H23" s="2">
        <v>49</v>
      </c>
      <c r="I23" s="2">
        <v>6</v>
      </c>
      <c r="J23" s="2">
        <v>14</v>
      </c>
      <c r="K23" s="1">
        <v>23</v>
      </c>
      <c r="L23" s="1">
        <v>0</v>
      </c>
      <c r="M23">
        <f t="shared" si="1"/>
        <v>315</v>
      </c>
      <c r="N23">
        <f>Tabla2[[#This Row],[Vendedor tapabocas bien puesto ]]+Tabla2[[#This Row],[Vendedor tapabocas mal puesto ]]+Tabla2[[#This Row],[Vendedor sin tapabocas ]]</f>
        <v>37</v>
      </c>
      <c r="O23" s="57">
        <f>Tabla2[[#This Row],[Tapabocas bien puesto ]]/Tabla2[[#This Row],[Total]]</f>
        <v>0.82539682539682535</v>
      </c>
      <c r="P23" s="56">
        <f>Tabla2[[#This Row],[Sin tapabocas]]/Tabla2[[#This Row],[Total]]</f>
        <v>1.9047619047619049E-2</v>
      </c>
      <c r="Q23" s="58">
        <f>Tabla2[[#This Row],[Vendedor tapabocas bien puesto ]]/Tabla2[[#This Row],[Total vendedor]]</f>
        <v>0.3783783783783784</v>
      </c>
      <c r="R23" s="56">
        <f>Tabla2[[#This Row],[Vendedor sin tapabocas ]]/Tabla2[[#This Row],[Total vendedor]]</f>
        <v>0</v>
      </c>
    </row>
    <row r="24" spans="1:18" x14ac:dyDescent="0.25">
      <c r="A24" s="52">
        <f t="shared" si="0"/>
        <v>44252</v>
      </c>
      <c r="B24" s="28" t="s">
        <v>33</v>
      </c>
      <c r="C24" s="1" t="s">
        <v>23</v>
      </c>
      <c r="D24" s="1" t="s">
        <v>40</v>
      </c>
      <c r="E24" s="1" t="s">
        <v>41</v>
      </c>
      <c r="F24" s="2" t="s">
        <v>15</v>
      </c>
      <c r="G24" s="2">
        <v>290</v>
      </c>
      <c r="H24" s="2">
        <v>27</v>
      </c>
      <c r="I24" s="2">
        <v>1</v>
      </c>
      <c r="J24" s="2">
        <v>8</v>
      </c>
      <c r="K24" s="1">
        <v>15</v>
      </c>
      <c r="L24" s="1">
        <v>0</v>
      </c>
      <c r="M24">
        <f t="shared" si="1"/>
        <v>318</v>
      </c>
      <c r="N24">
        <f>Tabla2[[#This Row],[Vendedor tapabocas bien puesto ]]+Tabla2[[#This Row],[Vendedor tapabocas mal puesto ]]+Tabla2[[#This Row],[Vendedor sin tapabocas ]]</f>
        <v>23</v>
      </c>
      <c r="O24" s="57">
        <f>Tabla2[[#This Row],[Tapabocas bien puesto ]]/Tabla2[[#This Row],[Total]]</f>
        <v>0.91194968553459121</v>
      </c>
      <c r="P24" s="56">
        <f>Tabla2[[#This Row],[Sin tapabocas]]/Tabla2[[#This Row],[Total]]</f>
        <v>3.1446540880503146E-3</v>
      </c>
      <c r="Q24" s="58">
        <f>Tabla2[[#This Row],[Vendedor tapabocas bien puesto ]]/Tabla2[[#This Row],[Total vendedor]]</f>
        <v>0.34782608695652173</v>
      </c>
      <c r="R24" s="56">
        <f>Tabla2[[#This Row],[Vendedor sin tapabocas ]]/Tabla2[[#This Row],[Total vendedor]]</f>
        <v>0</v>
      </c>
    </row>
    <row r="25" spans="1:18" x14ac:dyDescent="0.25">
      <c r="A25" s="52">
        <f t="shared" si="0"/>
        <v>44252</v>
      </c>
      <c r="B25" s="28" t="s">
        <v>33</v>
      </c>
      <c r="C25" s="1" t="s">
        <v>23</v>
      </c>
      <c r="D25" s="1" t="s">
        <v>40</v>
      </c>
      <c r="E25" s="1" t="s">
        <v>42</v>
      </c>
      <c r="F25" s="2" t="s">
        <v>14</v>
      </c>
      <c r="G25" s="2">
        <v>180</v>
      </c>
      <c r="H25" s="2">
        <v>26</v>
      </c>
      <c r="I25" s="2">
        <v>3</v>
      </c>
      <c r="J25" s="2">
        <v>6</v>
      </c>
      <c r="K25" s="1">
        <v>25</v>
      </c>
      <c r="L25" s="1">
        <v>2</v>
      </c>
      <c r="M25">
        <f t="shared" si="1"/>
        <v>209</v>
      </c>
      <c r="N25">
        <f>Tabla2[[#This Row],[Vendedor tapabocas bien puesto ]]+Tabla2[[#This Row],[Vendedor tapabocas mal puesto ]]+Tabla2[[#This Row],[Vendedor sin tapabocas ]]</f>
        <v>33</v>
      </c>
      <c r="O25" s="57">
        <f>Tabla2[[#This Row],[Tapabocas bien puesto ]]/Tabla2[[#This Row],[Total]]</f>
        <v>0.86124401913875603</v>
      </c>
      <c r="P25" s="56">
        <f>Tabla2[[#This Row],[Sin tapabocas]]/Tabla2[[#This Row],[Total]]</f>
        <v>1.4354066985645933E-2</v>
      </c>
      <c r="Q25" s="58">
        <f>Tabla2[[#This Row],[Vendedor tapabocas bien puesto ]]/Tabla2[[#This Row],[Total vendedor]]</f>
        <v>0.18181818181818182</v>
      </c>
      <c r="R25" s="56">
        <f>Tabla2[[#This Row],[Vendedor sin tapabocas ]]/Tabla2[[#This Row],[Total vendedor]]</f>
        <v>6.0606060606060608E-2</v>
      </c>
    </row>
    <row r="26" spans="1:18" x14ac:dyDescent="0.25">
      <c r="A26" s="52">
        <f t="shared" si="0"/>
        <v>44252</v>
      </c>
      <c r="B26" s="28" t="s">
        <v>33</v>
      </c>
      <c r="C26" s="1" t="s">
        <v>23</v>
      </c>
      <c r="D26" s="1" t="s">
        <v>40</v>
      </c>
      <c r="E26" s="1" t="s">
        <v>42</v>
      </c>
      <c r="F26" s="2" t="s">
        <v>13</v>
      </c>
      <c r="G26" s="2">
        <v>220</v>
      </c>
      <c r="H26" s="2">
        <v>27</v>
      </c>
      <c r="I26" s="2">
        <v>3</v>
      </c>
      <c r="J26" s="2">
        <v>0</v>
      </c>
      <c r="K26" s="1">
        <v>7</v>
      </c>
      <c r="L26" s="1">
        <v>0</v>
      </c>
      <c r="M26">
        <f t="shared" si="1"/>
        <v>250</v>
      </c>
      <c r="N26">
        <f>Tabla2[[#This Row],[Vendedor tapabocas bien puesto ]]+Tabla2[[#This Row],[Vendedor tapabocas mal puesto ]]+Tabla2[[#This Row],[Vendedor sin tapabocas ]]</f>
        <v>7</v>
      </c>
      <c r="O26" s="57">
        <f>Tabla2[[#This Row],[Tapabocas bien puesto ]]/Tabla2[[#This Row],[Total]]</f>
        <v>0.88</v>
      </c>
      <c r="P26" s="56">
        <f>Tabla2[[#This Row],[Sin tapabocas]]/Tabla2[[#This Row],[Total]]</f>
        <v>1.2E-2</v>
      </c>
      <c r="Q26" s="58">
        <f>Tabla2[[#This Row],[Vendedor tapabocas bien puesto ]]/Tabla2[[#This Row],[Total vendedor]]</f>
        <v>0</v>
      </c>
      <c r="R26" s="56">
        <f>Tabla2[[#This Row],[Vendedor sin tapabocas ]]/Tabla2[[#This Row],[Total vendedor]]</f>
        <v>0</v>
      </c>
    </row>
    <row r="27" spans="1:18" x14ac:dyDescent="0.25">
      <c r="A27" s="52">
        <f t="shared" si="0"/>
        <v>44252</v>
      </c>
      <c r="B27" s="28" t="s">
        <v>33</v>
      </c>
      <c r="C27" s="1" t="s">
        <v>23</v>
      </c>
      <c r="D27" s="1" t="s">
        <v>34</v>
      </c>
      <c r="E27" s="1" t="s">
        <v>34</v>
      </c>
      <c r="F27" s="2" t="s">
        <v>14</v>
      </c>
      <c r="G27" s="2">
        <v>160</v>
      </c>
      <c r="H27" s="2">
        <v>13</v>
      </c>
      <c r="I27" s="2">
        <v>2</v>
      </c>
      <c r="J27" s="2">
        <v>7</v>
      </c>
      <c r="K27" s="1">
        <v>5</v>
      </c>
      <c r="L27" s="1">
        <v>0</v>
      </c>
      <c r="M27">
        <f t="shared" si="1"/>
        <v>175</v>
      </c>
      <c r="N27">
        <f>Tabla2[[#This Row],[Vendedor tapabocas bien puesto ]]+Tabla2[[#This Row],[Vendedor tapabocas mal puesto ]]+Tabla2[[#This Row],[Vendedor sin tapabocas ]]</f>
        <v>12</v>
      </c>
      <c r="O27" s="57">
        <f>Tabla2[[#This Row],[Tapabocas bien puesto ]]/Tabla2[[#This Row],[Total]]</f>
        <v>0.91428571428571426</v>
      </c>
      <c r="P27" s="56">
        <f>Tabla2[[#This Row],[Sin tapabocas]]/Tabla2[[#This Row],[Total]]</f>
        <v>1.1428571428571429E-2</v>
      </c>
      <c r="Q27" s="58">
        <f>Tabla2[[#This Row],[Vendedor tapabocas bien puesto ]]/Tabla2[[#This Row],[Total vendedor]]</f>
        <v>0.58333333333333337</v>
      </c>
      <c r="R27" s="56">
        <f>Tabla2[[#This Row],[Vendedor sin tapabocas ]]/Tabla2[[#This Row],[Total vendedor]]</f>
        <v>0</v>
      </c>
    </row>
    <row r="28" spans="1:18" x14ac:dyDescent="0.25">
      <c r="A28" s="52">
        <f t="shared" si="0"/>
        <v>44252</v>
      </c>
      <c r="B28" s="28" t="s">
        <v>33</v>
      </c>
      <c r="C28" s="1" t="s">
        <v>23</v>
      </c>
      <c r="D28" s="1" t="s">
        <v>34</v>
      </c>
      <c r="E28" s="1" t="s">
        <v>34</v>
      </c>
      <c r="F28" s="2" t="s">
        <v>13</v>
      </c>
      <c r="G28" s="2">
        <v>170</v>
      </c>
      <c r="H28" s="2">
        <v>19</v>
      </c>
      <c r="I28" s="2">
        <v>5</v>
      </c>
      <c r="J28" s="2">
        <v>9</v>
      </c>
      <c r="K28" s="1">
        <v>14</v>
      </c>
      <c r="L28" s="1">
        <v>0</v>
      </c>
      <c r="M28">
        <f t="shared" si="1"/>
        <v>194</v>
      </c>
      <c r="N28">
        <f>Tabla2[[#This Row],[Vendedor tapabocas bien puesto ]]+Tabla2[[#This Row],[Vendedor tapabocas mal puesto ]]+Tabla2[[#This Row],[Vendedor sin tapabocas ]]</f>
        <v>23</v>
      </c>
      <c r="O28" s="57">
        <f>Tabla2[[#This Row],[Tapabocas bien puesto ]]/Tabla2[[#This Row],[Total]]</f>
        <v>0.87628865979381443</v>
      </c>
      <c r="P28" s="56">
        <f>Tabla2[[#This Row],[Sin tapabocas]]/Tabla2[[#This Row],[Total]]</f>
        <v>2.5773195876288658E-2</v>
      </c>
      <c r="Q28" s="58">
        <f>Tabla2[[#This Row],[Vendedor tapabocas bien puesto ]]/Tabla2[[#This Row],[Total vendedor]]</f>
        <v>0.39130434782608697</v>
      </c>
      <c r="R28" s="56">
        <f>Tabla2[[#This Row],[Vendedor sin tapabocas ]]/Tabla2[[#This Row],[Total vendedor]]</f>
        <v>0</v>
      </c>
    </row>
    <row r="29" spans="1:18" x14ac:dyDescent="0.25">
      <c r="A29" s="52">
        <f t="shared" si="0"/>
        <v>44259</v>
      </c>
      <c r="B29" s="28" t="s">
        <v>43</v>
      </c>
      <c r="C29" s="1" t="s">
        <v>23</v>
      </c>
      <c r="D29" s="1" t="s">
        <v>44</v>
      </c>
      <c r="E29" s="1" t="s">
        <v>45</v>
      </c>
      <c r="F29" s="2" t="s">
        <v>14</v>
      </c>
      <c r="G29" s="2">
        <v>250</v>
      </c>
      <c r="H29" s="2">
        <v>29</v>
      </c>
      <c r="I29" s="2">
        <v>3</v>
      </c>
      <c r="J29" s="2">
        <v>10</v>
      </c>
      <c r="K29" s="1">
        <v>9</v>
      </c>
      <c r="L29" s="1">
        <v>0</v>
      </c>
      <c r="M29">
        <f t="shared" si="1"/>
        <v>282</v>
      </c>
      <c r="N29">
        <f>Tabla2[[#This Row],[Vendedor tapabocas bien puesto ]]+Tabla2[[#This Row],[Vendedor tapabocas mal puesto ]]+Tabla2[[#This Row],[Vendedor sin tapabocas ]]</f>
        <v>19</v>
      </c>
      <c r="O29" s="57">
        <f>Tabla2[[#This Row],[Tapabocas bien puesto ]]/Tabla2[[#This Row],[Total]]</f>
        <v>0.88652482269503541</v>
      </c>
      <c r="P29" s="56">
        <f>Tabla2[[#This Row],[Sin tapabocas]]/Tabla2[[#This Row],[Total]]</f>
        <v>1.0638297872340425E-2</v>
      </c>
      <c r="Q29" s="58">
        <f>Tabla2[[#This Row],[Vendedor tapabocas bien puesto ]]/Tabla2[[#This Row],[Total vendedor]]</f>
        <v>0.52631578947368418</v>
      </c>
      <c r="R29" s="56">
        <f>Tabla2[[#This Row],[Vendedor sin tapabocas ]]/Tabla2[[#This Row],[Total vendedor]]</f>
        <v>0</v>
      </c>
    </row>
    <row r="30" spans="1:18" x14ac:dyDescent="0.25">
      <c r="A30" s="52">
        <f t="shared" si="0"/>
        <v>44259</v>
      </c>
      <c r="B30" s="28" t="s">
        <v>43</v>
      </c>
      <c r="C30" s="1" t="s">
        <v>23</v>
      </c>
      <c r="D30" s="1" t="s">
        <v>44</v>
      </c>
      <c r="E30" s="1" t="s">
        <v>45</v>
      </c>
      <c r="F30" s="2" t="s">
        <v>13</v>
      </c>
      <c r="G30" s="2">
        <v>330</v>
      </c>
      <c r="H30" s="2">
        <v>40</v>
      </c>
      <c r="I30" s="2">
        <v>2</v>
      </c>
      <c r="J30" s="2">
        <v>21</v>
      </c>
      <c r="K30" s="1">
        <v>31</v>
      </c>
      <c r="L30" s="1">
        <v>2</v>
      </c>
      <c r="M30">
        <f t="shared" si="1"/>
        <v>372</v>
      </c>
      <c r="N30">
        <f>Tabla2[[#This Row],[Vendedor tapabocas bien puesto ]]+Tabla2[[#This Row],[Vendedor tapabocas mal puesto ]]+Tabla2[[#This Row],[Vendedor sin tapabocas ]]</f>
        <v>54</v>
      </c>
      <c r="O30" s="57">
        <f>Tabla2[[#This Row],[Tapabocas bien puesto ]]/Tabla2[[#This Row],[Total]]</f>
        <v>0.88709677419354838</v>
      </c>
      <c r="P30" s="56">
        <f>Tabla2[[#This Row],[Sin tapabocas]]/Tabla2[[#This Row],[Total]]</f>
        <v>5.3763440860215058E-3</v>
      </c>
      <c r="Q30" s="58">
        <f>Tabla2[[#This Row],[Vendedor tapabocas bien puesto ]]/Tabla2[[#This Row],[Total vendedor]]</f>
        <v>0.3888888888888889</v>
      </c>
      <c r="R30" s="56">
        <f>Tabla2[[#This Row],[Vendedor sin tapabocas ]]/Tabla2[[#This Row],[Total vendedor]]</f>
        <v>3.7037037037037035E-2</v>
      </c>
    </row>
    <row r="31" spans="1:18" x14ac:dyDescent="0.25">
      <c r="A31" s="52">
        <f t="shared" si="0"/>
        <v>44259</v>
      </c>
      <c r="B31" s="28" t="s">
        <v>43</v>
      </c>
      <c r="C31" s="1" t="s">
        <v>23</v>
      </c>
      <c r="D31" s="1" t="s">
        <v>18</v>
      </c>
      <c r="E31" s="1" t="s">
        <v>46</v>
      </c>
      <c r="F31" s="2" t="s">
        <v>13</v>
      </c>
      <c r="G31" s="2">
        <v>180</v>
      </c>
      <c r="H31" s="2">
        <v>43</v>
      </c>
      <c r="I31" s="2">
        <v>5</v>
      </c>
      <c r="J31" s="2">
        <v>12</v>
      </c>
      <c r="K31" s="1">
        <v>33</v>
      </c>
      <c r="L31" s="1">
        <v>0</v>
      </c>
      <c r="M31">
        <f t="shared" si="1"/>
        <v>228</v>
      </c>
      <c r="N31">
        <f>Tabla2[[#This Row],[Vendedor tapabocas bien puesto ]]+Tabla2[[#This Row],[Vendedor tapabocas mal puesto ]]+Tabla2[[#This Row],[Vendedor sin tapabocas ]]</f>
        <v>45</v>
      </c>
      <c r="O31" s="57">
        <f>Tabla2[[#This Row],[Tapabocas bien puesto ]]/Tabla2[[#This Row],[Total]]</f>
        <v>0.78947368421052633</v>
      </c>
      <c r="P31" s="56">
        <f>Tabla2[[#This Row],[Sin tapabocas]]/Tabla2[[#This Row],[Total]]</f>
        <v>2.1929824561403508E-2</v>
      </c>
      <c r="Q31" s="58">
        <f>Tabla2[[#This Row],[Vendedor tapabocas bien puesto ]]/Tabla2[[#This Row],[Total vendedor]]</f>
        <v>0.26666666666666666</v>
      </c>
      <c r="R31" s="56">
        <f>Tabla2[[#This Row],[Vendedor sin tapabocas ]]/Tabla2[[#This Row],[Total vendedor]]</f>
        <v>0</v>
      </c>
    </row>
    <row r="32" spans="1:18" x14ac:dyDescent="0.25">
      <c r="A32" s="52">
        <f t="shared" si="0"/>
        <v>44259</v>
      </c>
      <c r="B32" s="28" t="s">
        <v>43</v>
      </c>
      <c r="C32" s="1" t="s">
        <v>23</v>
      </c>
      <c r="D32" s="1" t="s">
        <v>18</v>
      </c>
      <c r="E32" s="1" t="s">
        <v>47</v>
      </c>
      <c r="F32" s="2" t="s">
        <v>15</v>
      </c>
      <c r="G32" s="2">
        <v>220</v>
      </c>
      <c r="H32" s="2">
        <v>16</v>
      </c>
      <c r="I32" s="2">
        <v>1</v>
      </c>
      <c r="J32" s="2">
        <v>4</v>
      </c>
      <c r="K32" s="1">
        <v>2</v>
      </c>
      <c r="L32" s="1">
        <v>0</v>
      </c>
      <c r="M32">
        <f t="shared" si="1"/>
        <v>237</v>
      </c>
      <c r="N32">
        <f>Tabla2[[#This Row],[Vendedor tapabocas bien puesto ]]+Tabla2[[#This Row],[Vendedor tapabocas mal puesto ]]+Tabla2[[#This Row],[Vendedor sin tapabocas ]]</f>
        <v>6</v>
      </c>
      <c r="O32" s="57">
        <f>Tabla2[[#This Row],[Tapabocas bien puesto ]]/Tabla2[[#This Row],[Total]]</f>
        <v>0.92827004219409281</v>
      </c>
      <c r="P32" s="56">
        <f>Tabla2[[#This Row],[Sin tapabocas]]/Tabla2[[#This Row],[Total]]</f>
        <v>4.2194092827004216E-3</v>
      </c>
      <c r="Q32" s="58">
        <f>Tabla2[[#This Row],[Vendedor tapabocas bien puesto ]]/Tabla2[[#This Row],[Total vendedor]]</f>
        <v>0.66666666666666663</v>
      </c>
      <c r="R32" s="56">
        <f>Tabla2[[#This Row],[Vendedor sin tapabocas ]]/Tabla2[[#This Row],[Total vendedor]]</f>
        <v>0</v>
      </c>
    </row>
    <row r="33" spans="1:18" x14ac:dyDescent="0.25">
      <c r="A33" s="52">
        <f t="shared" si="0"/>
        <v>44259</v>
      </c>
      <c r="B33" s="28" t="s">
        <v>43</v>
      </c>
      <c r="C33" s="1" t="s">
        <v>23</v>
      </c>
      <c r="D33" s="1" t="s">
        <v>18</v>
      </c>
      <c r="E33" s="1" t="s">
        <v>47</v>
      </c>
      <c r="F33" s="2" t="s">
        <v>14</v>
      </c>
      <c r="G33" s="2">
        <v>270</v>
      </c>
      <c r="H33" s="2">
        <v>49</v>
      </c>
      <c r="I33" s="2">
        <v>2</v>
      </c>
      <c r="J33" s="2">
        <v>6</v>
      </c>
      <c r="K33" s="1">
        <v>6</v>
      </c>
      <c r="L33" s="1">
        <v>0</v>
      </c>
      <c r="M33">
        <f t="shared" si="1"/>
        <v>321</v>
      </c>
      <c r="N33">
        <f>Tabla2[[#This Row],[Vendedor tapabocas bien puesto ]]+Tabla2[[#This Row],[Vendedor tapabocas mal puesto ]]+Tabla2[[#This Row],[Vendedor sin tapabocas ]]</f>
        <v>12</v>
      </c>
      <c r="O33" s="57">
        <f>Tabla2[[#This Row],[Tapabocas bien puesto ]]/Tabla2[[#This Row],[Total]]</f>
        <v>0.84112149532710279</v>
      </c>
      <c r="P33" s="56">
        <f>Tabla2[[#This Row],[Sin tapabocas]]/Tabla2[[#This Row],[Total]]</f>
        <v>6.2305295950155761E-3</v>
      </c>
      <c r="Q33" s="58">
        <f>Tabla2[[#This Row],[Vendedor tapabocas bien puesto ]]/Tabla2[[#This Row],[Total vendedor]]</f>
        <v>0.5</v>
      </c>
      <c r="R33" s="56">
        <f>Tabla2[[#This Row],[Vendedor sin tapabocas ]]/Tabla2[[#This Row],[Total vendedor]]</f>
        <v>0</v>
      </c>
    </row>
    <row r="34" spans="1:18" x14ac:dyDescent="0.25">
      <c r="A34" s="52">
        <f t="shared" si="0"/>
        <v>44259</v>
      </c>
      <c r="B34" s="28" t="s">
        <v>43</v>
      </c>
      <c r="C34" s="1" t="s">
        <v>23</v>
      </c>
      <c r="D34" s="1" t="s">
        <v>48</v>
      </c>
      <c r="E34" s="1" t="s">
        <v>49</v>
      </c>
      <c r="F34" s="2" t="s">
        <v>13</v>
      </c>
      <c r="G34" s="2">
        <v>60</v>
      </c>
      <c r="H34" s="2">
        <v>13</v>
      </c>
      <c r="I34" s="2">
        <v>4</v>
      </c>
      <c r="J34" s="2">
        <v>4</v>
      </c>
      <c r="K34" s="1">
        <v>3</v>
      </c>
      <c r="L34" s="1">
        <v>0</v>
      </c>
      <c r="M34">
        <f t="shared" si="1"/>
        <v>77</v>
      </c>
      <c r="N34">
        <f>Tabla2[[#This Row],[Vendedor tapabocas bien puesto ]]+Tabla2[[#This Row],[Vendedor tapabocas mal puesto ]]+Tabla2[[#This Row],[Vendedor sin tapabocas ]]</f>
        <v>7</v>
      </c>
      <c r="O34" s="57">
        <f>Tabla2[[#This Row],[Tapabocas bien puesto ]]/Tabla2[[#This Row],[Total]]</f>
        <v>0.77922077922077926</v>
      </c>
      <c r="P34" s="56">
        <f>Tabla2[[#This Row],[Sin tapabocas]]/Tabla2[[#This Row],[Total]]</f>
        <v>5.1948051948051951E-2</v>
      </c>
      <c r="Q34" s="58">
        <f>Tabla2[[#This Row],[Vendedor tapabocas bien puesto ]]/Tabla2[[#This Row],[Total vendedor]]</f>
        <v>0.5714285714285714</v>
      </c>
      <c r="R34" s="56">
        <f>Tabla2[[#This Row],[Vendedor sin tapabocas ]]/Tabla2[[#This Row],[Total vendedor]]</f>
        <v>0</v>
      </c>
    </row>
    <row r="35" spans="1:18" x14ac:dyDescent="0.25">
      <c r="A35" s="52">
        <f t="shared" si="0"/>
        <v>44259</v>
      </c>
      <c r="B35" s="28" t="s">
        <v>43</v>
      </c>
      <c r="C35" s="1" t="s">
        <v>23</v>
      </c>
      <c r="D35" s="1" t="s">
        <v>48</v>
      </c>
      <c r="E35" s="1" t="s">
        <v>50</v>
      </c>
      <c r="F35" s="2" t="s">
        <v>15</v>
      </c>
      <c r="G35" s="2">
        <v>190</v>
      </c>
      <c r="H35" s="2">
        <v>21</v>
      </c>
      <c r="I35" s="2">
        <v>3</v>
      </c>
      <c r="J35" s="2">
        <v>2</v>
      </c>
      <c r="K35" s="1">
        <v>0</v>
      </c>
      <c r="L35" s="1">
        <v>0</v>
      </c>
      <c r="M35">
        <f t="shared" si="1"/>
        <v>214</v>
      </c>
      <c r="N35">
        <f>Tabla2[[#This Row],[Vendedor tapabocas bien puesto ]]+Tabla2[[#This Row],[Vendedor tapabocas mal puesto ]]+Tabla2[[#This Row],[Vendedor sin tapabocas ]]</f>
        <v>2</v>
      </c>
      <c r="O35" s="57">
        <f>Tabla2[[#This Row],[Tapabocas bien puesto ]]/Tabla2[[#This Row],[Total]]</f>
        <v>0.88785046728971961</v>
      </c>
      <c r="P35" s="56">
        <f>Tabla2[[#This Row],[Sin tapabocas]]/Tabla2[[#This Row],[Total]]</f>
        <v>1.4018691588785047E-2</v>
      </c>
      <c r="Q35" s="58">
        <f>Tabla2[[#This Row],[Vendedor tapabocas bien puesto ]]/Tabla2[[#This Row],[Total vendedor]]</f>
        <v>1</v>
      </c>
      <c r="R35" s="56">
        <f>Tabla2[[#This Row],[Vendedor sin tapabocas ]]/Tabla2[[#This Row],[Total vendedor]]</f>
        <v>0</v>
      </c>
    </row>
    <row r="36" spans="1:18" x14ac:dyDescent="0.25">
      <c r="A36" s="52">
        <f t="shared" si="0"/>
        <v>44259</v>
      </c>
      <c r="B36" s="28" t="s">
        <v>43</v>
      </c>
      <c r="C36" s="1" t="s">
        <v>23</v>
      </c>
      <c r="D36" s="1" t="s">
        <v>48</v>
      </c>
      <c r="E36" s="1" t="s">
        <v>51</v>
      </c>
      <c r="F36" s="2" t="s">
        <v>14</v>
      </c>
      <c r="G36" s="2">
        <v>260</v>
      </c>
      <c r="H36" s="2">
        <v>37</v>
      </c>
      <c r="I36" s="2">
        <v>3</v>
      </c>
      <c r="J36" s="2">
        <v>8</v>
      </c>
      <c r="K36" s="1">
        <v>12</v>
      </c>
      <c r="L36" s="1">
        <v>0</v>
      </c>
      <c r="M36">
        <f t="shared" si="1"/>
        <v>300</v>
      </c>
      <c r="N36">
        <f>Tabla2[[#This Row],[Vendedor tapabocas bien puesto ]]+Tabla2[[#This Row],[Vendedor tapabocas mal puesto ]]+Tabla2[[#This Row],[Vendedor sin tapabocas ]]</f>
        <v>20</v>
      </c>
      <c r="O36" s="57">
        <f>Tabla2[[#This Row],[Tapabocas bien puesto ]]/Tabla2[[#This Row],[Total]]</f>
        <v>0.8666666666666667</v>
      </c>
      <c r="P36" s="56">
        <f>Tabla2[[#This Row],[Sin tapabocas]]/Tabla2[[#This Row],[Total]]</f>
        <v>0.01</v>
      </c>
      <c r="Q36" s="58">
        <f>Tabla2[[#This Row],[Vendedor tapabocas bien puesto ]]/Tabla2[[#This Row],[Total vendedor]]</f>
        <v>0.4</v>
      </c>
      <c r="R36" s="56">
        <f>Tabla2[[#This Row],[Vendedor sin tapabocas ]]/Tabla2[[#This Row],[Total vendedor]]</f>
        <v>0</v>
      </c>
    </row>
    <row r="37" spans="1:18" x14ac:dyDescent="0.25">
      <c r="A37" s="52">
        <f t="shared" si="0"/>
        <v>44259</v>
      </c>
      <c r="B37" s="28" t="s">
        <v>43</v>
      </c>
      <c r="C37" s="1" t="s">
        <v>23</v>
      </c>
      <c r="D37" s="1" t="s">
        <v>44</v>
      </c>
      <c r="E37" s="1" t="s">
        <v>52</v>
      </c>
      <c r="F37" s="2" t="s">
        <v>15</v>
      </c>
      <c r="G37" s="2">
        <v>440</v>
      </c>
      <c r="H37" s="2">
        <v>16</v>
      </c>
      <c r="I37" s="2">
        <v>0</v>
      </c>
      <c r="J37" s="2">
        <v>2</v>
      </c>
      <c r="K37" s="1">
        <v>6</v>
      </c>
      <c r="L37" s="1">
        <v>0</v>
      </c>
      <c r="M37">
        <f t="shared" si="1"/>
        <v>456</v>
      </c>
      <c r="N37">
        <f>Tabla2[[#This Row],[Vendedor tapabocas bien puesto ]]+Tabla2[[#This Row],[Vendedor tapabocas mal puesto ]]+Tabla2[[#This Row],[Vendedor sin tapabocas ]]</f>
        <v>8</v>
      </c>
      <c r="O37" s="57">
        <f>Tabla2[[#This Row],[Tapabocas bien puesto ]]/Tabla2[[#This Row],[Total]]</f>
        <v>0.96491228070175439</v>
      </c>
      <c r="P37" s="56">
        <f>Tabla2[[#This Row],[Sin tapabocas]]/Tabla2[[#This Row],[Total]]</f>
        <v>0</v>
      </c>
      <c r="Q37" s="58">
        <f>Tabla2[[#This Row],[Vendedor tapabocas bien puesto ]]/Tabla2[[#This Row],[Total vendedor]]</f>
        <v>0.25</v>
      </c>
      <c r="R37" s="56">
        <f>Tabla2[[#This Row],[Vendedor sin tapabocas ]]/Tabla2[[#This Row],[Total vendedor]]</f>
        <v>0</v>
      </c>
    </row>
    <row r="38" spans="1:18" x14ac:dyDescent="0.25">
      <c r="A38" s="52">
        <f t="shared" si="0"/>
        <v>44259</v>
      </c>
      <c r="B38" s="28" t="s">
        <v>43</v>
      </c>
      <c r="C38" s="1" t="s">
        <v>23</v>
      </c>
      <c r="D38" s="1" t="s">
        <v>53</v>
      </c>
      <c r="E38" s="1" t="s">
        <v>54</v>
      </c>
      <c r="F38" s="2" t="s">
        <v>13</v>
      </c>
      <c r="G38" s="2">
        <v>140</v>
      </c>
      <c r="H38" s="2">
        <v>40</v>
      </c>
      <c r="I38" s="2">
        <v>1</v>
      </c>
      <c r="J38" s="2">
        <v>4</v>
      </c>
      <c r="K38" s="1">
        <v>3</v>
      </c>
      <c r="L38" s="1">
        <v>0</v>
      </c>
      <c r="M38">
        <f t="shared" si="1"/>
        <v>181</v>
      </c>
      <c r="N38">
        <f>Tabla2[[#This Row],[Vendedor tapabocas bien puesto ]]+Tabla2[[#This Row],[Vendedor tapabocas mal puesto ]]+Tabla2[[#This Row],[Vendedor sin tapabocas ]]</f>
        <v>7</v>
      </c>
      <c r="O38" s="57">
        <f>Tabla2[[#This Row],[Tapabocas bien puesto ]]/Tabla2[[#This Row],[Total]]</f>
        <v>0.77348066298342544</v>
      </c>
      <c r="P38" s="56">
        <f>Tabla2[[#This Row],[Sin tapabocas]]/Tabla2[[#This Row],[Total]]</f>
        <v>5.5248618784530384E-3</v>
      </c>
      <c r="Q38" s="58">
        <f>Tabla2[[#This Row],[Vendedor tapabocas bien puesto ]]/Tabla2[[#This Row],[Total vendedor]]</f>
        <v>0.5714285714285714</v>
      </c>
      <c r="R38" s="56">
        <f>Tabla2[[#This Row],[Vendedor sin tapabocas ]]/Tabla2[[#This Row],[Total vendedor]]</f>
        <v>0</v>
      </c>
    </row>
    <row r="39" spans="1:18" x14ac:dyDescent="0.25">
      <c r="A39" s="52">
        <f t="shared" si="0"/>
        <v>44259</v>
      </c>
      <c r="B39" s="28" t="s">
        <v>43</v>
      </c>
      <c r="C39" s="1" t="s">
        <v>23</v>
      </c>
      <c r="D39" s="1" t="s">
        <v>53</v>
      </c>
      <c r="E39" s="1" t="s">
        <v>55</v>
      </c>
      <c r="F39" s="2" t="s">
        <v>14</v>
      </c>
      <c r="G39" s="2">
        <v>300</v>
      </c>
      <c r="H39" s="2">
        <v>45</v>
      </c>
      <c r="I39" s="2">
        <v>5</v>
      </c>
      <c r="J39" s="2">
        <v>9</v>
      </c>
      <c r="K39" s="1">
        <v>13</v>
      </c>
      <c r="L39" s="1">
        <v>0</v>
      </c>
      <c r="M39">
        <f t="shared" si="1"/>
        <v>350</v>
      </c>
      <c r="N39">
        <f>Tabla2[[#This Row],[Vendedor tapabocas bien puesto ]]+Tabla2[[#This Row],[Vendedor tapabocas mal puesto ]]+Tabla2[[#This Row],[Vendedor sin tapabocas ]]</f>
        <v>22</v>
      </c>
      <c r="O39" s="57">
        <f>Tabla2[[#This Row],[Tapabocas bien puesto ]]/Tabla2[[#This Row],[Total]]</f>
        <v>0.8571428571428571</v>
      </c>
      <c r="P39" s="56">
        <f>Tabla2[[#This Row],[Sin tapabocas]]/Tabla2[[#This Row],[Total]]</f>
        <v>1.4285714285714285E-2</v>
      </c>
      <c r="Q39" s="58">
        <f>Tabla2[[#This Row],[Vendedor tapabocas bien puesto ]]/Tabla2[[#This Row],[Total vendedor]]</f>
        <v>0.40909090909090912</v>
      </c>
      <c r="R39" s="56">
        <f>Tabla2[[#This Row],[Vendedor sin tapabocas ]]/Tabla2[[#This Row],[Total vendedor]]</f>
        <v>0</v>
      </c>
    </row>
    <row r="40" spans="1:18" x14ac:dyDescent="0.25">
      <c r="A40" s="52">
        <f t="shared" si="0"/>
        <v>44259</v>
      </c>
      <c r="B40" s="28" t="s">
        <v>43</v>
      </c>
      <c r="C40" s="1" t="s">
        <v>23</v>
      </c>
      <c r="D40" s="1" t="s">
        <v>53</v>
      </c>
      <c r="E40" s="1" t="s">
        <v>56</v>
      </c>
      <c r="F40" s="2" t="s">
        <v>15</v>
      </c>
      <c r="G40" s="2">
        <v>420</v>
      </c>
      <c r="H40" s="2">
        <v>38</v>
      </c>
      <c r="I40" s="2">
        <v>0</v>
      </c>
      <c r="J40" s="2">
        <v>4</v>
      </c>
      <c r="K40" s="1">
        <v>3</v>
      </c>
      <c r="L40" s="1">
        <v>0</v>
      </c>
      <c r="M40">
        <f t="shared" si="1"/>
        <v>458</v>
      </c>
      <c r="N40">
        <f>Tabla2[[#This Row],[Vendedor tapabocas bien puesto ]]+Tabla2[[#This Row],[Vendedor tapabocas mal puesto ]]+Tabla2[[#This Row],[Vendedor sin tapabocas ]]</f>
        <v>7</v>
      </c>
      <c r="O40" s="57">
        <f>Tabla2[[#This Row],[Tapabocas bien puesto ]]/Tabla2[[#This Row],[Total]]</f>
        <v>0.91703056768558955</v>
      </c>
      <c r="P40" s="56">
        <f>Tabla2[[#This Row],[Sin tapabocas]]/Tabla2[[#This Row],[Total]]</f>
        <v>0</v>
      </c>
      <c r="Q40" s="58">
        <f>Tabla2[[#This Row],[Vendedor tapabocas bien puesto ]]/Tabla2[[#This Row],[Total vendedor]]</f>
        <v>0.5714285714285714</v>
      </c>
      <c r="R40" s="56">
        <f>Tabla2[[#This Row],[Vendedor sin tapabocas ]]/Tabla2[[#This Row],[Total vendedor]]</f>
        <v>0</v>
      </c>
    </row>
    <row r="41" spans="1:18" x14ac:dyDescent="0.25">
      <c r="A41" s="52">
        <f t="shared" si="0"/>
        <v>44260</v>
      </c>
      <c r="B41" s="28" t="s">
        <v>57</v>
      </c>
      <c r="C41" s="1" t="s">
        <v>23</v>
      </c>
      <c r="D41" s="1" t="s">
        <v>58</v>
      </c>
      <c r="E41" s="1" t="s">
        <v>59</v>
      </c>
      <c r="F41" s="2" t="s">
        <v>15</v>
      </c>
      <c r="G41" s="2">
        <v>280</v>
      </c>
      <c r="H41" s="2">
        <v>30</v>
      </c>
      <c r="I41" s="2">
        <v>0</v>
      </c>
      <c r="J41" s="2">
        <v>5</v>
      </c>
      <c r="K41" s="1">
        <v>6</v>
      </c>
      <c r="L41" s="1">
        <v>0</v>
      </c>
      <c r="M41">
        <f t="shared" si="1"/>
        <v>310</v>
      </c>
      <c r="N41">
        <f>Tabla2[[#This Row],[Vendedor tapabocas bien puesto ]]+Tabla2[[#This Row],[Vendedor tapabocas mal puesto ]]+Tabla2[[#This Row],[Vendedor sin tapabocas ]]</f>
        <v>11</v>
      </c>
      <c r="O41" s="57">
        <f>Tabla2[[#This Row],[Tapabocas bien puesto ]]/Tabla2[[#This Row],[Total]]</f>
        <v>0.90322580645161288</v>
      </c>
      <c r="P41" s="56">
        <f>Tabla2[[#This Row],[Sin tapabocas]]/Tabla2[[#This Row],[Total]]</f>
        <v>0</v>
      </c>
      <c r="Q41" s="58">
        <f>Tabla2[[#This Row],[Vendedor tapabocas bien puesto ]]/Tabla2[[#This Row],[Total vendedor]]</f>
        <v>0.45454545454545453</v>
      </c>
      <c r="R41" s="56">
        <f>Tabla2[[#This Row],[Vendedor sin tapabocas ]]/Tabla2[[#This Row],[Total vendedor]]</f>
        <v>0</v>
      </c>
    </row>
    <row r="42" spans="1:18" x14ac:dyDescent="0.25">
      <c r="A42" s="52">
        <f t="shared" si="0"/>
        <v>44260</v>
      </c>
      <c r="B42" s="28" t="s">
        <v>57</v>
      </c>
      <c r="C42" s="1" t="s">
        <v>23</v>
      </c>
      <c r="D42" s="1" t="s">
        <v>58</v>
      </c>
      <c r="E42" s="1" t="s">
        <v>60</v>
      </c>
      <c r="F42" s="2" t="s">
        <v>13</v>
      </c>
      <c r="G42" s="2">
        <v>260</v>
      </c>
      <c r="H42" s="2">
        <v>40</v>
      </c>
      <c r="I42" s="2">
        <v>1</v>
      </c>
      <c r="J42" s="2">
        <v>4</v>
      </c>
      <c r="K42" s="1">
        <v>11</v>
      </c>
      <c r="L42" s="1">
        <v>0</v>
      </c>
      <c r="M42">
        <f t="shared" si="1"/>
        <v>301</v>
      </c>
      <c r="N42">
        <f>Tabla2[[#This Row],[Vendedor tapabocas bien puesto ]]+Tabla2[[#This Row],[Vendedor tapabocas mal puesto ]]+Tabla2[[#This Row],[Vendedor sin tapabocas ]]</f>
        <v>15</v>
      </c>
      <c r="O42" s="57">
        <f>Tabla2[[#This Row],[Tapabocas bien puesto ]]/Tabla2[[#This Row],[Total]]</f>
        <v>0.86378737541528239</v>
      </c>
      <c r="P42" s="56">
        <f>Tabla2[[#This Row],[Sin tapabocas]]/Tabla2[[#This Row],[Total]]</f>
        <v>3.3222591362126247E-3</v>
      </c>
      <c r="Q42" s="58">
        <f>Tabla2[[#This Row],[Vendedor tapabocas bien puesto ]]/Tabla2[[#This Row],[Total vendedor]]</f>
        <v>0.26666666666666666</v>
      </c>
      <c r="R42" s="56">
        <f>Tabla2[[#This Row],[Vendedor sin tapabocas ]]/Tabla2[[#This Row],[Total vendedor]]</f>
        <v>0</v>
      </c>
    </row>
    <row r="43" spans="1:18" x14ac:dyDescent="0.25">
      <c r="A43" s="52">
        <f t="shared" si="0"/>
        <v>44260</v>
      </c>
      <c r="B43" s="28" t="s">
        <v>57</v>
      </c>
      <c r="C43" s="1" t="s">
        <v>23</v>
      </c>
      <c r="D43" s="1" t="s">
        <v>58</v>
      </c>
      <c r="E43" s="1" t="s">
        <v>60</v>
      </c>
      <c r="F43" s="2" t="s">
        <v>14</v>
      </c>
      <c r="G43" s="2">
        <v>300</v>
      </c>
      <c r="H43" s="2">
        <v>61</v>
      </c>
      <c r="I43" s="2">
        <v>2</v>
      </c>
      <c r="J43" s="2">
        <v>7</v>
      </c>
      <c r="K43" s="1">
        <v>6</v>
      </c>
      <c r="L43" s="1">
        <v>1</v>
      </c>
      <c r="M43">
        <f t="shared" si="1"/>
        <v>363</v>
      </c>
      <c r="N43">
        <f>Tabla2[[#This Row],[Vendedor tapabocas bien puesto ]]+Tabla2[[#This Row],[Vendedor tapabocas mal puesto ]]+Tabla2[[#This Row],[Vendedor sin tapabocas ]]</f>
        <v>14</v>
      </c>
      <c r="O43" s="57">
        <f>Tabla2[[#This Row],[Tapabocas bien puesto ]]/Tabla2[[#This Row],[Total]]</f>
        <v>0.82644628099173556</v>
      </c>
      <c r="P43" s="56">
        <f>Tabla2[[#This Row],[Sin tapabocas]]/Tabla2[[#This Row],[Total]]</f>
        <v>5.5096418732782371E-3</v>
      </c>
      <c r="Q43" s="58">
        <f>Tabla2[[#This Row],[Vendedor tapabocas bien puesto ]]/Tabla2[[#This Row],[Total vendedor]]</f>
        <v>0.5</v>
      </c>
      <c r="R43" s="56">
        <f>Tabla2[[#This Row],[Vendedor sin tapabocas ]]/Tabla2[[#This Row],[Total vendedor]]</f>
        <v>7.1428571428571425E-2</v>
      </c>
    </row>
    <row r="44" spans="1:18" x14ac:dyDescent="0.25">
      <c r="A44" s="52">
        <f t="shared" si="0"/>
        <v>44260</v>
      </c>
      <c r="B44" s="28" t="s">
        <v>57</v>
      </c>
      <c r="C44" s="1" t="s">
        <v>23</v>
      </c>
      <c r="D44" s="1" t="s">
        <v>61</v>
      </c>
      <c r="E44" s="1" t="s">
        <v>62</v>
      </c>
      <c r="F44" s="2" t="s">
        <v>13</v>
      </c>
      <c r="G44" s="2">
        <v>270</v>
      </c>
      <c r="H44" s="2">
        <v>27</v>
      </c>
      <c r="I44" s="2">
        <v>0</v>
      </c>
      <c r="J44" s="2">
        <v>4</v>
      </c>
      <c r="K44" s="1">
        <v>5</v>
      </c>
      <c r="L44" s="1">
        <v>0</v>
      </c>
      <c r="M44">
        <f t="shared" si="1"/>
        <v>297</v>
      </c>
      <c r="N44">
        <f>Tabla2[[#This Row],[Vendedor tapabocas bien puesto ]]+Tabla2[[#This Row],[Vendedor tapabocas mal puesto ]]+Tabla2[[#This Row],[Vendedor sin tapabocas ]]</f>
        <v>9</v>
      </c>
      <c r="O44" s="57">
        <f>Tabla2[[#This Row],[Tapabocas bien puesto ]]/Tabla2[[#This Row],[Total]]</f>
        <v>0.90909090909090906</v>
      </c>
      <c r="P44" s="56">
        <f>Tabla2[[#This Row],[Sin tapabocas]]/Tabla2[[#This Row],[Total]]</f>
        <v>0</v>
      </c>
      <c r="Q44" s="58">
        <f>Tabla2[[#This Row],[Vendedor tapabocas bien puesto ]]/Tabla2[[#This Row],[Total vendedor]]</f>
        <v>0.44444444444444442</v>
      </c>
      <c r="R44" s="56">
        <f>Tabla2[[#This Row],[Vendedor sin tapabocas ]]/Tabla2[[#This Row],[Total vendedor]]</f>
        <v>0</v>
      </c>
    </row>
    <row r="45" spans="1:18" x14ac:dyDescent="0.25">
      <c r="A45" s="52">
        <f t="shared" si="0"/>
        <v>44260</v>
      </c>
      <c r="B45" s="28" t="s">
        <v>57</v>
      </c>
      <c r="C45" s="1" t="s">
        <v>23</v>
      </c>
      <c r="D45" s="1" t="s">
        <v>61</v>
      </c>
      <c r="E45" s="1" t="s">
        <v>63</v>
      </c>
      <c r="F45" s="2" t="s">
        <v>15</v>
      </c>
      <c r="G45" s="2">
        <v>250</v>
      </c>
      <c r="H45" s="2">
        <v>29</v>
      </c>
      <c r="I45" s="2">
        <v>2</v>
      </c>
      <c r="J45" s="2">
        <v>9</v>
      </c>
      <c r="K45" s="1">
        <v>15</v>
      </c>
      <c r="L45" s="1">
        <v>0</v>
      </c>
      <c r="M45">
        <f t="shared" si="1"/>
        <v>281</v>
      </c>
      <c r="N45">
        <f>Tabla2[[#This Row],[Vendedor tapabocas bien puesto ]]+Tabla2[[#This Row],[Vendedor tapabocas mal puesto ]]+Tabla2[[#This Row],[Vendedor sin tapabocas ]]</f>
        <v>24</v>
      </c>
      <c r="O45" s="57">
        <f>Tabla2[[#This Row],[Tapabocas bien puesto ]]/Tabla2[[#This Row],[Total]]</f>
        <v>0.88967971530249113</v>
      </c>
      <c r="P45" s="56">
        <f>Tabla2[[#This Row],[Sin tapabocas]]/Tabla2[[#This Row],[Total]]</f>
        <v>7.1174377224199285E-3</v>
      </c>
      <c r="Q45" s="58">
        <f>Tabla2[[#This Row],[Vendedor tapabocas bien puesto ]]/Tabla2[[#This Row],[Total vendedor]]</f>
        <v>0.375</v>
      </c>
      <c r="R45" s="56">
        <f>Tabla2[[#This Row],[Vendedor sin tapabocas ]]/Tabla2[[#This Row],[Total vendedor]]</f>
        <v>0</v>
      </c>
    </row>
    <row r="46" spans="1:18" x14ac:dyDescent="0.25">
      <c r="A46" s="52">
        <f t="shared" si="0"/>
        <v>44260</v>
      </c>
      <c r="B46" s="28" t="s">
        <v>57</v>
      </c>
      <c r="C46" s="1" t="s">
        <v>23</v>
      </c>
      <c r="D46" s="1" t="s">
        <v>61</v>
      </c>
      <c r="E46" s="1" t="s">
        <v>64</v>
      </c>
      <c r="F46" s="2" t="s">
        <v>14</v>
      </c>
      <c r="G46" s="2">
        <v>200</v>
      </c>
      <c r="H46" s="2">
        <v>17</v>
      </c>
      <c r="I46" s="2">
        <v>0</v>
      </c>
      <c r="J46" s="2">
        <v>8</v>
      </c>
      <c r="K46" s="1">
        <v>6</v>
      </c>
      <c r="L46" s="1">
        <v>0</v>
      </c>
      <c r="M46">
        <f t="shared" si="1"/>
        <v>217</v>
      </c>
      <c r="N46">
        <f>Tabla2[[#This Row],[Vendedor tapabocas bien puesto ]]+Tabla2[[#This Row],[Vendedor tapabocas mal puesto ]]+Tabla2[[#This Row],[Vendedor sin tapabocas ]]</f>
        <v>14</v>
      </c>
      <c r="O46" s="57">
        <f>Tabla2[[#This Row],[Tapabocas bien puesto ]]/Tabla2[[#This Row],[Total]]</f>
        <v>0.92165898617511521</v>
      </c>
      <c r="P46" s="56">
        <f>Tabla2[[#This Row],[Sin tapabocas]]/Tabla2[[#This Row],[Total]]</f>
        <v>0</v>
      </c>
      <c r="Q46" s="58">
        <f>Tabla2[[#This Row],[Vendedor tapabocas bien puesto ]]/Tabla2[[#This Row],[Total vendedor]]</f>
        <v>0.5714285714285714</v>
      </c>
      <c r="R46" s="56">
        <f>Tabla2[[#This Row],[Vendedor sin tapabocas ]]/Tabla2[[#This Row],[Total vendedor]]</f>
        <v>0</v>
      </c>
    </row>
    <row r="47" spans="1:18" x14ac:dyDescent="0.25">
      <c r="A47" s="52">
        <f t="shared" si="0"/>
        <v>44260</v>
      </c>
      <c r="B47" s="28" t="s">
        <v>57</v>
      </c>
      <c r="C47" s="1" t="s">
        <v>23</v>
      </c>
      <c r="D47" s="1" t="s">
        <v>65</v>
      </c>
      <c r="E47" s="1" t="s">
        <v>66</v>
      </c>
      <c r="F47" s="2" t="s">
        <v>13</v>
      </c>
      <c r="G47" s="2">
        <v>300</v>
      </c>
      <c r="H47" s="2">
        <v>51</v>
      </c>
      <c r="I47" s="2">
        <v>4</v>
      </c>
      <c r="J47" s="2">
        <v>25</v>
      </c>
      <c r="K47" s="1">
        <v>53</v>
      </c>
      <c r="L47" s="1">
        <v>0</v>
      </c>
      <c r="M47">
        <f t="shared" si="1"/>
        <v>355</v>
      </c>
      <c r="N47">
        <f>Tabla2[[#This Row],[Vendedor tapabocas bien puesto ]]+Tabla2[[#This Row],[Vendedor tapabocas mal puesto ]]+Tabla2[[#This Row],[Vendedor sin tapabocas ]]</f>
        <v>78</v>
      </c>
      <c r="O47" s="57">
        <f>Tabla2[[#This Row],[Tapabocas bien puesto ]]/Tabla2[[#This Row],[Total]]</f>
        <v>0.84507042253521125</v>
      </c>
      <c r="P47" s="56">
        <f>Tabla2[[#This Row],[Sin tapabocas]]/Tabla2[[#This Row],[Total]]</f>
        <v>1.1267605633802818E-2</v>
      </c>
      <c r="Q47" s="58">
        <f>Tabla2[[#This Row],[Vendedor tapabocas bien puesto ]]/Tabla2[[#This Row],[Total vendedor]]</f>
        <v>0.32051282051282054</v>
      </c>
      <c r="R47" s="56">
        <f>Tabla2[[#This Row],[Vendedor sin tapabocas ]]/Tabla2[[#This Row],[Total vendedor]]</f>
        <v>0</v>
      </c>
    </row>
    <row r="48" spans="1:18" x14ac:dyDescent="0.25">
      <c r="A48" s="52">
        <f t="shared" si="0"/>
        <v>44260</v>
      </c>
      <c r="B48" s="28" t="s">
        <v>57</v>
      </c>
      <c r="C48" s="1" t="s">
        <v>23</v>
      </c>
      <c r="D48" s="1" t="s">
        <v>67</v>
      </c>
      <c r="E48" s="1" t="s">
        <v>68</v>
      </c>
      <c r="F48" s="2" t="s">
        <v>13</v>
      </c>
      <c r="G48" s="2">
        <v>160</v>
      </c>
      <c r="H48" s="2">
        <v>34</v>
      </c>
      <c r="I48" s="2">
        <v>3</v>
      </c>
      <c r="J48" s="2">
        <v>0</v>
      </c>
      <c r="K48" s="1">
        <v>0</v>
      </c>
      <c r="L48" s="1">
        <v>0</v>
      </c>
      <c r="M48">
        <f t="shared" si="1"/>
        <v>197</v>
      </c>
      <c r="N48">
        <f>Tabla2[[#This Row],[Vendedor tapabocas bien puesto ]]+Tabla2[[#This Row],[Vendedor tapabocas mal puesto ]]+Tabla2[[#This Row],[Vendedor sin tapabocas ]]</f>
        <v>0</v>
      </c>
      <c r="O48" s="57">
        <f>Tabla2[[#This Row],[Tapabocas bien puesto ]]/Tabla2[[#This Row],[Total]]</f>
        <v>0.81218274111675126</v>
      </c>
      <c r="P48" s="56">
        <f>Tabla2[[#This Row],[Sin tapabocas]]/Tabla2[[#This Row],[Total]]</f>
        <v>1.5228426395939087E-2</v>
      </c>
      <c r="Q48" s="58" t="e">
        <f>Tabla2[[#This Row],[Vendedor tapabocas bien puesto ]]/Tabla2[[#This Row],[Total vendedor]]</f>
        <v>#DIV/0!</v>
      </c>
      <c r="R48" s="56" t="e">
        <f>Tabla2[[#This Row],[Vendedor sin tapabocas ]]/Tabla2[[#This Row],[Total vendedor]]</f>
        <v>#DIV/0!</v>
      </c>
    </row>
    <row r="49" spans="1:18" x14ac:dyDescent="0.25">
      <c r="A49" s="52">
        <f t="shared" si="0"/>
        <v>44260</v>
      </c>
      <c r="B49" s="28" t="s">
        <v>57</v>
      </c>
      <c r="C49" s="1" t="s">
        <v>23</v>
      </c>
      <c r="D49" s="1" t="s">
        <v>67</v>
      </c>
      <c r="E49" s="1" t="s">
        <v>31</v>
      </c>
      <c r="F49" s="2" t="s">
        <v>15</v>
      </c>
      <c r="G49" s="2">
        <v>250</v>
      </c>
      <c r="H49" s="2">
        <v>81</v>
      </c>
      <c r="I49" s="2">
        <v>5</v>
      </c>
      <c r="J49" s="2">
        <v>10</v>
      </c>
      <c r="K49" s="1">
        <v>16</v>
      </c>
      <c r="L49" s="1">
        <v>0</v>
      </c>
      <c r="M49">
        <f t="shared" si="1"/>
        <v>336</v>
      </c>
      <c r="N49">
        <f>Tabla2[[#This Row],[Vendedor tapabocas bien puesto ]]+Tabla2[[#This Row],[Vendedor tapabocas mal puesto ]]+Tabla2[[#This Row],[Vendedor sin tapabocas ]]</f>
        <v>26</v>
      </c>
      <c r="O49" s="57">
        <f>Tabla2[[#This Row],[Tapabocas bien puesto ]]/Tabla2[[#This Row],[Total]]</f>
        <v>0.74404761904761907</v>
      </c>
      <c r="P49" s="56">
        <f>Tabla2[[#This Row],[Sin tapabocas]]/Tabla2[[#This Row],[Total]]</f>
        <v>1.488095238095238E-2</v>
      </c>
      <c r="Q49" s="58">
        <f>Tabla2[[#This Row],[Vendedor tapabocas bien puesto ]]/Tabla2[[#This Row],[Total vendedor]]</f>
        <v>0.38461538461538464</v>
      </c>
      <c r="R49" s="56">
        <f>Tabla2[[#This Row],[Vendedor sin tapabocas ]]/Tabla2[[#This Row],[Total vendedor]]</f>
        <v>0</v>
      </c>
    </row>
    <row r="50" spans="1:18" x14ac:dyDescent="0.25">
      <c r="A50" s="52">
        <f t="shared" si="0"/>
        <v>44260</v>
      </c>
      <c r="B50" s="28" t="s">
        <v>57</v>
      </c>
      <c r="C50" s="1" t="s">
        <v>23</v>
      </c>
      <c r="D50" s="1" t="s">
        <v>65</v>
      </c>
      <c r="E50" s="1" t="s">
        <v>69</v>
      </c>
      <c r="F50" s="2" t="s">
        <v>15</v>
      </c>
      <c r="G50" s="2">
        <v>460</v>
      </c>
      <c r="H50" s="2">
        <v>80</v>
      </c>
      <c r="I50" s="2">
        <v>8</v>
      </c>
      <c r="J50" s="2">
        <v>36</v>
      </c>
      <c r="K50" s="1">
        <v>84</v>
      </c>
      <c r="L50" s="1">
        <v>0</v>
      </c>
      <c r="M50">
        <f t="shared" si="1"/>
        <v>548</v>
      </c>
      <c r="N50">
        <f>Tabla2[[#This Row],[Vendedor tapabocas bien puesto ]]+Tabla2[[#This Row],[Vendedor tapabocas mal puesto ]]+Tabla2[[#This Row],[Vendedor sin tapabocas ]]</f>
        <v>120</v>
      </c>
      <c r="O50" s="57">
        <f>Tabla2[[#This Row],[Tapabocas bien puesto ]]/Tabla2[[#This Row],[Total]]</f>
        <v>0.83941605839416056</v>
      </c>
      <c r="P50" s="56">
        <f>Tabla2[[#This Row],[Sin tapabocas]]/Tabla2[[#This Row],[Total]]</f>
        <v>1.4598540145985401E-2</v>
      </c>
      <c r="Q50" s="58">
        <f>Tabla2[[#This Row],[Vendedor tapabocas bien puesto ]]/Tabla2[[#This Row],[Total vendedor]]</f>
        <v>0.3</v>
      </c>
      <c r="R50" s="56">
        <f>Tabla2[[#This Row],[Vendedor sin tapabocas ]]/Tabla2[[#This Row],[Total vendedor]]</f>
        <v>0</v>
      </c>
    </row>
    <row r="51" spans="1:18" x14ac:dyDescent="0.25">
      <c r="A51" s="52">
        <f t="shared" si="0"/>
        <v>44260</v>
      </c>
      <c r="B51" s="28" t="s">
        <v>57</v>
      </c>
      <c r="C51" s="1" t="s">
        <v>23</v>
      </c>
      <c r="D51" s="1" t="s">
        <v>65</v>
      </c>
      <c r="E51" s="1" t="s">
        <v>70</v>
      </c>
      <c r="F51" s="2" t="s">
        <v>14</v>
      </c>
      <c r="G51" s="2">
        <v>150</v>
      </c>
      <c r="H51" s="2">
        <v>25</v>
      </c>
      <c r="I51" s="2">
        <v>7</v>
      </c>
      <c r="J51" s="2">
        <v>3</v>
      </c>
      <c r="K51" s="1">
        <v>7</v>
      </c>
      <c r="L51" s="1">
        <v>1</v>
      </c>
      <c r="M51">
        <f t="shared" si="1"/>
        <v>182</v>
      </c>
      <c r="N51">
        <f>Tabla2[[#This Row],[Vendedor tapabocas bien puesto ]]+Tabla2[[#This Row],[Vendedor tapabocas mal puesto ]]+Tabla2[[#This Row],[Vendedor sin tapabocas ]]</f>
        <v>11</v>
      </c>
      <c r="O51" s="57">
        <f>Tabla2[[#This Row],[Tapabocas bien puesto ]]/Tabla2[[#This Row],[Total]]</f>
        <v>0.82417582417582413</v>
      </c>
      <c r="P51" s="56">
        <f>Tabla2[[#This Row],[Sin tapabocas]]/Tabla2[[#This Row],[Total]]</f>
        <v>3.8461538461538464E-2</v>
      </c>
      <c r="Q51" s="58">
        <f>Tabla2[[#This Row],[Vendedor tapabocas bien puesto ]]/Tabla2[[#This Row],[Total vendedor]]</f>
        <v>0.27272727272727271</v>
      </c>
      <c r="R51" s="56">
        <f>Tabla2[[#This Row],[Vendedor sin tapabocas ]]/Tabla2[[#This Row],[Total vendedor]]</f>
        <v>9.0909090909090912E-2</v>
      </c>
    </row>
    <row r="52" spans="1:18" x14ac:dyDescent="0.25">
      <c r="A52" s="52">
        <f t="shared" si="0"/>
        <v>44260</v>
      </c>
      <c r="B52" s="28" t="s">
        <v>57</v>
      </c>
      <c r="C52" s="1" t="s">
        <v>23</v>
      </c>
      <c r="D52" s="1" t="s">
        <v>67</v>
      </c>
      <c r="E52" s="1" t="s">
        <v>31</v>
      </c>
      <c r="F52" s="2" t="s">
        <v>14</v>
      </c>
      <c r="G52" s="2">
        <v>390</v>
      </c>
      <c r="H52" s="2">
        <v>63</v>
      </c>
      <c r="I52" s="2">
        <v>5</v>
      </c>
      <c r="J52" s="2">
        <v>37</v>
      </c>
      <c r="K52" s="1">
        <v>59</v>
      </c>
      <c r="L52" s="1">
        <v>0</v>
      </c>
      <c r="M52">
        <f t="shared" si="1"/>
        <v>458</v>
      </c>
      <c r="N52">
        <f>Tabla2[[#This Row],[Vendedor tapabocas bien puesto ]]+Tabla2[[#This Row],[Vendedor tapabocas mal puesto ]]+Tabla2[[#This Row],[Vendedor sin tapabocas ]]</f>
        <v>96</v>
      </c>
      <c r="O52" s="57">
        <f>Tabla2[[#This Row],[Tapabocas bien puesto ]]/Tabla2[[#This Row],[Total]]</f>
        <v>0.85152838427947597</v>
      </c>
      <c r="P52" s="56">
        <f>Tabla2[[#This Row],[Sin tapabocas]]/Tabla2[[#This Row],[Total]]</f>
        <v>1.0917030567685589E-2</v>
      </c>
      <c r="Q52" s="58">
        <f>Tabla2[[#This Row],[Vendedor tapabocas bien puesto ]]/Tabla2[[#This Row],[Total vendedor]]</f>
        <v>0.38541666666666669</v>
      </c>
      <c r="R52" s="56">
        <f>Tabla2[[#This Row],[Vendedor sin tapabocas ]]/Tabla2[[#This Row],[Total vendedor]]</f>
        <v>0</v>
      </c>
    </row>
    <row r="53" spans="1:18" x14ac:dyDescent="0.25">
      <c r="A53" s="52">
        <f t="shared" si="0"/>
        <v>44265</v>
      </c>
      <c r="B53" s="28" t="s">
        <v>71</v>
      </c>
      <c r="C53" s="1" t="s">
        <v>23</v>
      </c>
      <c r="D53" s="1" t="s">
        <v>36</v>
      </c>
      <c r="E53" s="1" t="s">
        <v>72</v>
      </c>
      <c r="F53" s="2" t="s">
        <v>14</v>
      </c>
      <c r="G53" s="2">
        <v>330</v>
      </c>
      <c r="H53" s="2">
        <v>30</v>
      </c>
      <c r="I53" s="2">
        <v>3</v>
      </c>
      <c r="J53" s="2">
        <v>14</v>
      </c>
      <c r="K53" s="1">
        <v>20</v>
      </c>
      <c r="L53" s="1">
        <v>0</v>
      </c>
      <c r="M53">
        <f t="shared" si="1"/>
        <v>363</v>
      </c>
      <c r="N53">
        <f>Tabla2[[#This Row],[Vendedor tapabocas bien puesto ]]+Tabla2[[#This Row],[Vendedor tapabocas mal puesto ]]+Tabla2[[#This Row],[Vendedor sin tapabocas ]]</f>
        <v>34</v>
      </c>
      <c r="O53" s="57">
        <f>Tabla2[[#This Row],[Tapabocas bien puesto ]]/Tabla2[[#This Row],[Total]]</f>
        <v>0.90909090909090906</v>
      </c>
      <c r="P53" s="56">
        <f>Tabla2[[#This Row],[Sin tapabocas]]/Tabla2[[#This Row],[Total]]</f>
        <v>8.2644628099173556E-3</v>
      </c>
      <c r="Q53" s="58">
        <f>Tabla2[[#This Row],[Vendedor tapabocas bien puesto ]]/Tabla2[[#This Row],[Total vendedor]]</f>
        <v>0.41176470588235292</v>
      </c>
      <c r="R53" s="56">
        <f>Tabla2[[#This Row],[Vendedor sin tapabocas ]]/Tabla2[[#This Row],[Total vendedor]]</f>
        <v>0</v>
      </c>
    </row>
    <row r="54" spans="1:18" x14ac:dyDescent="0.25">
      <c r="A54" s="52">
        <f t="shared" si="0"/>
        <v>44265</v>
      </c>
      <c r="B54" s="28" t="s">
        <v>71</v>
      </c>
      <c r="C54" s="1" t="s">
        <v>23</v>
      </c>
      <c r="D54" s="1" t="s">
        <v>36</v>
      </c>
      <c r="E54" s="1" t="s">
        <v>38</v>
      </c>
      <c r="F54" s="2" t="s">
        <v>15</v>
      </c>
      <c r="G54" s="2">
        <v>310</v>
      </c>
      <c r="H54" s="2">
        <v>38</v>
      </c>
      <c r="I54" s="2">
        <v>4</v>
      </c>
      <c r="J54" s="2">
        <v>11</v>
      </c>
      <c r="K54" s="1">
        <v>6</v>
      </c>
      <c r="L54" s="1">
        <v>0</v>
      </c>
      <c r="M54">
        <f t="shared" si="1"/>
        <v>352</v>
      </c>
      <c r="N54">
        <f>Tabla2[[#This Row],[Vendedor tapabocas bien puesto ]]+Tabla2[[#This Row],[Vendedor tapabocas mal puesto ]]+Tabla2[[#This Row],[Vendedor sin tapabocas ]]</f>
        <v>17</v>
      </c>
      <c r="O54" s="57">
        <f>Tabla2[[#This Row],[Tapabocas bien puesto ]]/Tabla2[[#This Row],[Total]]</f>
        <v>0.88068181818181823</v>
      </c>
      <c r="P54" s="56">
        <f>Tabla2[[#This Row],[Sin tapabocas]]/Tabla2[[#This Row],[Total]]</f>
        <v>1.1363636363636364E-2</v>
      </c>
      <c r="Q54" s="58">
        <f>Tabla2[[#This Row],[Vendedor tapabocas bien puesto ]]/Tabla2[[#This Row],[Total vendedor]]</f>
        <v>0.6470588235294118</v>
      </c>
      <c r="R54" s="56">
        <f>Tabla2[[#This Row],[Vendedor sin tapabocas ]]/Tabla2[[#This Row],[Total vendedor]]</f>
        <v>0</v>
      </c>
    </row>
    <row r="55" spans="1:18" x14ac:dyDescent="0.25">
      <c r="A55" s="52">
        <f t="shared" si="0"/>
        <v>44265</v>
      </c>
      <c r="B55" s="28" t="s">
        <v>71</v>
      </c>
      <c r="C55" s="1" t="s">
        <v>23</v>
      </c>
      <c r="D55" s="1" t="s">
        <v>36</v>
      </c>
      <c r="E55" s="1" t="s">
        <v>73</v>
      </c>
      <c r="F55" s="2" t="s">
        <v>13</v>
      </c>
      <c r="G55" s="2">
        <v>240</v>
      </c>
      <c r="H55" s="2">
        <v>56</v>
      </c>
      <c r="I55" s="2">
        <v>7</v>
      </c>
      <c r="J55" s="2">
        <v>11</v>
      </c>
      <c r="K55" s="1">
        <v>37</v>
      </c>
      <c r="L55" s="1">
        <v>1</v>
      </c>
      <c r="M55">
        <f t="shared" si="1"/>
        <v>303</v>
      </c>
      <c r="N55">
        <f>Tabla2[[#This Row],[Vendedor tapabocas bien puesto ]]+Tabla2[[#This Row],[Vendedor tapabocas mal puesto ]]+Tabla2[[#This Row],[Vendedor sin tapabocas ]]</f>
        <v>49</v>
      </c>
      <c r="O55" s="57">
        <f>Tabla2[[#This Row],[Tapabocas bien puesto ]]/Tabla2[[#This Row],[Total]]</f>
        <v>0.79207920792079212</v>
      </c>
      <c r="P55" s="56">
        <f>Tabla2[[#This Row],[Sin tapabocas]]/Tabla2[[#This Row],[Total]]</f>
        <v>2.3102310231023101E-2</v>
      </c>
      <c r="Q55" s="58">
        <f>Tabla2[[#This Row],[Vendedor tapabocas bien puesto ]]/Tabla2[[#This Row],[Total vendedor]]</f>
        <v>0.22448979591836735</v>
      </c>
      <c r="R55" s="56">
        <f>Tabla2[[#This Row],[Vendedor sin tapabocas ]]/Tabla2[[#This Row],[Total vendedor]]</f>
        <v>2.0408163265306121E-2</v>
      </c>
    </row>
    <row r="56" spans="1:18" x14ac:dyDescent="0.25">
      <c r="A56" s="52">
        <f t="shared" si="0"/>
        <v>44265</v>
      </c>
      <c r="B56" s="28" t="s">
        <v>71</v>
      </c>
      <c r="C56" s="1" t="s">
        <v>23</v>
      </c>
      <c r="D56" s="1" t="s">
        <v>40</v>
      </c>
      <c r="E56" s="1" t="s">
        <v>74</v>
      </c>
      <c r="F56" s="2" t="s">
        <v>15</v>
      </c>
      <c r="G56" s="2">
        <v>280</v>
      </c>
      <c r="H56" s="2">
        <v>57</v>
      </c>
      <c r="I56" s="2">
        <v>2</v>
      </c>
      <c r="J56" s="2">
        <v>5</v>
      </c>
      <c r="K56" s="1">
        <v>25</v>
      </c>
      <c r="L56" s="1">
        <v>1</v>
      </c>
      <c r="M56">
        <f t="shared" si="1"/>
        <v>339</v>
      </c>
      <c r="N56">
        <f>Tabla2[[#This Row],[Vendedor tapabocas bien puesto ]]+Tabla2[[#This Row],[Vendedor tapabocas mal puesto ]]+Tabla2[[#This Row],[Vendedor sin tapabocas ]]</f>
        <v>31</v>
      </c>
      <c r="O56" s="57">
        <f>Tabla2[[#This Row],[Tapabocas bien puesto ]]/Tabla2[[#This Row],[Total]]</f>
        <v>0.82595870206489674</v>
      </c>
      <c r="P56" s="56">
        <f>Tabla2[[#This Row],[Sin tapabocas]]/Tabla2[[#This Row],[Total]]</f>
        <v>5.8997050147492625E-3</v>
      </c>
      <c r="Q56" s="58">
        <f>Tabla2[[#This Row],[Vendedor tapabocas bien puesto ]]/Tabla2[[#This Row],[Total vendedor]]</f>
        <v>0.16129032258064516</v>
      </c>
      <c r="R56" s="56">
        <f>Tabla2[[#This Row],[Vendedor sin tapabocas ]]/Tabla2[[#This Row],[Total vendedor]]</f>
        <v>3.2258064516129031E-2</v>
      </c>
    </row>
    <row r="57" spans="1:18" x14ac:dyDescent="0.25">
      <c r="A57" s="52">
        <f t="shared" si="0"/>
        <v>44265</v>
      </c>
      <c r="B57" s="28" t="s">
        <v>71</v>
      </c>
      <c r="C57" s="1" t="s">
        <v>23</v>
      </c>
      <c r="D57" s="1" t="s">
        <v>40</v>
      </c>
      <c r="E57" s="1" t="s">
        <v>42</v>
      </c>
      <c r="F57" s="2" t="s">
        <v>13</v>
      </c>
      <c r="G57" s="2">
        <v>160</v>
      </c>
      <c r="H57" s="2">
        <v>27</v>
      </c>
      <c r="I57" s="2">
        <v>0</v>
      </c>
      <c r="J57" s="2">
        <v>7</v>
      </c>
      <c r="K57" s="1">
        <v>35</v>
      </c>
      <c r="L57" s="1">
        <v>1</v>
      </c>
      <c r="M57">
        <f t="shared" si="1"/>
        <v>187</v>
      </c>
      <c r="N57">
        <f>Tabla2[[#This Row],[Vendedor tapabocas bien puesto ]]+Tabla2[[#This Row],[Vendedor tapabocas mal puesto ]]+Tabla2[[#This Row],[Vendedor sin tapabocas ]]</f>
        <v>43</v>
      </c>
      <c r="O57" s="57">
        <f>Tabla2[[#This Row],[Tapabocas bien puesto ]]/Tabla2[[#This Row],[Total]]</f>
        <v>0.85561497326203206</v>
      </c>
      <c r="P57" s="56">
        <f>Tabla2[[#This Row],[Sin tapabocas]]/Tabla2[[#This Row],[Total]]</f>
        <v>0</v>
      </c>
      <c r="Q57" s="58">
        <f>Tabla2[[#This Row],[Vendedor tapabocas bien puesto ]]/Tabla2[[#This Row],[Total vendedor]]</f>
        <v>0.16279069767441862</v>
      </c>
      <c r="R57" s="56">
        <f>Tabla2[[#This Row],[Vendedor sin tapabocas ]]/Tabla2[[#This Row],[Total vendedor]]</f>
        <v>2.3255813953488372E-2</v>
      </c>
    </row>
    <row r="58" spans="1:18" x14ac:dyDescent="0.25">
      <c r="A58" s="52">
        <f t="shared" si="0"/>
        <v>44265</v>
      </c>
      <c r="B58" s="28" t="s">
        <v>71</v>
      </c>
      <c r="C58" s="1" t="s">
        <v>23</v>
      </c>
      <c r="D58" s="1" t="s">
        <v>40</v>
      </c>
      <c r="E58" s="1" t="s">
        <v>42</v>
      </c>
      <c r="F58" s="2" t="s">
        <v>14</v>
      </c>
      <c r="G58" s="2">
        <v>220</v>
      </c>
      <c r="H58" s="2">
        <v>26</v>
      </c>
      <c r="I58" s="2">
        <v>2</v>
      </c>
      <c r="J58" s="2">
        <v>7</v>
      </c>
      <c r="K58" s="1">
        <v>7</v>
      </c>
      <c r="L58" s="1">
        <v>0</v>
      </c>
      <c r="M58">
        <f t="shared" si="1"/>
        <v>248</v>
      </c>
      <c r="N58">
        <f>Tabla2[[#This Row],[Vendedor tapabocas bien puesto ]]+Tabla2[[#This Row],[Vendedor tapabocas mal puesto ]]+Tabla2[[#This Row],[Vendedor sin tapabocas ]]</f>
        <v>14</v>
      </c>
      <c r="O58" s="57">
        <f>Tabla2[[#This Row],[Tapabocas bien puesto ]]/Tabla2[[#This Row],[Total]]</f>
        <v>0.88709677419354838</v>
      </c>
      <c r="P58" s="56">
        <f>Tabla2[[#This Row],[Sin tapabocas]]/Tabla2[[#This Row],[Total]]</f>
        <v>8.0645161290322578E-3</v>
      </c>
      <c r="Q58" s="58">
        <f>Tabla2[[#This Row],[Vendedor tapabocas bien puesto ]]/Tabla2[[#This Row],[Total vendedor]]</f>
        <v>0.5</v>
      </c>
      <c r="R58" s="56">
        <f>Tabla2[[#This Row],[Vendedor sin tapabocas ]]/Tabla2[[#This Row],[Total vendedor]]</f>
        <v>0</v>
      </c>
    </row>
    <row r="59" spans="1:18" x14ac:dyDescent="0.25">
      <c r="A59" s="52">
        <f t="shared" si="0"/>
        <v>44265</v>
      </c>
      <c r="B59" s="28" t="s">
        <v>71</v>
      </c>
      <c r="C59" s="1" t="s">
        <v>23</v>
      </c>
      <c r="D59" s="1" t="s">
        <v>26</v>
      </c>
      <c r="E59" s="1" t="s">
        <v>26</v>
      </c>
      <c r="F59" s="2" t="s">
        <v>13</v>
      </c>
      <c r="G59" s="2">
        <v>260</v>
      </c>
      <c r="H59" s="2">
        <v>40</v>
      </c>
      <c r="I59" s="2">
        <v>9</v>
      </c>
      <c r="J59" s="2">
        <v>8</v>
      </c>
      <c r="K59" s="1">
        <v>9</v>
      </c>
      <c r="L59" s="1">
        <v>0</v>
      </c>
      <c r="M59">
        <f t="shared" si="1"/>
        <v>309</v>
      </c>
      <c r="N59">
        <f>Tabla2[[#This Row],[Vendedor tapabocas bien puesto ]]+Tabla2[[#This Row],[Vendedor tapabocas mal puesto ]]+Tabla2[[#This Row],[Vendedor sin tapabocas ]]</f>
        <v>17</v>
      </c>
      <c r="O59" s="57">
        <f>Tabla2[[#This Row],[Tapabocas bien puesto ]]/Tabla2[[#This Row],[Total]]</f>
        <v>0.84142394822006472</v>
      </c>
      <c r="P59" s="56">
        <f>Tabla2[[#This Row],[Sin tapabocas]]/Tabla2[[#This Row],[Total]]</f>
        <v>2.9126213592233011E-2</v>
      </c>
      <c r="Q59" s="58">
        <f>Tabla2[[#This Row],[Vendedor tapabocas bien puesto ]]/Tabla2[[#This Row],[Total vendedor]]</f>
        <v>0.47058823529411764</v>
      </c>
      <c r="R59" s="56">
        <f>Tabla2[[#This Row],[Vendedor sin tapabocas ]]/Tabla2[[#This Row],[Total vendedor]]</f>
        <v>0</v>
      </c>
    </row>
    <row r="60" spans="1:18" x14ac:dyDescent="0.25">
      <c r="A60" s="52">
        <f t="shared" si="0"/>
        <v>44265</v>
      </c>
      <c r="B60" s="28" t="s">
        <v>71</v>
      </c>
      <c r="C60" s="1" t="s">
        <v>23</v>
      </c>
      <c r="D60" s="1" t="s">
        <v>26</v>
      </c>
      <c r="E60" s="1" t="s">
        <v>27</v>
      </c>
      <c r="F60" s="2" t="s">
        <v>15</v>
      </c>
      <c r="G60" s="2">
        <v>220</v>
      </c>
      <c r="H60" s="2">
        <v>24</v>
      </c>
      <c r="I60" s="2">
        <v>0</v>
      </c>
      <c r="J60" s="2">
        <v>6</v>
      </c>
      <c r="K60" s="1">
        <v>6</v>
      </c>
      <c r="L60" s="1">
        <v>0</v>
      </c>
      <c r="M60">
        <f t="shared" si="1"/>
        <v>244</v>
      </c>
      <c r="N60">
        <f>Tabla2[[#This Row],[Vendedor tapabocas bien puesto ]]+Tabla2[[#This Row],[Vendedor tapabocas mal puesto ]]+Tabla2[[#This Row],[Vendedor sin tapabocas ]]</f>
        <v>12</v>
      </c>
      <c r="O60" s="57">
        <f>Tabla2[[#This Row],[Tapabocas bien puesto ]]/Tabla2[[#This Row],[Total]]</f>
        <v>0.90163934426229508</v>
      </c>
      <c r="P60" s="56">
        <f>Tabla2[[#This Row],[Sin tapabocas]]/Tabla2[[#This Row],[Total]]</f>
        <v>0</v>
      </c>
      <c r="Q60" s="58">
        <f>Tabla2[[#This Row],[Vendedor tapabocas bien puesto ]]/Tabla2[[#This Row],[Total vendedor]]</f>
        <v>0.5</v>
      </c>
      <c r="R60" s="56">
        <f>Tabla2[[#This Row],[Vendedor sin tapabocas ]]/Tabla2[[#This Row],[Total vendedor]]</f>
        <v>0</v>
      </c>
    </row>
    <row r="61" spans="1:18" x14ac:dyDescent="0.25">
      <c r="A61" s="52">
        <f t="shared" si="0"/>
        <v>44265</v>
      </c>
      <c r="B61" s="28" t="s">
        <v>71</v>
      </c>
      <c r="C61" s="1" t="s">
        <v>23</v>
      </c>
      <c r="D61" s="1" t="s">
        <v>26</v>
      </c>
      <c r="E61" s="1" t="s">
        <v>26</v>
      </c>
      <c r="F61" s="2" t="s">
        <v>14</v>
      </c>
      <c r="G61" s="2">
        <v>330</v>
      </c>
      <c r="H61" s="2">
        <v>18</v>
      </c>
      <c r="I61" s="2">
        <v>2</v>
      </c>
      <c r="J61" s="2">
        <v>7</v>
      </c>
      <c r="K61" s="1">
        <v>6</v>
      </c>
      <c r="L61" s="1">
        <v>0</v>
      </c>
      <c r="M61">
        <f t="shared" si="1"/>
        <v>350</v>
      </c>
      <c r="N61">
        <f>Tabla2[[#This Row],[Vendedor tapabocas bien puesto ]]+Tabla2[[#This Row],[Vendedor tapabocas mal puesto ]]+Tabla2[[#This Row],[Vendedor sin tapabocas ]]</f>
        <v>13</v>
      </c>
      <c r="O61" s="57">
        <f>Tabla2[[#This Row],[Tapabocas bien puesto ]]/Tabla2[[#This Row],[Total]]</f>
        <v>0.94285714285714284</v>
      </c>
      <c r="P61" s="56">
        <f>Tabla2[[#This Row],[Sin tapabocas]]/Tabla2[[#This Row],[Total]]</f>
        <v>5.7142857142857143E-3</v>
      </c>
      <c r="Q61" s="58">
        <f>Tabla2[[#This Row],[Vendedor tapabocas bien puesto ]]/Tabla2[[#This Row],[Total vendedor]]</f>
        <v>0.53846153846153844</v>
      </c>
      <c r="R61" s="56">
        <f>Tabla2[[#This Row],[Vendedor sin tapabocas ]]/Tabla2[[#This Row],[Total vendedor]]</f>
        <v>0</v>
      </c>
    </row>
    <row r="62" spans="1:18" x14ac:dyDescent="0.25">
      <c r="A62" s="52">
        <f t="shared" si="0"/>
        <v>44265</v>
      </c>
      <c r="B62" s="28" t="s">
        <v>71</v>
      </c>
      <c r="C62" s="1" t="s">
        <v>23</v>
      </c>
      <c r="D62" s="1" t="s">
        <v>24</v>
      </c>
      <c r="E62" s="1" t="s">
        <v>75</v>
      </c>
      <c r="F62" s="2" t="s">
        <v>14</v>
      </c>
      <c r="G62" s="2">
        <v>260</v>
      </c>
      <c r="H62" s="2">
        <v>34</v>
      </c>
      <c r="I62" s="2">
        <v>4</v>
      </c>
      <c r="J62" s="2">
        <v>2</v>
      </c>
      <c r="K62" s="1">
        <v>9</v>
      </c>
      <c r="L62" s="1">
        <v>0</v>
      </c>
      <c r="M62">
        <f t="shared" si="1"/>
        <v>298</v>
      </c>
      <c r="N62">
        <f>Tabla2[[#This Row],[Vendedor tapabocas bien puesto ]]+Tabla2[[#This Row],[Vendedor tapabocas mal puesto ]]+Tabla2[[#This Row],[Vendedor sin tapabocas ]]</f>
        <v>11</v>
      </c>
      <c r="O62" s="57">
        <f>Tabla2[[#This Row],[Tapabocas bien puesto ]]/Tabla2[[#This Row],[Total]]</f>
        <v>0.87248322147651003</v>
      </c>
      <c r="P62" s="56">
        <f>Tabla2[[#This Row],[Sin tapabocas]]/Tabla2[[#This Row],[Total]]</f>
        <v>1.3422818791946308E-2</v>
      </c>
      <c r="Q62" s="58">
        <f>Tabla2[[#This Row],[Vendedor tapabocas bien puesto ]]/Tabla2[[#This Row],[Total vendedor]]</f>
        <v>0.18181818181818182</v>
      </c>
      <c r="R62" s="56">
        <f>Tabla2[[#This Row],[Vendedor sin tapabocas ]]/Tabla2[[#This Row],[Total vendedor]]</f>
        <v>0</v>
      </c>
    </row>
    <row r="63" spans="1:18" x14ac:dyDescent="0.25">
      <c r="A63" s="52">
        <f t="shared" si="0"/>
        <v>44265</v>
      </c>
      <c r="B63" s="28" t="s">
        <v>71</v>
      </c>
      <c r="C63" s="1" t="s">
        <v>23</v>
      </c>
      <c r="D63" s="1" t="s">
        <v>24</v>
      </c>
      <c r="E63" s="1" t="s">
        <v>76</v>
      </c>
      <c r="F63" s="2" t="s">
        <v>13</v>
      </c>
      <c r="G63" s="2">
        <v>150</v>
      </c>
      <c r="H63" s="2">
        <v>10</v>
      </c>
      <c r="I63" s="2">
        <v>2</v>
      </c>
      <c r="J63" s="2">
        <v>2</v>
      </c>
      <c r="K63" s="1">
        <v>6</v>
      </c>
      <c r="L63" s="1">
        <v>0</v>
      </c>
      <c r="M63">
        <f t="shared" si="1"/>
        <v>162</v>
      </c>
      <c r="N63">
        <f>Tabla2[[#This Row],[Vendedor tapabocas bien puesto ]]+Tabla2[[#This Row],[Vendedor tapabocas mal puesto ]]+Tabla2[[#This Row],[Vendedor sin tapabocas ]]</f>
        <v>8</v>
      </c>
      <c r="O63" s="57">
        <f>Tabla2[[#This Row],[Tapabocas bien puesto ]]/Tabla2[[#This Row],[Total]]</f>
        <v>0.92592592592592593</v>
      </c>
      <c r="P63" s="56">
        <f>Tabla2[[#This Row],[Sin tapabocas]]/Tabla2[[#This Row],[Total]]</f>
        <v>1.2345679012345678E-2</v>
      </c>
      <c r="Q63" s="58">
        <f>Tabla2[[#This Row],[Vendedor tapabocas bien puesto ]]/Tabla2[[#This Row],[Total vendedor]]</f>
        <v>0.25</v>
      </c>
      <c r="R63" s="56">
        <f>Tabla2[[#This Row],[Vendedor sin tapabocas ]]/Tabla2[[#This Row],[Total vendedor]]</f>
        <v>0</v>
      </c>
    </row>
    <row r="64" spans="1:18" x14ac:dyDescent="0.25">
      <c r="A64" s="52">
        <f t="shared" si="0"/>
        <v>44265</v>
      </c>
      <c r="B64" s="28" t="s">
        <v>71</v>
      </c>
      <c r="C64" s="1" t="s">
        <v>23</v>
      </c>
      <c r="D64" s="1" t="s">
        <v>24</v>
      </c>
      <c r="E64" s="1" t="s">
        <v>25</v>
      </c>
      <c r="F64" s="2" t="s">
        <v>15</v>
      </c>
      <c r="G64" s="2">
        <v>330</v>
      </c>
      <c r="H64" s="2">
        <v>47</v>
      </c>
      <c r="I64" s="2">
        <v>0</v>
      </c>
      <c r="J64" s="2">
        <v>12</v>
      </c>
      <c r="K64" s="1">
        <v>10</v>
      </c>
      <c r="L64" s="1">
        <v>0</v>
      </c>
      <c r="M64">
        <f t="shared" si="1"/>
        <v>377</v>
      </c>
      <c r="N64">
        <f>Tabla2[[#This Row],[Vendedor tapabocas bien puesto ]]+Tabla2[[#This Row],[Vendedor tapabocas mal puesto ]]+Tabla2[[#This Row],[Vendedor sin tapabocas ]]</f>
        <v>22</v>
      </c>
      <c r="O64" s="57">
        <f>Tabla2[[#This Row],[Tapabocas bien puesto ]]/Tabla2[[#This Row],[Total]]</f>
        <v>0.87533156498673736</v>
      </c>
      <c r="P64" s="56">
        <f>Tabla2[[#This Row],[Sin tapabocas]]/Tabla2[[#This Row],[Total]]</f>
        <v>0</v>
      </c>
      <c r="Q64" s="58">
        <f>Tabla2[[#This Row],[Vendedor tapabocas bien puesto ]]/Tabla2[[#This Row],[Total vendedor]]</f>
        <v>0.54545454545454541</v>
      </c>
      <c r="R64" s="56">
        <f>Tabla2[[#This Row],[Vendedor sin tapabocas ]]/Tabla2[[#This Row],[Total vendedor]]</f>
        <v>0</v>
      </c>
    </row>
    <row r="65" spans="1:18" x14ac:dyDescent="0.25">
      <c r="A65" s="52">
        <f t="shared" si="0"/>
        <v>44266</v>
      </c>
      <c r="B65" s="28" t="s">
        <v>77</v>
      </c>
      <c r="C65" s="1" t="s">
        <v>23</v>
      </c>
      <c r="D65" s="1" t="s">
        <v>58</v>
      </c>
      <c r="E65" s="1" t="s">
        <v>59</v>
      </c>
      <c r="F65" s="2" t="s">
        <v>15</v>
      </c>
      <c r="G65" s="2">
        <v>270</v>
      </c>
      <c r="H65" s="2">
        <v>27</v>
      </c>
      <c r="I65" s="2">
        <v>1</v>
      </c>
      <c r="J65" s="2">
        <v>4</v>
      </c>
      <c r="K65" s="1">
        <v>7</v>
      </c>
      <c r="L65" s="1">
        <v>0</v>
      </c>
      <c r="M65">
        <f t="shared" si="1"/>
        <v>298</v>
      </c>
      <c r="N65">
        <f>Tabla2[[#This Row],[Vendedor tapabocas bien puesto ]]+Tabla2[[#This Row],[Vendedor tapabocas mal puesto ]]+Tabla2[[#This Row],[Vendedor sin tapabocas ]]</f>
        <v>11</v>
      </c>
      <c r="O65" s="57">
        <f>Tabla2[[#This Row],[Tapabocas bien puesto ]]/Tabla2[[#This Row],[Total]]</f>
        <v>0.90604026845637586</v>
      </c>
      <c r="P65" s="56">
        <f>Tabla2[[#This Row],[Sin tapabocas]]/Tabla2[[#This Row],[Total]]</f>
        <v>3.3557046979865771E-3</v>
      </c>
      <c r="Q65" s="58">
        <f>Tabla2[[#This Row],[Vendedor tapabocas bien puesto ]]/Tabla2[[#This Row],[Total vendedor]]</f>
        <v>0.36363636363636365</v>
      </c>
      <c r="R65" s="56">
        <f>Tabla2[[#This Row],[Vendedor sin tapabocas ]]/Tabla2[[#This Row],[Total vendedor]]</f>
        <v>0</v>
      </c>
    </row>
    <row r="66" spans="1:18" x14ac:dyDescent="0.25">
      <c r="A66" s="52">
        <f t="shared" si="0"/>
        <v>44266</v>
      </c>
      <c r="B66" s="28" t="s">
        <v>77</v>
      </c>
      <c r="C66" s="1" t="s">
        <v>23</v>
      </c>
      <c r="D66" s="1" t="s">
        <v>58</v>
      </c>
      <c r="E66" s="1" t="s">
        <v>60</v>
      </c>
      <c r="F66" s="2" t="s">
        <v>13</v>
      </c>
      <c r="G66" s="2">
        <v>290</v>
      </c>
      <c r="H66" s="2">
        <v>48</v>
      </c>
      <c r="I66" s="2">
        <v>2</v>
      </c>
      <c r="J66" s="2">
        <v>4</v>
      </c>
      <c r="K66" s="1">
        <v>7</v>
      </c>
      <c r="L66" s="1">
        <v>0</v>
      </c>
      <c r="M66">
        <f t="shared" si="1"/>
        <v>340</v>
      </c>
      <c r="N66">
        <f>Tabla2[[#This Row],[Vendedor tapabocas bien puesto ]]+Tabla2[[#This Row],[Vendedor tapabocas mal puesto ]]+Tabla2[[#This Row],[Vendedor sin tapabocas ]]</f>
        <v>11</v>
      </c>
      <c r="O66" s="57">
        <f>Tabla2[[#This Row],[Tapabocas bien puesto ]]/Tabla2[[#This Row],[Total]]</f>
        <v>0.8529411764705882</v>
      </c>
      <c r="P66" s="56">
        <f>Tabla2[[#This Row],[Sin tapabocas]]/Tabla2[[#This Row],[Total]]</f>
        <v>5.8823529411764705E-3</v>
      </c>
      <c r="Q66" s="58">
        <f>Tabla2[[#This Row],[Vendedor tapabocas bien puesto ]]/Tabla2[[#This Row],[Total vendedor]]</f>
        <v>0.36363636363636365</v>
      </c>
      <c r="R66" s="56">
        <f>Tabla2[[#This Row],[Vendedor sin tapabocas ]]/Tabla2[[#This Row],[Total vendedor]]</f>
        <v>0</v>
      </c>
    </row>
    <row r="67" spans="1:18" x14ac:dyDescent="0.25">
      <c r="A67" s="52">
        <f t="shared" ref="A67:A130" si="2">DATE(MID(B67,1,4),MID(B67,6,2),MID(B67,9,11))</f>
        <v>44266</v>
      </c>
      <c r="B67" s="28" t="s">
        <v>77</v>
      </c>
      <c r="C67" s="1" t="s">
        <v>23</v>
      </c>
      <c r="D67" s="1" t="s">
        <v>58</v>
      </c>
      <c r="E67" s="1" t="s">
        <v>60</v>
      </c>
      <c r="F67" s="2" t="s">
        <v>14</v>
      </c>
      <c r="G67" s="2">
        <v>260</v>
      </c>
      <c r="H67" s="2">
        <v>77</v>
      </c>
      <c r="I67" s="2">
        <v>10</v>
      </c>
      <c r="J67" s="2">
        <v>8</v>
      </c>
      <c r="K67" s="1">
        <v>5</v>
      </c>
      <c r="L67" s="1">
        <v>0</v>
      </c>
      <c r="M67">
        <f t="shared" ref="M67:M130" si="3">G67+H67+I67</f>
        <v>347</v>
      </c>
      <c r="N67">
        <f>Tabla2[[#This Row],[Vendedor tapabocas bien puesto ]]+Tabla2[[#This Row],[Vendedor tapabocas mal puesto ]]+Tabla2[[#This Row],[Vendedor sin tapabocas ]]</f>
        <v>13</v>
      </c>
      <c r="O67" s="57">
        <f>Tabla2[[#This Row],[Tapabocas bien puesto ]]/Tabla2[[#This Row],[Total]]</f>
        <v>0.74927953890489918</v>
      </c>
      <c r="P67" s="56">
        <f>Tabla2[[#This Row],[Sin tapabocas]]/Tabla2[[#This Row],[Total]]</f>
        <v>2.8818443804034581E-2</v>
      </c>
      <c r="Q67" s="58">
        <f>Tabla2[[#This Row],[Vendedor tapabocas bien puesto ]]/Tabla2[[#This Row],[Total vendedor]]</f>
        <v>0.61538461538461542</v>
      </c>
      <c r="R67" s="56">
        <f>Tabla2[[#This Row],[Vendedor sin tapabocas ]]/Tabla2[[#This Row],[Total vendedor]]</f>
        <v>0</v>
      </c>
    </row>
    <row r="68" spans="1:18" x14ac:dyDescent="0.25">
      <c r="A68" s="52">
        <f t="shared" si="2"/>
        <v>44266</v>
      </c>
      <c r="B68" s="28" t="s">
        <v>77</v>
      </c>
      <c r="C68" s="1" t="s">
        <v>23</v>
      </c>
      <c r="D68" s="1" t="s">
        <v>61</v>
      </c>
      <c r="E68" s="1" t="s">
        <v>62</v>
      </c>
      <c r="F68" s="2" t="s">
        <v>13</v>
      </c>
      <c r="G68" s="2">
        <v>240</v>
      </c>
      <c r="H68" s="2">
        <v>24</v>
      </c>
      <c r="I68" s="2">
        <v>0</v>
      </c>
      <c r="J68" s="2">
        <v>7</v>
      </c>
      <c r="K68" s="1">
        <v>5</v>
      </c>
      <c r="L68" s="1">
        <v>0</v>
      </c>
      <c r="M68">
        <f t="shared" si="3"/>
        <v>264</v>
      </c>
      <c r="N68">
        <f>Tabla2[[#This Row],[Vendedor tapabocas bien puesto ]]+Tabla2[[#This Row],[Vendedor tapabocas mal puesto ]]+Tabla2[[#This Row],[Vendedor sin tapabocas ]]</f>
        <v>12</v>
      </c>
      <c r="O68" s="57">
        <f>Tabla2[[#This Row],[Tapabocas bien puesto ]]/Tabla2[[#This Row],[Total]]</f>
        <v>0.90909090909090906</v>
      </c>
      <c r="P68" s="56">
        <f>Tabla2[[#This Row],[Sin tapabocas]]/Tabla2[[#This Row],[Total]]</f>
        <v>0</v>
      </c>
      <c r="Q68" s="58">
        <f>Tabla2[[#This Row],[Vendedor tapabocas bien puesto ]]/Tabla2[[#This Row],[Total vendedor]]</f>
        <v>0.58333333333333337</v>
      </c>
      <c r="R68" s="56">
        <f>Tabla2[[#This Row],[Vendedor sin tapabocas ]]/Tabla2[[#This Row],[Total vendedor]]</f>
        <v>0</v>
      </c>
    </row>
    <row r="69" spans="1:18" x14ac:dyDescent="0.25">
      <c r="A69" s="52">
        <f t="shared" si="2"/>
        <v>44266</v>
      </c>
      <c r="B69" s="28" t="s">
        <v>77</v>
      </c>
      <c r="C69" s="1" t="s">
        <v>23</v>
      </c>
      <c r="D69" s="1" t="s">
        <v>61</v>
      </c>
      <c r="E69" s="1" t="s">
        <v>63</v>
      </c>
      <c r="F69" s="2" t="s">
        <v>15</v>
      </c>
      <c r="G69" s="2">
        <v>310</v>
      </c>
      <c r="H69" s="2">
        <v>30</v>
      </c>
      <c r="I69" s="2">
        <v>0</v>
      </c>
      <c r="J69" s="2">
        <v>13</v>
      </c>
      <c r="K69" s="1">
        <v>13</v>
      </c>
      <c r="L69" s="1">
        <v>0</v>
      </c>
      <c r="M69">
        <f t="shared" si="3"/>
        <v>340</v>
      </c>
      <c r="N69">
        <f>Tabla2[[#This Row],[Vendedor tapabocas bien puesto ]]+Tabla2[[#This Row],[Vendedor tapabocas mal puesto ]]+Tabla2[[#This Row],[Vendedor sin tapabocas ]]</f>
        <v>26</v>
      </c>
      <c r="O69" s="57">
        <f>Tabla2[[#This Row],[Tapabocas bien puesto ]]/Tabla2[[#This Row],[Total]]</f>
        <v>0.91176470588235292</v>
      </c>
      <c r="P69" s="56">
        <f>Tabla2[[#This Row],[Sin tapabocas]]/Tabla2[[#This Row],[Total]]</f>
        <v>0</v>
      </c>
      <c r="Q69" s="58">
        <f>Tabla2[[#This Row],[Vendedor tapabocas bien puesto ]]/Tabla2[[#This Row],[Total vendedor]]</f>
        <v>0.5</v>
      </c>
      <c r="R69" s="56">
        <f>Tabla2[[#This Row],[Vendedor sin tapabocas ]]/Tabla2[[#This Row],[Total vendedor]]</f>
        <v>0</v>
      </c>
    </row>
    <row r="70" spans="1:18" x14ac:dyDescent="0.25">
      <c r="A70" s="52">
        <f t="shared" si="2"/>
        <v>44266</v>
      </c>
      <c r="B70" s="28" t="s">
        <v>77</v>
      </c>
      <c r="C70" s="1" t="s">
        <v>23</v>
      </c>
      <c r="D70" s="1" t="s">
        <v>61</v>
      </c>
      <c r="E70" s="1" t="s">
        <v>63</v>
      </c>
      <c r="F70" s="2" t="s">
        <v>14</v>
      </c>
      <c r="G70" s="2">
        <v>190</v>
      </c>
      <c r="H70" s="2">
        <v>27</v>
      </c>
      <c r="I70" s="2">
        <v>0</v>
      </c>
      <c r="J70" s="2">
        <v>11</v>
      </c>
      <c r="K70" s="1">
        <v>5</v>
      </c>
      <c r="L70" s="1">
        <v>0</v>
      </c>
      <c r="M70">
        <f t="shared" si="3"/>
        <v>217</v>
      </c>
      <c r="N70">
        <f>Tabla2[[#This Row],[Vendedor tapabocas bien puesto ]]+Tabla2[[#This Row],[Vendedor tapabocas mal puesto ]]+Tabla2[[#This Row],[Vendedor sin tapabocas ]]</f>
        <v>16</v>
      </c>
      <c r="O70" s="57">
        <f>Tabla2[[#This Row],[Tapabocas bien puesto ]]/Tabla2[[#This Row],[Total]]</f>
        <v>0.87557603686635943</v>
      </c>
      <c r="P70" s="56">
        <f>Tabla2[[#This Row],[Sin tapabocas]]/Tabla2[[#This Row],[Total]]</f>
        <v>0</v>
      </c>
      <c r="Q70" s="58">
        <f>Tabla2[[#This Row],[Vendedor tapabocas bien puesto ]]/Tabla2[[#This Row],[Total vendedor]]</f>
        <v>0.6875</v>
      </c>
      <c r="R70" s="56">
        <f>Tabla2[[#This Row],[Vendedor sin tapabocas ]]/Tabla2[[#This Row],[Total vendedor]]</f>
        <v>0</v>
      </c>
    </row>
    <row r="71" spans="1:18" x14ac:dyDescent="0.25">
      <c r="A71" s="52">
        <f t="shared" si="2"/>
        <v>44266</v>
      </c>
      <c r="B71" s="28" t="s">
        <v>77</v>
      </c>
      <c r="C71" s="1" t="s">
        <v>23</v>
      </c>
      <c r="D71" s="1" t="s">
        <v>65</v>
      </c>
      <c r="E71" s="1" t="s">
        <v>66</v>
      </c>
      <c r="F71" s="2" t="s">
        <v>13</v>
      </c>
      <c r="G71" s="2">
        <v>260</v>
      </c>
      <c r="H71" s="2">
        <v>38</v>
      </c>
      <c r="I71" s="2">
        <v>4</v>
      </c>
      <c r="J71" s="2">
        <v>13</v>
      </c>
      <c r="K71" s="1">
        <v>39</v>
      </c>
      <c r="L71" s="1">
        <v>0</v>
      </c>
      <c r="M71">
        <f t="shared" si="3"/>
        <v>302</v>
      </c>
      <c r="N71">
        <f>Tabla2[[#This Row],[Vendedor tapabocas bien puesto ]]+Tabla2[[#This Row],[Vendedor tapabocas mal puesto ]]+Tabla2[[#This Row],[Vendedor sin tapabocas ]]</f>
        <v>52</v>
      </c>
      <c r="O71" s="57">
        <f>Tabla2[[#This Row],[Tapabocas bien puesto ]]/Tabla2[[#This Row],[Total]]</f>
        <v>0.86092715231788075</v>
      </c>
      <c r="P71" s="56">
        <f>Tabla2[[#This Row],[Sin tapabocas]]/Tabla2[[#This Row],[Total]]</f>
        <v>1.3245033112582781E-2</v>
      </c>
      <c r="Q71" s="58">
        <f>Tabla2[[#This Row],[Vendedor tapabocas bien puesto ]]/Tabla2[[#This Row],[Total vendedor]]</f>
        <v>0.25</v>
      </c>
      <c r="R71" s="56">
        <f>Tabla2[[#This Row],[Vendedor sin tapabocas ]]/Tabla2[[#This Row],[Total vendedor]]</f>
        <v>0</v>
      </c>
    </row>
    <row r="72" spans="1:18" x14ac:dyDescent="0.25">
      <c r="A72" s="52">
        <f t="shared" si="2"/>
        <v>44266</v>
      </c>
      <c r="B72" s="28" t="s">
        <v>77</v>
      </c>
      <c r="C72" s="1" t="s">
        <v>23</v>
      </c>
      <c r="D72" s="1" t="s">
        <v>67</v>
      </c>
      <c r="E72" s="1" t="s">
        <v>68</v>
      </c>
      <c r="F72" s="2" t="s">
        <v>13</v>
      </c>
      <c r="G72" s="2">
        <v>120</v>
      </c>
      <c r="H72" s="2">
        <v>26</v>
      </c>
      <c r="I72" s="2">
        <v>2</v>
      </c>
      <c r="J72" s="2">
        <v>0</v>
      </c>
      <c r="K72" s="1">
        <v>0</v>
      </c>
      <c r="L72" s="1">
        <v>0</v>
      </c>
      <c r="M72">
        <f t="shared" si="3"/>
        <v>148</v>
      </c>
      <c r="N72">
        <f>Tabla2[[#This Row],[Vendedor tapabocas bien puesto ]]+Tabla2[[#This Row],[Vendedor tapabocas mal puesto ]]+Tabla2[[#This Row],[Vendedor sin tapabocas ]]</f>
        <v>0</v>
      </c>
      <c r="O72" s="57">
        <f>Tabla2[[#This Row],[Tapabocas bien puesto ]]/Tabla2[[#This Row],[Total]]</f>
        <v>0.81081081081081086</v>
      </c>
      <c r="P72" s="56">
        <f>Tabla2[[#This Row],[Sin tapabocas]]/Tabla2[[#This Row],[Total]]</f>
        <v>1.3513513513513514E-2</v>
      </c>
      <c r="Q72" s="58" t="e">
        <f>Tabla2[[#This Row],[Vendedor tapabocas bien puesto ]]/Tabla2[[#This Row],[Total vendedor]]</f>
        <v>#DIV/0!</v>
      </c>
      <c r="R72" s="56" t="e">
        <f>Tabla2[[#This Row],[Vendedor sin tapabocas ]]/Tabla2[[#This Row],[Total vendedor]]</f>
        <v>#DIV/0!</v>
      </c>
    </row>
    <row r="73" spans="1:18" x14ac:dyDescent="0.25">
      <c r="A73" s="52">
        <f t="shared" si="2"/>
        <v>44266</v>
      </c>
      <c r="B73" s="28" t="s">
        <v>77</v>
      </c>
      <c r="C73" s="1" t="s">
        <v>23</v>
      </c>
      <c r="D73" s="1" t="s">
        <v>67</v>
      </c>
      <c r="E73" s="1" t="s">
        <v>31</v>
      </c>
      <c r="F73" s="2" t="s">
        <v>15</v>
      </c>
      <c r="G73" s="2">
        <v>210</v>
      </c>
      <c r="H73" s="2">
        <v>49</v>
      </c>
      <c r="I73" s="2">
        <v>4</v>
      </c>
      <c r="J73" s="2">
        <v>10</v>
      </c>
      <c r="K73" s="1">
        <v>17</v>
      </c>
      <c r="L73" s="1">
        <v>0</v>
      </c>
      <c r="M73">
        <f t="shared" si="3"/>
        <v>263</v>
      </c>
      <c r="N73">
        <f>Tabla2[[#This Row],[Vendedor tapabocas bien puesto ]]+Tabla2[[#This Row],[Vendedor tapabocas mal puesto ]]+Tabla2[[#This Row],[Vendedor sin tapabocas ]]</f>
        <v>27</v>
      </c>
      <c r="O73" s="57">
        <f>Tabla2[[#This Row],[Tapabocas bien puesto ]]/Tabla2[[#This Row],[Total]]</f>
        <v>0.79847908745247154</v>
      </c>
      <c r="P73" s="56">
        <f>Tabla2[[#This Row],[Sin tapabocas]]/Tabla2[[#This Row],[Total]]</f>
        <v>1.5209125475285171E-2</v>
      </c>
      <c r="Q73" s="58">
        <f>Tabla2[[#This Row],[Vendedor tapabocas bien puesto ]]/Tabla2[[#This Row],[Total vendedor]]</f>
        <v>0.37037037037037035</v>
      </c>
      <c r="R73" s="56">
        <f>Tabla2[[#This Row],[Vendedor sin tapabocas ]]/Tabla2[[#This Row],[Total vendedor]]</f>
        <v>0</v>
      </c>
    </row>
    <row r="74" spans="1:18" x14ac:dyDescent="0.25">
      <c r="A74" s="52">
        <f t="shared" si="2"/>
        <v>44266</v>
      </c>
      <c r="B74" s="28" t="s">
        <v>77</v>
      </c>
      <c r="C74" s="1" t="s">
        <v>23</v>
      </c>
      <c r="D74" s="1" t="s">
        <v>65</v>
      </c>
      <c r="E74" s="1" t="s">
        <v>69</v>
      </c>
      <c r="F74" s="2" t="s">
        <v>15</v>
      </c>
      <c r="G74" s="2">
        <v>440</v>
      </c>
      <c r="H74" s="2">
        <v>70</v>
      </c>
      <c r="I74" s="2">
        <v>9</v>
      </c>
      <c r="J74" s="2">
        <v>20</v>
      </c>
      <c r="K74" s="1">
        <v>80</v>
      </c>
      <c r="L74" s="1">
        <v>0</v>
      </c>
      <c r="M74">
        <f t="shared" si="3"/>
        <v>519</v>
      </c>
      <c r="N74">
        <f>Tabla2[[#This Row],[Vendedor tapabocas bien puesto ]]+Tabla2[[#This Row],[Vendedor tapabocas mal puesto ]]+Tabla2[[#This Row],[Vendedor sin tapabocas ]]</f>
        <v>100</v>
      </c>
      <c r="O74" s="57">
        <f>Tabla2[[#This Row],[Tapabocas bien puesto ]]/Tabla2[[#This Row],[Total]]</f>
        <v>0.8477842003853564</v>
      </c>
      <c r="P74" s="56">
        <f>Tabla2[[#This Row],[Sin tapabocas]]/Tabla2[[#This Row],[Total]]</f>
        <v>1.7341040462427744E-2</v>
      </c>
      <c r="Q74" s="58">
        <f>Tabla2[[#This Row],[Vendedor tapabocas bien puesto ]]/Tabla2[[#This Row],[Total vendedor]]</f>
        <v>0.2</v>
      </c>
      <c r="R74" s="56">
        <f>Tabla2[[#This Row],[Vendedor sin tapabocas ]]/Tabla2[[#This Row],[Total vendedor]]</f>
        <v>0</v>
      </c>
    </row>
    <row r="75" spans="1:18" x14ac:dyDescent="0.25">
      <c r="A75" s="52">
        <f t="shared" si="2"/>
        <v>44266</v>
      </c>
      <c r="B75" s="28" t="s">
        <v>77</v>
      </c>
      <c r="C75" s="1" t="s">
        <v>23</v>
      </c>
      <c r="D75" s="1" t="s">
        <v>65</v>
      </c>
      <c r="E75" s="1" t="s">
        <v>78</v>
      </c>
      <c r="F75" s="2" t="s">
        <v>14</v>
      </c>
      <c r="G75" s="2">
        <v>250</v>
      </c>
      <c r="H75" s="2">
        <v>41</v>
      </c>
      <c r="I75" s="2">
        <v>8</v>
      </c>
      <c r="J75" s="2">
        <v>3</v>
      </c>
      <c r="K75" s="1">
        <v>8</v>
      </c>
      <c r="L75" s="1">
        <v>0</v>
      </c>
      <c r="M75">
        <f t="shared" si="3"/>
        <v>299</v>
      </c>
      <c r="N75">
        <f>Tabla2[[#This Row],[Vendedor tapabocas bien puesto ]]+Tabla2[[#This Row],[Vendedor tapabocas mal puesto ]]+Tabla2[[#This Row],[Vendedor sin tapabocas ]]</f>
        <v>11</v>
      </c>
      <c r="O75" s="57">
        <f>Tabla2[[#This Row],[Tapabocas bien puesto ]]/Tabla2[[#This Row],[Total]]</f>
        <v>0.83612040133779264</v>
      </c>
      <c r="P75" s="56">
        <f>Tabla2[[#This Row],[Sin tapabocas]]/Tabla2[[#This Row],[Total]]</f>
        <v>2.6755852842809364E-2</v>
      </c>
      <c r="Q75" s="58">
        <f>Tabla2[[#This Row],[Vendedor tapabocas bien puesto ]]/Tabla2[[#This Row],[Total vendedor]]</f>
        <v>0.27272727272727271</v>
      </c>
      <c r="R75" s="56">
        <f>Tabla2[[#This Row],[Vendedor sin tapabocas ]]/Tabla2[[#This Row],[Total vendedor]]</f>
        <v>0</v>
      </c>
    </row>
    <row r="76" spans="1:18" x14ac:dyDescent="0.25">
      <c r="A76" s="52">
        <f t="shared" si="2"/>
        <v>44266</v>
      </c>
      <c r="B76" s="28" t="s">
        <v>77</v>
      </c>
      <c r="C76" s="1" t="s">
        <v>23</v>
      </c>
      <c r="D76" s="1" t="s">
        <v>67</v>
      </c>
      <c r="E76" s="1" t="s">
        <v>31</v>
      </c>
      <c r="F76" s="2" t="s">
        <v>14</v>
      </c>
      <c r="G76" s="2">
        <v>460</v>
      </c>
      <c r="H76" s="2">
        <v>56</v>
      </c>
      <c r="I76" s="2">
        <v>5</v>
      </c>
      <c r="J76" s="2">
        <v>35</v>
      </c>
      <c r="K76" s="1">
        <v>75</v>
      </c>
      <c r="L76" s="1">
        <v>2</v>
      </c>
      <c r="M76">
        <f t="shared" si="3"/>
        <v>521</v>
      </c>
      <c r="N76">
        <f>Tabla2[[#This Row],[Vendedor tapabocas bien puesto ]]+Tabla2[[#This Row],[Vendedor tapabocas mal puesto ]]+Tabla2[[#This Row],[Vendedor sin tapabocas ]]</f>
        <v>112</v>
      </c>
      <c r="O76" s="57">
        <f>Tabla2[[#This Row],[Tapabocas bien puesto ]]/Tabla2[[#This Row],[Total]]</f>
        <v>0.88291746641074853</v>
      </c>
      <c r="P76" s="56">
        <f>Tabla2[[#This Row],[Sin tapabocas]]/Tabla2[[#This Row],[Total]]</f>
        <v>9.5969289827255271E-3</v>
      </c>
      <c r="Q76" s="58">
        <f>Tabla2[[#This Row],[Vendedor tapabocas bien puesto ]]/Tabla2[[#This Row],[Total vendedor]]</f>
        <v>0.3125</v>
      </c>
      <c r="R76" s="56">
        <f>Tabla2[[#This Row],[Vendedor sin tapabocas ]]/Tabla2[[#This Row],[Total vendedor]]</f>
        <v>1.7857142857142856E-2</v>
      </c>
    </row>
    <row r="77" spans="1:18" x14ac:dyDescent="0.25">
      <c r="A77" s="52">
        <f t="shared" si="2"/>
        <v>44267</v>
      </c>
      <c r="B77" s="28" t="s">
        <v>79</v>
      </c>
      <c r="C77" s="1" t="s">
        <v>10</v>
      </c>
      <c r="D77" s="1" t="s">
        <v>80</v>
      </c>
      <c r="E77" s="1" t="s">
        <v>81</v>
      </c>
      <c r="F77" s="2" t="s">
        <v>14</v>
      </c>
      <c r="G77" s="2">
        <v>261</v>
      </c>
      <c r="H77" s="2">
        <v>25</v>
      </c>
      <c r="I77" s="2">
        <v>10</v>
      </c>
      <c r="J77" s="2">
        <v>7</v>
      </c>
      <c r="K77" s="1">
        <v>2</v>
      </c>
      <c r="L77" s="1">
        <v>0</v>
      </c>
      <c r="M77">
        <f t="shared" si="3"/>
        <v>296</v>
      </c>
      <c r="N77">
        <f>Tabla2[[#This Row],[Vendedor tapabocas bien puesto ]]+Tabla2[[#This Row],[Vendedor tapabocas mal puesto ]]+Tabla2[[#This Row],[Vendedor sin tapabocas ]]</f>
        <v>9</v>
      </c>
      <c r="O77" s="57">
        <f>Tabla2[[#This Row],[Tapabocas bien puesto ]]/Tabla2[[#This Row],[Total]]</f>
        <v>0.8817567567567568</v>
      </c>
      <c r="P77" s="56">
        <f>Tabla2[[#This Row],[Sin tapabocas]]/Tabla2[[#This Row],[Total]]</f>
        <v>3.3783783783783786E-2</v>
      </c>
      <c r="Q77" s="58">
        <f>Tabla2[[#This Row],[Vendedor tapabocas bien puesto ]]/Tabla2[[#This Row],[Total vendedor]]</f>
        <v>0.77777777777777779</v>
      </c>
      <c r="R77" s="56">
        <f>Tabla2[[#This Row],[Vendedor sin tapabocas ]]/Tabla2[[#This Row],[Total vendedor]]</f>
        <v>0</v>
      </c>
    </row>
    <row r="78" spans="1:18" x14ac:dyDescent="0.25">
      <c r="A78" s="52">
        <f t="shared" si="2"/>
        <v>44267</v>
      </c>
      <c r="B78" s="28" t="s">
        <v>79</v>
      </c>
      <c r="C78" s="1" t="s">
        <v>10</v>
      </c>
      <c r="D78" s="1" t="s">
        <v>80</v>
      </c>
      <c r="E78" s="1" t="s">
        <v>82</v>
      </c>
      <c r="F78" s="2" t="s">
        <v>14</v>
      </c>
      <c r="G78" s="2">
        <v>231</v>
      </c>
      <c r="H78" s="2">
        <v>39</v>
      </c>
      <c r="I78" s="2">
        <v>1</v>
      </c>
      <c r="J78" s="2">
        <v>10</v>
      </c>
      <c r="K78" s="1">
        <v>9</v>
      </c>
      <c r="L78" s="1">
        <v>0</v>
      </c>
      <c r="M78">
        <f t="shared" si="3"/>
        <v>271</v>
      </c>
      <c r="N78">
        <f>Tabla2[[#This Row],[Vendedor tapabocas bien puesto ]]+Tabla2[[#This Row],[Vendedor tapabocas mal puesto ]]+Tabla2[[#This Row],[Vendedor sin tapabocas ]]</f>
        <v>19</v>
      </c>
      <c r="O78" s="57">
        <f>Tabla2[[#This Row],[Tapabocas bien puesto ]]/Tabla2[[#This Row],[Total]]</f>
        <v>0.85239852398523985</v>
      </c>
      <c r="P78" s="56">
        <f>Tabla2[[#This Row],[Sin tapabocas]]/Tabla2[[#This Row],[Total]]</f>
        <v>3.6900369003690036E-3</v>
      </c>
      <c r="Q78" s="58">
        <f>Tabla2[[#This Row],[Vendedor tapabocas bien puesto ]]/Tabla2[[#This Row],[Total vendedor]]</f>
        <v>0.52631578947368418</v>
      </c>
      <c r="R78" s="56">
        <f>Tabla2[[#This Row],[Vendedor sin tapabocas ]]/Tabla2[[#This Row],[Total vendedor]]</f>
        <v>0</v>
      </c>
    </row>
    <row r="79" spans="1:18" x14ac:dyDescent="0.25">
      <c r="A79" s="52">
        <f t="shared" si="2"/>
        <v>44267</v>
      </c>
      <c r="B79" s="28" t="s">
        <v>79</v>
      </c>
      <c r="C79" s="1" t="s">
        <v>10</v>
      </c>
      <c r="D79" s="1" t="s">
        <v>80</v>
      </c>
      <c r="E79" s="1" t="s">
        <v>82</v>
      </c>
      <c r="F79" s="2" t="s">
        <v>14</v>
      </c>
      <c r="G79" s="2">
        <v>259</v>
      </c>
      <c r="H79" s="2">
        <v>25</v>
      </c>
      <c r="I79" s="2">
        <v>2</v>
      </c>
      <c r="J79" s="2">
        <v>6</v>
      </c>
      <c r="K79" s="1">
        <v>2</v>
      </c>
      <c r="L79" s="1">
        <v>0</v>
      </c>
      <c r="M79">
        <f t="shared" si="3"/>
        <v>286</v>
      </c>
      <c r="N79">
        <f>Tabla2[[#This Row],[Vendedor tapabocas bien puesto ]]+Tabla2[[#This Row],[Vendedor tapabocas mal puesto ]]+Tabla2[[#This Row],[Vendedor sin tapabocas ]]</f>
        <v>8</v>
      </c>
      <c r="O79" s="57">
        <f>Tabla2[[#This Row],[Tapabocas bien puesto ]]/Tabla2[[#This Row],[Total]]</f>
        <v>0.90559440559440563</v>
      </c>
      <c r="P79" s="56">
        <f>Tabla2[[#This Row],[Sin tapabocas]]/Tabla2[[#This Row],[Total]]</f>
        <v>6.993006993006993E-3</v>
      </c>
      <c r="Q79" s="58">
        <f>Tabla2[[#This Row],[Vendedor tapabocas bien puesto ]]/Tabla2[[#This Row],[Total vendedor]]</f>
        <v>0.75</v>
      </c>
      <c r="R79" s="56">
        <f>Tabla2[[#This Row],[Vendedor sin tapabocas ]]/Tabla2[[#This Row],[Total vendedor]]</f>
        <v>0</v>
      </c>
    </row>
    <row r="80" spans="1:18" x14ac:dyDescent="0.25">
      <c r="A80" s="52">
        <f t="shared" si="2"/>
        <v>44267</v>
      </c>
      <c r="B80" s="28" t="s">
        <v>79</v>
      </c>
      <c r="C80" s="1" t="s">
        <v>10</v>
      </c>
      <c r="D80" s="1" t="s">
        <v>83</v>
      </c>
      <c r="E80" s="1" t="s">
        <v>84</v>
      </c>
      <c r="F80" s="2" t="s">
        <v>13</v>
      </c>
      <c r="G80" s="2">
        <v>197</v>
      </c>
      <c r="H80" s="2">
        <v>34</v>
      </c>
      <c r="I80" s="2">
        <v>0</v>
      </c>
      <c r="J80" s="2">
        <v>64</v>
      </c>
      <c r="K80" s="1">
        <v>53</v>
      </c>
      <c r="L80" s="1">
        <v>1</v>
      </c>
      <c r="M80">
        <f t="shared" si="3"/>
        <v>231</v>
      </c>
      <c r="N80">
        <f>Tabla2[[#This Row],[Vendedor tapabocas bien puesto ]]+Tabla2[[#This Row],[Vendedor tapabocas mal puesto ]]+Tabla2[[#This Row],[Vendedor sin tapabocas ]]</f>
        <v>118</v>
      </c>
      <c r="O80" s="57">
        <f>Tabla2[[#This Row],[Tapabocas bien puesto ]]/Tabla2[[#This Row],[Total]]</f>
        <v>0.8528138528138528</v>
      </c>
      <c r="P80" s="56">
        <f>Tabla2[[#This Row],[Sin tapabocas]]/Tabla2[[#This Row],[Total]]</f>
        <v>0</v>
      </c>
      <c r="Q80" s="58">
        <f>Tabla2[[#This Row],[Vendedor tapabocas bien puesto ]]/Tabla2[[#This Row],[Total vendedor]]</f>
        <v>0.5423728813559322</v>
      </c>
      <c r="R80" s="56">
        <f>Tabla2[[#This Row],[Vendedor sin tapabocas ]]/Tabla2[[#This Row],[Total vendedor]]</f>
        <v>8.4745762711864406E-3</v>
      </c>
    </row>
    <row r="81" spans="1:18" x14ac:dyDescent="0.25">
      <c r="A81" s="52">
        <f t="shared" si="2"/>
        <v>44267</v>
      </c>
      <c r="B81" s="28" t="s">
        <v>79</v>
      </c>
      <c r="C81" s="1" t="s">
        <v>10</v>
      </c>
      <c r="D81" s="1" t="s">
        <v>83</v>
      </c>
      <c r="E81" s="1" t="s">
        <v>85</v>
      </c>
      <c r="F81" s="2" t="s">
        <v>15</v>
      </c>
      <c r="G81" s="2">
        <v>147</v>
      </c>
      <c r="H81" s="2">
        <v>16</v>
      </c>
      <c r="I81" s="2">
        <v>0</v>
      </c>
      <c r="J81" s="2">
        <v>3</v>
      </c>
      <c r="K81" s="1">
        <v>0</v>
      </c>
      <c r="L81" s="1">
        <v>0</v>
      </c>
      <c r="M81">
        <f t="shared" si="3"/>
        <v>163</v>
      </c>
      <c r="N81">
        <f>Tabla2[[#This Row],[Vendedor tapabocas bien puesto ]]+Tabla2[[#This Row],[Vendedor tapabocas mal puesto ]]+Tabla2[[#This Row],[Vendedor sin tapabocas ]]</f>
        <v>3</v>
      </c>
      <c r="O81" s="57">
        <f>Tabla2[[#This Row],[Tapabocas bien puesto ]]/Tabla2[[#This Row],[Total]]</f>
        <v>0.90184049079754602</v>
      </c>
      <c r="P81" s="56">
        <f>Tabla2[[#This Row],[Sin tapabocas]]/Tabla2[[#This Row],[Total]]</f>
        <v>0</v>
      </c>
      <c r="Q81" s="58">
        <f>Tabla2[[#This Row],[Vendedor tapabocas bien puesto ]]/Tabla2[[#This Row],[Total vendedor]]</f>
        <v>1</v>
      </c>
      <c r="R81" s="56">
        <f>Tabla2[[#This Row],[Vendedor sin tapabocas ]]/Tabla2[[#This Row],[Total vendedor]]</f>
        <v>0</v>
      </c>
    </row>
    <row r="82" spans="1:18" x14ac:dyDescent="0.25">
      <c r="A82" s="52">
        <f t="shared" si="2"/>
        <v>44267</v>
      </c>
      <c r="B82" s="28" t="s">
        <v>79</v>
      </c>
      <c r="C82" s="1" t="s">
        <v>10</v>
      </c>
      <c r="D82" s="1" t="s">
        <v>83</v>
      </c>
      <c r="E82" s="1" t="s">
        <v>86</v>
      </c>
      <c r="F82" s="2" t="s">
        <v>14</v>
      </c>
      <c r="G82" s="2">
        <v>209</v>
      </c>
      <c r="H82" s="2">
        <v>14</v>
      </c>
      <c r="I82" s="2">
        <v>0</v>
      </c>
      <c r="J82" s="2">
        <v>15</v>
      </c>
      <c r="K82" s="1">
        <v>9</v>
      </c>
      <c r="L82" s="1">
        <v>0</v>
      </c>
      <c r="M82">
        <f t="shared" si="3"/>
        <v>223</v>
      </c>
      <c r="N82">
        <f>Tabla2[[#This Row],[Vendedor tapabocas bien puesto ]]+Tabla2[[#This Row],[Vendedor tapabocas mal puesto ]]+Tabla2[[#This Row],[Vendedor sin tapabocas ]]</f>
        <v>24</v>
      </c>
      <c r="O82" s="57">
        <f>Tabla2[[#This Row],[Tapabocas bien puesto ]]/Tabla2[[#This Row],[Total]]</f>
        <v>0.93721973094170408</v>
      </c>
      <c r="P82" s="56">
        <f>Tabla2[[#This Row],[Sin tapabocas]]/Tabla2[[#This Row],[Total]]</f>
        <v>0</v>
      </c>
      <c r="Q82" s="58">
        <f>Tabla2[[#This Row],[Vendedor tapabocas bien puesto ]]/Tabla2[[#This Row],[Total vendedor]]</f>
        <v>0.625</v>
      </c>
      <c r="R82" s="56">
        <f>Tabla2[[#This Row],[Vendedor sin tapabocas ]]/Tabla2[[#This Row],[Total vendedor]]</f>
        <v>0</v>
      </c>
    </row>
    <row r="83" spans="1:18" x14ac:dyDescent="0.25">
      <c r="A83" s="52">
        <f t="shared" si="2"/>
        <v>44284</v>
      </c>
      <c r="B83" s="28" t="s">
        <v>87</v>
      </c>
      <c r="C83" s="1" t="s">
        <v>10</v>
      </c>
      <c r="D83" s="1" t="s">
        <v>16</v>
      </c>
      <c r="E83" s="1" t="s">
        <v>17</v>
      </c>
      <c r="F83" s="2" t="s">
        <v>14</v>
      </c>
      <c r="G83" s="2">
        <v>95</v>
      </c>
      <c r="H83" s="2">
        <v>32</v>
      </c>
      <c r="I83" s="2">
        <v>2</v>
      </c>
      <c r="J83" s="2">
        <v>23</v>
      </c>
      <c r="K83" s="1">
        <v>53</v>
      </c>
      <c r="L83" s="1">
        <v>1</v>
      </c>
      <c r="M83">
        <f t="shared" si="3"/>
        <v>129</v>
      </c>
      <c r="N83">
        <f>Tabla2[[#This Row],[Vendedor tapabocas bien puesto ]]+Tabla2[[#This Row],[Vendedor tapabocas mal puesto ]]+Tabla2[[#This Row],[Vendedor sin tapabocas ]]</f>
        <v>77</v>
      </c>
      <c r="O83" s="57">
        <f>Tabla2[[#This Row],[Tapabocas bien puesto ]]/Tabla2[[#This Row],[Total]]</f>
        <v>0.73643410852713176</v>
      </c>
      <c r="P83" s="56">
        <f>Tabla2[[#This Row],[Sin tapabocas]]/Tabla2[[#This Row],[Total]]</f>
        <v>1.5503875968992248E-2</v>
      </c>
      <c r="Q83" s="58">
        <f>Tabla2[[#This Row],[Vendedor tapabocas bien puesto ]]/Tabla2[[#This Row],[Total vendedor]]</f>
        <v>0.29870129870129869</v>
      </c>
      <c r="R83" s="56">
        <f>Tabla2[[#This Row],[Vendedor sin tapabocas ]]/Tabla2[[#This Row],[Total vendedor]]</f>
        <v>1.2987012987012988E-2</v>
      </c>
    </row>
    <row r="84" spans="1:18" x14ac:dyDescent="0.25">
      <c r="A84" s="52">
        <f t="shared" si="2"/>
        <v>44284</v>
      </c>
      <c r="B84" s="28" t="s">
        <v>87</v>
      </c>
      <c r="C84" s="1" t="s">
        <v>88</v>
      </c>
      <c r="D84" s="1" t="s">
        <v>16</v>
      </c>
      <c r="E84" s="1" t="s">
        <v>17</v>
      </c>
      <c r="F84" s="2" t="s">
        <v>13</v>
      </c>
      <c r="G84" s="2">
        <v>84</v>
      </c>
      <c r="H84" s="2">
        <v>31</v>
      </c>
      <c r="I84" s="2">
        <v>0</v>
      </c>
      <c r="J84" s="2">
        <v>21</v>
      </c>
      <c r="K84" s="1">
        <v>45</v>
      </c>
      <c r="L84" s="1">
        <v>2</v>
      </c>
      <c r="M84">
        <f t="shared" si="3"/>
        <v>115</v>
      </c>
      <c r="N84">
        <f>Tabla2[[#This Row],[Vendedor tapabocas bien puesto ]]+Tabla2[[#This Row],[Vendedor tapabocas mal puesto ]]+Tabla2[[#This Row],[Vendedor sin tapabocas ]]</f>
        <v>68</v>
      </c>
      <c r="O84" s="57">
        <f>Tabla2[[#This Row],[Tapabocas bien puesto ]]/Tabla2[[#This Row],[Total]]</f>
        <v>0.73043478260869565</v>
      </c>
      <c r="P84" s="56">
        <f>Tabla2[[#This Row],[Sin tapabocas]]/Tabla2[[#This Row],[Total]]</f>
        <v>0</v>
      </c>
      <c r="Q84" s="58">
        <f>Tabla2[[#This Row],[Vendedor tapabocas bien puesto ]]/Tabla2[[#This Row],[Total vendedor]]</f>
        <v>0.30882352941176472</v>
      </c>
      <c r="R84" s="56">
        <f>Tabla2[[#This Row],[Vendedor sin tapabocas ]]/Tabla2[[#This Row],[Total vendedor]]</f>
        <v>2.9411764705882353E-2</v>
      </c>
    </row>
    <row r="85" spans="1:18" x14ac:dyDescent="0.25">
      <c r="A85" s="52">
        <f t="shared" si="2"/>
        <v>44284</v>
      </c>
      <c r="B85" s="28" t="s">
        <v>87</v>
      </c>
      <c r="C85" s="1" t="s">
        <v>10</v>
      </c>
      <c r="D85" s="1" t="s">
        <v>16</v>
      </c>
      <c r="E85" s="1" t="s">
        <v>17</v>
      </c>
      <c r="F85" s="2" t="s">
        <v>15</v>
      </c>
      <c r="G85" s="2">
        <v>104</v>
      </c>
      <c r="H85" s="2">
        <v>17</v>
      </c>
      <c r="I85" s="2">
        <v>0</v>
      </c>
      <c r="J85" s="2">
        <v>17</v>
      </c>
      <c r="K85" s="1">
        <v>6</v>
      </c>
      <c r="L85" s="1">
        <v>0</v>
      </c>
      <c r="M85">
        <f t="shared" si="3"/>
        <v>121</v>
      </c>
      <c r="N85">
        <f>Tabla2[[#This Row],[Vendedor tapabocas bien puesto ]]+Tabla2[[#This Row],[Vendedor tapabocas mal puesto ]]+Tabla2[[#This Row],[Vendedor sin tapabocas ]]</f>
        <v>23</v>
      </c>
      <c r="O85" s="57">
        <f>Tabla2[[#This Row],[Tapabocas bien puesto ]]/Tabla2[[#This Row],[Total]]</f>
        <v>0.85950413223140498</v>
      </c>
      <c r="P85" s="56">
        <f>Tabla2[[#This Row],[Sin tapabocas]]/Tabla2[[#This Row],[Total]]</f>
        <v>0</v>
      </c>
      <c r="Q85" s="58">
        <f>Tabla2[[#This Row],[Vendedor tapabocas bien puesto ]]/Tabla2[[#This Row],[Total vendedor]]</f>
        <v>0.73913043478260865</v>
      </c>
      <c r="R85" s="56">
        <f>Tabla2[[#This Row],[Vendedor sin tapabocas ]]/Tabla2[[#This Row],[Total vendedor]]</f>
        <v>0</v>
      </c>
    </row>
    <row r="86" spans="1:18" x14ac:dyDescent="0.25">
      <c r="A86" s="52">
        <f t="shared" si="2"/>
        <v>44284</v>
      </c>
      <c r="B86" s="28" t="s">
        <v>87</v>
      </c>
      <c r="C86" s="1" t="s">
        <v>10</v>
      </c>
      <c r="D86" s="1" t="s">
        <v>44</v>
      </c>
      <c r="E86" s="1" t="s">
        <v>89</v>
      </c>
      <c r="F86" s="2" t="s">
        <v>14</v>
      </c>
      <c r="G86" s="2">
        <v>116</v>
      </c>
      <c r="H86" s="2">
        <v>12</v>
      </c>
      <c r="I86" s="2">
        <v>0</v>
      </c>
      <c r="J86" s="2">
        <v>11</v>
      </c>
      <c r="K86" s="1">
        <v>6</v>
      </c>
      <c r="L86" s="1">
        <v>0</v>
      </c>
      <c r="M86">
        <f t="shared" si="3"/>
        <v>128</v>
      </c>
      <c r="N86">
        <f>Tabla2[[#This Row],[Vendedor tapabocas bien puesto ]]+Tabla2[[#This Row],[Vendedor tapabocas mal puesto ]]+Tabla2[[#This Row],[Vendedor sin tapabocas ]]</f>
        <v>17</v>
      </c>
      <c r="O86" s="57">
        <f>Tabla2[[#This Row],[Tapabocas bien puesto ]]/Tabla2[[#This Row],[Total]]</f>
        <v>0.90625</v>
      </c>
      <c r="P86" s="56">
        <f>Tabla2[[#This Row],[Sin tapabocas]]/Tabla2[[#This Row],[Total]]</f>
        <v>0</v>
      </c>
      <c r="Q86" s="58">
        <f>Tabla2[[#This Row],[Vendedor tapabocas bien puesto ]]/Tabla2[[#This Row],[Total vendedor]]</f>
        <v>0.6470588235294118</v>
      </c>
      <c r="R86" s="56">
        <f>Tabla2[[#This Row],[Vendedor sin tapabocas ]]/Tabla2[[#This Row],[Total vendedor]]</f>
        <v>0</v>
      </c>
    </row>
    <row r="87" spans="1:18" x14ac:dyDescent="0.25">
      <c r="A87" s="52">
        <f t="shared" si="2"/>
        <v>44284</v>
      </c>
      <c r="B87" s="28" t="s">
        <v>87</v>
      </c>
      <c r="C87" s="1" t="s">
        <v>10</v>
      </c>
      <c r="D87" s="1" t="s">
        <v>44</v>
      </c>
      <c r="E87" s="1" t="s">
        <v>45</v>
      </c>
      <c r="F87" s="2" t="s">
        <v>13</v>
      </c>
      <c r="G87" s="2">
        <v>153</v>
      </c>
      <c r="H87" s="2">
        <v>25</v>
      </c>
      <c r="I87" s="2">
        <v>2</v>
      </c>
      <c r="J87" s="2">
        <v>15</v>
      </c>
      <c r="K87" s="1">
        <v>24</v>
      </c>
      <c r="L87" s="1">
        <v>1</v>
      </c>
      <c r="M87">
        <f t="shared" si="3"/>
        <v>180</v>
      </c>
      <c r="N87">
        <f>Tabla2[[#This Row],[Vendedor tapabocas bien puesto ]]+Tabla2[[#This Row],[Vendedor tapabocas mal puesto ]]+Tabla2[[#This Row],[Vendedor sin tapabocas ]]</f>
        <v>40</v>
      </c>
      <c r="O87" s="57">
        <f>Tabla2[[#This Row],[Tapabocas bien puesto ]]/Tabla2[[#This Row],[Total]]</f>
        <v>0.85</v>
      </c>
      <c r="P87" s="56">
        <f>Tabla2[[#This Row],[Sin tapabocas]]/Tabla2[[#This Row],[Total]]</f>
        <v>1.1111111111111112E-2</v>
      </c>
      <c r="Q87" s="58">
        <f>Tabla2[[#This Row],[Vendedor tapabocas bien puesto ]]/Tabla2[[#This Row],[Total vendedor]]</f>
        <v>0.375</v>
      </c>
      <c r="R87" s="56">
        <f>Tabla2[[#This Row],[Vendedor sin tapabocas ]]/Tabla2[[#This Row],[Total vendedor]]</f>
        <v>2.5000000000000001E-2</v>
      </c>
    </row>
    <row r="88" spans="1:18" x14ac:dyDescent="0.25">
      <c r="A88" s="52">
        <f t="shared" si="2"/>
        <v>44284</v>
      </c>
      <c r="B88" s="28" t="s">
        <v>87</v>
      </c>
      <c r="C88" s="1" t="s">
        <v>10</v>
      </c>
      <c r="D88" s="1" t="s">
        <v>44</v>
      </c>
      <c r="E88" s="1" t="s">
        <v>90</v>
      </c>
      <c r="F88" s="2" t="s">
        <v>15</v>
      </c>
      <c r="G88" s="2">
        <v>116</v>
      </c>
      <c r="H88" s="2">
        <v>21</v>
      </c>
      <c r="I88" s="2">
        <v>0</v>
      </c>
      <c r="J88" s="2">
        <v>3</v>
      </c>
      <c r="K88" s="1">
        <v>0</v>
      </c>
      <c r="L88" s="1">
        <v>0</v>
      </c>
      <c r="M88">
        <f t="shared" si="3"/>
        <v>137</v>
      </c>
      <c r="N88">
        <f>Tabla2[[#This Row],[Vendedor tapabocas bien puesto ]]+Tabla2[[#This Row],[Vendedor tapabocas mal puesto ]]+Tabla2[[#This Row],[Vendedor sin tapabocas ]]</f>
        <v>3</v>
      </c>
      <c r="O88" s="57">
        <f>Tabla2[[#This Row],[Tapabocas bien puesto ]]/Tabla2[[#This Row],[Total]]</f>
        <v>0.84671532846715325</v>
      </c>
      <c r="P88" s="56">
        <f>Tabla2[[#This Row],[Sin tapabocas]]/Tabla2[[#This Row],[Total]]</f>
        <v>0</v>
      </c>
      <c r="Q88" s="58">
        <f>Tabla2[[#This Row],[Vendedor tapabocas bien puesto ]]/Tabla2[[#This Row],[Total vendedor]]</f>
        <v>1</v>
      </c>
      <c r="R88" s="56">
        <f>Tabla2[[#This Row],[Vendedor sin tapabocas ]]/Tabla2[[#This Row],[Total vendedor]]</f>
        <v>0</v>
      </c>
    </row>
    <row r="89" spans="1:18" x14ac:dyDescent="0.25">
      <c r="A89" s="52">
        <f t="shared" si="2"/>
        <v>44285</v>
      </c>
      <c r="B89" s="28" t="s">
        <v>91</v>
      </c>
      <c r="C89" s="1" t="s">
        <v>23</v>
      </c>
      <c r="D89" s="1" t="s">
        <v>40</v>
      </c>
      <c r="E89" s="1" t="s">
        <v>42</v>
      </c>
      <c r="F89" s="2" t="s">
        <v>14</v>
      </c>
      <c r="G89" s="2">
        <v>270</v>
      </c>
      <c r="H89" s="2">
        <v>30</v>
      </c>
      <c r="I89" s="2">
        <v>3</v>
      </c>
      <c r="J89" s="2">
        <v>9</v>
      </c>
      <c r="K89" s="1">
        <v>35</v>
      </c>
      <c r="L89" s="1">
        <v>0</v>
      </c>
      <c r="M89">
        <f t="shared" si="3"/>
        <v>303</v>
      </c>
      <c r="N89">
        <f>Tabla2[[#This Row],[Vendedor tapabocas bien puesto ]]+Tabla2[[#This Row],[Vendedor tapabocas mal puesto ]]+Tabla2[[#This Row],[Vendedor sin tapabocas ]]</f>
        <v>44</v>
      </c>
      <c r="O89" s="57">
        <f>Tabla2[[#This Row],[Tapabocas bien puesto ]]/Tabla2[[#This Row],[Total]]</f>
        <v>0.8910891089108911</v>
      </c>
      <c r="P89" s="56">
        <f>Tabla2[[#This Row],[Sin tapabocas]]/Tabla2[[#This Row],[Total]]</f>
        <v>9.9009900990099011E-3</v>
      </c>
      <c r="Q89" s="58">
        <f>Tabla2[[#This Row],[Vendedor tapabocas bien puesto ]]/Tabla2[[#This Row],[Total vendedor]]</f>
        <v>0.20454545454545456</v>
      </c>
      <c r="R89" s="56">
        <f>Tabla2[[#This Row],[Vendedor sin tapabocas ]]/Tabla2[[#This Row],[Total vendedor]]</f>
        <v>0</v>
      </c>
    </row>
    <row r="90" spans="1:18" x14ac:dyDescent="0.25">
      <c r="A90" s="52">
        <f t="shared" si="2"/>
        <v>44285</v>
      </c>
      <c r="B90" s="28" t="s">
        <v>91</v>
      </c>
      <c r="C90" s="1" t="s">
        <v>23</v>
      </c>
      <c r="D90" s="1" t="s">
        <v>26</v>
      </c>
      <c r="E90" s="1" t="s">
        <v>28</v>
      </c>
      <c r="F90" s="2" t="s">
        <v>29</v>
      </c>
      <c r="G90" s="2">
        <v>250</v>
      </c>
      <c r="H90" s="2">
        <v>48</v>
      </c>
      <c r="I90" s="2">
        <v>2</v>
      </c>
      <c r="J90" s="2">
        <v>3</v>
      </c>
      <c r="K90" s="1">
        <v>6</v>
      </c>
      <c r="L90" s="1">
        <v>0</v>
      </c>
      <c r="M90">
        <f t="shared" si="3"/>
        <v>300</v>
      </c>
      <c r="N90">
        <f>Tabla2[[#This Row],[Vendedor tapabocas bien puesto ]]+Tabla2[[#This Row],[Vendedor tapabocas mal puesto ]]+Tabla2[[#This Row],[Vendedor sin tapabocas ]]</f>
        <v>9</v>
      </c>
      <c r="O90" s="57">
        <f>Tabla2[[#This Row],[Tapabocas bien puesto ]]/Tabla2[[#This Row],[Total]]</f>
        <v>0.83333333333333337</v>
      </c>
      <c r="P90" s="56">
        <f>Tabla2[[#This Row],[Sin tapabocas]]/Tabla2[[#This Row],[Total]]</f>
        <v>6.6666666666666671E-3</v>
      </c>
      <c r="Q90" s="58">
        <f>Tabla2[[#This Row],[Vendedor tapabocas bien puesto ]]/Tabla2[[#This Row],[Total vendedor]]</f>
        <v>0.33333333333333331</v>
      </c>
      <c r="R90" s="56">
        <f>Tabla2[[#This Row],[Vendedor sin tapabocas ]]/Tabla2[[#This Row],[Total vendedor]]</f>
        <v>0</v>
      </c>
    </row>
    <row r="91" spans="1:18" x14ac:dyDescent="0.25">
      <c r="A91" s="52">
        <f t="shared" si="2"/>
        <v>44285</v>
      </c>
      <c r="B91" s="28" t="s">
        <v>91</v>
      </c>
      <c r="C91" s="1" t="s">
        <v>23</v>
      </c>
      <c r="D91" s="1" t="s">
        <v>26</v>
      </c>
      <c r="E91" s="1" t="s">
        <v>27</v>
      </c>
      <c r="F91" s="2" t="s">
        <v>15</v>
      </c>
      <c r="G91" s="2">
        <v>200</v>
      </c>
      <c r="H91" s="2">
        <v>13</v>
      </c>
      <c r="I91" s="2">
        <v>2</v>
      </c>
      <c r="J91" s="2">
        <v>3</v>
      </c>
      <c r="K91" s="1">
        <v>2</v>
      </c>
      <c r="L91" s="1">
        <v>0</v>
      </c>
      <c r="M91">
        <f t="shared" si="3"/>
        <v>215</v>
      </c>
      <c r="N91">
        <f>Tabla2[[#This Row],[Vendedor tapabocas bien puesto ]]+Tabla2[[#This Row],[Vendedor tapabocas mal puesto ]]+Tabla2[[#This Row],[Vendedor sin tapabocas ]]</f>
        <v>5</v>
      </c>
      <c r="O91" s="57">
        <f>Tabla2[[#This Row],[Tapabocas bien puesto ]]/Tabla2[[#This Row],[Total]]</f>
        <v>0.93023255813953487</v>
      </c>
      <c r="P91" s="56">
        <f>Tabla2[[#This Row],[Sin tapabocas]]/Tabla2[[#This Row],[Total]]</f>
        <v>9.3023255813953487E-3</v>
      </c>
      <c r="Q91" s="58">
        <f>Tabla2[[#This Row],[Vendedor tapabocas bien puesto ]]/Tabla2[[#This Row],[Total vendedor]]</f>
        <v>0.6</v>
      </c>
      <c r="R91" s="56">
        <f>Tabla2[[#This Row],[Vendedor sin tapabocas ]]/Tabla2[[#This Row],[Total vendedor]]</f>
        <v>0</v>
      </c>
    </row>
    <row r="92" spans="1:18" x14ac:dyDescent="0.25">
      <c r="A92" s="52">
        <f t="shared" si="2"/>
        <v>44285</v>
      </c>
      <c r="B92" s="28" t="s">
        <v>91</v>
      </c>
      <c r="C92" s="1" t="s">
        <v>23</v>
      </c>
      <c r="D92" s="1" t="s">
        <v>26</v>
      </c>
      <c r="E92" s="1" t="s">
        <v>75</v>
      </c>
      <c r="F92" s="2" t="s">
        <v>14</v>
      </c>
      <c r="G92" s="2">
        <v>260</v>
      </c>
      <c r="H92" s="2">
        <v>27</v>
      </c>
      <c r="I92" s="2">
        <v>2</v>
      </c>
      <c r="J92" s="2">
        <v>1</v>
      </c>
      <c r="K92" s="1">
        <v>5</v>
      </c>
      <c r="L92" s="1">
        <v>0</v>
      </c>
      <c r="M92">
        <f t="shared" si="3"/>
        <v>289</v>
      </c>
      <c r="N92">
        <f>Tabla2[[#This Row],[Vendedor tapabocas bien puesto ]]+Tabla2[[#This Row],[Vendedor tapabocas mal puesto ]]+Tabla2[[#This Row],[Vendedor sin tapabocas ]]</f>
        <v>6</v>
      </c>
      <c r="O92" s="57">
        <f>Tabla2[[#This Row],[Tapabocas bien puesto ]]/Tabla2[[#This Row],[Total]]</f>
        <v>0.89965397923875434</v>
      </c>
      <c r="P92" s="56">
        <f>Tabla2[[#This Row],[Sin tapabocas]]/Tabla2[[#This Row],[Total]]</f>
        <v>6.920415224913495E-3</v>
      </c>
      <c r="Q92" s="58">
        <f>Tabla2[[#This Row],[Vendedor tapabocas bien puesto ]]/Tabla2[[#This Row],[Total vendedor]]</f>
        <v>0.16666666666666666</v>
      </c>
      <c r="R92" s="56">
        <f>Tabla2[[#This Row],[Vendedor sin tapabocas ]]/Tabla2[[#This Row],[Total vendedor]]</f>
        <v>0</v>
      </c>
    </row>
    <row r="93" spans="1:18" x14ac:dyDescent="0.25">
      <c r="A93" s="52">
        <f t="shared" si="2"/>
        <v>44285</v>
      </c>
      <c r="B93" s="28" t="s">
        <v>91</v>
      </c>
      <c r="C93" s="1" t="s">
        <v>23</v>
      </c>
      <c r="D93" s="1" t="s">
        <v>24</v>
      </c>
      <c r="E93" s="1" t="s">
        <v>75</v>
      </c>
      <c r="F93" s="2" t="s">
        <v>14</v>
      </c>
      <c r="G93" s="2">
        <v>210</v>
      </c>
      <c r="H93" s="2">
        <v>25</v>
      </c>
      <c r="I93" s="2">
        <v>0</v>
      </c>
      <c r="J93" s="2">
        <v>1</v>
      </c>
      <c r="K93" s="1">
        <v>7</v>
      </c>
      <c r="L93" s="1">
        <v>0</v>
      </c>
      <c r="M93">
        <f t="shared" si="3"/>
        <v>235</v>
      </c>
      <c r="N93">
        <f>Tabla2[[#This Row],[Vendedor tapabocas bien puesto ]]+Tabla2[[#This Row],[Vendedor tapabocas mal puesto ]]+Tabla2[[#This Row],[Vendedor sin tapabocas ]]</f>
        <v>8</v>
      </c>
      <c r="O93" s="57">
        <f>Tabla2[[#This Row],[Tapabocas bien puesto ]]/Tabla2[[#This Row],[Total]]</f>
        <v>0.8936170212765957</v>
      </c>
      <c r="P93" s="56">
        <f>Tabla2[[#This Row],[Sin tapabocas]]/Tabla2[[#This Row],[Total]]</f>
        <v>0</v>
      </c>
      <c r="Q93" s="58">
        <f>Tabla2[[#This Row],[Vendedor tapabocas bien puesto ]]/Tabla2[[#This Row],[Total vendedor]]</f>
        <v>0.125</v>
      </c>
      <c r="R93" s="56">
        <f>Tabla2[[#This Row],[Vendedor sin tapabocas ]]/Tabla2[[#This Row],[Total vendedor]]</f>
        <v>0</v>
      </c>
    </row>
    <row r="94" spans="1:18" x14ac:dyDescent="0.25">
      <c r="A94" s="52">
        <f t="shared" si="2"/>
        <v>44285</v>
      </c>
      <c r="B94" s="28" t="s">
        <v>91</v>
      </c>
      <c r="C94" s="1" t="s">
        <v>23</v>
      </c>
      <c r="D94" s="1" t="s">
        <v>24</v>
      </c>
      <c r="E94" s="1" t="s">
        <v>24</v>
      </c>
      <c r="F94" s="2" t="s">
        <v>13</v>
      </c>
      <c r="G94" s="2">
        <v>160</v>
      </c>
      <c r="H94" s="2">
        <v>20</v>
      </c>
      <c r="I94" s="2">
        <v>2</v>
      </c>
      <c r="J94" s="2">
        <v>1</v>
      </c>
      <c r="K94" s="1">
        <v>4</v>
      </c>
      <c r="L94" s="1">
        <v>0</v>
      </c>
      <c r="M94">
        <f t="shared" si="3"/>
        <v>182</v>
      </c>
      <c r="N94">
        <f>Tabla2[[#This Row],[Vendedor tapabocas bien puesto ]]+Tabla2[[#This Row],[Vendedor tapabocas mal puesto ]]+Tabla2[[#This Row],[Vendedor sin tapabocas ]]</f>
        <v>5</v>
      </c>
      <c r="O94" s="57">
        <f>Tabla2[[#This Row],[Tapabocas bien puesto ]]/Tabla2[[#This Row],[Total]]</f>
        <v>0.87912087912087911</v>
      </c>
      <c r="P94" s="56">
        <f>Tabla2[[#This Row],[Sin tapabocas]]/Tabla2[[#This Row],[Total]]</f>
        <v>1.098901098901099E-2</v>
      </c>
      <c r="Q94" s="58">
        <f>Tabla2[[#This Row],[Vendedor tapabocas bien puesto ]]/Tabla2[[#This Row],[Total vendedor]]</f>
        <v>0.2</v>
      </c>
      <c r="R94" s="56">
        <f>Tabla2[[#This Row],[Vendedor sin tapabocas ]]/Tabla2[[#This Row],[Total vendedor]]</f>
        <v>0</v>
      </c>
    </row>
    <row r="95" spans="1:18" x14ac:dyDescent="0.25">
      <c r="A95" s="52">
        <f t="shared" si="2"/>
        <v>44285</v>
      </c>
      <c r="B95" s="28" t="s">
        <v>91</v>
      </c>
      <c r="C95" s="1" t="s">
        <v>23</v>
      </c>
      <c r="D95" s="1" t="s">
        <v>24</v>
      </c>
      <c r="E95" s="1" t="s">
        <v>25</v>
      </c>
      <c r="F95" s="2" t="s">
        <v>15</v>
      </c>
      <c r="G95" s="2">
        <v>370</v>
      </c>
      <c r="H95" s="2">
        <v>16</v>
      </c>
      <c r="I95" s="2">
        <v>0</v>
      </c>
      <c r="J95" s="2">
        <v>3</v>
      </c>
      <c r="K95" s="1">
        <v>5</v>
      </c>
      <c r="L95" s="1">
        <v>0</v>
      </c>
      <c r="M95">
        <f t="shared" si="3"/>
        <v>386</v>
      </c>
      <c r="N95">
        <f>Tabla2[[#This Row],[Vendedor tapabocas bien puesto ]]+Tabla2[[#This Row],[Vendedor tapabocas mal puesto ]]+Tabla2[[#This Row],[Vendedor sin tapabocas ]]</f>
        <v>8</v>
      </c>
      <c r="O95" s="57">
        <f>Tabla2[[#This Row],[Tapabocas bien puesto ]]/Tabla2[[#This Row],[Total]]</f>
        <v>0.95854922279792742</v>
      </c>
      <c r="P95" s="56">
        <f>Tabla2[[#This Row],[Sin tapabocas]]/Tabla2[[#This Row],[Total]]</f>
        <v>0</v>
      </c>
      <c r="Q95" s="58">
        <f>Tabla2[[#This Row],[Vendedor tapabocas bien puesto ]]/Tabla2[[#This Row],[Total vendedor]]</f>
        <v>0.375</v>
      </c>
      <c r="R95" s="56">
        <f>Tabla2[[#This Row],[Vendedor sin tapabocas ]]/Tabla2[[#This Row],[Total vendedor]]</f>
        <v>0</v>
      </c>
    </row>
    <row r="96" spans="1:18" x14ac:dyDescent="0.25">
      <c r="A96" s="52">
        <f t="shared" si="2"/>
        <v>44285</v>
      </c>
      <c r="B96" s="28" t="s">
        <v>91</v>
      </c>
      <c r="C96" s="1" t="s">
        <v>23</v>
      </c>
      <c r="D96" s="1" t="s">
        <v>36</v>
      </c>
      <c r="E96" s="1" t="s">
        <v>92</v>
      </c>
      <c r="F96" s="2" t="s">
        <v>14</v>
      </c>
      <c r="G96" s="2">
        <v>300</v>
      </c>
      <c r="H96" s="2">
        <v>46</v>
      </c>
      <c r="I96" s="2">
        <v>1</v>
      </c>
      <c r="J96" s="2">
        <v>7</v>
      </c>
      <c r="K96" s="1">
        <v>24</v>
      </c>
      <c r="L96" s="1">
        <v>0</v>
      </c>
      <c r="M96">
        <f t="shared" si="3"/>
        <v>347</v>
      </c>
      <c r="N96">
        <f>Tabla2[[#This Row],[Vendedor tapabocas bien puesto ]]+Tabla2[[#This Row],[Vendedor tapabocas mal puesto ]]+Tabla2[[#This Row],[Vendedor sin tapabocas ]]</f>
        <v>31</v>
      </c>
      <c r="O96" s="57">
        <f>Tabla2[[#This Row],[Tapabocas bien puesto ]]/Tabla2[[#This Row],[Total]]</f>
        <v>0.86455331412103742</v>
      </c>
      <c r="P96" s="56">
        <f>Tabla2[[#This Row],[Sin tapabocas]]/Tabla2[[#This Row],[Total]]</f>
        <v>2.881844380403458E-3</v>
      </c>
      <c r="Q96" s="58">
        <f>Tabla2[[#This Row],[Vendedor tapabocas bien puesto ]]/Tabla2[[#This Row],[Total vendedor]]</f>
        <v>0.22580645161290322</v>
      </c>
      <c r="R96" s="56">
        <f>Tabla2[[#This Row],[Vendedor sin tapabocas ]]/Tabla2[[#This Row],[Total vendedor]]</f>
        <v>0</v>
      </c>
    </row>
    <row r="97" spans="1:18" x14ac:dyDescent="0.25">
      <c r="A97" s="52">
        <f t="shared" si="2"/>
        <v>44285</v>
      </c>
      <c r="B97" s="28" t="s">
        <v>91</v>
      </c>
      <c r="C97" s="1" t="s">
        <v>23</v>
      </c>
      <c r="D97" s="1" t="s">
        <v>36</v>
      </c>
      <c r="E97" s="1" t="s">
        <v>38</v>
      </c>
      <c r="F97" s="2" t="s">
        <v>15</v>
      </c>
      <c r="G97" s="2">
        <v>290</v>
      </c>
      <c r="H97" s="2">
        <v>33</v>
      </c>
      <c r="I97" s="2">
        <v>5</v>
      </c>
      <c r="J97" s="2">
        <v>17</v>
      </c>
      <c r="K97" s="1">
        <v>28</v>
      </c>
      <c r="L97" s="1">
        <v>0</v>
      </c>
      <c r="M97">
        <f t="shared" si="3"/>
        <v>328</v>
      </c>
      <c r="N97">
        <f>Tabla2[[#This Row],[Vendedor tapabocas bien puesto ]]+Tabla2[[#This Row],[Vendedor tapabocas mal puesto ]]+Tabla2[[#This Row],[Vendedor sin tapabocas ]]</f>
        <v>45</v>
      </c>
      <c r="O97" s="57">
        <f>Tabla2[[#This Row],[Tapabocas bien puesto ]]/Tabla2[[#This Row],[Total]]</f>
        <v>0.88414634146341464</v>
      </c>
      <c r="P97" s="56">
        <f>Tabla2[[#This Row],[Sin tapabocas]]/Tabla2[[#This Row],[Total]]</f>
        <v>1.524390243902439E-2</v>
      </c>
      <c r="Q97" s="58">
        <f>Tabla2[[#This Row],[Vendedor tapabocas bien puesto ]]/Tabla2[[#This Row],[Total vendedor]]</f>
        <v>0.37777777777777777</v>
      </c>
      <c r="R97" s="56">
        <f>Tabla2[[#This Row],[Vendedor sin tapabocas ]]/Tabla2[[#This Row],[Total vendedor]]</f>
        <v>0</v>
      </c>
    </row>
    <row r="98" spans="1:18" x14ac:dyDescent="0.25">
      <c r="A98" s="52">
        <f t="shared" si="2"/>
        <v>44285</v>
      </c>
      <c r="B98" s="28" t="s">
        <v>91</v>
      </c>
      <c r="C98" s="1" t="s">
        <v>23</v>
      </c>
      <c r="D98" s="1" t="s">
        <v>36</v>
      </c>
      <c r="E98" s="1" t="s">
        <v>93</v>
      </c>
      <c r="F98" s="2" t="s">
        <v>13</v>
      </c>
      <c r="G98" s="2">
        <v>250</v>
      </c>
      <c r="H98" s="2">
        <v>51</v>
      </c>
      <c r="I98" s="2">
        <v>2</v>
      </c>
      <c r="J98" s="2">
        <v>10</v>
      </c>
      <c r="K98" s="1">
        <v>37</v>
      </c>
      <c r="L98" s="1">
        <v>0</v>
      </c>
      <c r="M98">
        <f t="shared" si="3"/>
        <v>303</v>
      </c>
      <c r="N98">
        <f>Tabla2[[#This Row],[Vendedor tapabocas bien puesto ]]+Tabla2[[#This Row],[Vendedor tapabocas mal puesto ]]+Tabla2[[#This Row],[Vendedor sin tapabocas ]]</f>
        <v>47</v>
      </c>
      <c r="O98" s="57">
        <f>Tabla2[[#This Row],[Tapabocas bien puesto ]]/Tabla2[[#This Row],[Total]]</f>
        <v>0.82508250825082508</v>
      </c>
      <c r="P98" s="56">
        <f>Tabla2[[#This Row],[Sin tapabocas]]/Tabla2[[#This Row],[Total]]</f>
        <v>6.6006600660066007E-3</v>
      </c>
      <c r="Q98" s="58">
        <f>Tabla2[[#This Row],[Vendedor tapabocas bien puesto ]]/Tabla2[[#This Row],[Total vendedor]]</f>
        <v>0.21276595744680851</v>
      </c>
      <c r="R98" s="56">
        <f>Tabla2[[#This Row],[Vendedor sin tapabocas ]]/Tabla2[[#This Row],[Total vendedor]]</f>
        <v>0</v>
      </c>
    </row>
    <row r="99" spans="1:18" x14ac:dyDescent="0.25">
      <c r="A99" s="52">
        <f t="shared" si="2"/>
        <v>44285</v>
      </c>
      <c r="B99" s="28" t="s">
        <v>91</v>
      </c>
      <c r="C99" s="1" t="s">
        <v>23</v>
      </c>
      <c r="D99" s="1" t="s">
        <v>40</v>
      </c>
      <c r="E99" s="1" t="s">
        <v>94</v>
      </c>
      <c r="F99" s="2" t="s">
        <v>15</v>
      </c>
      <c r="G99" s="2">
        <v>400</v>
      </c>
      <c r="H99" s="2">
        <v>28</v>
      </c>
      <c r="I99" s="2">
        <v>2</v>
      </c>
      <c r="J99" s="2">
        <v>3</v>
      </c>
      <c r="K99" s="1">
        <v>20</v>
      </c>
      <c r="L99" s="1">
        <v>0</v>
      </c>
      <c r="M99">
        <f t="shared" si="3"/>
        <v>430</v>
      </c>
      <c r="N99">
        <f>Tabla2[[#This Row],[Vendedor tapabocas bien puesto ]]+Tabla2[[#This Row],[Vendedor tapabocas mal puesto ]]+Tabla2[[#This Row],[Vendedor sin tapabocas ]]</f>
        <v>23</v>
      </c>
      <c r="O99" s="57">
        <f>Tabla2[[#This Row],[Tapabocas bien puesto ]]/Tabla2[[#This Row],[Total]]</f>
        <v>0.93023255813953487</v>
      </c>
      <c r="P99" s="56">
        <f>Tabla2[[#This Row],[Sin tapabocas]]/Tabla2[[#This Row],[Total]]</f>
        <v>4.6511627906976744E-3</v>
      </c>
      <c r="Q99" s="58">
        <f>Tabla2[[#This Row],[Vendedor tapabocas bien puesto ]]/Tabla2[[#This Row],[Total vendedor]]</f>
        <v>0.13043478260869565</v>
      </c>
      <c r="R99" s="56">
        <f>Tabla2[[#This Row],[Vendedor sin tapabocas ]]/Tabla2[[#This Row],[Total vendedor]]</f>
        <v>0</v>
      </c>
    </row>
    <row r="100" spans="1:18" x14ac:dyDescent="0.25">
      <c r="A100" s="52">
        <f t="shared" si="2"/>
        <v>44285</v>
      </c>
      <c r="B100" s="28" t="s">
        <v>91</v>
      </c>
      <c r="C100" s="1" t="s">
        <v>23</v>
      </c>
      <c r="D100" s="1" t="s">
        <v>40</v>
      </c>
      <c r="E100" s="1" t="s">
        <v>42</v>
      </c>
      <c r="F100" s="2" t="s">
        <v>13</v>
      </c>
      <c r="G100" s="2">
        <v>200</v>
      </c>
      <c r="H100" s="2">
        <v>41</v>
      </c>
      <c r="I100" s="2">
        <v>3</v>
      </c>
      <c r="J100" s="2">
        <v>2</v>
      </c>
      <c r="K100" s="1">
        <v>15</v>
      </c>
      <c r="L100" s="1">
        <v>1</v>
      </c>
      <c r="M100">
        <f t="shared" si="3"/>
        <v>244</v>
      </c>
      <c r="N100">
        <f>Tabla2[[#This Row],[Vendedor tapabocas bien puesto ]]+Tabla2[[#This Row],[Vendedor tapabocas mal puesto ]]+Tabla2[[#This Row],[Vendedor sin tapabocas ]]</f>
        <v>18</v>
      </c>
      <c r="O100" s="57">
        <f>Tabla2[[#This Row],[Tapabocas bien puesto ]]/Tabla2[[#This Row],[Total]]</f>
        <v>0.81967213114754101</v>
      </c>
      <c r="P100" s="56">
        <f>Tabla2[[#This Row],[Sin tapabocas]]/Tabla2[[#This Row],[Total]]</f>
        <v>1.2295081967213115E-2</v>
      </c>
      <c r="Q100" s="58">
        <f>Tabla2[[#This Row],[Vendedor tapabocas bien puesto ]]/Tabla2[[#This Row],[Total vendedor]]</f>
        <v>0.1111111111111111</v>
      </c>
      <c r="R100" s="56">
        <f>Tabla2[[#This Row],[Vendedor sin tapabocas ]]/Tabla2[[#This Row],[Total vendedor]]</f>
        <v>5.5555555555555552E-2</v>
      </c>
    </row>
    <row r="101" spans="1:18" x14ac:dyDescent="0.25">
      <c r="A101" s="52">
        <f t="shared" si="2"/>
        <v>44292</v>
      </c>
      <c r="B101" s="28" t="s">
        <v>95</v>
      </c>
      <c r="C101" s="1" t="s">
        <v>23</v>
      </c>
      <c r="D101" s="1" t="s">
        <v>65</v>
      </c>
      <c r="E101" s="1" t="s">
        <v>69</v>
      </c>
      <c r="F101" s="2" t="s">
        <v>15</v>
      </c>
      <c r="G101" s="2">
        <v>460</v>
      </c>
      <c r="H101" s="2">
        <v>73</v>
      </c>
      <c r="I101" s="2">
        <v>3</v>
      </c>
      <c r="J101" s="2">
        <v>19</v>
      </c>
      <c r="K101" s="1">
        <v>76</v>
      </c>
      <c r="L101" s="1">
        <v>0</v>
      </c>
      <c r="M101">
        <f t="shared" si="3"/>
        <v>536</v>
      </c>
      <c r="N101">
        <f>Tabla2[[#This Row],[Vendedor tapabocas bien puesto ]]+Tabla2[[#This Row],[Vendedor tapabocas mal puesto ]]+Tabla2[[#This Row],[Vendedor sin tapabocas ]]</f>
        <v>95</v>
      </c>
      <c r="O101" s="57">
        <f>Tabla2[[#This Row],[Tapabocas bien puesto ]]/Tabla2[[#This Row],[Total]]</f>
        <v>0.85820895522388063</v>
      </c>
      <c r="P101" s="56">
        <f>Tabla2[[#This Row],[Sin tapabocas]]/Tabla2[[#This Row],[Total]]</f>
        <v>5.597014925373134E-3</v>
      </c>
      <c r="Q101" s="58">
        <f>Tabla2[[#This Row],[Vendedor tapabocas bien puesto ]]/Tabla2[[#This Row],[Total vendedor]]</f>
        <v>0.2</v>
      </c>
      <c r="R101" s="56">
        <f>Tabla2[[#This Row],[Vendedor sin tapabocas ]]/Tabla2[[#This Row],[Total vendedor]]</f>
        <v>0</v>
      </c>
    </row>
    <row r="102" spans="1:18" x14ac:dyDescent="0.25">
      <c r="A102" s="52">
        <f t="shared" si="2"/>
        <v>44292</v>
      </c>
      <c r="B102" s="28" t="s">
        <v>95</v>
      </c>
      <c r="C102" s="1" t="s">
        <v>23</v>
      </c>
      <c r="D102" s="1" t="s">
        <v>65</v>
      </c>
      <c r="E102" s="1" t="s">
        <v>78</v>
      </c>
      <c r="F102" s="2" t="s">
        <v>14</v>
      </c>
      <c r="G102" s="2">
        <v>180</v>
      </c>
      <c r="H102" s="2">
        <v>23</v>
      </c>
      <c r="I102" s="2">
        <v>7</v>
      </c>
      <c r="J102" s="2">
        <v>1</v>
      </c>
      <c r="K102" s="1">
        <v>9</v>
      </c>
      <c r="L102" s="1">
        <v>0</v>
      </c>
      <c r="M102">
        <f t="shared" si="3"/>
        <v>210</v>
      </c>
      <c r="N102">
        <f>Tabla2[[#This Row],[Vendedor tapabocas bien puesto ]]+Tabla2[[#This Row],[Vendedor tapabocas mal puesto ]]+Tabla2[[#This Row],[Vendedor sin tapabocas ]]</f>
        <v>10</v>
      </c>
      <c r="O102" s="57">
        <f>Tabla2[[#This Row],[Tapabocas bien puesto ]]/Tabla2[[#This Row],[Total]]</f>
        <v>0.8571428571428571</v>
      </c>
      <c r="P102" s="56">
        <f>Tabla2[[#This Row],[Sin tapabocas]]/Tabla2[[#This Row],[Total]]</f>
        <v>3.3333333333333333E-2</v>
      </c>
      <c r="Q102" s="58">
        <f>Tabla2[[#This Row],[Vendedor tapabocas bien puesto ]]/Tabla2[[#This Row],[Total vendedor]]</f>
        <v>0.1</v>
      </c>
      <c r="R102" s="56">
        <f>Tabla2[[#This Row],[Vendedor sin tapabocas ]]/Tabla2[[#This Row],[Total vendedor]]</f>
        <v>0</v>
      </c>
    </row>
    <row r="103" spans="1:18" x14ac:dyDescent="0.25">
      <c r="A103" s="52">
        <f t="shared" si="2"/>
        <v>44292</v>
      </c>
      <c r="B103" s="28" t="s">
        <v>95</v>
      </c>
      <c r="C103" s="1" t="s">
        <v>23</v>
      </c>
      <c r="D103" s="1" t="s">
        <v>58</v>
      </c>
      <c r="E103" s="1" t="s">
        <v>59</v>
      </c>
      <c r="F103" s="2" t="s">
        <v>15</v>
      </c>
      <c r="G103" s="2">
        <v>270</v>
      </c>
      <c r="H103" s="2">
        <v>30</v>
      </c>
      <c r="I103" s="2">
        <v>0</v>
      </c>
      <c r="J103" s="2">
        <v>4</v>
      </c>
      <c r="K103" s="1">
        <v>11</v>
      </c>
      <c r="L103" s="1">
        <v>0</v>
      </c>
      <c r="M103">
        <f t="shared" si="3"/>
        <v>300</v>
      </c>
      <c r="N103">
        <f>Tabla2[[#This Row],[Vendedor tapabocas bien puesto ]]+Tabla2[[#This Row],[Vendedor tapabocas mal puesto ]]+Tabla2[[#This Row],[Vendedor sin tapabocas ]]</f>
        <v>15</v>
      </c>
      <c r="O103" s="57">
        <f>Tabla2[[#This Row],[Tapabocas bien puesto ]]/Tabla2[[#This Row],[Total]]</f>
        <v>0.9</v>
      </c>
      <c r="P103" s="56">
        <f>Tabla2[[#This Row],[Sin tapabocas]]/Tabla2[[#This Row],[Total]]</f>
        <v>0</v>
      </c>
      <c r="Q103" s="58">
        <f>Tabla2[[#This Row],[Vendedor tapabocas bien puesto ]]/Tabla2[[#This Row],[Total vendedor]]</f>
        <v>0.26666666666666666</v>
      </c>
      <c r="R103" s="56">
        <f>Tabla2[[#This Row],[Vendedor sin tapabocas ]]/Tabla2[[#This Row],[Total vendedor]]</f>
        <v>0</v>
      </c>
    </row>
    <row r="104" spans="1:18" x14ac:dyDescent="0.25">
      <c r="A104" s="52">
        <f t="shared" si="2"/>
        <v>44292</v>
      </c>
      <c r="B104" s="28" t="s">
        <v>95</v>
      </c>
      <c r="C104" s="1" t="s">
        <v>23</v>
      </c>
      <c r="D104" s="1" t="s">
        <v>58</v>
      </c>
      <c r="E104" s="1" t="s">
        <v>60</v>
      </c>
      <c r="F104" s="2" t="s">
        <v>13</v>
      </c>
      <c r="G104" s="2">
        <v>290</v>
      </c>
      <c r="H104" s="2">
        <v>48</v>
      </c>
      <c r="I104" s="2">
        <v>0</v>
      </c>
      <c r="J104" s="2">
        <v>4</v>
      </c>
      <c r="K104" s="1">
        <v>7</v>
      </c>
      <c r="L104" s="1">
        <v>0</v>
      </c>
      <c r="M104">
        <f t="shared" si="3"/>
        <v>338</v>
      </c>
      <c r="N104">
        <f>Tabla2[[#This Row],[Vendedor tapabocas bien puesto ]]+Tabla2[[#This Row],[Vendedor tapabocas mal puesto ]]+Tabla2[[#This Row],[Vendedor sin tapabocas ]]</f>
        <v>11</v>
      </c>
      <c r="O104" s="57">
        <f>Tabla2[[#This Row],[Tapabocas bien puesto ]]/Tabla2[[#This Row],[Total]]</f>
        <v>0.85798816568047342</v>
      </c>
      <c r="P104" s="56">
        <f>Tabla2[[#This Row],[Sin tapabocas]]/Tabla2[[#This Row],[Total]]</f>
        <v>0</v>
      </c>
      <c r="Q104" s="58">
        <f>Tabla2[[#This Row],[Vendedor tapabocas bien puesto ]]/Tabla2[[#This Row],[Total vendedor]]</f>
        <v>0.36363636363636365</v>
      </c>
      <c r="R104" s="56">
        <f>Tabla2[[#This Row],[Vendedor sin tapabocas ]]/Tabla2[[#This Row],[Total vendedor]]</f>
        <v>0</v>
      </c>
    </row>
    <row r="105" spans="1:18" x14ac:dyDescent="0.25">
      <c r="A105" s="52">
        <f t="shared" si="2"/>
        <v>44292</v>
      </c>
      <c r="B105" s="28" t="s">
        <v>95</v>
      </c>
      <c r="C105" s="1" t="s">
        <v>23</v>
      </c>
      <c r="D105" s="1" t="s">
        <v>58</v>
      </c>
      <c r="E105" s="1" t="s">
        <v>60</v>
      </c>
      <c r="F105" s="2" t="s">
        <v>14</v>
      </c>
      <c r="G105" s="2">
        <v>260</v>
      </c>
      <c r="H105" s="2">
        <v>66</v>
      </c>
      <c r="I105" s="2">
        <v>4</v>
      </c>
      <c r="J105" s="2">
        <v>4</v>
      </c>
      <c r="K105" s="1">
        <v>7</v>
      </c>
      <c r="L105" s="1">
        <v>0</v>
      </c>
      <c r="M105">
        <f t="shared" si="3"/>
        <v>330</v>
      </c>
      <c r="N105">
        <f>Tabla2[[#This Row],[Vendedor tapabocas bien puesto ]]+Tabla2[[#This Row],[Vendedor tapabocas mal puesto ]]+Tabla2[[#This Row],[Vendedor sin tapabocas ]]</f>
        <v>11</v>
      </c>
      <c r="O105" s="57">
        <f>Tabla2[[#This Row],[Tapabocas bien puesto ]]/Tabla2[[#This Row],[Total]]</f>
        <v>0.78787878787878785</v>
      </c>
      <c r="P105" s="56">
        <f>Tabla2[[#This Row],[Sin tapabocas]]/Tabla2[[#This Row],[Total]]</f>
        <v>1.2121212121212121E-2</v>
      </c>
      <c r="Q105" s="58">
        <f>Tabla2[[#This Row],[Vendedor tapabocas bien puesto ]]/Tabla2[[#This Row],[Total vendedor]]</f>
        <v>0.36363636363636365</v>
      </c>
      <c r="R105" s="56">
        <f>Tabla2[[#This Row],[Vendedor sin tapabocas ]]/Tabla2[[#This Row],[Total vendedor]]</f>
        <v>0</v>
      </c>
    </row>
    <row r="106" spans="1:18" x14ac:dyDescent="0.25">
      <c r="A106" s="52">
        <f t="shared" si="2"/>
        <v>44292</v>
      </c>
      <c r="B106" s="28" t="s">
        <v>95</v>
      </c>
      <c r="C106" s="1" t="s">
        <v>23</v>
      </c>
      <c r="D106" s="1" t="s">
        <v>61</v>
      </c>
      <c r="E106" s="1" t="s">
        <v>62</v>
      </c>
      <c r="F106" s="2" t="s">
        <v>13</v>
      </c>
      <c r="G106" s="2">
        <v>270</v>
      </c>
      <c r="H106" s="2">
        <v>18</v>
      </c>
      <c r="I106" s="2">
        <v>1</v>
      </c>
      <c r="J106" s="2">
        <v>5</v>
      </c>
      <c r="K106" s="1">
        <v>2</v>
      </c>
      <c r="L106" s="1">
        <v>0</v>
      </c>
      <c r="M106">
        <f t="shared" si="3"/>
        <v>289</v>
      </c>
      <c r="N106">
        <f>Tabla2[[#This Row],[Vendedor tapabocas bien puesto ]]+Tabla2[[#This Row],[Vendedor tapabocas mal puesto ]]+Tabla2[[#This Row],[Vendedor sin tapabocas ]]</f>
        <v>7</v>
      </c>
      <c r="O106" s="57">
        <f>Tabla2[[#This Row],[Tapabocas bien puesto ]]/Tabla2[[#This Row],[Total]]</f>
        <v>0.93425605536332179</v>
      </c>
      <c r="P106" s="56">
        <f>Tabla2[[#This Row],[Sin tapabocas]]/Tabla2[[#This Row],[Total]]</f>
        <v>3.4602076124567475E-3</v>
      </c>
      <c r="Q106" s="58">
        <f>Tabla2[[#This Row],[Vendedor tapabocas bien puesto ]]/Tabla2[[#This Row],[Total vendedor]]</f>
        <v>0.7142857142857143</v>
      </c>
      <c r="R106" s="56">
        <f>Tabla2[[#This Row],[Vendedor sin tapabocas ]]/Tabla2[[#This Row],[Total vendedor]]</f>
        <v>0</v>
      </c>
    </row>
    <row r="107" spans="1:18" x14ac:dyDescent="0.25">
      <c r="A107" s="52">
        <f t="shared" si="2"/>
        <v>44292</v>
      </c>
      <c r="B107" s="28" t="s">
        <v>95</v>
      </c>
      <c r="C107" s="1" t="s">
        <v>23</v>
      </c>
      <c r="D107" s="1" t="s">
        <v>61</v>
      </c>
      <c r="E107" s="1" t="s">
        <v>63</v>
      </c>
      <c r="F107" s="2" t="s">
        <v>15</v>
      </c>
      <c r="G107" s="2">
        <v>310</v>
      </c>
      <c r="H107" s="2">
        <v>47</v>
      </c>
      <c r="I107" s="2">
        <v>1</v>
      </c>
      <c r="J107" s="2">
        <v>13</v>
      </c>
      <c r="K107" s="1">
        <v>19</v>
      </c>
      <c r="L107" s="1">
        <v>0</v>
      </c>
      <c r="M107">
        <f t="shared" si="3"/>
        <v>358</v>
      </c>
      <c r="N107">
        <f>Tabla2[[#This Row],[Vendedor tapabocas bien puesto ]]+Tabla2[[#This Row],[Vendedor tapabocas mal puesto ]]+Tabla2[[#This Row],[Vendedor sin tapabocas ]]</f>
        <v>32</v>
      </c>
      <c r="O107" s="57">
        <f>Tabla2[[#This Row],[Tapabocas bien puesto ]]/Tabla2[[#This Row],[Total]]</f>
        <v>0.86592178770949724</v>
      </c>
      <c r="P107" s="56">
        <f>Tabla2[[#This Row],[Sin tapabocas]]/Tabla2[[#This Row],[Total]]</f>
        <v>2.7932960893854749E-3</v>
      </c>
      <c r="Q107" s="58">
        <f>Tabla2[[#This Row],[Vendedor tapabocas bien puesto ]]/Tabla2[[#This Row],[Total vendedor]]</f>
        <v>0.40625</v>
      </c>
      <c r="R107" s="56">
        <f>Tabla2[[#This Row],[Vendedor sin tapabocas ]]/Tabla2[[#This Row],[Total vendedor]]</f>
        <v>0</v>
      </c>
    </row>
    <row r="108" spans="1:18" x14ac:dyDescent="0.25">
      <c r="A108" s="52">
        <f t="shared" si="2"/>
        <v>44292</v>
      </c>
      <c r="B108" s="28" t="s">
        <v>95</v>
      </c>
      <c r="C108" s="1" t="s">
        <v>23</v>
      </c>
      <c r="D108" s="1" t="s">
        <v>61</v>
      </c>
      <c r="E108" s="1" t="s">
        <v>96</v>
      </c>
      <c r="F108" s="2" t="s">
        <v>14</v>
      </c>
      <c r="G108" s="2">
        <v>190</v>
      </c>
      <c r="H108" s="2">
        <v>11</v>
      </c>
      <c r="I108" s="2">
        <v>1</v>
      </c>
      <c r="J108" s="2">
        <v>7</v>
      </c>
      <c r="K108" s="1">
        <v>3</v>
      </c>
      <c r="L108" s="1">
        <v>0</v>
      </c>
      <c r="M108">
        <f t="shared" si="3"/>
        <v>202</v>
      </c>
      <c r="N108">
        <f>Tabla2[[#This Row],[Vendedor tapabocas bien puesto ]]+Tabla2[[#This Row],[Vendedor tapabocas mal puesto ]]+Tabla2[[#This Row],[Vendedor sin tapabocas ]]</f>
        <v>10</v>
      </c>
      <c r="O108" s="57">
        <f>Tabla2[[#This Row],[Tapabocas bien puesto ]]/Tabla2[[#This Row],[Total]]</f>
        <v>0.94059405940594054</v>
      </c>
      <c r="P108" s="56">
        <f>Tabla2[[#This Row],[Sin tapabocas]]/Tabla2[[#This Row],[Total]]</f>
        <v>4.9504950495049506E-3</v>
      </c>
      <c r="Q108" s="58">
        <f>Tabla2[[#This Row],[Vendedor tapabocas bien puesto ]]/Tabla2[[#This Row],[Total vendedor]]</f>
        <v>0.7</v>
      </c>
      <c r="R108" s="56">
        <f>Tabla2[[#This Row],[Vendedor sin tapabocas ]]/Tabla2[[#This Row],[Total vendedor]]</f>
        <v>0</v>
      </c>
    </row>
    <row r="109" spans="1:18" x14ac:dyDescent="0.25">
      <c r="A109" s="52">
        <f t="shared" si="2"/>
        <v>44292</v>
      </c>
      <c r="B109" s="28" t="s">
        <v>95</v>
      </c>
      <c r="C109" s="1" t="s">
        <v>23</v>
      </c>
      <c r="D109" s="1" t="s">
        <v>65</v>
      </c>
      <c r="E109" s="1" t="s">
        <v>66</v>
      </c>
      <c r="F109" s="2" t="s">
        <v>13</v>
      </c>
      <c r="G109" s="2">
        <v>220</v>
      </c>
      <c r="H109" s="2">
        <v>36</v>
      </c>
      <c r="I109" s="2">
        <v>4</v>
      </c>
      <c r="J109" s="2">
        <v>9</v>
      </c>
      <c r="K109" s="1">
        <v>22</v>
      </c>
      <c r="L109" s="1">
        <v>0</v>
      </c>
      <c r="M109">
        <f t="shared" si="3"/>
        <v>260</v>
      </c>
      <c r="N109">
        <f>Tabla2[[#This Row],[Vendedor tapabocas bien puesto ]]+Tabla2[[#This Row],[Vendedor tapabocas mal puesto ]]+Tabla2[[#This Row],[Vendedor sin tapabocas ]]</f>
        <v>31</v>
      </c>
      <c r="O109" s="57">
        <f>Tabla2[[#This Row],[Tapabocas bien puesto ]]/Tabla2[[#This Row],[Total]]</f>
        <v>0.84615384615384615</v>
      </c>
      <c r="P109" s="56">
        <f>Tabla2[[#This Row],[Sin tapabocas]]/Tabla2[[#This Row],[Total]]</f>
        <v>1.5384615384615385E-2</v>
      </c>
      <c r="Q109" s="58">
        <f>Tabla2[[#This Row],[Vendedor tapabocas bien puesto ]]/Tabla2[[#This Row],[Total vendedor]]</f>
        <v>0.29032258064516131</v>
      </c>
      <c r="R109" s="56">
        <f>Tabla2[[#This Row],[Vendedor sin tapabocas ]]/Tabla2[[#This Row],[Total vendedor]]</f>
        <v>0</v>
      </c>
    </row>
    <row r="110" spans="1:18" x14ac:dyDescent="0.25">
      <c r="A110" s="52">
        <f t="shared" si="2"/>
        <v>44292</v>
      </c>
      <c r="B110" s="28" t="s">
        <v>95</v>
      </c>
      <c r="C110" s="1" t="s">
        <v>23</v>
      </c>
      <c r="D110" s="1" t="s">
        <v>67</v>
      </c>
      <c r="E110" s="1" t="s">
        <v>97</v>
      </c>
      <c r="F110" s="2" t="s">
        <v>13</v>
      </c>
      <c r="G110" s="2">
        <v>110</v>
      </c>
      <c r="H110" s="2">
        <v>18</v>
      </c>
      <c r="I110" s="2">
        <v>2</v>
      </c>
      <c r="J110" s="2">
        <v>1</v>
      </c>
      <c r="K110" s="1">
        <v>0</v>
      </c>
      <c r="L110" s="1">
        <v>0</v>
      </c>
      <c r="M110">
        <f t="shared" si="3"/>
        <v>130</v>
      </c>
      <c r="N110">
        <f>Tabla2[[#This Row],[Vendedor tapabocas bien puesto ]]+Tabla2[[#This Row],[Vendedor tapabocas mal puesto ]]+Tabla2[[#This Row],[Vendedor sin tapabocas ]]</f>
        <v>1</v>
      </c>
      <c r="O110" s="57">
        <f>Tabla2[[#This Row],[Tapabocas bien puesto ]]/Tabla2[[#This Row],[Total]]</f>
        <v>0.84615384615384615</v>
      </c>
      <c r="P110" s="56">
        <f>Tabla2[[#This Row],[Sin tapabocas]]/Tabla2[[#This Row],[Total]]</f>
        <v>1.5384615384615385E-2</v>
      </c>
      <c r="Q110" s="58">
        <f>Tabla2[[#This Row],[Vendedor tapabocas bien puesto ]]/Tabla2[[#This Row],[Total vendedor]]</f>
        <v>1</v>
      </c>
      <c r="R110" s="56">
        <f>Tabla2[[#This Row],[Vendedor sin tapabocas ]]/Tabla2[[#This Row],[Total vendedor]]</f>
        <v>0</v>
      </c>
    </row>
    <row r="111" spans="1:18" x14ac:dyDescent="0.25">
      <c r="A111" s="52">
        <f t="shared" si="2"/>
        <v>44292</v>
      </c>
      <c r="B111" s="28" t="s">
        <v>95</v>
      </c>
      <c r="C111" s="1" t="s">
        <v>23</v>
      </c>
      <c r="D111" s="1" t="s">
        <v>67</v>
      </c>
      <c r="E111" s="1" t="s">
        <v>31</v>
      </c>
      <c r="F111" s="2" t="s">
        <v>15</v>
      </c>
      <c r="G111" s="2">
        <v>280</v>
      </c>
      <c r="H111" s="2">
        <v>54</v>
      </c>
      <c r="I111" s="2">
        <v>7</v>
      </c>
      <c r="J111" s="2">
        <v>11</v>
      </c>
      <c r="K111" s="1">
        <v>17</v>
      </c>
      <c r="L111" s="1">
        <v>0</v>
      </c>
      <c r="M111">
        <f t="shared" si="3"/>
        <v>341</v>
      </c>
      <c r="N111">
        <f>Tabla2[[#This Row],[Vendedor tapabocas bien puesto ]]+Tabla2[[#This Row],[Vendedor tapabocas mal puesto ]]+Tabla2[[#This Row],[Vendedor sin tapabocas ]]</f>
        <v>28</v>
      </c>
      <c r="O111" s="57">
        <f>Tabla2[[#This Row],[Tapabocas bien puesto ]]/Tabla2[[#This Row],[Total]]</f>
        <v>0.82111436950146632</v>
      </c>
      <c r="P111" s="56">
        <f>Tabla2[[#This Row],[Sin tapabocas]]/Tabla2[[#This Row],[Total]]</f>
        <v>2.0527859237536656E-2</v>
      </c>
      <c r="Q111" s="58">
        <f>Tabla2[[#This Row],[Vendedor tapabocas bien puesto ]]/Tabla2[[#This Row],[Total vendedor]]</f>
        <v>0.39285714285714285</v>
      </c>
      <c r="R111" s="56">
        <f>Tabla2[[#This Row],[Vendedor sin tapabocas ]]/Tabla2[[#This Row],[Total vendedor]]</f>
        <v>0</v>
      </c>
    </row>
    <row r="112" spans="1:18" x14ac:dyDescent="0.25">
      <c r="A112" s="52">
        <f t="shared" si="2"/>
        <v>44292</v>
      </c>
      <c r="B112" s="28" t="s">
        <v>95</v>
      </c>
      <c r="C112" s="1" t="s">
        <v>23</v>
      </c>
      <c r="D112" s="1" t="s">
        <v>67</v>
      </c>
      <c r="E112" s="1" t="s">
        <v>31</v>
      </c>
      <c r="F112" s="2" t="s">
        <v>14</v>
      </c>
      <c r="G112" s="2">
        <v>420</v>
      </c>
      <c r="H112" s="2">
        <v>81</v>
      </c>
      <c r="I112" s="2">
        <v>3</v>
      </c>
      <c r="J112" s="2">
        <v>28</v>
      </c>
      <c r="K112" s="1">
        <v>81</v>
      </c>
      <c r="L112" s="1">
        <v>0</v>
      </c>
      <c r="M112">
        <f t="shared" si="3"/>
        <v>504</v>
      </c>
      <c r="N112">
        <f>Tabla2[[#This Row],[Vendedor tapabocas bien puesto ]]+Tabla2[[#This Row],[Vendedor tapabocas mal puesto ]]+Tabla2[[#This Row],[Vendedor sin tapabocas ]]</f>
        <v>109</v>
      </c>
      <c r="O112" s="57">
        <f>Tabla2[[#This Row],[Tapabocas bien puesto ]]/Tabla2[[#This Row],[Total]]</f>
        <v>0.83333333333333337</v>
      </c>
      <c r="P112" s="56">
        <f>Tabla2[[#This Row],[Sin tapabocas]]/Tabla2[[#This Row],[Total]]</f>
        <v>5.9523809523809521E-3</v>
      </c>
      <c r="Q112" s="58">
        <f>Tabla2[[#This Row],[Vendedor tapabocas bien puesto ]]/Tabla2[[#This Row],[Total vendedor]]</f>
        <v>0.25688073394495414</v>
      </c>
      <c r="R112" s="56">
        <f>Tabla2[[#This Row],[Vendedor sin tapabocas ]]/Tabla2[[#This Row],[Total vendedor]]</f>
        <v>0</v>
      </c>
    </row>
    <row r="113" spans="1:18" x14ac:dyDescent="0.25">
      <c r="A113" s="52">
        <f t="shared" si="2"/>
        <v>44293</v>
      </c>
      <c r="B113" s="28" t="s">
        <v>98</v>
      </c>
      <c r="C113" s="1" t="s">
        <v>23</v>
      </c>
      <c r="D113" s="1" t="s">
        <v>53</v>
      </c>
      <c r="E113" s="1" t="s">
        <v>99</v>
      </c>
      <c r="F113" s="2" t="s">
        <v>13</v>
      </c>
      <c r="G113" s="2">
        <v>210</v>
      </c>
      <c r="H113" s="2">
        <v>35</v>
      </c>
      <c r="I113" s="2">
        <v>0</v>
      </c>
      <c r="J113" s="2">
        <v>2</v>
      </c>
      <c r="K113" s="1">
        <v>0</v>
      </c>
      <c r="L113" s="1">
        <v>0</v>
      </c>
      <c r="M113">
        <f t="shared" si="3"/>
        <v>245</v>
      </c>
      <c r="N113">
        <f>Tabla2[[#This Row],[Vendedor tapabocas bien puesto ]]+Tabla2[[#This Row],[Vendedor tapabocas mal puesto ]]+Tabla2[[#This Row],[Vendedor sin tapabocas ]]</f>
        <v>2</v>
      </c>
      <c r="O113" s="57">
        <f>Tabla2[[#This Row],[Tapabocas bien puesto ]]/Tabla2[[#This Row],[Total]]</f>
        <v>0.8571428571428571</v>
      </c>
      <c r="P113" s="56">
        <f>Tabla2[[#This Row],[Sin tapabocas]]/Tabla2[[#This Row],[Total]]</f>
        <v>0</v>
      </c>
      <c r="Q113" s="58">
        <f>Tabla2[[#This Row],[Vendedor tapabocas bien puesto ]]/Tabla2[[#This Row],[Total vendedor]]</f>
        <v>1</v>
      </c>
      <c r="R113" s="56">
        <f>Tabla2[[#This Row],[Vendedor sin tapabocas ]]/Tabla2[[#This Row],[Total vendedor]]</f>
        <v>0</v>
      </c>
    </row>
    <row r="114" spans="1:18" x14ac:dyDescent="0.25">
      <c r="A114" s="52">
        <f t="shared" si="2"/>
        <v>44293</v>
      </c>
      <c r="B114" s="28" t="s">
        <v>98</v>
      </c>
      <c r="C114" s="1" t="s">
        <v>23</v>
      </c>
      <c r="D114" s="1" t="s">
        <v>34</v>
      </c>
      <c r="E114" s="1" t="s">
        <v>34</v>
      </c>
      <c r="F114" s="2" t="s">
        <v>13</v>
      </c>
      <c r="G114" s="2">
        <v>230</v>
      </c>
      <c r="H114" s="2">
        <v>30</v>
      </c>
      <c r="I114" s="2">
        <v>2</v>
      </c>
      <c r="J114" s="2">
        <v>15</v>
      </c>
      <c r="K114" s="1">
        <v>26</v>
      </c>
      <c r="L114" s="1">
        <v>0</v>
      </c>
      <c r="M114">
        <f t="shared" si="3"/>
        <v>262</v>
      </c>
      <c r="N114">
        <f>Tabla2[[#This Row],[Vendedor tapabocas bien puesto ]]+Tabla2[[#This Row],[Vendedor tapabocas mal puesto ]]+Tabla2[[#This Row],[Vendedor sin tapabocas ]]</f>
        <v>41</v>
      </c>
      <c r="O114" s="57">
        <f>Tabla2[[#This Row],[Tapabocas bien puesto ]]/Tabla2[[#This Row],[Total]]</f>
        <v>0.87786259541984735</v>
      </c>
      <c r="P114" s="56">
        <f>Tabla2[[#This Row],[Sin tapabocas]]/Tabla2[[#This Row],[Total]]</f>
        <v>7.6335877862595417E-3</v>
      </c>
      <c r="Q114" s="58">
        <f>Tabla2[[#This Row],[Vendedor tapabocas bien puesto ]]/Tabla2[[#This Row],[Total vendedor]]</f>
        <v>0.36585365853658536</v>
      </c>
      <c r="R114" s="56">
        <f>Tabla2[[#This Row],[Vendedor sin tapabocas ]]/Tabla2[[#This Row],[Total vendedor]]</f>
        <v>0</v>
      </c>
    </row>
    <row r="115" spans="1:18" x14ac:dyDescent="0.25">
      <c r="A115" s="52">
        <f t="shared" si="2"/>
        <v>44293</v>
      </c>
      <c r="B115" s="28" t="s">
        <v>98</v>
      </c>
      <c r="C115" s="1" t="s">
        <v>23</v>
      </c>
      <c r="D115" s="1" t="s">
        <v>34</v>
      </c>
      <c r="E115" s="1" t="s">
        <v>34</v>
      </c>
      <c r="F115" s="2" t="s">
        <v>14</v>
      </c>
      <c r="G115" s="2">
        <v>240</v>
      </c>
      <c r="H115" s="2">
        <v>55</v>
      </c>
      <c r="I115" s="2">
        <v>3</v>
      </c>
      <c r="J115" s="2">
        <v>6</v>
      </c>
      <c r="K115" s="1">
        <v>9</v>
      </c>
      <c r="L115" s="1">
        <v>0</v>
      </c>
      <c r="M115">
        <f t="shared" si="3"/>
        <v>298</v>
      </c>
      <c r="N115">
        <f>Tabla2[[#This Row],[Vendedor tapabocas bien puesto ]]+Tabla2[[#This Row],[Vendedor tapabocas mal puesto ]]+Tabla2[[#This Row],[Vendedor sin tapabocas ]]</f>
        <v>15</v>
      </c>
      <c r="O115" s="57">
        <f>Tabla2[[#This Row],[Tapabocas bien puesto ]]/Tabla2[[#This Row],[Total]]</f>
        <v>0.80536912751677847</v>
      </c>
      <c r="P115" s="56">
        <f>Tabla2[[#This Row],[Sin tapabocas]]/Tabla2[[#This Row],[Total]]</f>
        <v>1.0067114093959731E-2</v>
      </c>
      <c r="Q115" s="58">
        <f>Tabla2[[#This Row],[Vendedor tapabocas bien puesto ]]/Tabla2[[#This Row],[Total vendedor]]</f>
        <v>0.4</v>
      </c>
      <c r="R115" s="56">
        <f>Tabla2[[#This Row],[Vendedor sin tapabocas ]]/Tabla2[[#This Row],[Total vendedor]]</f>
        <v>0</v>
      </c>
    </row>
    <row r="116" spans="1:18" x14ac:dyDescent="0.25">
      <c r="A116" s="52">
        <f t="shared" si="2"/>
        <v>44293</v>
      </c>
      <c r="B116" s="28" t="s">
        <v>98</v>
      </c>
      <c r="C116" s="1" t="s">
        <v>23</v>
      </c>
      <c r="D116" s="1" t="s">
        <v>34</v>
      </c>
      <c r="E116" s="1" t="s">
        <v>35</v>
      </c>
      <c r="F116" s="2" t="s">
        <v>15</v>
      </c>
      <c r="G116" s="2">
        <v>490</v>
      </c>
      <c r="H116" s="2">
        <v>28</v>
      </c>
      <c r="I116" s="2">
        <v>0</v>
      </c>
      <c r="J116" s="2">
        <v>2</v>
      </c>
      <c r="K116" s="1">
        <v>5</v>
      </c>
      <c r="L116" s="1">
        <v>0</v>
      </c>
      <c r="M116">
        <f t="shared" si="3"/>
        <v>518</v>
      </c>
      <c r="N116">
        <f>Tabla2[[#This Row],[Vendedor tapabocas bien puesto ]]+Tabla2[[#This Row],[Vendedor tapabocas mal puesto ]]+Tabla2[[#This Row],[Vendedor sin tapabocas ]]</f>
        <v>7</v>
      </c>
      <c r="O116" s="57">
        <f>Tabla2[[#This Row],[Tapabocas bien puesto ]]/Tabla2[[#This Row],[Total]]</f>
        <v>0.94594594594594594</v>
      </c>
      <c r="P116" s="56">
        <f>Tabla2[[#This Row],[Sin tapabocas]]/Tabla2[[#This Row],[Total]]</f>
        <v>0</v>
      </c>
      <c r="Q116" s="58">
        <f>Tabla2[[#This Row],[Vendedor tapabocas bien puesto ]]/Tabla2[[#This Row],[Total vendedor]]</f>
        <v>0.2857142857142857</v>
      </c>
      <c r="R116" s="56">
        <f>Tabla2[[#This Row],[Vendedor sin tapabocas ]]/Tabla2[[#This Row],[Total vendedor]]</f>
        <v>0</v>
      </c>
    </row>
    <row r="117" spans="1:18" x14ac:dyDescent="0.25">
      <c r="A117" s="52">
        <f t="shared" si="2"/>
        <v>44293</v>
      </c>
      <c r="B117" s="28" t="s">
        <v>98</v>
      </c>
      <c r="C117" s="1" t="s">
        <v>23</v>
      </c>
      <c r="D117" s="1" t="s">
        <v>53</v>
      </c>
      <c r="E117" s="1" t="s">
        <v>55</v>
      </c>
      <c r="F117" s="2" t="s">
        <v>14</v>
      </c>
      <c r="G117" s="2">
        <v>310</v>
      </c>
      <c r="H117" s="2">
        <v>56</v>
      </c>
      <c r="I117" s="2">
        <v>4</v>
      </c>
      <c r="J117" s="2">
        <v>19</v>
      </c>
      <c r="K117" s="1">
        <v>30</v>
      </c>
      <c r="L117" s="1">
        <v>0</v>
      </c>
      <c r="M117">
        <f t="shared" si="3"/>
        <v>370</v>
      </c>
      <c r="N117">
        <f>Tabla2[[#This Row],[Vendedor tapabocas bien puesto ]]+Tabla2[[#This Row],[Vendedor tapabocas mal puesto ]]+Tabla2[[#This Row],[Vendedor sin tapabocas ]]</f>
        <v>49</v>
      </c>
      <c r="O117" s="57">
        <f>Tabla2[[#This Row],[Tapabocas bien puesto ]]/Tabla2[[#This Row],[Total]]</f>
        <v>0.83783783783783783</v>
      </c>
      <c r="P117" s="56">
        <f>Tabla2[[#This Row],[Sin tapabocas]]/Tabla2[[#This Row],[Total]]</f>
        <v>1.0810810810810811E-2</v>
      </c>
      <c r="Q117" s="58">
        <f>Tabla2[[#This Row],[Vendedor tapabocas bien puesto ]]/Tabla2[[#This Row],[Total vendedor]]</f>
        <v>0.38775510204081631</v>
      </c>
      <c r="R117" s="56">
        <f>Tabla2[[#This Row],[Vendedor sin tapabocas ]]/Tabla2[[#This Row],[Total vendedor]]</f>
        <v>0</v>
      </c>
    </row>
    <row r="118" spans="1:18" x14ac:dyDescent="0.25">
      <c r="A118" s="52">
        <f t="shared" si="2"/>
        <v>44293</v>
      </c>
      <c r="B118" s="28" t="s">
        <v>98</v>
      </c>
      <c r="C118" s="1" t="s">
        <v>23</v>
      </c>
      <c r="D118" s="1" t="s">
        <v>53</v>
      </c>
      <c r="E118" s="1" t="s">
        <v>100</v>
      </c>
      <c r="F118" s="2" t="s">
        <v>15</v>
      </c>
      <c r="G118" s="2">
        <v>390</v>
      </c>
      <c r="H118" s="2">
        <v>25</v>
      </c>
      <c r="I118" s="2">
        <v>0</v>
      </c>
      <c r="J118" s="2">
        <v>3</v>
      </c>
      <c r="K118" s="1">
        <v>4</v>
      </c>
      <c r="L118" s="1">
        <v>0</v>
      </c>
      <c r="M118">
        <f t="shared" si="3"/>
        <v>415</v>
      </c>
      <c r="N118">
        <f>Tabla2[[#This Row],[Vendedor tapabocas bien puesto ]]+Tabla2[[#This Row],[Vendedor tapabocas mal puesto ]]+Tabla2[[#This Row],[Vendedor sin tapabocas ]]</f>
        <v>7</v>
      </c>
      <c r="O118" s="57">
        <f>Tabla2[[#This Row],[Tapabocas bien puesto ]]/Tabla2[[#This Row],[Total]]</f>
        <v>0.93975903614457834</v>
      </c>
      <c r="P118" s="56">
        <f>Tabla2[[#This Row],[Sin tapabocas]]/Tabla2[[#This Row],[Total]]</f>
        <v>0</v>
      </c>
      <c r="Q118" s="58">
        <f>Tabla2[[#This Row],[Vendedor tapabocas bien puesto ]]/Tabla2[[#This Row],[Total vendedor]]</f>
        <v>0.42857142857142855</v>
      </c>
      <c r="R118" s="56">
        <f>Tabla2[[#This Row],[Vendedor sin tapabocas ]]/Tabla2[[#This Row],[Total vendedor]]</f>
        <v>0</v>
      </c>
    </row>
    <row r="119" spans="1:18" x14ac:dyDescent="0.25">
      <c r="A119" s="52">
        <f t="shared" si="2"/>
        <v>44293</v>
      </c>
      <c r="B119" s="28" t="s">
        <v>98</v>
      </c>
      <c r="C119" s="1" t="s">
        <v>23</v>
      </c>
      <c r="D119" s="1" t="s">
        <v>44</v>
      </c>
      <c r="E119" s="1" t="s">
        <v>51</v>
      </c>
      <c r="F119" s="2" t="s">
        <v>14</v>
      </c>
      <c r="G119" s="2">
        <v>310</v>
      </c>
      <c r="H119" s="2">
        <v>57</v>
      </c>
      <c r="I119" s="2">
        <v>4</v>
      </c>
      <c r="J119" s="2">
        <v>3</v>
      </c>
      <c r="K119" s="1">
        <v>5</v>
      </c>
      <c r="L119" s="1">
        <v>0</v>
      </c>
      <c r="M119">
        <f t="shared" si="3"/>
        <v>371</v>
      </c>
      <c r="N119">
        <f>Tabla2[[#This Row],[Vendedor tapabocas bien puesto ]]+Tabla2[[#This Row],[Vendedor tapabocas mal puesto ]]+Tabla2[[#This Row],[Vendedor sin tapabocas ]]</f>
        <v>8</v>
      </c>
      <c r="O119" s="57">
        <f>Tabla2[[#This Row],[Tapabocas bien puesto ]]/Tabla2[[#This Row],[Total]]</f>
        <v>0.83557951482479786</v>
      </c>
      <c r="P119" s="56">
        <f>Tabla2[[#This Row],[Sin tapabocas]]/Tabla2[[#This Row],[Total]]</f>
        <v>1.078167115902965E-2</v>
      </c>
      <c r="Q119" s="58">
        <f>Tabla2[[#This Row],[Vendedor tapabocas bien puesto ]]/Tabla2[[#This Row],[Total vendedor]]</f>
        <v>0.375</v>
      </c>
      <c r="R119" s="56">
        <f>Tabla2[[#This Row],[Vendedor sin tapabocas ]]/Tabla2[[#This Row],[Total vendedor]]</f>
        <v>0</v>
      </c>
    </row>
    <row r="120" spans="1:18" x14ac:dyDescent="0.25">
      <c r="A120" s="52">
        <f t="shared" si="2"/>
        <v>44293</v>
      </c>
      <c r="B120" s="28" t="s">
        <v>98</v>
      </c>
      <c r="C120" s="1" t="s">
        <v>23</v>
      </c>
      <c r="D120" s="1" t="s">
        <v>44</v>
      </c>
      <c r="E120" s="1" t="s">
        <v>101</v>
      </c>
      <c r="F120" s="2" t="s">
        <v>13</v>
      </c>
      <c r="G120" s="2">
        <v>310</v>
      </c>
      <c r="H120" s="2">
        <v>43</v>
      </c>
      <c r="I120" s="2">
        <v>1</v>
      </c>
      <c r="J120" s="2">
        <v>13</v>
      </c>
      <c r="K120" s="1">
        <v>27</v>
      </c>
      <c r="L120" s="1">
        <v>2</v>
      </c>
      <c r="M120">
        <f t="shared" si="3"/>
        <v>354</v>
      </c>
      <c r="N120">
        <f>Tabla2[[#This Row],[Vendedor tapabocas bien puesto ]]+Tabla2[[#This Row],[Vendedor tapabocas mal puesto ]]+Tabla2[[#This Row],[Vendedor sin tapabocas ]]</f>
        <v>42</v>
      </c>
      <c r="O120" s="57">
        <f>Tabla2[[#This Row],[Tapabocas bien puesto ]]/Tabla2[[#This Row],[Total]]</f>
        <v>0.87570621468926557</v>
      </c>
      <c r="P120" s="56">
        <f>Tabla2[[#This Row],[Sin tapabocas]]/Tabla2[[#This Row],[Total]]</f>
        <v>2.8248587570621469E-3</v>
      </c>
      <c r="Q120" s="58">
        <f>Tabla2[[#This Row],[Vendedor tapabocas bien puesto ]]/Tabla2[[#This Row],[Total vendedor]]</f>
        <v>0.30952380952380953</v>
      </c>
      <c r="R120" s="56">
        <f>Tabla2[[#This Row],[Vendedor sin tapabocas ]]/Tabla2[[#This Row],[Total vendedor]]</f>
        <v>4.7619047619047616E-2</v>
      </c>
    </row>
    <row r="121" spans="1:18" x14ac:dyDescent="0.25">
      <c r="A121" s="52">
        <f t="shared" si="2"/>
        <v>44293</v>
      </c>
      <c r="B121" s="28" t="s">
        <v>98</v>
      </c>
      <c r="C121" s="1" t="s">
        <v>23</v>
      </c>
      <c r="D121" s="1" t="s">
        <v>48</v>
      </c>
      <c r="E121" s="1" t="s">
        <v>51</v>
      </c>
      <c r="F121" s="2" t="s">
        <v>14</v>
      </c>
      <c r="G121" s="2">
        <v>330</v>
      </c>
      <c r="H121" s="2">
        <v>36</v>
      </c>
      <c r="I121" s="2">
        <v>3</v>
      </c>
      <c r="J121" s="2">
        <v>6</v>
      </c>
      <c r="K121" s="1">
        <v>11</v>
      </c>
      <c r="L121" s="1">
        <v>0</v>
      </c>
      <c r="M121">
        <f t="shared" si="3"/>
        <v>369</v>
      </c>
      <c r="N121">
        <f>Tabla2[[#This Row],[Vendedor tapabocas bien puesto ]]+Tabla2[[#This Row],[Vendedor tapabocas mal puesto ]]+Tabla2[[#This Row],[Vendedor sin tapabocas ]]</f>
        <v>17</v>
      </c>
      <c r="O121" s="57">
        <f>Tabla2[[#This Row],[Tapabocas bien puesto ]]/Tabla2[[#This Row],[Total]]</f>
        <v>0.89430894308943087</v>
      </c>
      <c r="P121" s="56">
        <f>Tabla2[[#This Row],[Sin tapabocas]]/Tabla2[[#This Row],[Total]]</f>
        <v>8.130081300813009E-3</v>
      </c>
      <c r="Q121" s="58">
        <f>Tabla2[[#This Row],[Vendedor tapabocas bien puesto ]]/Tabla2[[#This Row],[Total vendedor]]</f>
        <v>0.35294117647058826</v>
      </c>
      <c r="R121" s="56">
        <f>Tabla2[[#This Row],[Vendedor sin tapabocas ]]/Tabla2[[#This Row],[Total vendedor]]</f>
        <v>0</v>
      </c>
    </row>
    <row r="122" spans="1:18" x14ac:dyDescent="0.25">
      <c r="A122" s="52">
        <f t="shared" si="2"/>
        <v>44293</v>
      </c>
      <c r="B122" s="28" t="s">
        <v>98</v>
      </c>
      <c r="C122" s="1" t="s">
        <v>23</v>
      </c>
      <c r="D122" s="1" t="s">
        <v>44</v>
      </c>
      <c r="E122" s="1" t="s">
        <v>90</v>
      </c>
      <c r="F122" s="2" t="s">
        <v>15</v>
      </c>
      <c r="G122" s="2">
        <v>290</v>
      </c>
      <c r="H122" s="2">
        <v>38</v>
      </c>
      <c r="I122" s="2">
        <v>1</v>
      </c>
      <c r="J122" s="2">
        <v>2</v>
      </c>
      <c r="K122" s="1">
        <v>1</v>
      </c>
      <c r="L122" s="1">
        <v>0</v>
      </c>
      <c r="M122">
        <f t="shared" si="3"/>
        <v>329</v>
      </c>
      <c r="N122">
        <f>Tabla2[[#This Row],[Vendedor tapabocas bien puesto ]]+Tabla2[[#This Row],[Vendedor tapabocas mal puesto ]]+Tabla2[[#This Row],[Vendedor sin tapabocas ]]</f>
        <v>3</v>
      </c>
      <c r="O122" s="57">
        <f>Tabla2[[#This Row],[Tapabocas bien puesto ]]/Tabla2[[#This Row],[Total]]</f>
        <v>0.8814589665653495</v>
      </c>
      <c r="P122" s="56">
        <f>Tabla2[[#This Row],[Sin tapabocas]]/Tabla2[[#This Row],[Total]]</f>
        <v>3.0395136778115501E-3</v>
      </c>
      <c r="Q122" s="58">
        <f>Tabla2[[#This Row],[Vendedor tapabocas bien puesto ]]/Tabla2[[#This Row],[Total vendedor]]</f>
        <v>0.66666666666666663</v>
      </c>
      <c r="R122" s="56">
        <f>Tabla2[[#This Row],[Vendedor sin tapabocas ]]/Tabla2[[#This Row],[Total vendedor]]</f>
        <v>0</v>
      </c>
    </row>
    <row r="123" spans="1:18" x14ac:dyDescent="0.25">
      <c r="A123" s="52">
        <f t="shared" si="2"/>
        <v>44293</v>
      </c>
      <c r="B123" s="28" t="s">
        <v>98</v>
      </c>
      <c r="C123" s="1" t="s">
        <v>23</v>
      </c>
      <c r="D123" s="1" t="s">
        <v>48</v>
      </c>
      <c r="E123" s="1" t="s">
        <v>102</v>
      </c>
      <c r="F123" s="2" t="s">
        <v>15</v>
      </c>
      <c r="G123" s="2">
        <v>140</v>
      </c>
      <c r="H123" s="2">
        <v>23</v>
      </c>
      <c r="I123" s="2">
        <v>4</v>
      </c>
      <c r="J123" s="2">
        <v>1</v>
      </c>
      <c r="K123" s="1">
        <v>0</v>
      </c>
      <c r="L123" s="1">
        <v>0</v>
      </c>
      <c r="M123">
        <f t="shared" si="3"/>
        <v>167</v>
      </c>
      <c r="N123">
        <f>Tabla2[[#This Row],[Vendedor tapabocas bien puesto ]]+Tabla2[[#This Row],[Vendedor tapabocas mal puesto ]]+Tabla2[[#This Row],[Vendedor sin tapabocas ]]</f>
        <v>1</v>
      </c>
      <c r="O123" s="57">
        <f>Tabla2[[#This Row],[Tapabocas bien puesto ]]/Tabla2[[#This Row],[Total]]</f>
        <v>0.83832335329341312</v>
      </c>
      <c r="P123" s="56">
        <f>Tabla2[[#This Row],[Sin tapabocas]]/Tabla2[[#This Row],[Total]]</f>
        <v>2.3952095808383235E-2</v>
      </c>
      <c r="Q123" s="58">
        <f>Tabla2[[#This Row],[Vendedor tapabocas bien puesto ]]/Tabla2[[#This Row],[Total vendedor]]</f>
        <v>1</v>
      </c>
      <c r="R123" s="56">
        <f>Tabla2[[#This Row],[Vendedor sin tapabocas ]]/Tabla2[[#This Row],[Total vendedor]]</f>
        <v>0</v>
      </c>
    </row>
    <row r="124" spans="1:18" x14ac:dyDescent="0.25">
      <c r="A124" s="52">
        <f t="shared" si="2"/>
        <v>44293</v>
      </c>
      <c r="B124" s="28" t="s">
        <v>98</v>
      </c>
      <c r="C124" s="1" t="s">
        <v>23</v>
      </c>
      <c r="D124" s="1" t="s">
        <v>48</v>
      </c>
      <c r="E124" s="1" t="s">
        <v>49</v>
      </c>
      <c r="F124" s="2" t="s">
        <v>13</v>
      </c>
      <c r="G124" s="2">
        <v>110</v>
      </c>
      <c r="H124" s="2">
        <v>10</v>
      </c>
      <c r="I124" s="2">
        <v>1</v>
      </c>
      <c r="J124" s="2">
        <v>1</v>
      </c>
      <c r="K124" s="1">
        <v>0</v>
      </c>
      <c r="L124" s="1">
        <v>0</v>
      </c>
      <c r="M124">
        <f t="shared" si="3"/>
        <v>121</v>
      </c>
      <c r="N124">
        <f>Tabla2[[#This Row],[Vendedor tapabocas bien puesto ]]+Tabla2[[#This Row],[Vendedor tapabocas mal puesto ]]+Tabla2[[#This Row],[Vendedor sin tapabocas ]]</f>
        <v>1</v>
      </c>
      <c r="O124" s="57">
        <f>Tabla2[[#This Row],[Tapabocas bien puesto ]]/Tabla2[[#This Row],[Total]]</f>
        <v>0.90909090909090906</v>
      </c>
      <c r="P124" s="56">
        <f>Tabla2[[#This Row],[Sin tapabocas]]/Tabla2[[#This Row],[Total]]</f>
        <v>8.2644628099173556E-3</v>
      </c>
      <c r="Q124" s="58">
        <f>Tabla2[[#This Row],[Vendedor tapabocas bien puesto ]]/Tabla2[[#This Row],[Total vendedor]]</f>
        <v>1</v>
      </c>
      <c r="R124" s="56">
        <f>Tabla2[[#This Row],[Vendedor sin tapabocas ]]/Tabla2[[#This Row],[Total vendedor]]</f>
        <v>0</v>
      </c>
    </row>
    <row r="125" spans="1:18" x14ac:dyDescent="0.25">
      <c r="A125" s="52">
        <f t="shared" si="2"/>
        <v>44301</v>
      </c>
      <c r="B125" s="28" t="s">
        <v>103</v>
      </c>
      <c r="C125" s="1" t="s">
        <v>23</v>
      </c>
      <c r="D125" s="1" t="s">
        <v>16</v>
      </c>
      <c r="E125" s="1" t="s">
        <v>104</v>
      </c>
      <c r="F125" s="2" t="s">
        <v>14</v>
      </c>
      <c r="G125" s="2">
        <v>220</v>
      </c>
      <c r="H125" s="2">
        <v>26</v>
      </c>
      <c r="I125" s="2">
        <v>3</v>
      </c>
      <c r="J125" s="2">
        <v>7</v>
      </c>
      <c r="K125" s="1">
        <v>16</v>
      </c>
      <c r="L125" s="1">
        <v>0</v>
      </c>
      <c r="M125">
        <f t="shared" si="3"/>
        <v>249</v>
      </c>
      <c r="N125">
        <f>Tabla2[[#This Row],[Vendedor tapabocas bien puesto ]]+Tabla2[[#This Row],[Vendedor tapabocas mal puesto ]]+Tabla2[[#This Row],[Vendedor sin tapabocas ]]</f>
        <v>23</v>
      </c>
      <c r="O125" s="57">
        <f>Tabla2[[#This Row],[Tapabocas bien puesto ]]/Tabla2[[#This Row],[Total]]</f>
        <v>0.88353413654618473</v>
      </c>
      <c r="P125" s="56">
        <f>Tabla2[[#This Row],[Sin tapabocas]]/Tabla2[[#This Row],[Total]]</f>
        <v>1.2048192771084338E-2</v>
      </c>
      <c r="Q125" s="58">
        <f>Tabla2[[#This Row],[Vendedor tapabocas bien puesto ]]/Tabla2[[#This Row],[Total vendedor]]</f>
        <v>0.30434782608695654</v>
      </c>
      <c r="R125" s="56">
        <f>Tabla2[[#This Row],[Vendedor sin tapabocas ]]/Tabla2[[#This Row],[Total vendedor]]</f>
        <v>0</v>
      </c>
    </row>
    <row r="126" spans="1:18" x14ac:dyDescent="0.25">
      <c r="A126" s="52">
        <f t="shared" si="2"/>
        <v>44301</v>
      </c>
      <c r="B126" s="28" t="s">
        <v>103</v>
      </c>
      <c r="C126" s="1" t="s">
        <v>106</v>
      </c>
      <c r="D126" s="1" t="s">
        <v>16</v>
      </c>
      <c r="E126" s="1" t="s">
        <v>104</v>
      </c>
      <c r="F126" s="2" t="s">
        <v>13</v>
      </c>
      <c r="G126" s="2">
        <v>240</v>
      </c>
      <c r="H126" s="2">
        <v>55</v>
      </c>
      <c r="I126" s="2">
        <v>2</v>
      </c>
      <c r="J126" s="2">
        <v>21</v>
      </c>
      <c r="K126" s="1">
        <v>52</v>
      </c>
      <c r="L126" s="1">
        <v>2</v>
      </c>
      <c r="M126">
        <f t="shared" si="3"/>
        <v>297</v>
      </c>
      <c r="N126">
        <f>Tabla2[[#This Row],[Vendedor tapabocas bien puesto ]]+Tabla2[[#This Row],[Vendedor tapabocas mal puesto ]]+Tabla2[[#This Row],[Vendedor sin tapabocas ]]</f>
        <v>75</v>
      </c>
      <c r="O126" s="57">
        <f>Tabla2[[#This Row],[Tapabocas bien puesto ]]/Tabla2[[#This Row],[Total]]</f>
        <v>0.80808080808080807</v>
      </c>
      <c r="P126" s="56">
        <f>Tabla2[[#This Row],[Sin tapabocas]]/Tabla2[[#This Row],[Total]]</f>
        <v>6.7340067340067337E-3</v>
      </c>
      <c r="Q126" s="58">
        <f>Tabla2[[#This Row],[Vendedor tapabocas bien puesto ]]/Tabla2[[#This Row],[Total vendedor]]</f>
        <v>0.28000000000000003</v>
      </c>
      <c r="R126" s="56">
        <f>Tabla2[[#This Row],[Vendedor sin tapabocas ]]/Tabla2[[#This Row],[Total vendedor]]</f>
        <v>2.6666666666666668E-2</v>
      </c>
    </row>
    <row r="127" spans="1:18" x14ac:dyDescent="0.25">
      <c r="A127" s="52">
        <f t="shared" si="2"/>
        <v>44301</v>
      </c>
      <c r="B127" s="28" t="s">
        <v>103</v>
      </c>
      <c r="C127" s="1" t="s">
        <v>23</v>
      </c>
      <c r="D127" s="1" t="s">
        <v>16</v>
      </c>
      <c r="E127" s="1" t="s">
        <v>104</v>
      </c>
      <c r="F127" s="2" t="s">
        <v>15</v>
      </c>
      <c r="G127" s="2">
        <v>230</v>
      </c>
      <c r="H127" s="2">
        <v>36</v>
      </c>
      <c r="I127" s="2">
        <v>4</v>
      </c>
      <c r="J127" s="2">
        <v>13</v>
      </c>
      <c r="K127" s="1">
        <v>15</v>
      </c>
      <c r="L127" s="1">
        <v>0</v>
      </c>
      <c r="M127">
        <f t="shared" si="3"/>
        <v>270</v>
      </c>
      <c r="N127">
        <f>Tabla2[[#This Row],[Vendedor tapabocas bien puesto ]]+Tabla2[[#This Row],[Vendedor tapabocas mal puesto ]]+Tabla2[[#This Row],[Vendedor sin tapabocas ]]</f>
        <v>28</v>
      </c>
      <c r="O127" s="57">
        <f>Tabla2[[#This Row],[Tapabocas bien puesto ]]/Tabla2[[#This Row],[Total]]</f>
        <v>0.85185185185185186</v>
      </c>
      <c r="P127" s="56">
        <f>Tabla2[[#This Row],[Sin tapabocas]]/Tabla2[[#This Row],[Total]]</f>
        <v>1.4814814814814815E-2</v>
      </c>
      <c r="Q127" s="58">
        <f>Tabla2[[#This Row],[Vendedor tapabocas bien puesto ]]/Tabla2[[#This Row],[Total vendedor]]</f>
        <v>0.4642857142857143</v>
      </c>
      <c r="R127" s="56">
        <f>Tabla2[[#This Row],[Vendedor sin tapabocas ]]/Tabla2[[#This Row],[Total vendedor]]</f>
        <v>0</v>
      </c>
    </row>
    <row r="128" spans="1:18" x14ac:dyDescent="0.25">
      <c r="A128" s="52">
        <f t="shared" si="2"/>
        <v>44301</v>
      </c>
      <c r="B128" s="28" t="s">
        <v>103</v>
      </c>
      <c r="C128" s="1" t="s">
        <v>23</v>
      </c>
      <c r="D128" s="1" t="s">
        <v>67</v>
      </c>
      <c r="E128" s="1" t="s">
        <v>31</v>
      </c>
      <c r="F128" s="2" t="s">
        <v>15</v>
      </c>
      <c r="G128" s="2">
        <v>270</v>
      </c>
      <c r="H128" s="2">
        <v>51</v>
      </c>
      <c r="I128" s="2">
        <v>5</v>
      </c>
      <c r="J128" s="2">
        <v>5</v>
      </c>
      <c r="K128" s="1">
        <v>24</v>
      </c>
      <c r="L128" s="1">
        <v>1</v>
      </c>
      <c r="M128">
        <f t="shared" si="3"/>
        <v>326</v>
      </c>
      <c r="N128">
        <f>Tabla2[[#This Row],[Vendedor tapabocas bien puesto ]]+Tabla2[[#This Row],[Vendedor tapabocas mal puesto ]]+Tabla2[[#This Row],[Vendedor sin tapabocas ]]</f>
        <v>30</v>
      </c>
      <c r="O128" s="57">
        <f>Tabla2[[#This Row],[Tapabocas bien puesto ]]/Tabla2[[#This Row],[Total]]</f>
        <v>0.82822085889570551</v>
      </c>
      <c r="P128" s="56">
        <f>Tabla2[[#This Row],[Sin tapabocas]]/Tabla2[[#This Row],[Total]]</f>
        <v>1.5337423312883436E-2</v>
      </c>
      <c r="Q128" s="58">
        <f>Tabla2[[#This Row],[Vendedor tapabocas bien puesto ]]/Tabla2[[#This Row],[Total vendedor]]</f>
        <v>0.16666666666666666</v>
      </c>
      <c r="R128" s="56">
        <f>Tabla2[[#This Row],[Vendedor sin tapabocas ]]/Tabla2[[#This Row],[Total vendedor]]</f>
        <v>3.3333333333333333E-2</v>
      </c>
    </row>
    <row r="129" spans="1:18" x14ac:dyDescent="0.25">
      <c r="A129" s="52">
        <f t="shared" si="2"/>
        <v>44301</v>
      </c>
      <c r="B129" s="28" t="s">
        <v>103</v>
      </c>
      <c r="C129" s="1" t="s">
        <v>23</v>
      </c>
      <c r="D129" s="1" t="s">
        <v>67</v>
      </c>
      <c r="E129" s="1" t="s">
        <v>31</v>
      </c>
      <c r="F129" s="2" t="s">
        <v>14</v>
      </c>
      <c r="G129" s="2">
        <v>400</v>
      </c>
      <c r="H129" s="2">
        <v>58</v>
      </c>
      <c r="I129" s="2">
        <v>9</v>
      </c>
      <c r="J129" s="2">
        <v>23</v>
      </c>
      <c r="K129" s="1">
        <v>81</v>
      </c>
      <c r="L129" s="1">
        <v>2</v>
      </c>
      <c r="M129">
        <f t="shared" si="3"/>
        <v>467</v>
      </c>
      <c r="N129">
        <f>Tabla2[[#This Row],[Vendedor tapabocas bien puesto ]]+Tabla2[[#This Row],[Vendedor tapabocas mal puesto ]]+Tabla2[[#This Row],[Vendedor sin tapabocas ]]</f>
        <v>106</v>
      </c>
      <c r="O129" s="57">
        <f>Tabla2[[#This Row],[Tapabocas bien puesto ]]/Tabla2[[#This Row],[Total]]</f>
        <v>0.85653104925053536</v>
      </c>
      <c r="P129" s="56">
        <f>Tabla2[[#This Row],[Sin tapabocas]]/Tabla2[[#This Row],[Total]]</f>
        <v>1.9271948608137045E-2</v>
      </c>
      <c r="Q129" s="58">
        <f>Tabla2[[#This Row],[Vendedor tapabocas bien puesto ]]/Tabla2[[#This Row],[Total vendedor]]</f>
        <v>0.21698113207547171</v>
      </c>
      <c r="R129" s="56">
        <f>Tabla2[[#This Row],[Vendedor sin tapabocas ]]/Tabla2[[#This Row],[Total vendedor]]</f>
        <v>1.8867924528301886E-2</v>
      </c>
    </row>
    <row r="130" spans="1:18" x14ac:dyDescent="0.25">
      <c r="A130" s="52">
        <f t="shared" si="2"/>
        <v>44301</v>
      </c>
      <c r="B130" s="28" t="s">
        <v>103</v>
      </c>
      <c r="C130" s="1" t="s">
        <v>23</v>
      </c>
      <c r="D130" s="1" t="s">
        <v>30</v>
      </c>
      <c r="E130" s="1" t="s">
        <v>31</v>
      </c>
      <c r="F130" s="2" t="s">
        <v>14</v>
      </c>
      <c r="G130" s="2">
        <v>390</v>
      </c>
      <c r="H130" s="2">
        <v>50</v>
      </c>
      <c r="I130" s="2">
        <v>3</v>
      </c>
      <c r="J130" s="2">
        <v>20</v>
      </c>
      <c r="K130" s="1">
        <v>63</v>
      </c>
      <c r="L130" s="1">
        <v>1</v>
      </c>
      <c r="M130">
        <f t="shared" si="3"/>
        <v>443</v>
      </c>
      <c r="N130">
        <f>Tabla2[[#This Row],[Vendedor tapabocas bien puesto ]]+Tabla2[[#This Row],[Vendedor tapabocas mal puesto ]]+Tabla2[[#This Row],[Vendedor sin tapabocas ]]</f>
        <v>84</v>
      </c>
      <c r="O130" s="57">
        <f>Tabla2[[#This Row],[Tapabocas bien puesto ]]/Tabla2[[#This Row],[Total]]</f>
        <v>0.88036117381489842</v>
      </c>
      <c r="P130" s="56">
        <f>Tabla2[[#This Row],[Sin tapabocas]]/Tabla2[[#This Row],[Total]]</f>
        <v>6.7720090293453723E-3</v>
      </c>
      <c r="Q130" s="58">
        <f>Tabla2[[#This Row],[Vendedor tapabocas bien puesto ]]/Tabla2[[#This Row],[Total vendedor]]</f>
        <v>0.23809523809523808</v>
      </c>
      <c r="R130" s="56">
        <f>Tabla2[[#This Row],[Vendedor sin tapabocas ]]/Tabla2[[#This Row],[Total vendedor]]</f>
        <v>1.1904761904761904E-2</v>
      </c>
    </row>
    <row r="131" spans="1:18" x14ac:dyDescent="0.25">
      <c r="A131" s="52">
        <f t="shared" ref="A131:A194" si="4">DATE(MID(B131,1,4),MID(B131,6,2),MID(B131,9,11))</f>
        <v>44301</v>
      </c>
      <c r="B131" s="28" t="s">
        <v>103</v>
      </c>
      <c r="C131" s="1" t="s">
        <v>23</v>
      </c>
      <c r="D131" s="1" t="s">
        <v>30</v>
      </c>
      <c r="E131" s="1" t="s">
        <v>31</v>
      </c>
      <c r="F131" s="2" t="s">
        <v>14</v>
      </c>
      <c r="G131" s="2">
        <v>420</v>
      </c>
      <c r="H131" s="2">
        <v>63</v>
      </c>
      <c r="I131" s="2">
        <v>8</v>
      </c>
      <c r="J131" s="2">
        <v>20</v>
      </c>
      <c r="K131" s="1">
        <v>65</v>
      </c>
      <c r="L131" s="1">
        <v>0</v>
      </c>
      <c r="M131">
        <f t="shared" ref="M131:M194" si="5">G131+H131+I131</f>
        <v>491</v>
      </c>
      <c r="N131">
        <f>Tabla2[[#This Row],[Vendedor tapabocas bien puesto ]]+Tabla2[[#This Row],[Vendedor tapabocas mal puesto ]]+Tabla2[[#This Row],[Vendedor sin tapabocas ]]</f>
        <v>85</v>
      </c>
      <c r="O131" s="57">
        <f>Tabla2[[#This Row],[Tapabocas bien puesto ]]/Tabla2[[#This Row],[Total]]</f>
        <v>0.85539714867617112</v>
      </c>
      <c r="P131" s="56">
        <f>Tabla2[[#This Row],[Sin tapabocas]]/Tabla2[[#This Row],[Total]]</f>
        <v>1.6293279022403257E-2</v>
      </c>
      <c r="Q131" s="58">
        <f>Tabla2[[#This Row],[Vendedor tapabocas bien puesto ]]/Tabla2[[#This Row],[Total vendedor]]</f>
        <v>0.23529411764705882</v>
      </c>
      <c r="R131" s="56">
        <f>Tabla2[[#This Row],[Vendedor sin tapabocas ]]/Tabla2[[#This Row],[Total vendedor]]</f>
        <v>0</v>
      </c>
    </row>
    <row r="132" spans="1:18" x14ac:dyDescent="0.25">
      <c r="A132" s="52">
        <f t="shared" si="4"/>
        <v>44301</v>
      </c>
      <c r="B132" s="28" t="s">
        <v>103</v>
      </c>
      <c r="C132" s="1" t="s">
        <v>23</v>
      </c>
      <c r="D132" s="1" t="s">
        <v>65</v>
      </c>
      <c r="E132" s="1" t="s">
        <v>69</v>
      </c>
      <c r="F132" s="2" t="s">
        <v>15</v>
      </c>
      <c r="G132" s="2">
        <v>410</v>
      </c>
      <c r="H132" s="2">
        <v>67</v>
      </c>
      <c r="I132" s="2">
        <v>6</v>
      </c>
      <c r="J132" s="2">
        <v>15</v>
      </c>
      <c r="K132" s="1">
        <v>72</v>
      </c>
      <c r="L132" s="1">
        <v>7</v>
      </c>
      <c r="M132">
        <f t="shared" si="5"/>
        <v>483</v>
      </c>
      <c r="N132">
        <f>Tabla2[[#This Row],[Vendedor tapabocas bien puesto ]]+Tabla2[[#This Row],[Vendedor tapabocas mal puesto ]]+Tabla2[[#This Row],[Vendedor sin tapabocas ]]</f>
        <v>94</v>
      </c>
      <c r="O132" s="57">
        <f>Tabla2[[#This Row],[Tapabocas bien puesto ]]/Tabla2[[#This Row],[Total]]</f>
        <v>0.84886128364389235</v>
      </c>
      <c r="P132" s="56">
        <f>Tabla2[[#This Row],[Sin tapabocas]]/Tabla2[[#This Row],[Total]]</f>
        <v>1.2422360248447204E-2</v>
      </c>
      <c r="Q132" s="58">
        <f>Tabla2[[#This Row],[Vendedor tapabocas bien puesto ]]/Tabla2[[#This Row],[Total vendedor]]</f>
        <v>0.15957446808510639</v>
      </c>
      <c r="R132" s="56">
        <f>Tabla2[[#This Row],[Vendedor sin tapabocas ]]/Tabla2[[#This Row],[Total vendedor]]</f>
        <v>7.4468085106382975E-2</v>
      </c>
    </row>
    <row r="133" spans="1:18" x14ac:dyDescent="0.25">
      <c r="A133" s="52">
        <f t="shared" si="4"/>
        <v>44301</v>
      </c>
      <c r="B133" s="28" t="s">
        <v>103</v>
      </c>
      <c r="C133" s="1" t="s">
        <v>23</v>
      </c>
      <c r="D133" s="1" t="s">
        <v>30</v>
      </c>
      <c r="E133" s="1" t="s">
        <v>32</v>
      </c>
      <c r="F133" s="2" t="s">
        <v>13</v>
      </c>
      <c r="G133" s="2">
        <v>80</v>
      </c>
      <c r="H133" s="2">
        <v>7</v>
      </c>
      <c r="I133" s="2">
        <v>0</v>
      </c>
      <c r="J133" s="2">
        <v>1</v>
      </c>
      <c r="K133" s="1">
        <v>3</v>
      </c>
      <c r="L133" s="1">
        <v>0</v>
      </c>
      <c r="M133">
        <f t="shared" si="5"/>
        <v>87</v>
      </c>
      <c r="N133">
        <f>Tabla2[[#This Row],[Vendedor tapabocas bien puesto ]]+Tabla2[[#This Row],[Vendedor tapabocas mal puesto ]]+Tabla2[[#This Row],[Vendedor sin tapabocas ]]</f>
        <v>4</v>
      </c>
      <c r="O133" s="57">
        <f>Tabla2[[#This Row],[Tapabocas bien puesto ]]/Tabla2[[#This Row],[Total]]</f>
        <v>0.91954022988505746</v>
      </c>
      <c r="P133" s="56">
        <f>Tabla2[[#This Row],[Sin tapabocas]]/Tabla2[[#This Row],[Total]]</f>
        <v>0</v>
      </c>
      <c r="Q133" s="58">
        <f>Tabla2[[#This Row],[Vendedor tapabocas bien puesto ]]/Tabla2[[#This Row],[Total vendedor]]</f>
        <v>0.25</v>
      </c>
      <c r="R133" s="56">
        <f>Tabla2[[#This Row],[Vendedor sin tapabocas ]]/Tabla2[[#This Row],[Total vendedor]]</f>
        <v>0</v>
      </c>
    </row>
    <row r="134" spans="1:18" x14ac:dyDescent="0.25">
      <c r="A134" s="52">
        <f t="shared" si="4"/>
        <v>44301</v>
      </c>
      <c r="B134" s="28" t="s">
        <v>103</v>
      </c>
      <c r="C134" s="1" t="s">
        <v>23</v>
      </c>
      <c r="D134" s="1" t="s">
        <v>67</v>
      </c>
      <c r="E134" s="1" t="s">
        <v>97</v>
      </c>
      <c r="F134" s="2" t="s">
        <v>13</v>
      </c>
      <c r="G134" s="2">
        <v>110</v>
      </c>
      <c r="H134" s="2">
        <v>9</v>
      </c>
      <c r="I134" s="2">
        <v>1</v>
      </c>
      <c r="J134" s="2">
        <v>0</v>
      </c>
      <c r="K134" s="1">
        <v>0</v>
      </c>
      <c r="L134" s="1">
        <v>0</v>
      </c>
      <c r="M134">
        <f t="shared" si="5"/>
        <v>120</v>
      </c>
      <c r="N134">
        <f>Tabla2[[#This Row],[Vendedor tapabocas bien puesto ]]+Tabla2[[#This Row],[Vendedor tapabocas mal puesto ]]+Tabla2[[#This Row],[Vendedor sin tapabocas ]]</f>
        <v>0</v>
      </c>
      <c r="O134" s="57">
        <f>Tabla2[[#This Row],[Tapabocas bien puesto ]]/Tabla2[[#This Row],[Total]]</f>
        <v>0.91666666666666663</v>
      </c>
      <c r="P134" s="56">
        <f>Tabla2[[#This Row],[Sin tapabocas]]/Tabla2[[#This Row],[Total]]</f>
        <v>8.3333333333333332E-3</v>
      </c>
      <c r="Q134" s="58" t="e">
        <f>Tabla2[[#This Row],[Vendedor tapabocas bien puesto ]]/Tabla2[[#This Row],[Total vendedor]]</f>
        <v>#DIV/0!</v>
      </c>
      <c r="R134" s="56" t="e">
        <f>Tabla2[[#This Row],[Vendedor sin tapabocas ]]/Tabla2[[#This Row],[Total vendedor]]</f>
        <v>#DIV/0!</v>
      </c>
    </row>
    <row r="135" spans="1:18" x14ac:dyDescent="0.25">
      <c r="A135" s="52">
        <f t="shared" si="4"/>
        <v>44301</v>
      </c>
      <c r="B135" s="28" t="s">
        <v>103</v>
      </c>
      <c r="C135" s="1" t="s">
        <v>23</v>
      </c>
      <c r="D135" s="1" t="s">
        <v>65</v>
      </c>
      <c r="E135" s="1" t="s">
        <v>107</v>
      </c>
      <c r="F135" s="2" t="s">
        <v>14</v>
      </c>
      <c r="G135" s="2">
        <v>210</v>
      </c>
      <c r="H135" s="2">
        <v>43</v>
      </c>
      <c r="I135" s="2">
        <v>7</v>
      </c>
      <c r="J135" s="2">
        <v>5</v>
      </c>
      <c r="K135" s="1">
        <v>32</v>
      </c>
      <c r="L135" s="1">
        <v>4</v>
      </c>
      <c r="M135">
        <f t="shared" si="5"/>
        <v>260</v>
      </c>
      <c r="N135">
        <f>Tabla2[[#This Row],[Vendedor tapabocas bien puesto ]]+Tabla2[[#This Row],[Vendedor tapabocas mal puesto ]]+Tabla2[[#This Row],[Vendedor sin tapabocas ]]</f>
        <v>41</v>
      </c>
      <c r="O135" s="57">
        <f>Tabla2[[#This Row],[Tapabocas bien puesto ]]/Tabla2[[#This Row],[Total]]</f>
        <v>0.80769230769230771</v>
      </c>
      <c r="P135" s="56">
        <f>Tabla2[[#This Row],[Sin tapabocas]]/Tabla2[[#This Row],[Total]]</f>
        <v>2.6923076923076925E-2</v>
      </c>
      <c r="Q135" s="58">
        <f>Tabla2[[#This Row],[Vendedor tapabocas bien puesto ]]/Tabla2[[#This Row],[Total vendedor]]</f>
        <v>0.12195121951219512</v>
      </c>
      <c r="R135" s="56">
        <f>Tabla2[[#This Row],[Vendedor sin tapabocas ]]/Tabla2[[#This Row],[Total vendedor]]</f>
        <v>9.7560975609756101E-2</v>
      </c>
    </row>
    <row r="136" spans="1:18" x14ac:dyDescent="0.25">
      <c r="A136" s="52">
        <f t="shared" si="4"/>
        <v>44301</v>
      </c>
      <c r="B136" s="28" t="s">
        <v>103</v>
      </c>
      <c r="C136" s="1" t="s">
        <v>23</v>
      </c>
      <c r="D136" s="1" t="s">
        <v>65</v>
      </c>
      <c r="E136" s="1" t="s">
        <v>66</v>
      </c>
      <c r="F136" s="2" t="s">
        <v>13</v>
      </c>
      <c r="G136" s="2">
        <v>180</v>
      </c>
      <c r="H136" s="2">
        <v>28</v>
      </c>
      <c r="I136" s="2">
        <v>8</v>
      </c>
      <c r="J136" s="2">
        <v>5</v>
      </c>
      <c r="K136" s="1">
        <v>22</v>
      </c>
      <c r="L136" s="1">
        <v>0</v>
      </c>
      <c r="M136">
        <f t="shared" si="5"/>
        <v>216</v>
      </c>
      <c r="N136">
        <f>Tabla2[[#This Row],[Vendedor tapabocas bien puesto ]]+Tabla2[[#This Row],[Vendedor tapabocas mal puesto ]]+Tabla2[[#This Row],[Vendedor sin tapabocas ]]</f>
        <v>27</v>
      </c>
      <c r="O136" s="57">
        <f>Tabla2[[#This Row],[Tapabocas bien puesto ]]/Tabla2[[#This Row],[Total]]</f>
        <v>0.83333333333333337</v>
      </c>
      <c r="P136" s="56">
        <f>Tabla2[[#This Row],[Sin tapabocas]]/Tabla2[[#This Row],[Total]]</f>
        <v>3.7037037037037035E-2</v>
      </c>
      <c r="Q136" s="58">
        <f>Tabla2[[#This Row],[Vendedor tapabocas bien puesto ]]/Tabla2[[#This Row],[Total vendedor]]</f>
        <v>0.18518518518518517</v>
      </c>
      <c r="R136" s="56">
        <f>Tabla2[[#This Row],[Vendedor sin tapabocas ]]/Tabla2[[#This Row],[Total vendedor]]</f>
        <v>0</v>
      </c>
    </row>
    <row r="137" spans="1:18" x14ac:dyDescent="0.25">
      <c r="A137" s="52">
        <f t="shared" si="4"/>
        <v>44301</v>
      </c>
      <c r="B137" s="28" t="s">
        <v>103</v>
      </c>
      <c r="C137" s="1" t="s">
        <v>108</v>
      </c>
      <c r="D137" s="1" t="s">
        <v>11</v>
      </c>
      <c r="E137" s="1" t="s">
        <v>105</v>
      </c>
      <c r="F137" s="2" t="s">
        <v>14</v>
      </c>
      <c r="G137" s="2">
        <v>114</v>
      </c>
      <c r="H137" s="2">
        <v>39</v>
      </c>
      <c r="I137" s="2">
        <v>4</v>
      </c>
      <c r="J137" s="2">
        <v>10</v>
      </c>
      <c r="K137" s="1">
        <v>3</v>
      </c>
      <c r="L137" s="1">
        <v>0</v>
      </c>
      <c r="M137">
        <f t="shared" si="5"/>
        <v>157</v>
      </c>
      <c r="N137">
        <f>Tabla2[[#This Row],[Vendedor tapabocas bien puesto ]]+Tabla2[[#This Row],[Vendedor tapabocas mal puesto ]]+Tabla2[[#This Row],[Vendedor sin tapabocas ]]</f>
        <v>13</v>
      </c>
      <c r="O137" s="57">
        <f>Tabla2[[#This Row],[Tapabocas bien puesto ]]/Tabla2[[#This Row],[Total]]</f>
        <v>0.72611464968152861</v>
      </c>
      <c r="P137" s="56">
        <f>Tabla2[[#This Row],[Sin tapabocas]]/Tabla2[[#This Row],[Total]]</f>
        <v>2.5477707006369428E-2</v>
      </c>
      <c r="Q137" s="58">
        <f>Tabla2[[#This Row],[Vendedor tapabocas bien puesto ]]/Tabla2[[#This Row],[Total vendedor]]</f>
        <v>0.76923076923076927</v>
      </c>
      <c r="R137" s="56">
        <f>Tabla2[[#This Row],[Vendedor sin tapabocas ]]/Tabla2[[#This Row],[Total vendedor]]</f>
        <v>0</v>
      </c>
    </row>
    <row r="138" spans="1:18" x14ac:dyDescent="0.25">
      <c r="A138" s="52">
        <f t="shared" si="4"/>
        <v>44301</v>
      </c>
      <c r="B138" s="28" t="s">
        <v>103</v>
      </c>
      <c r="C138" s="1" t="s">
        <v>10</v>
      </c>
      <c r="D138" s="1" t="s">
        <v>11</v>
      </c>
      <c r="E138" s="1" t="s">
        <v>109</v>
      </c>
      <c r="F138" s="2" t="s">
        <v>15</v>
      </c>
      <c r="G138" s="2">
        <v>101</v>
      </c>
      <c r="H138" s="2">
        <v>17</v>
      </c>
      <c r="I138" s="2">
        <v>2</v>
      </c>
      <c r="J138" s="2">
        <v>7</v>
      </c>
      <c r="K138" s="1">
        <v>4</v>
      </c>
      <c r="L138" s="1">
        <v>0</v>
      </c>
      <c r="M138">
        <f t="shared" si="5"/>
        <v>120</v>
      </c>
      <c r="N138">
        <f>Tabla2[[#This Row],[Vendedor tapabocas bien puesto ]]+Tabla2[[#This Row],[Vendedor tapabocas mal puesto ]]+Tabla2[[#This Row],[Vendedor sin tapabocas ]]</f>
        <v>11</v>
      </c>
      <c r="O138" s="57">
        <f>Tabla2[[#This Row],[Tapabocas bien puesto ]]/Tabla2[[#This Row],[Total]]</f>
        <v>0.84166666666666667</v>
      </c>
      <c r="P138" s="56">
        <f>Tabla2[[#This Row],[Sin tapabocas]]/Tabla2[[#This Row],[Total]]</f>
        <v>1.6666666666666666E-2</v>
      </c>
      <c r="Q138" s="58">
        <f>Tabla2[[#This Row],[Vendedor tapabocas bien puesto ]]/Tabla2[[#This Row],[Total vendedor]]</f>
        <v>0.63636363636363635</v>
      </c>
      <c r="R138" s="56">
        <f>Tabla2[[#This Row],[Vendedor sin tapabocas ]]/Tabla2[[#This Row],[Total vendedor]]</f>
        <v>0</v>
      </c>
    </row>
    <row r="139" spans="1:18" x14ac:dyDescent="0.25">
      <c r="A139" s="52">
        <f t="shared" si="4"/>
        <v>44301</v>
      </c>
      <c r="B139" s="28" t="s">
        <v>103</v>
      </c>
      <c r="C139" s="1" t="s">
        <v>10</v>
      </c>
      <c r="D139" s="1" t="s">
        <v>110</v>
      </c>
      <c r="E139" s="1" t="s">
        <v>111</v>
      </c>
      <c r="F139" s="2" t="s">
        <v>13</v>
      </c>
      <c r="G139" s="2">
        <v>119</v>
      </c>
      <c r="H139" s="2">
        <v>22</v>
      </c>
      <c r="I139" s="2">
        <v>1</v>
      </c>
      <c r="J139" s="2">
        <v>2</v>
      </c>
      <c r="K139" s="1">
        <v>0</v>
      </c>
      <c r="L139" s="1">
        <v>0</v>
      </c>
      <c r="M139">
        <f t="shared" si="5"/>
        <v>142</v>
      </c>
      <c r="N139">
        <f>Tabla2[[#This Row],[Vendedor tapabocas bien puesto ]]+Tabla2[[#This Row],[Vendedor tapabocas mal puesto ]]+Tabla2[[#This Row],[Vendedor sin tapabocas ]]</f>
        <v>2</v>
      </c>
      <c r="O139" s="57">
        <f>Tabla2[[#This Row],[Tapabocas bien puesto ]]/Tabla2[[#This Row],[Total]]</f>
        <v>0.8380281690140845</v>
      </c>
      <c r="P139" s="56">
        <f>Tabla2[[#This Row],[Sin tapabocas]]/Tabla2[[#This Row],[Total]]</f>
        <v>7.0422535211267607E-3</v>
      </c>
      <c r="Q139" s="58">
        <f>Tabla2[[#This Row],[Vendedor tapabocas bien puesto ]]/Tabla2[[#This Row],[Total vendedor]]</f>
        <v>1</v>
      </c>
      <c r="R139" s="56">
        <f>Tabla2[[#This Row],[Vendedor sin tapabocas ]]/Tabla2[[#This Row],[Total vendedor]]</f>
        <v>0</v>
      </c>
    </row>
    <row r="140" spans="1:18" x14ac:dyDescent="0.25">
      <c r="A140" s="52">
        <f t="shared" si="4"/>
        <v>44301</v>
      </c>
      <c r="B140" s="28" t="s">
        <v>103</v>
      </c>
      <c r="C140" s="1" t="s">
        <v>10</v>
      </c>
      <c r="D140" s="1" t="s">
        <v>110</v>
      </c>
      <c r="E140" s="1" t="s">
        <v>112</v>
      </c>
      <c r="F140" s="2" t="s">
        <v>15</v>
      </c>
      <c r="G140" s="2">
        <v>203</v>
      </c>
      <c r="H140" s="2">
        <v>27</v>
      </c>
      <c r="I140" s="2">
        <v>3</v>
      </c>
      <c r="J140" s="2">
        <v>6</v>
      </c>
      <c r="K140" s="1">
        <v>1</v>
      </c>
      <c r="L140" s="1">
        <v>0</v>
      </c>
      <c r="M140">
        <f t="shared" si="5"/>
        <v>233</v>
      </c>
      <c r="N140">
        <f>Tabla2[[#This Row],[Vendedor tapabocas bien puesto ]]+Tabla2[[#This Row],[Vendedor tapabocas mal puesto ]]+Tabla2[[#This Row],[Vendedor sin tapabocas ]]</f>
        <v>7</v>
      </c>
      <c r="O140" s="57">
        <f>Tabla2[[#This Row],[Tapabocas bien puesto ]]/Tabla2[[#This Row],[Total]]</f>
        <v>0.871244635193133</v>
      </c>
      <c r="P140" s="56">
        <f>Tabla2[[#This Row],[Sin tapabocas]]/Tabla2[[#This Row],[Total]]</f>
        <v>1.2875536480686695E-2</v>
      </c>
      <c r="Q140" s="58">
        <f>Tabla2[[#This Row],[Vendedor tapabocas bien puesto ]]/Tabla2[[#This Row],[Total vendedor]]</f>
        <v>0.8571428571428571</v>
      </c>
      <c r="R140" s="56">
        <f>Tabla2[[#This Row],[Vendedor sin tapabocas ]]/Tabla2[[#This Row],[Total vendedor]]</f>
        <v>0</v>
      </c>
    </row>
    <row r="141" spans="1:18" x14ac:dyDescent="0.25">
      <c r="A141" s="52">
        <f t="shared" si="4"/>
        <v>44301</v>
      </c>
      <c r="B141" s="28" t="s">
        <v>103</v>
      </c>
      <c r="C141" s="1" t="s">
        <v>10</v>
      </c>
      <c r="D141" s="1" t="s">
        <v>110</v>
      </c>
      <c r="E141" s="1" t="s">
        <v>113</v>
      </c>
      <c r="F141" s="2" t="s">
        <v>14</v>
      </c>
      <c r="G141" s="2">
        <v>124</v>
      </c>
      <c r="H141" s="2">
        <v>17</v>
      </c>
      <c r="I141" s="2">
        <v>2</v>
      </c>
      <c r="J141" s="2">
        <v>4</v>
      </c>
      <c r="K141" s="1">
        <v>2</v>
      </c>
      <c r="L141" s="1">
        <v>0</v>
      </c>
      <c r="M141">
        <f t="shared" si="5"/>
        <v>143</v>
      </c>
      <c r="N141">
        <f>Tabla2[[#This Row],[Vendedor tapabocas bien puesto ]]+Tabla2[[#This Row],[Vendedor tapabocas mal puesto ]]+Tabla2[[#This Row],[Vendedor sin tapabocas ]]</f>
        <v>6</v>
      </c>
      <c r="O141" s="57">
        <f>Tabla2[[#This Row],[Tapabocas bien puesto ]]/Tabla2[[#This Row],[Total]]</f>
        <v>0.86713286713286708</v>
      </c>
      <c r="P141" s="56">
        <f>Tabla2[[#This Row],[Sin tapabocas]]/Tabla2[[#This Row],[Total]]</f>
        <v>1.3986013986013986E-2</v>
      </c>
      <c r="Q141" s="58">
        <f>Tabla2[[#This Row],[Vendedor tapabocas bien puesto ]]/Tabla2[[#This Row],[Total vendedor]]</f>
        <v>0.66666666666666663</v>
      </c>
      <c r="R141" s="56">
        <f>Tabla2[[#This Row],[Vendedor sin tapabocas ]]/Tabla2[[#This Row],[Total vendedor]]</f>
        <v>0</v>
      </c>
    </row>
    <row r="142" spans="1:18" x14ac:dyDescent="0.25">
      <c r="A142" s="52">
        <f t="shared" si="4"/>
        <v>44301</v>
      </c>
      <c r="B142" s="28" t="s">
        <v>103</v>
      </c>
      <c r="C142" s="1" t="s">
        <v>10</v>
      </c>
      <c r="D142" s="1" t="s">
        <v>44</v>
      </c>
      <c r="E142" s="1" t="s">
        <v>45</v>
      </c>
      <c r="F142" s="2" t="s">
        <v>13</v>
      </c>
      <c r="G142" s="2">
        <v>164</v>
      </c>
      <c r="H142" s="2">
        <v>29</v>
      </c>
      <c r="I142" s="2">
        <v>1</v>
      </c>
      <c r="J142" s="2">
        <v>30</v>
      </c>
      <c r="K142" s="1">
        <v>22</v>
      </c>
      <c r="L142" s="1">
        <v>0</v>
      </c>
      <c r="M142">
        <f t="shared" si="5"/>
        <v>194</v>
      </c>
      <c r="N142">
        <f>Tabla2[[#This Row],[Vendedor tapabocas bien puesto ]]+Tabla2[[#This Row],[Vendedor tapabocas mal puesto ]]+Tabla2[[#This Row],[Vendedor sin tapabocas ]]</f>
        <v>52</v>
      </c>
      <c r="O142" s="57">
        <f>Tabla2[[#This Row],[Tapabocas bien puesto ]]/Tabla2[[#This Row],[Total]]</f>
        <v>0.84536082474226804</v>
      </c>
      <c r="P142" s="56">
        <f>Tabla2[[#This Row],[Sin tapabocas]]/Tabla2[[#This Row],[Total]]</f>
        <v>5.1546391752577319E-3</v>
      </c>
      <c r="Q142" s="58">
        <f>Tabla2[[#This Row],[Vendedor tapabocas bien puesto ]]/Tabla2[[#This Row],[Total vendedor]]</f>
        <v>0.57692307692307687</v>
      </c>
      <c r="R142" s="56">
        <f>Tabla2[[#This Row],[Vendedor sin tapabocas ]]/Tabla2[[#This Row],[Total vendedor]]</f>
        <v>0</v>
      </c>
    </row>
    <row r="143" spans="1:18" x14ac:dyDescent="0.25">
      <c r="A143" s="52">
        <f t="shared" si="4"/>
        <v>44301</v>
      </c>
      <c r="B143" s="28" t="s">
        <v>103</v>
      </c>
      <c r="C143" s="1" t="s">
        <v>10</v>
      </c>
      <c r="D143" s="1" t="s">
        <v>44</v>
      </c>
      <c r="E143" s="1" t="s">
        <v>114</v>
      </c>
      <c r="F143" s="2" t="s">
        <v>15</v>
      </c>
      <c r="G143" s="2">
        <v>147</v>
      </c>
      <c r="H143" s="2">
        <v>17</v>
      </c>
      <c r="I143" s="2">
        <v>2</v>
      </c>
      <c r="J143" s="2">
        <v>2</v>
      </c>
      <c r="K143" s="1">
        <v>1</v>
      </c>
      <c r="L143" s="1">
        <v>0</v>
      </c>
      <c r="M143">
        <f t="shared" si="5"/>
        <v>166</v>
      </c>
      <c r="N143">
        <f>Tabla2[[#This Row],[Vendedor tapabocas bien puesto ]]+Tabla2[[#This Row],[Vendedor tapabocas mal puesto ]]+Tabla2[[#This Row],[Vendedor sin tapabocas ]]</f>
        <v>3</v>
      </c>
      <c r="O143" s="57">
        <f>Tabla2[[#This Row],[Tapabocas bien puesto ]]/Tabla2[[#This Row],[Total]]</f>
        <v>0.88554216867469882</v>
      </c>
      <c r="P143" s="56">
        <f>Tabla2[[#This Row],[Sin tapabocas]]/Tabla2[[#This Row],[Total]]</f>
        <v>1.2048192771084338E-2</v>
      </c>
      <c r="Q143" s="58">
        <f>Tabla2[[#This Row],[Vendedor tapabocas bien puesto ]]/Tabla2[[#This Row],[Total vendedor]]</f>
        <v>0.66666666666666663</v>
      </c>
      <c r="R143" s="56">
        <f>Tabla2[[#This Row],[Vendedor sin tapabocas ]]/Tabla2[[#This Row],[Total vendedor]]</f>
        <v>0</v>
      </c>
    </row>
    <row r="144" spans="1:18" x14ac:dyDescent="0.25">
      <c r="A144" s="52">
        <f t="shared" si="4"/>
        <v>44301</v>
      </c>
      <c r="B144" s="28" t="s">
        <v>103</v>
      </c>
      <c r="C144" s="1" t="s">
        <v>10</v>
      </c>
      <c r="D144" s="1" t="s">
        <v>44</v>
      </c>
      <c r="E144" s="1" t="s">
        <v>45</v>
      </c>
      <c r="F144" s="2" t="s">
        <v>14</v>
      </c>
      <c r="G144" s="2">
        <v>171</v>
      </c>
      <c r="H144" s="2">
        <v>16</v>
      </c>
      <c r="I144" s="2">
        <v>0</v>
      </c>
      <c r="J144" s="2">
        <v>3</v>
      </c>
      <c r="K144" s="1">
        <v>1</v>
      </c>
      <c r="L144" s="1">
        <v>0</v>
      </c>
      <c r="M144">
        <f t="shared" si="5"/>
        <v>187</v>
      </c>
      <c r="N144">
        <f>Tabla2[[#This Row],[Vendedor tapabocas bien puesto ]]+Tabla2[[#This Row],[Vendedor tapabocas mal puesto ]]+Tabla2[[#This Row],[Vendedor sin tapabocas ]]</f>
        <v>4</v>
      </c>
      <c r="O144" s="57">
        <f>Tabla2[[#This Row],[Tapabocas bien puesto ]]/Tabla2[[#This Row],[Total]]</f>
        <v>0.91443850267379678</v>
      </c>
      <c r="P144" s="56">
        <f>Tabla2[[#This Row],[Sin tapabocas]]/Tabla2[[#This Row],[Total]]</f>
        <v>0</v>
      </c>
      <c r="Q144" s="58">
        <f>Tabla2[[#This Row],[Vendedor tapabocas bien puesto ]]/Tabla2[[#This Row],[Total vendedor]]</f>
        <v>0.75</v>
      </c>
      <c r="R144" s="56">
        <f>Tabla2[[#This Row],[Vendedor sin tapabocas ]]/Tabla2[[#This Row],[Total vendedor]]</f>
        <v>0</v>
      </c>
    </row>
    <row r="145" spans="1:18" x14ac:dyDescent="0.25">
      <c r="A145" s="52">
        <f t="shared" si="4"/>
        <v>44301</v>
      </c>
      <c r="B145" s="28" t="s">
        <v>103</v>
      </c>
      <c r="C145" s="1" t="s">
        <v>10</v>
      </c>
      <c r="D145" s="1" t="s">
        <v>11</v>
      </c>
      <c r="E145" s="1" t="s">
        <v>105</v>
      </c>
      <c r="F145" s="2" t="s">
        <v>13</v>
      </c>
      <c r="G145" s="2">
        <v>124</v>
      </c>
      <c r="H145" s="2">
        <v>21</v>
      </c>
      <c r="I145" s="2">
        <v>4</v>
      </c>
      <c r="J145" s="2">
        <v>14</v>
      </c>
      <c r="K145" s="1">
        <v>7</v>
      </c>
      <c r="L145" s="1">
        <v>0</v>
      </c>
      <c r="M145">
        <f t="shared" si="5"/>
        <v>149</v>
      </c>
      <c r="N145">
        <f>Tabla2[[#This Row],[Vendedor tapabocas bien puesto ]]+Tabla2[[#This Row],[Vendedor tapabocas mal puesto ]]+Tabla2[[#This Row],[Vendedor sin tapabocas ]]</f>
        <v>21</v>
      </c>
      <c r="O145" s="57">
        <f>Tabla2[[#This Row],[Tapabocas bien puesto ]]/Tabla2[[#This Row],[Total]]</f>
        <v>0.83221476510067116</v>
      </c>
      <c r="P145" s="56">
        <f>Tabla2[[#This Row],[Sin tapabocas]]/Tabla2[[#This Row],[Total]]</f>
        <v>2.6845637583892617E-2</v>
      </c>
      <c r="Q145" s="58">
        <f>Tabla2[[#This Row],[Vendedor tapabocas bien puesto ]]/Tabla2[[#This Row],[Total vendedor]]</f>
        <v>0.66666666666666663</v>
      </c>
      <c r="R145" s="56">
        <f>Tabla2[[#This Row],[Vendedor sin tapabocas ]]/Tabla2[[#This Row],[Total vendedor]]</f>
        <v>0</v>
      </c>
    </row>
    <row r="146" spans="1:18" x14ac:dyDescent="0.25">
      <c r="A146" s="52">
        <f t="shared" si="4"/>
        <v>44306</v>
      </c>
      <c r="B146" s="28" t="s">
        <v>115</v>
      </c>
      <c r="C146" s="1" t="s">
        <v>10</v>
      </c>
      <c r="D146" s="1" t="s">
        <v>80</v>
      </c>
      <c r="E146" s="1" t="s">
        <v>116</v>
      </c>
      <c r="F146" s="2" t="s">
        <v>15</v>
      </c>
      <c r="G146" s="2">
        <v>251</v>
      </c>
      <c r="H146" s="2">
        <v>34</v>
      </c>
      <c r="I146" s="2">
        <v>2</v>
      </c>
      <c r="J146" s="2">
        <v>14</v>
      </c>
      <c r="K146" s="1">
        <v>19</v>
      </c>
      <c r="L146" s="1">
        <v>2</v>
      </c>
      <c r="M146">
        <f t="shared" si="5"/>
        <v>287</v>
      </c>
      <c r="N146">
        <f>Tabla2[[#This Row],[Vendedor tapabocas bien puesto ]]+Tabla2[[#This Row],[Vendedor tapabocas mal puesto ]]+Tabla2[[#This Row],[Vendedor sin tapabocas ]]</f>
        <v>35</v>
      </c>
      <c r="O146" s="57">
        <f>Tabla2[[#This Row],[Tapabocas bien puesto ]]/Tabla2[[#This Row],[Total]]</f>
        <v>0.87456445993031362</v>
      </c>
      <c r="P146" s="56">
        <f>Tabla2[[#This Row],[Sin tapabocas]]/Tabla2[[#This Row],[Total]]</f>
        <v>6.9686411149825784E-3</v>
      </c>
      <c r="Q146" s="58">
        <f>Tabla2[[#This Row],[Vendedor tapabocas bien puesto ]]/Tabla2[[#This Row],[Total vendedor]]</f>
        <v>0.4</v>
      </c>
      <c r="R146" s="56">
        <f>Tabla2[[#This Row],[Vendedor sin tapabocas ]]/Tabla2[[#This Row],[Total vendedor]]</f>
        <v>5.7142857142857141E-2</v>
      </c>
    </row>
    <row r="147" spans="1:18" x14ac:dyDescent="0.25">
      <c r="A147" s="52">
        <f t="shared" si="4"/>
        <v>44306</v>
      </c>
      <c r="B147" s="28" t="s">
        <v>115</v>
      </c>
      <c r="C147" s="1" t="s">
        <v>10</v>
      </c>
      <c r="D147" s="1" t="s">
        <v>83</v>
      </c>
      <c r="E147" s="1" t="s">
        <v>117</v>
      </c>
      <c r="F147" s="2" t="s">
        <v>15</v>
      </c>
      <c r="G147" s="2">
        <v>143</v>
      </c>
      <c r="H147" s="2">
        <v>17</v>
      </c>
      <c r="I147" s="2">
        <v>3</v>
      </c>
      <c r="J147" s="2">
        <v>7</v>
      </c>
      <c r="K147" s="1">
        <v>2</v>
      </c>
      <c r="L147" s="1">
        <v>0</v>
      </c>
      <c r="M147">
        <f t="shared" si="5"/>
        <v>163</v>
      </c>
      <c r="N147">
        <f>Tabla2[[#This Row],[Vendedor tapabocas bien puesto ]]+Tabla2[[#This Row],[Vendedor tapabocas mal puesto ]]+Tabla2[[#This Row],[Vendedor sin tapabocas ]]</f>
        <v>9</v>
      </c>
      <c r="O147" s="57">
        <f>Tabla2[[#This Row],[Tapabocas bien puesto ]]/Tabla2[[#This Row],[Total]]</f>
        <v>0.87730061349693256</v>
      </c>
      <c r="P147" s="56">
        <f>Tabla2[[#This Row],[Sin tapabocas]]/Tabla2[[#This Row],[Total]]</f>
        <v>1.8404907975460124E-2</v>
      </c>
      <c r="Q147" s="58">
        <f>Tabla2[[#This Row],[Vendedor tapabocas bien puesto ]]/Tabla2[[#This Row],[Total vendedor]]</f>
        <v>0.77777777777777779</v>
      </c>
      <c r="R147" s="56">
        <f>Tabla2[[#This Row],[Vendedor sin tapabocas ]]/Tabla2[[#This Row],[Total vendedor]]</f>
        <v>0</v>
      </c>
    </row>
    <row r="148" spans="1:18" x14ac:dyDescent="0.25">
      <c r="A148" s="52">
        <f t="shared" si="4"/>
        <v>44306</v>
      </c>
      <c r="B148" s="28" t="s">
        <v>115</v>
      </c>
      <c r="C148" s="1" t="s">
        <v>10</v>
      </c>
      <c r="D148" s="1" t="s">
        <v>83</v>
      </c>
      <c r="E148" s="1" t="s">
        <v>84</v>
      </c>
      <c r="F148" s="2" t="s">
        <v>13</v>
      </c>
      <c r="G148" s="2">
        <v>192</v>
      </c>
      <c r="H148" s="2">
        <v>42</v>
      </c>
      <c r="I148" s="2">
        <v>1</v>
      </c>
      <c r="J148" s="2">
        <v>28</v>
      </c>
      <c r="K148" s="1">
        <v>44</v>
      </c>
      <c r="L148" s="1">
        <v>4</v>
      </c>
      <c r="M148">
        <f t="shared" si="5"/>
        <v>235</v>
      </c>
      <c r="N148">
        <f>Tabla2[[#This Row],[Vendedor tapabocas bien puesto ]]+Tabla2[[#This Row],[Vendedor tapabocas mal puesto ]]+Tabla2[[#This Row],[Vendedor sin tapabocas ]]</f>
        <v>76</v>
      </c>
      <c r="O148" s="57">
        <f>Tabla2[[#This Row],[Tapabocas bien puesto ]]/Tabla2[[#This Row],[Total]]</f>
        <v>0.81702127659574464</v>
      </c>
      <c r="P148" s="56">
        <f>Tabla2[[#This Row],[Sin tapabocas]]/Tabla2[[#This Row],[Total]]</f>
        <v>4.2553191489361703E-3</v>
      </c>
      <c r="Q148" s="58">
        <f>Tabla2[[#This Row],[Vendedor tapabocas bien puesto ]]/Tabla2[[#This Row],[Total vendedor]]</f>
        <v>0.36842105263157893</v>
      </c>
      <c r="R148" s="56">
        <f>Tabla2[[#This Row],[Vendedor sin tapabocas ]]/Tabla2[[#This Row],[Total vendedor]]</f>
        <v>5.2631578947368418E-2</v>
      </c>
    </row>
    <row r="149" spans="1:18" x14ac:dyDescent="0.25">
      <c r="A149" s="52">
        <f t="shared" si="4"/>
        <v>44306</v>
      </c>
      <c r="B149" s="28" t="s">
        <v>115</v>
      </c>
      <c r="C149" s="1" t="s">
        <v>10</v>
      </c>
      <c r="D149" s="1" t="s">
        <v>83</v>
      </c>
      <c r="E149" s="1" t="s">
        <v>118</v>
      </c>
      <c r="F149" s="2" t="s">
        <v>14</v>
      </c>
      <c r="G149" s="2">
        <v>207</v>
      </c>
      <c r="H149" s="2">
        <v>26</v>
      </c>
      <c r="I149" s="2">
        <v>1</v>
      </c>
      <c r="J149" s="2">
        <v>6</v>
      </c>
      <c r="K149" s="1">
        <v>25</v>
      </c>
      <c r="L149" s="1">
        <v>2</v>
      </c>
      <c r="M149">
        <f t="shared" si="5"/>
        <v>234</v>
      </c>
      <c r="N149">
        <f>Tabla2[[#This Row],[Vendedor tapabocas bien puesto ]]+Tabla2[[#This Row],[Vendedor tapabocas mal puesto ]]+Tabla2[[#This Row],[Vendedor sin tapabocas ]]</f>
        <v>33</v>
      </c>
      <c r="O149" s="57">
        <f>Tabla2[[#This Row],[Tapabocas bien puesto ]]/Tabla2[[#This Row],[Total]]</f>
        <v>0.88461538461538458</v>
      </c>
      <c r="P149" s="56">
        <f>Tabla2[[#This Row],[Sin tapabocas]]/Tabla2[[#This Row],[Total]]</f>
        <v>4.2735042735042739E-3</v>
      </c>
      <c r="Q149" s="58">
        <f>Tabla2[[#This Row],[Vendedor tapabocas bien puesto ]]/Tabla2[[#This Row],[Total vendedor]]</f>
        <v>0.18181818181818182</v>
      </c>
      <c r="R149" s="56">
        <f>Tabla2[[#This Row],[Vendedor sin tapabocas ]]/Tabla2[[#This Row],[Total vendedor]]</f>
        <v>6.0606060606060608E-2</v>
      </c>
    </row>
    <row r="150" spans="1:18" x14ac:dyDescent="0.25">
      <c r="A150" s="52">
        <f t="shared" si="4"/>
        <v>44306</v>
      </c>
      <c r="B150" s="28" t="s">
        <v>115</v>
      </c>
      <c r="C150" s="1" t="s">
        <v>10</v>
      </c>
      <c r="D150" s="1" t="s">
        <v>80</v>
      </c>
      <c r="E150" s="1" t="s">
        <v>82</v>
      </c>
      <c r="F150" s="2" t="s">
        <v>14</v>
      </c>
      <c r="G150" s="2">
        <v>222</v>
      </c>
      <c r="H150" s="2">
        <v>27</v>
      </c>
      <c r="I150" s="2">
        <v>0</v>
      </c>
      <c r="J150" s="2">
        <v>10</v>
      </c>
      <c r="K150" s="1">
        <v>5</v>
      </c>
      <c r="L150" s="1">
        <v>0</v>
      </c>
      <c r="M150">
        <f t="shared" si="5"/>
        <v>249</v>
      </c>
      <c r="N150">
        <f>Tabla2[[#This Row],[Vendedor tapabocas bien puesto ]]+Tabla2[[#This Row],[Vendedor tapabocas mal puesto ]]+Tabla2[[#This Row],[Vendedor sin tapabocas ]]</f>
        <v>15</v>
      </c>
      <c r="O150" s="57">
        <f>Tabla2[[#This Row],[Tapabocas bien puesto ]]/Tabla2[[#This Row],[Total]]</f>
        <v>0.89156626506024095</v>
      </c>
      <c r="P150" s="56">
        <f>Tabla2[[#This Row],[Sin tapabocas]]/Tabla2[[#This Row],[Total]]</f>
        <v>0</v>
      </c>
      <c r="Q150" s="58">
        <f>Tabla2[[#This Row],[Vendedor tapabocas bien puesto ]]/Tabla2[[#This Row],[Total vendedor]]</f>
        <v>0.66666666666666663</v>
      </c>
      <c r="R150" s="56">
        <f>Tabla2[[#This Row],[Vendedor sin tapabocas ]]/Tabla2[[#This Row],[Total vendedor]]</f>
        <v>0</v>
      </c>
    </row>
    <row r="151" spans="1:18" x14ac:dyDescent="0.25">
      <c r="A151" s="52">
        <f t="shared" si="4"/>
        <v>44306</v>
      </c>
      <c r="B151" s="28" t="s">
        <v>115</v>
      </c>
      <c r="C151" s="1" t="s">
        <v>10</v>
      </c>
      <c r="D151" s="1" t="s">
        <v>80</v>
      </c>
      <c r="E151" s="1" t="s">
        <v>119</v>
      </c>
      <c r="F151" s="2" t="s">
        <v>14</v>
      </c>
      <c r="G151" s="2">
        <v>157</v>
      </c>
      <c r="H151" s="2">
        <v>53</v>
      </c>
      <c r="I151" s="2">
        <v>3</v>
      </c>
      <c r="J151" s="2">
        <v>8</v>
      </c>
      <c r="K151" s="1">
        <v>3</v>
      </c>
      <c r="L151" s="1">
        <v>0</v>
      </c>
      <c r="M151">
        <f t="shared" si="5"/>
        <v>213</v>
      </c>
      <c r="N151">
        <f>Tabla2[[#This Row],[Vendedor tapabocas bien puesto ]]+Tabla2[[#This Row],[Vendedor tapabocas mal puesto ]]+Tabla2[[#This Row],[Vendedor sin tapabocas ]]</f>
        <v>11</v>
      </c>
      <c r="O151" s="57">
        <f>Tabla2[[#This Row],[Tapabocas bien puesto ]]/Tabla2[[#This Row],[Total]]</f>
        <v>0.73708920187793425</v>
      </c>
      <c r="P151" s="56">
        <f>Tabla2[[#This Row],[Sin tapabocas]]/Tabla2[[#This Row],[Total]]</f>
        <v>1.4084507042253521E-2</v>
      </c>
      <c r="Q151" s="58">
        <f>Tabla2[[#This Row],[Vendedor tapabocas bien puesto ]]/Tabla2[[#This Row],[Total vendedor]]</f>
        <v>0.72727272727272729</v>
      </c>
      <c r="R151" s="56">
        <f>Tabla2[[#This Row],[Vendedor sin tapabocas ]]/Tabla2[[#This Row],[Total vendedor]]</f>
        <v>0</v>
      </c>
    </row>
    <row r="152" spans="1:18" x14ac:dyDescent="0.25">
      <c r="A152" s="52">
        <f t="shared" si="4"/>
        <v>44306</v>
      </c>
      <c r="B152" s="28" t="s">
        <v>115</v>
      </c>
      <c r="C152" s="1" t="s">
        <v>10</v>
      </c>
      <c r="D152" s="1" t="s">
        <v>18</v>
      </c>
      <c r="E152" s="1" t="s">
        <v>19</v>
      </c>
      <c r="F152" s="2" t="s">
        <v>13</v>
      </c>
      <c r="G152" s="2">
        <v>198</v>
      </c>
      <c r="H152" s="2">
        <v>51</v>
      </c>
      <c r="I152" s="2">
        <v>5</v>
      </c>
      <c r="J152" s="2">
        <v>28</v>
      </c>
      <c r="K152" s="1">
        <v>34</v>
      </c>
      <c r="L152" s="1">
        <v>4</v>
      </c>
      <c r="M152">
        <f t="shared" si="5"/>
        <v>254</v>
      </c>
      <c r="N152">
        <f>Tabla2[[#This Row],[Vendedor tapabocas bien puesto ]]+Tabla2[[#This Row],[Vendedor tapabocas mal puesto ]]+Tabla2[[#This Row],[Vendedor sin tapabocas ]]</f>
        <v>66</v>
      </c>
      <c r="O152" s="57">
        <f>Tabla2[[#This Row],[Tapabocas bien puesto ]]/Tabla2[[#This Row],[Total]]</f>
        <v>0.77952755905511806</v>
      </c>
      <c r="P152" s="56">
        <f>Tabla2[[#This Row],[Sin tapabocas]]/Tabla2[[#This Row],[Total]]</f>
        <v>1.968503937007874E-2</v>
      </c>
      <c r="Q152" s="58">
        <f>Tabla2[[#This Row],[Vendedor tapabocas bien puesto ]]/Tabla2[[#This Row],[Total vendedor]]</f>
        <v>0.42424242424242425</v>
      </c>
      <c r="R152" s="56">
        <f>Tabla2[[#This Row],[Vendedor sin tapabocas ]]/Tabla2[[#This Row],[Total vendedor]]</f>
        <v>6.0606060606060608E-2</v>
      </c>
    </row>
    <row r="153" spans="1:18" x14ac:dyDescent="0.25">
      <c r="A153" s="52">
        <f t="shared" si="4"/>
        <v>44306</v>
      </c>
      <c r="B153" s="28" t="s">
        <v>115</v>
      </c>
      <c r="C153" s="1" t="s">
        <v>10</v>
      </c>
      <c r="D153" s="1" t="s">
        <v>18</v>
      </c>
      <c r="E153" s="1" t="s">
        <v>120</v>
      </c>
      <c r="F153" s="2" t="s">
        <v>15</v>
      </c>
      <c r="G153" s="2">
        <v>207</v>
      </c>
      <c r="H153" s="2">
        <v>30</v>
      </c>
      <c r="I153" s="2">
        <v>4</v>
      </c>
      <c r="J153" s="2">
        <v>7</v>
      </c>
      <c r="K153" s="1">
        <v>5</v>
      </c>
      <c r="L153" s="1">
        <v>0</v>
      </c>
      <c r="M153">
        <f t="shared" si="5"/>
        <v>241</v>
      </c>
      <c r="N153">
        <f>Tabla2[[#This Row],[Vendedor tapabocas bien puesto ]]+Tabla2[[#This Row],[Vendedor tapabocas mal puesto ]]+Tabla2[[#This Row],[Vendedor sin tapabocas ]]</f>
        <v>12</v>
      </c>
      <c r="O153" s="57">
        <f>Tabla2[[#This Row],[Tapabocas bien puesto ]]/Tabla2[[#This Row],[Total]]</f>
        <v>0.85892116182572609</v>
      </c>
      <c r="P153" s="56">
        <f>Tabla2[[#This Row],[Sin tapabocas]]/Tabla2[[#This Row],[Total]]</f>
        <v>1.6597510373443983E-2</v>
      </c>
      <c r="Q153" s="58">
        <f>Tabla2[[#This Row],[Vendedor tapabocas bien puesto ]]/Tabla2[[#This Row],[Total vendedor]]</f>
        <v>0.58333333333333337</v>
      </c>
      <c r="R153" s="56">
        <f>Tabla2[[#This Row],[Vendedor sin tapabocas ]]/Tabla2[[#This Row],[Total vendedor]]</f>
        <v>0</v>
      </c>
    </row>
    <row r="154" spans="1:18" x14ac:dyDescent="0.25">
      <c r="A154" s="52">
        <f t="shared" si="4"/>
        <v>44306</v>
      </c>
      <c r="B154" s="28" t="s">
        <v>115</v>
      </c>
      <c r="C154" s="1" t="s">
        <v>10</v>
      </c>
      <c r="D154" s="1" t="s">
        <v>18</v>
      </c>
      <c r="E154" s="1" t="s">
        <v>121</v>
      </c>
      <c r="F154" s="2" t="s">
        <v>14</v>
      </c>
      <c r="G154" s="2">
        <v>136</v>
      </c>
      <c r="H154" s="2">
        <v>20</v>
      </c>
      <c r="I154" s="2">
        <v>1</v>
      </c>
      <c r="J154" s="2">
        <v>7</v>
      </c>
      <c r="K154" s="1">
        <v>3</v>
      </c>
      <c r="L154" s="1">
        <v>0</v>
      </c>
      <c r="M154">
        <f t="shared" si="5"/>
        <v>157</v>
      </c>
      <c r="N154">
        <f>Tabla2[[#This Row],[Vendedor tapabocas bien puesto ]]+Tabla2[[#This Row],[Vendedor tapabocas mal puesto ]]+Tabla2[[#This Row],[Vendedor sin tapabocas ]]</f>
        <v>10</v>
      </c>
      <c r="O154" s="57">
        <f>Tabla2[[#This Row],[Tapabocas bien puesto ]]/Tabla2[[#This Row],[Total]]</f>
        <v>0.86624203821656054</v>
      </c>
      <c r="P154" s="56">
        <f>Tabla2[[#This Row],[Sin tapabocas]]/Tabla2[[#This Row],[Total]]</f>
        <v>6.369426751592357E-3</v>
      </c>
      <c r="Q154" s="58">
        <f>Tabla2[[#This Row],[Vendedor tapabocas bien puesto ]]/Tabla2[[#This Row],[Total vendedor]]</f>
        <v>0.7</v>
      </c>
      <c r="R154" s="56">
        <f>Tabla2[[#This Row],[Vendedor sin tapabocas ]]/Tabla2[[#This Row],[Total vendedor]]</f>
        <v>0</v>
      </c>
    </row>
    <row r="155" spans="1:18" x14ac:dyDescent="0.25">
      <c r="A155" s="52">
        <f t="shared" si="4"/>
        <v>44320</v>
      </c>
      <c r="B155" s="28" t="s">
        <v>122</v>
      </c>
      <c r="C155" s="1" t="s">
        <v>23</v>
      </c>
      <c r="D155" s="1" t="s">
        <v>58</v>
      </c>
      <c r="E155" s="1" t="s">
        <v>59</v>
      </c>
      <c r="F155" s="2" t="s">
        <v>15</v>
      </c>
      <c r="G155" s="2">
        <v>340</v>
      </c>
      <c r="H155" s="2">
        <v>30</v>
      </c>
      <c r="I155" s="2">
        <v>0</v>
      </c>
      <c r="J155" s="2">
        <v>9</v>
      </c>
      <c r="K155" s="1">
        <v>8</v>
      </c>
      <c r="L155" s="1">
        <v>0</v>
      </c>
      <c r="M155">
        <f t="shared" si="5"/>
        <v>370</v>
      </c>
      <c r="N155">
        <f>Tabla2[[#This Row],[Vendedor tapabocas bien puesto ]]+Tabla2[[#This Row],[Vendedor tapabocas mal puesto ]]+Tabla2[[#This Row],[Vendedor sin tapabocas ]]</f>
        <v>17</v>
      </c>
      <c r="O155" s="57">
        <f>Tabla2[[#This Row],[Tapabocas bien puesto ]]/Tabla2[[#This Row],[Total]]</f>
        <v>0.91891891891891897</v>
      </c>
      <c r="P155" s="56">
        <f>Tabla2[[#This Row],[Sin tapabocas]]/Tabla2[[#This Row],[Total]]</f>
        <v>0</v>
      </c>
      <c r="Q155" s="58">
        <f>Tabla2[[#This Row],[Vendedor tapabocas bien puesto ]]/Tabla2[[#This Row],[Total vendedor]]</f>
        <v>0.52941176470588236</v>
      </c>
      <c r="R155" s="56">
        <f>Tabla2[[#This Row],[Vendedor sin tapabocas ]]/Tabla2[[#This Row],[Total vendedor]]</f>
        <v>0</v>
      </c>
    </row>
    <row r="156" spans="1:18" x14ac:dyDescent="0.25">
      <c r="A156" s="52">
        <f t="shared" si="4"/>
        <v>44320</v>
      </c>
      <c r="B156" s="28" t="s">
        <v>122</v>
      </c>
      <c r="C156" s="1" t="s">
        <v>23</v>
      </c>
      <c r="D156" s="1" t="s">
        <v>58</v>
      </c>
      <c r="E156" s="1" t="s">
        <v>60</v>
      </c>
      <c r="F156" s="2" t="s">
        <v>13</v>
      </c>
      <c r="G156" s="2">
        <v>300</v>
      </c>
      <c r="H156" s="2">
        <v>58</v>
      </c>
      <c r="I156" s="2">
        <v>1</v>
      </c>
      <c r="J156" s="2">
        <v>6</v>
      </c>
      <c r="K156" s="1">
        <v>6</v>
      </c>
      <c r="L156" s="1">
        <v>0</v>
      </c>
      <c r="M156">
        <f t="shared" si="5"/>
        <v>359</v>
      </c>
      <c r="N156">
        <f>Tabla2[[#This Row],[Vendedor tapabocas bien puesto ]]+Tabla2[[#This Row],[Vendedor tapabocas mal puesto ]]+Tabla2[[#This Row],[Vendedor sin tapabocas ]]</f>
        <v>12</v>
      </c>
      <c r="O156" s="57">
        <f>Tabla2[[#This Row],[Tapabocas bien puesto ]]/Tabla2[[#This Row],[Total]]</f>
        <v>0.83565459610027859</v>
      </c>
      <c r="P156" s="56">
        <f>Tabla2[[#This Row],[Sin tapabocas]]/Tabla2[[#This Row],[Total]]</f>
        <v>2.7855153203342618E-3</v>
      </c>
      <c r="Q156" s="58">
        <f>Tabla2[[#This Row],[Vendedor tapabocas bien puesto ]]/Tabla2[[#This Row],[Total vendedor]]</f>
        <v>0.5</v>
      </c>
      <c r="R156" s="56">
        <f>Tabla2[[#This Row],[Vendedor sin tapabocas ]]/Tabla2[[#This Row],[Total vendedor]]</f>
        <v>0</v>
      </c>
    </row>
    <row r="157" spans="1:18" x14ac:dyDescent="0.25">
      <c r="A157" s="52">
        <f t="shared" si="4"/>
        <v>44320</v>
      </c>
      <c r="B157" s="28" t="s">
        <v>122</v>
      </c>
      <c r="C157" s="1" t="s">
        <v>23</v>
      </c>
      <c r="D157" s="1" t="s">
        <v>58</v>
      </c>
      <c r="E157" s="1" t="s">
        <v>60</v>
      </c>
      <c r="F157" s="2" t="s">
        <v>14</v>
      </c>
      <c r="G157" s="2">
        <v>290</v>
      </c>
      <c r="H157" s="2">
        <v>35</v>
      </c>
      <c r="I157" s="2">
        <v>4</v>
      </c>
      <c r="J157" s="2">
        <v>4</v>
      </c>
      <c r="K157" s="1">
        <v>7</v>
      </c>
      <c r="L157" s="1">
        <v>0</v>
      </c>
      <c r="M157">
        <f t="shared" si="5"/>
        <v>329</v>
      </c>
      <c r="N157">
        <f>Tabla2[[#This Row],[Vendedor tapabocas bien puesto ]]+Tabla2[[#This Row],[Vendedor tapabocas mal puesto ]]+Tabla2[[#This Row],[Vendedor sin tapabocas ]]</f>
        <v>11</v>
      </c>
      <c r="O157" s="57">
        <f>Tabla2[[#This Row],[Tapabocas bien puesto ]]/Tabla2[[#This Row],[Total]]</f>
        <v>0.8814589665653495</v>
      </c>
      <c r="P157" s="56">
        <f>Tabla2[[#This Row],[Sin tapabocas]]/Tabla2[[#This Row],[Total]]</f>
        <v>1.2158054711246201E-2</v>
      </c>
      <c r="Q157" s="58">
        <f>Tabla2[[#This Row],[Vendedor tapabocas bien puesto ]]/Tabla2[[#This Row],[Total vendedor]]</f>
        <v>0.36363636363636365</v>
      </c>
      <c r="R157" s="56">
        <f>Tabla2[[#This Row],[Vendedor sin tapabocas ]]/Tabla2[[#This Row],[Total vendedor]]</f>
        <v>0</v>
      </c>
    </row>
    <row r="158" spans="1:18" x14ac:dyDescent="0.25">
      <c r="A158" s="52">
        <f t="shared" si="4"/>
        <v>44320</v>
      </c>
      <c r="B158" s="28" t="s">
        <v>122</v>
      </c>
      <c r="C158" s="1" t="s">
        <v>23</v>
      </c>
      <c r="D158" s="1" t="s">
        <v>61</v>
      </c>
      <c r="E158" s="1" t="s">
        <v>62</v>
      </c>
      <c r="F158" s="2" t="s">
        <v>13</v>
      </c>
      <c r="G158" s="2">
        <v>350</v>
      </c>
      <c r="H158" s="2">
        <v>23</v>
      </c>
      <c r="I158" s="2">
        <v>1</v>
      </c>
      <c r="J158" s="2">
        <v>6</v>
      </c>
      <c r="K158" s="1">
        <v>3</v>
      </c>
      <c r="L158" s="1">
        <v>0</v>
      </c>
      <c r="M158">
        <f t="shared" si="5"/>
        <v>374</v>
      </c>
      <c r="N158">
        <f>Tabla2[[#This Row],[Vendedor tapabocas bien puesto ]]+Tabla2[[#This Row],[Vendedor tapabocas mal puesto ]]+Tabla2[[#This Row],[Vendedor sin tapabocas ]]</f>
        <v>9</v>
      </c>
      <c r="O158" s="57">
        <f>Tabla2[[#This Row],[Tapabocas bien puesto ]]/Tabla2[[#This Row],[Total]]</f>
        <v>0.93582887700534756</v>
      </c>
      <c r="P158" s="56">
        <f>Tabla2[[#This Row],[Sin tapabocas]]/Tabla2[[#This Row],[Total]]</f>
        <v>2.6737967914438501E-3</v>
      </c>
      <c r="Q158" s="58">
        <f>Tabla2[[#This Row],[Vendedor tapabocas bien puesto ]]/Tabla2[[#This Row],[Total vendedor]]</f>
        <v>0.66666666666666663</v>
      </c>
      <c r="R158" s="56">
        <f>Tabla2[[#This Row],[Vendedor sin tapabocas ]]/Tabla2[[#This Row],[Total vendedor]]</f>
        <v>0</v>
      </c>
    </row>
    <row r="159" spans="1:18" x14ac:dyDescent="0.25">
      <c r="A159" s="52">
        <f t="shared" si="4"/>
        <v>44320</v>
      </c>
      <c r="B159" s="28" t="s">
        <v>122</v>
      </c>
      <c r="C159" s="1" t="s">
        <v>23</v>
      </c>
      <c r="D159" s="1" t="s">
        <v>61</v>
      </c>
      <c r="E159" s="1" t="s">
        <v>63</v>
      </c>
      <c r="F159" s="2" t="s">
        <v>15</v>
      </c>
      <c r="G159" s="2">
        <v>390</v>
      </c>
      <c r="H159" s="2">
        <v>43</v>
      </c>
      <c r="I159" s="2">
        <v>0</v>
      </c>
      <c r="J159" s="2">
        <v>19</v>
      </c>
      <c r="K159" s="1">
        <v>17</v>
      </c>
      <c r="L159" s="1">
        <v>0</v>
      </c>
      <c r="M159">
        <f t="shared" si="5"/>
        <v>433</v>
      </c>
      <c r="N159">
        <f>Tabla2[[#This Row],[Vendedor tapabocas bien puesto ]]+Tabla2[[#This Row],[Vendedor tapabocas mal puesto ]]+Tabla2[[#This Row],[Vendedor sin tapabocas ]]</f>
        <v>36</v>
      </c>
      <c r="O159" s="57">
        <f>Tabla2[[#This Row],[Tapabocas bien puesto ]]/Tabla2[[#This Row],[Total]]</f>
        <v>0.90069284064665123</v>
      </c>
      <c r="P159" s="56">
        <f>Tabla2[[#This Row],[Sin tapabocas]]/Tabla2[[#This Row],[Total]]</f>
        <v>0</v>
      </c>
      <c r="Q159" s="58">
        <f>Tabla2[[#This Row],[Vendedor tapabocas bien puesto ]]/Tabla2[[#This Row],[Total vendedor]]</f>
        <v>0.52777777777777779</v>
      </c>
      <c r="R159" s="56">
        <f>Tabla2[[#This Row],[Vendedor sin tapabocas ]]/Tabla2[[#This Row],[Total vendedor]]</f>
        <v>0</v>
      </c>
    </row>
    <row r="160" spans="1:18" x14ac:dyDescent="0.25">
      <c r="A160" s="52">
        <f t="shared" si="4"/>
        <v>44320</v>
      </c>
      <c r="B160" s="28" t="s">
        <v>122</v>
      </c>
      <c r="C160" s="1" t="s">
        <v>23</v>
      </c>
      <c r="D160" s="1" t="s">
        <v>61</v>
      </c>
      <c r="E160" s="1" t="s">
        <v>123</v>
      </c>
      <c r="F160" s="2" t="s">
        <v>14</v>
      </c>
      <c r="G160" s="2">
        <v>250</v>
      </c>
      <c r="H160" s="2">
        <v>17</v>
      </c>
      <c r="I160" s="2">
        <v>1</v>
      </c>
      <c r="J160" s="2">
        <v>6</v>
      </c>
      <c r="K160" s="1">
        <v>7</v>
      </c>
      <c r="L160" s="1">
        <v>0</v>
      </c>
      <c r="M160">
        <f t="shared" si="5"/>
        <v>268</v>
      </c>
      <c r="N160">
        <f>Tabla2[[#This Row],[Vendedor tapabocas bien puesto ]]+Tabla2[[#This Row],[Vendedor tapabocas mal puesto ]]+Tabla2[[#This Row],[Vendedor sin tapabocas ]]</f>
        <v>13</v>
      </c>
      <c r="O160" s="57">
        <f>Tabla2[[#This Row],[Tapabocas bien puesto ]]/Tabla2[[#This Row],[Total]]</f>
        <v>0.93283582089552242</v>
      </c>
      <c r="P160" s="56">
        <f>Tabla2[[#This Row],[Sin tapabocas]]/Tabla2[[#This Row],[Total]]</f>
        <v>3.7313432835820895E-3</v>
      </c>
      <c r="Q160" s="58">
        <f>Tabla2[[#This Row],[Vendedor tapabocas bien puesto ]]/Tabla2[[#This Row],[Total vendedor]]</f>
        <v>0.46153846153846156</v>
      </c>
      <c r="R160" s="56">
        <f>Tabla2[[#This Row],[Vendedor sin tapabocas ]]/Tabla2[[#This Row],[Total vendedor]]</f>
        <v>0</v>
      </c>
    </row>
    <row r="161" spans="1:18" x14ac:dyDescent="0.25">
      <c r="A161" s="52">
        <f t="shared" si="4"/>
        <v>44320</v>
      </c>
      <c r="B161" s="28" t="s">
        <v>122</v>
      </c>
      <c r="C161" s="1" t="s">
        <v>23</v>
      </c>
      <c r="D161" s="1" t="s">
        <v>26</v>
      </c>
      <c r="E161" s="1" t="s">
        <v>28</v>
      </c>
      <c r="F161" s="2" t="s">
        <v>13</v>
      </c>
      <c r="G161" s="2">
        <v>300</v>
      </c>
      <c r="H161" s="2">
        <v>55</v>
      </c>
      <c r="I161" s="2">
        <v>3</v>
      </c>
      <c r="J161" s="2">
        <v>9</v>
      </c>
      <c r="K161" s="1">
        <v>21</v>
      </c>
      <c r="L161" s="1">
        <v>0</v>
      </c>
      <c r="M161">
        <f t="shared" si="5"/>
        <v>358</v>
      </c>
      <c r="N161">
        <f>Tabla2[[#This Row],[Vendedor tapabocas bien puesto ]]+Tabla2[[#This Row],[Vendedor tapabocas mal puesto ]]+Tabla2[[#This Row],[Vendedor sin tapabocas ]]</f>
        <v>30</v>
      </c>
      <c r="O161" s="57">
        <f>Tabla2[[#This Row],[Tapabocas bien puesto ]]/Tabla2[[#This Row],[Total]]</f>
        <v>0.83798882681564246</v>
      </c>
      <c r="P161" s="56">
        <f>Tabla2[[#This Row],[Sin tapabocas]]/Tabla2[[#This Row],[Total]]</f>
        <v>8.3798882681564244E-3</v>
      </c>
      <c r="Q161" s="58">
        <f>Tabla2[[#This Row],[Vendedor tapabocas bien puesto ]]/Tabla2[[#This Row],[Total vendedor]]</f>
        <v>0.3</v>
      </c>
      <c r="R161" s="56">
        <f>Tabla2[[#This Row],[Vendedor sin tapabocas ]]/Tabla2[[#This Row],[Total vendedor]]</f>
        <v>0</v>
      </c>
    </row>
    <row r="162" spans="1:18" x14ac:dyDescent="0.25">
      <c r="A162" s="52">
        <f t="shared" si="4"/>
        <v>44320</v>
      </c>
      <c r="B162" s="28" t="s">
        <v>122</v>
      </c>
      <c r="C162" s="1" t="s">
        <v>23</v>
      </c>
      <c r="D162" s="1" t="s">
        <v>26</v>
      </c>
      <c r="E162" s="1" t="s">
        <v>27</v>
      </c>
      <c r="F162" s="2" t="s">
        <v>15</v>
      </c>
      <c r="G162" s="2">
        <v>250</v>
      </c>
      <c r="H162" s="2">
        <v>22</v>
      </c>
      <c r="I162" s="2">
        <v>2</v>
      </c>
      <c r="J162" s="2">
        <v>8</v>
      </c>
      <c r="K162" s="1">
        <v>9</v>
      </c>
      <c r="L162" s="1">
        <v>0</v>
      </c>
      <c r="M162">
        <f t="shared" si="5"/>
        <v>274</v>
      </c>
      <c r="N162">
        <f>Tabla2[[#This Row],[Vendedor tapabocas bien puesto ]]+Tabla2[[#This Row],[Vendedor tapabocas mal puesto ]]+Tabla2[[#This Row],[Vendedor sin tapabocas ]]</f>
        <v>17</v>
      </c>
      <c r="O162" s="57">
        <f>Tabla2[[#This Row],[Tapabocas bien puesto ]]/Tabla2[[#This Row],[Total]]</f>
        <v>0.91240875912408759</v>
      </c>
      <c r="P162" s="56">
        <f>Tabla2[[#This Row],[Sin tapabocas]]/Tabla2[[#This Row],[Total]]</f>
        <v>7.2992700729927005E-3</v>
      </c>
      <c r="Q162" s="58">
        <f>Tabla2[[#This Row],[Vendedor tapabocas bien puesto ]]/Tabla2[[#This Row],[Total vendedor]]</f>
        <v>0.47058823529411764</v>
      </c>
      <c r="R162" s="56">
        <f>Tabla2[[#This Row],[Vendedor sin tapabocas ]]/Tabla2[[#This Row],[Total vendedor]]</f>
        <v>0</v>
      </c>
    </row>
    <row r="163" spans="1:18" x14ac:dyDescent="0.25">
      <c r="A163" s="52">
        <f t="shared" si="4"/>
        <v>44320</v>
      </c>
      <c r="B163" s="28" t="s">
        <v>122</v>
      </c>
      <c r="C163" s="1" t="s">
        <v>23</v>
      </c>
      <c r="D163" s="1" t="s">
        <v>26</v>
      </c>
      <c r="E163" s="1" t="s">
        <v>75</v>
      </c>
      <c r="F163" s="2" t="s">
        <v>14</v>
      </c>
      <c r="G163" s="2">
        <v>310</v>
      </c>
      <c r="H163" s="2">
        <v>26</v>
      </c>
      <c r="I163" s="2">
        <v>2</v>
      </c>
      <c r="J163" s="2">
        <v>4</v>
      </c>
      <c r="K163" s="1">
        <v>6</v>
      </c>
      <c r="L163" s="1">
        <v>0</v>
      </c>
      <c r="M163">
        <f t="shared" si="5"/>
        <v>338</v>
      </c>
      <c r="N163">
        <f>Tabla2[[#This Row],[Vendedor tapabocas bien puesto ]]+Tabla2[[#This Row],[Vendedor tapabocas mal puesto ]]+Tabla2[[#This Row],[Vendedor sin tapabocas ]]</f>
        <v>10</v>
      </c>
      <c r="O163" s="57">
        <f>Tabla2[[#This Row],[Tapabocas bien puesto ]]/Tabla2[[#This Row],[Total]]</f>
        <v>0.91715976331360949</v>
      </c>
      <c r="P163" s="56">
        <f>Tabla2[[#This Row],[Sin tapabocas]]/Tabla2[[#This Row],[Total]]</f>
        <v>5.9171597633136093E-3</v>
      </c>
      <c r="Q163" s="58">
        <f>Tabla2[[#This Row],[Vendedor tapabocas bien puesto ]]/Tabla2[[#This Row],[Total vendedor]]</f>
        <v>0.4</v>
      </c>
      <c r="R163" s="56">
        <f>Tabla2[[#This Row],[Vendedor sin tapabocas ]]/Tabla2[[#This Row],[Total vendedor]]</f>
        <v>0</v>
      </c>
    </row>
    <row r="164" spans="1:18" x14ac:dyDescent="0.25">
      <c r="A164" s="52">
        <f t="shared" si="4"/>
        <v>44320</v>
      </c>
      <c r="B164" s="28" t="s">
        <v>122</v>
      </c>
      <c r="C164" s="1" t="s">
        <v>23</v>
      </c>
      <c r="D164" s="1" t="s">
        <v>24</v>
      </c>
      <c r="E164" s="1" t="s">
        <v>75</v>
      </c>
      <c r="F164" s="2" t="s">
        <v>14</v>
      </c>
      <c r="G164" s="2">
        <v>250</v>
      </c>
      <c r="H164" s="2">
        <v>25</v>
      </c>
      <c r="I164" s="2">
        <v>1</v>
      </c>
      <c r="J164" s="2">
        <v>2</v>
      </c>
      <c r="K164" s="1">
        <v>4</v>
      </c>
      <c r="L164" s="1">
        <v>0</v>
      </c>
      <c r="M164">
        <f t="shared" si="5"/>
        <v>276</v>
      </c>
      <c r="N164">
        <f>Tabla2[[#This Row],[Vendedor tapabocas bien puesto ]]+Tabla2[[#This Row],[Vendedor tapabocas mal puesto ]]+Tabla2[[#This Row],[Vendedor sin tapabocas ]]</f>
        <v>6</v>
      </c>
      <c r="O164" s="57">
        <f>Tabla2[[#This Row],[Tapabocas bien puesto ]]/Tabla2[[#This Row],[Total]]</f>
        <v>0.90579710144927539</v>
      </c>
      <c r="P164" s="56">
        <f>Tabla2[[#This Row],[Sin tapabocas]]/Tabla2[[#This Row],[Total]]</f>
        <v>3.6231884057971015E-3</v>
      </c>
      <c r="Q164" s="58">
        <f>Tabla2[[#This Row],[Vendedor tapabocas bien puesto ]]/Tabla2[[#This Row],[Total vendedor]]</f>
        <v>0.33333333333333331</v>
      </c>
      <c r="R164" s="56">
        <f>Tabla2[[#This Row],[Vendedor sin tapabocas ]]/Tabla2[[#This Row],[Total vendedor]]</f>
        <v>0</v>
      </c>
    </row>
    <row r="165" spans="1:18" x14ac:dyDescent="0.25">
      <c r="A165" s="52">
        <f t="shared" si="4"/>
        <v>44320</v>
      </c>
      <c r="B165" s="28" t="s">
        <v>122</v>
      </c>
      <c r="C165" s="1" t="s">
        <v>23</v>
      </c>
      <c r="D165" s="1" t="s">
        <v>24</v>
      </c>
      <c r="E165" s="1" t="s">
        <v>24</v>
      </c>
      <c r="F165" s="2" t="s">
        <v>13</v>
      </c>
      <c r="G165" s="2">
        <v>250</v>
      </c>
      <c r="H165" s="2">
        <v>33</v>
      </c>
      <c r="I165" s="2">
        <v>1</v>
      </c>
      <c r="J165" s="2">
        <v>1</v>
      </c>
      <c r="K165" s="1">
        <v>5</v>
      </c>
      <c r="L165" s="1">
        <v>0</v>
      </c>
      <c r="M165">
        <f t="shared" si="5"/>
        <v>284</v>
      </c>
      <c r="N165">
        <f>Tabla2[[#This Row],[Vendedor tapabocas bien puesto ]]+Tabla2[[#This Row],[Vendedor tapabocas mal puesto ]]+Tabla2[[#This Row],[Vendedor sin tapabocas ]]</f>
        <v>6</v>
      </c>
      <c r="O165" s="57">
        <f>Tabla2[[#This Row],[Tapabocas bien puesto ]]/Tabla2[[#This Row],[Total]]</f>
        <v>0.88028169014084512</v>
      </c>
      <c r="P165" s="56">
        <f>Tabla2[[#This Row],[Sin tapabocas]]/Tabla2[[#This Row],[Total]]</f>
        <v>3.5211267605633804E-3</v>
      </c>
      <c r="Q165" s="58">
        <f>Tabla2[[#This Row],[Vendedor tapabocas bien puesto ]]/Tabla2[[#This Row],[Total vendedor]]</f>
        <v>0.16666666666666666</v>
      </c>
      <c r="R165" s="56">
        <f>Tabla2[[#This Row],[Vendedor sin tapabocas ]]/Tabla2[[#This Row],[Total vendedor]]</f>
        <v>0</v>
      </c>
    </row>
    <row r="166" spans="1:18" x14ac:dyDescent="0.25">
      <c r="A166" s="52">
        <f t="shared" si="4"/>
        <v>44320</v>
      </c>
      <c r="B166" s="28" t="s">
        <v>122</v>
      </c>
      <c r="C166" s="1" t="s">
        <v>23</v>
      </c>
      <c r="D166" s="1" t="s">
        <v>24</v>
      </c>
      <c r="E166" s="1" t="s">
        <v>25</v>
      </c>
      <c r="F166" s="2" t="s">
        <v>15</v>
      </c>
      <c r="G166" s="2">
        <v>450</v>
      </c>
      <c r="H166" s="2">
        <v>29</v>
      </c>
      <c r="I166" s="2">
        <v>0</v>
      </c>
      <c r="J166" s="2">
        <v>4</v>
      </c>
      <c r="K166" s="1">
        <v>6</v>
      </c>
      <c r="L166" s="1">
        <v>0</v>
      </c>
      <c r="M166">
        <f t="shared" si="5"/>
        <v>479</v>
      </c>
      <c r="N166">
        <f>Tabla2[[#This Row],[Vendedor tapabocas bien puesto ]]+Tabla2[[#This Row],[Vendedor tapabocas mal puesto ]]+Tabla2[[#This Row],[Vendedor sin tapabocas ]]</f>
        <v>10</v>
      </c>
      <c r="O166" s="57">
        <f>Tabla2[[#This Row],[Tapabocas bien puesto ]]/Tabla2[[#This Row],[Total]]</f>
        <v>0.93945720250521925</v>
      </c>
      <c r="P166" s="56">
        <f>Tabla2[[#This Row],[Sin tapabocas]]/Tabla2[[#This Row],[Total]]</f>
        <v>0</v>
      </c>
      <c r="Q166" s="58">
        <f>Tabla2[[#This Row],[Vendedor tapabocas bien puesto ]]/Tabla2[[#This Row],[Total vendedor]]</f>
        <v>0.4</v>
      </c>
      <c r="R166" s="56">
        <f>Tabla2[[#This Row],[Vendedor sin tapabocas ]]/Tabla2[[#This Row],[Total vendedor]]</f>
        <v>0</v>
      </c>
    </row>
    <row r="167" spans="1:18" x14ac:dyDescent="0.25">
      <c r="A167" s="52">
        <f t="shared" si="4"/>
        <v>44323</v>
      </c>
      <c r="B167" s="28" t="s">
        <v>124</v>
      </c>
      <c r="C167" s="1" t="s">
        <v>23</v>
      </c>
      <c r="D167" s="1" t="s">
        <v>40</v>
      </c>
      <c r="E167" s="1" t="s">
        <v>42</v>
      </c>
      <c r="F167" s="2" t="s">
        <v>13</v>
      </c>
      <c r="G167" s="2">
        <v>290</v>
      </c>
      <c r="H167" s="2">
        <v>50</v>
      </c>
      <c r="I167" s="2">
        <v>5</v>
      </c>
      <c r="J167" s="2">
        <v>12</v>
      </c>
      <c r="K167" s="1">
        <v>45</v>
      </c>
      <c r="L167" s="1">
        <v>0</v>
      </c>
      <c r="M167">
        <f t="shared" si="5"/>
        <v>345</v>
      </c>
      <c r="N167">
        <f>Tabla2[[#This Row],[Vendedor tapabocas bien puesto ]]+Tabla2[[#This Row],[Vendedor tapabocas mal puesto ]]+Tabla2[[#This Row],[Vendedor sin tapabocas ]]</f>
        <v>57</v>
      </c>
      <c r="O167" s="57">
        <f>Tabla2[[#This Row],[Tapabocas bien puesto ]]/Tabla2[[#This Row],[Total]]</f>
        <v>0.84057971014492749</v>
      </c>
      <c r="P167" s="56">
        <f>Tabla2[[#This Row],[Sin tapabocas]]/Tabla2[[#This Row],[Total]]</f>
        <v>1.4492753623188406E-2</v>
      </c>
      <c r="Q167" s="58">
        <f>Tabla2[[#This Row],[Vendedor tapabocas bien puesto ]]/Tabla2[[#This Row],[Total vendedor]]</f>
        <v>0.21052631578947367</v>
      </c>
      <c r="R167" s="56">
        <f>Tabla2[[#This Row],[Vendedor sin tapabocas ]]/Tabla2[[#This Row],[Total vendedor]]</f>
        <v>0</v>
      </c>
    </row>
    <row r="168" spans="1:18" x14ac:dyDescent="0.25">
      <c r="A168" s="52">
        <f t="shared" si="4"/>
        <v>44323</v>
      </c>
      <c r="B168" s="28" t="s">
        <v>124</v>
      </c>
      <c r="C168" s="1" t="s">
        <v>23</v>
      </c>
      <c r="D168" s="1" t="s">
        <v>40</v>
      </c>
      <c r="E168" s="1" t="s">
        <v>125</v>
      </c>
      <c r="F168" s="2" t="s">
        <v>15</v>
      </c>
      <c r="G168" s="2">
        <v>430</v>
      </c>
      <c r="H168" s="2">
        <v>37</v>
      </c>
      <c r="I168" s="2">
        <v>0</v>
      </c>
      <c r="J168" s="2">
        <v>5</v>
      </c>
      <c r="K168" s="1">
        <v>4</v>
      </c>
      <c r="L168" s="1">
        <v>0</v>
      </c>
      <c r="M168">
        <f t="shared" si="5"/>
        <v>467</v>
      </c>
      <c r="N168">
        <f>Tabla2[[#This Row],[Vendedor tapabocas bien puesto ]]+Tabla2[[#This Row],[Vendedor tapabocas mal puesto ]]+Tabla2[[#This Row],[Vendedor sin tapabocas ]]</f>
        <v>9</v>
      </c>
      <c r="O168" s="57">
        <f>Tabla2[[#This Row],[Tapabocas bien puesto ]]/Tabla2[[#This Row],[Total]]</f>
        <v>0.92077087794432544</v>
      </c>
      <c r="P168" s="56">
        <f>Tabla2[[#This Row],[Sin tapabocas]]/Tabla2[[#This Row],[Total]]</f>
        <v>0</v>
      </c>
      <c r="Q168" s="58">
        <f>Tabla2[[#This Row],[Vendedor tapabocas bien puesto ]]/Tabla2[[#This Row],[Total vendedor]]</f>
        <v>0.55555555555555558</v>
      </c>
      <c r="R168" s="56">
        <f>Tabla2[[#This Row],[Vendedor sin tapabocas ]]/Tabla2[[#This Row],[Total vendedor]]</f>
        <v>0</v>
      </c>
    </row>
    <row r="169" spans="1:18" x14ac:dyDescent="0.25">
      <c r="A169" s="52">
        <f t="shared" si="4"/>
        <v>44323</v>
      </c>
      <c r="B169" s="28" t="s">
        <v>124</v>
      </c>
      <c r="C169" s="1" t="s">
        <v>23</v>
      </c>
      <c r="D169" s="1" t="s">
        <v>36</v>
      </c>
      <c r="E169" s="1" t="s">
        <v>92</v>
      </c>
      <c r="F169" s="2" t="s">
        <v>14</v>
      </c>
      <c r="G169" s="2">
        <v>350</v>
      </c>
      <c r="H169" s="2">
        <v>24</v>
      </c>
      <c r="I169" s="2">
        <v>1</v>
      </c>
      <c r="J169" s="2">
        <v>7</v>
      </c>
      <c r="K169" s="1">
        <v>18</v>
      </c>
      <c r="L169" s="1">
        <v>0</v>
      </c>
      <c r="M169">
        <f t="shared" si="5"/>
        <v>375</v>
      </c>
      <c r="N169">
        <f>Tabla2[[#This Row],[Vendedor tapabocas bien puesto ]]+Tabla2[[#This Row],[Vendedor tapabocas mal puesto ]]+Tabla2[[#This Row],[Vendedor sin tapabocas ]]</f>
        <v>25</v>
      </c>
      <c r="O169" s="57">
        <f>Tabla2[[#This Row],[Tapabocas bien puesto ]]/Tabla2[[#This Row],[Total]]</f>
        <v>0.93333333333333335</v>
      </c>
      <c r="P169" s="56">
        <f>Tabla2[[#This Row],[Sin tapabocas]]/Tabla2[[#This Row],[Total]]</f>
        <v>2.6666666666666666E-3</v>
      </c>
      <c r="Q169" s="58">
        <f>Tabla2[[#This Row],[Vendedor tapabocas bien puesto ]]/Tabla2[[#This Row],[Total vendedor]]</f>
        <v>0.28000000000000003</v>
      </c>
      <c r="R169" s="56">
        <f>Tabla2[[#This Row],[Vendedor sin tapabocas ]]/Tabla2[[#This Row],[Total vendedor]]</f>
        <v>0</v>
      </c>
    </row>
    <row r="170" spans="1:18" x14ac:dyDescent="0.25">
      <c r="A170" s="52">
        <f t="shared" si="4"/>
        <v>44323</v>
      </c>
      <c r="B170" s="28" t="s">
        <v>124</v>
      </c>
      <c r="C170" s="1" t="s">
        <v>23</v>
      </c>
      <c r="D170" s="1" t="s">
        <v>36</v>
      </c>
      <c r="E170" s="1" t="s">
        <v>38</v>
      </c>
      <c r="F170" s="2" t="s">
        <v>15</v>
      </c>
      <c r="G170" s="2">
        <v>450</v>
      </c>
      <c r="H170" s="2">
        <v>39</v>
      </c>
      <c r="I170" s="2">
        <v>2</v>
      </c>
      <c r="J170" s="2">
        <v>5</v>
      </c>
      <c r="K170" s="1">
        <v>11</v>
      </c>
      <c r="L170" s="1">
        <v>0</v>
      </c>
      <c r="M170">
        <f t="shared" si="5"/>
        <v>491</v>
      </c>
      <c r="N170">
        <f>Tabla2[[#This Row],[Vendedor tapabocas bien puesto ]]+Tabla2[[#This Row],[Vendedor tapabocas mal puesto ]]+Tabla2[[#This Row],[Vendedor sin tapabocas ]]</f>
        <v>16</v>
      </c>
      <c r="O170" s="57">
        <f>Tabla2[[#This Row],[Tapabocas bien puesto ]]/Tabla2[[#This Row],[Total]]</f>
        <v>0.91649694501018331</v>
      </c>
      <c r="P170" s="56">
        <f>Tabla2[[#This Row],[Sin tapabocas]]/Tabla2[[#This Row],[Total]]</f>
        <v>4.0733197556008143E-3</v>
      </c>
      <c r="Q170" s="58">
        <f>Tabla2[[#This Row],[Vendedor tapabocas bien puesto ]]/Tabla2[[#This Row],[Total vendedor]]</f>
        <v>0.3125</v>
      </c>
      <c r="R170" s="56">
        <f>Tabla2[[#This Row],[Vendedor sin tapabocas ]]/Tabla2[[#This Row],[Total vendedor]]</f>
        <v>0</v>
      </c>
    </row>
    <row r="171" spans="1:18" x14ac:dyDescent="0.25">
      <c r="A171" s="52">
        <f t="shared" si="4"/>
        <v>44323</v>
      </c>
      <c r="B171" s="28" t="s">
        <v>124</v>
      </c>
      <c r="C171" s="1" t="s">
        <v>23</v>
      </c>
      <c r="D171" s="1" t="s">
        <v>36</v>
      </c>
      <c r="E171" s="1" t="s">
        <v>39</v>
      </c>
      <c r="F171" s="2" t="s">
        <v>13</v>
      </c>
      <c r="G171" s="2">
        <v>260</v>
      </c>
      <c r="H171" s="2">
        <v>52</v>
      </c>
      <c r="I171" s="2">
        <v>4</v>
      </c>
      <c r="J171" s="2">
        <v>8</v>
      </c>
      <c r="K171" s="1">
        <v>23</v>
      </c>
      <c r="L171" s="1">
        <v>0</v>
      </c>
      <c r="M171">
        <f t="shared" si="5"/>
        <v>316</v>
      </c>
      <c r="N171">
        <f>Tabla2[[#This Row],[Vendedor tapabocas bien puesto ]]+Tabla2[[#This Row],[Vendedor tapabocas mal puesto ]]+Tabla2[[#This Row],[Vendedor sin tapabocas ]]</f>
        <v>31</v>
      </c>
      <c r="O171" s="57">
        <f>Tabla2[[#This Row],[Tapabocas bien puesto ]]/Tabla2[[#This Row],[Total]]</f>
        <v>0.82278481012658233</v>
      </c>
      <c r="P171" s="56">
        <f>Tabla2[[#This Row],[Sin tapabocas]]/Tabla2[[#This Row],[Total]]</f>
        <v>1.2658227848101266E-2</v>
      </c>
      <c r="Q171" s="58">
        <f>Tabla2[[#This Row],[Vendedor tapabocas bien puesto ]]/Tabla2[[#This Row],[Total vendedor]]</f>
        <v>0.25806451612903225</v>
      </c>
      <c r="R171" s="56">
        <f>Tabla2[[#This Row],[Vendedor sin tapabocas ]]/Tabla2[[#This Row],[Total vendedor]]</f>
        <v>0</v>
      </c>
    </row>
    <row r="172" spans="1:18" x14ac:dyDescent="0.25">
      <c r="A172" s="52">
        <f t="shared" si="4"/>
        <v>44323</v>
      </c>
      <c r="B172" s="28" t="s">
        <v>124</v>
      </c>
      <c r="C172" s="1" t="s">
        <v>23</v>
      </c>
      <c r="D172" s="1" t="s">
        <v>40</v>
      </c>
      <c r="E172" s="1" t="s">
        <v>42</v>
      </c>
      <c r="F172" s="2" t="s">
        <v>14</v>
      </c>
      <c r="G172" s="2">
        <v>280</v>
      </c>
      <c r="H172" s="2">
        <v>30</v>
      </c>
      <c r="I172" s="2">
        <v>1</v>
      </c>
      <c r="J172" s="2">
        <v>8</v>
      </c>
      <c r="K172" s="1">
        <v>7</v>
      </c>
      <c r="L172" s="1">
        <v>0</v>
      </c>
      <c r="M172">
        <f t="shared" si="5"/>
        <v>311</v>
      </c>
      <c r="N172">
        <f>Tabla2[[#This Row],[Vendedor tapabocas bien puesto ]]+Tabla2[[#This Row],[Vendedor tapabocas mal puesto ]]+Tabla2[[#This Row],[Vendedor sin tapabocas ]]</f>
        <v>15</v>
      </c>
      <c r="O172" s="57">
        <f>Tabla2[[#This Row],[Tapabocas bien puesto ]]/Tabla2[[#This Row],[Total]]</f>
        <v>0.90032154340836013</v>
      </c>
      <c r="P172" s="56">
        <f>Tabla2[[#This Row],[Sin tapabocas]]/Tabla2[[#This Row],[Total]]</f>
        <v>3.2154340836012861E-3</v>
      </c>
      <c r="Q172" s="58">
        <f>Tabla2[[#This Row],[Vendedor tapabocas bien puesto ]]/Tabla2[[#This Row],[Total vendedor]]</f>
        <v>0.53333333333333333</v>
      </c>
      <c r="R172" s="56">
        <f>Tabla2[[#This Row],[Vendedor sin tapabocas ]]/Tabla2[[#This Row],[Total vendedor]]</f>
        <v>0</v>
      </c>
    </row>
    <row r="173" spans="1:18" x14ac:dyDescent="0.25">
      <c r="A173" s="52">
        <f t="shared" si="4"/>
        <v>44323</v>
      </c>
      <c r="B173" s="28" t="s">
        <v>124</v>
      </c>
      <c r="C173" s="1" t="s">
        <v>23</v>
      </c>
      <c r="D173" s="1" t="s">
        <v>34</v>
      </c>
      <c r="E173" s="1" t="s">
        <v>126</v>
      </c>
      <c r="F173" s="2" t="s">
        <v>15</v>
      </c>
      <c r="G173" s="2">
        <v>380</v>
      </c>
      <c r="H173" s="2">
        <v>23</v>
      </c>
      <c r="I173" s="2">
        <v>0</v>
      </c>
      <c r="J173" s="2">
        <v>2</v>
      </c>
      <c r="K173" s="1">
        <v>3</v>
      </c>
      <c r="L173" s="1">
        <v>0</v>
      </c>
      <c r="M173">
        <f t="shared" si="5"/>
        <v>403</v>
      </c>
      <c r="N173">
        <f>Tabla2[[#This Row],[Vendedor tapabocas bien puesto ]]+Tabla2[[#This Row],[Vendedor tapabocas mal puesto ]]+Tabla2[[#This Row],[Vendedor sin tapabocas ]]</f>
        <v>5</v>
      </c>
      <c r="O173" s="57">
        <f>Tabla2[[#This Row],[Tapabocas bien puesto ]]/Tabla2[[#This Row],[Total]]</f>
        <v>0.94292803970223327</v>
      </c>
      <c r="P173" s="56">
        <f>Tabla2[[#This Row],[Sin tapabocas]]/Tabla2[[#This Row],[Total]]</f>
        <v>0</v>
      </c>
      <c r="Q173" s="58">
        <f>Tabla2[[#This Row],[Vendedor tapabocas bien puesto ]]/Tabla2[[#This Row],[Total vendedor]]</f>
        <v>0.4</v>
      </c>
      <c r="R173" s="56">
        <f>Tabla2[[#This Row],[Vendedor sin tapabocas ]]/Tabla2[[#This Row],[Total vendedor]]</f>
        <v>0</v>
      </c>
    </row>
    <row r="174" spans="1:18" x14ac:dyDescent="0.25">
      <c r="A174" s="52">
        <f t="shared" si="4"/>
        <v>44323</v>
      </c>
      <c r="B174" s="28" t="s">
        <v>124</v>
      </c>
      <c r="C174" s="1" t="s">
        <v>23</v>
      </c>
      <c r="D174" s="1" t="s">
        <v>34</v>
      </c>
      <c r="E174" s="1" t="s">
        <v>127</v>
      </c>
      <c r="F174" s="2" t="s">
        <v>14</v>
      </c>
      <c r="G174" s="2">
        <v>300</v>
      </c>
      <c r="H174" s="2">
        <v>53</v>
      </c>
      <c r="I174" s="2">
        <v>4</v>
      </c>
      <c r="J174" s="2">
        <v>11</v>
      </c>
      <c r="K174" s="1">
        <v>6</v>
      </c>
      <c r="L174" s="1">
        <v>0</v>
      </c>
      <c r="M174">
        <f t="shared" si="5"/>
        <v>357</v>
      </c>
      <c r="N174">
        <f>Tabla2[[#This Row],[Vendedor tapabocas bien puesto ]]+Tabla2[[#This Row],[Vendedor tapabocas mal puesto ]]+Tabla2[[#This Row],[Vendedor sin tapabocas ]]</f>
        <v>17</v>
      </c>
      <c r="O174" s="57">
        <f>Tabla2[[#This Row],[Tapabocas bien puesto ]]/Tabla2[[#This Row],[Total]]</f>
        <v>0.84033613445378152</v>
      </c>
      <c r="P174" s="56">
        <f>Tabla2[[#This Row],[Sin tapabocas]]/Tabla2[[#This Row],[Total]]</f>
        <v>1.1204481792717087E-2</v>
      </c>
      <c r="Q174" s="58">
        <f>Tabla2[[#This Row],[Vendedor tapabocas bien puesto ]]/Tabla2[[#This Row],[Total vendedor]]</f>
        <v>0.6470588235294118</v>
      </c>
      <c r="R174" s="56">
        <f>Tabla2[[#This Row],[Vendedor sin tapabocas ]]/Tabla2[[#This Row],[Total vendedor]]</f>
        <v>0</v>
      </c>
    </row>
    <row r="175" spans="1:18" x14ac:dyDescent="0.25">
      <c r="A175" s="52">
        <f t="shared" si="4"/>
        <v>44323</v>
      </c>
      <c r="B175" s="28" t="s">
        <v>124</v>
      </c>
      <c r="C175" s="1" t="s">
        <v>23</v>
      </c>
      <c r="D175" s="1" t="s">
        <v>34</v>
      </c>
      <c r="E175" s="1" t="s">
        <v>34</v>
      </c>
      <c r="F175" s="2" t="s">
        <v>13</v>
      </c>
      <c r="G175" s="2">
        <v>260</v>
      </c>
      <c r="H175" s="2">
        <v>32</v>
      </c>
      <c r="I175" s="2">
        <v>1</v>
      </c>
      <c r="J175" s="2">
        <v>14</v>
      </c>
      <c r="K175" s="1">
        <v>27</v>
      </c>
      <c r="L175" s="1">
        <v>0</v>
      </c>
      <c r="M175">
        <f t="shared" si="5"/>
        <v>293</v>
      </c>
      <c r="N175">
        <f>Tabla2[[#This Row],[Vendedor tapabocas bien puesto ]]+Tabla2[[#This Row],[Vendedor tapabocas mal puesto ]]+Tabla2[[#This Row],[Vendedor sin tapabocas ]]</f>
        <v>41</v>
      </c>
      <c r="O175" s="57">
        <f>Tabla2[[#This Row],[Tapabocas bien puesto ]]/Tabla2[[#This Row],[Total]]</f>
        <v>0.88737201365187712</v>
      </c>
      <c r="P175" s="56">
        <f>Tabla2[[#This Row],[Sin tapabocas]]/Tabla2[[#This Row],[Total]]</f>
        <v>3.4129692832764505E-3</v>
      </c>
      <c r="Q175" s="58">
        <f>Tabla2[[#This Row],[Vendedor tapabocas bien puesto ]]/Tabla2[[#This Row],[Total vendedor]]</f>
        <v>0.34146341463414637</v>
      </c>
      <c r="R175" s="56">
        <f>Tabla2[[#This Row],[Vendedor sin tapabocas ]]/Tabla2[[#This Row],[Total vendedor]]</f>
        <v>0</v>
      </c>
    </row>
    <row r="176" spans="1:18" x14ac:dyDescent="0.25">
      <c r="A176" s="52">
        <f t="shared" si="4"/>
        <v>44337</v>
      </c>
      <c r="B176" s="28" t="s">
        <v>128</v>
      </c>
      <c r="C176" s="1" t="s">
        <v>23</v>
      </c>
      <c r="D176" s="1" t="s">
        <v>58</v>
      </c>
      <c r="E176" s="1" t="s">
        <v>59</v>
      </c>
      <c r="F176" s="2" t="s">
        <v>15</v>
      </c>
      <c r="G176" s="2">
        <v>350</v>
      </c>
      <c r="H176" s="2">
        <v>50</v>
      </c>
      <c r="I176" s="2">
        <v>1</v>
      </c>
      <c r="J176" s="2">
        <v>5</v>
      </c>
      <c r="K176" s="1">
        <v>9</v>
      </c>
      <c r="L176" s="1">
        <v>0</v>
      </c>
      <c r="M176">
        <f t="shared" si="5"/>
        <v>401</v>
      </c>
      <c r="N176">
        <f>Tabla2[[#This Row],[Vendedor tapabocas bien puesto ]]+Tabla2[[#This Row],[Vendedor tapabocas mal puesto ]]+Tabla2[[#This Row],[Vendedor sin tapabocas ]]</f>
        <v>14</v>
      </c>
      <c r="O176" s="57">
        <f>Tabla2[[#This Row],[Tapabocas bien puesto ]]/Tabla2[[#This Row],[Total]]</f>
        <v>0.87281795511221949</v>
      </c>
      <c r="P176" s="56">
        <f>Tabla2[[#This Row],[Sin tapabocas]]/Tabla2[[#This Row],[Total]]</f>
        <v>2.4937655860349127E-3</v>
      </c>
      <c r="Q176" s="58">
        <f>Tabla2[[#This Row],[Vendedor tapabocas bien puesto ]]/Tabla2[[#This Row],[Total vendedor]]</f>
        <v>0.35714285714285715</v>
      </c>
      <c r="R176" s="56">
        <f>Tabla2[[#This Row],[Vendedor sin tapabocas ]]/Tabla2[[#This Row],[Total vendedor]]</f>
        <v>0</v>
      </c>
    </row>
    <row r="177" spans="1:18" x14ac:dyDescent="0.25">
      <c r="A177" s="52">
        <f t="shared" si="4"/>
        <v>44337</v>
      </c>
      <c r="B177" s="28" t="s">
        <v>128</v>
      </c>
      <c r="C177" s="1" t="s">
        <v>23</v>
      </c>
      <c r="D177" s="1" t="s">
        <v>58</v>
      </c>
      <c r="E177" s="1" t="s">
        <v>60</v>
      </c>
      <c r="F177" s="2" t="s">
        <v>13</v>
      </c>
      <c r="G177" s="2">
        <v>330</v>
      </c>
      <c r="H177" s="2">
        <v>55</v>
      </c>
      <c r="I177" s="2">
        <v>5</v>
      </c>
      <c r="J177" s="2">
        <v>6</v>
      </c>
      <c r="K177" s="1">
        <v>9</v>
      </c>
      <c r="L177" s="1">
        <v>0</v>
      </c>
      <c r="M177">
        <f t="shared" si="5"/>
        <v>390</v>
      </c>
      <c r="N177">
        <f>Tabla2[[#This Row],[Vendedor tapabocas bien puesto ]]+Tabla2[[#This Row],[Vendedor tapabocas mal puesto ]]+Tabla2[[#This Row],[Vendedor sin tapabocas ]]</f>
        <v>15</v>
      </c>
      <c r="O177" s="57">
        <f>Tabla2[[#This Row],[Tapabocas bien puesto ]]/Tabla2[[#This Row],[Total]]</f>
        <v>0.84615384615384615</v>
      </c>
      <c r="P177" s="56">
        <f>Tabla2[[#This Row],[Sin tapabocas]]/Tabla2[[#This Row],[Total]]</f>
        <v>1.282051282051282E-2</v>
      </c>
      <c r="Q177" s="58">
        <f>Tabla2[[#This Row],[Vendedor tapabocas bien puesto ]]/Tabla2[[#This Row],[Total vendedor]]</f>
        <v>0.4</v>
      </c>
      <c r="R177" s="56">
        <f>Tabla2[[#This Row],[Vendedor sin tapabocas ]]/Tabla2[[#This Row],[Total vendedor]]</f>
        <v>0</v>
      </c>
    </row>
    <row r="178" spans="1:18" x14ac:dyDescent="0.25">
      <c r="A178" s="52">
        <f t="shared" si="4"/>
        <v>44337</v>
      </c>
      <c r="B178" s="28" t="s">
        <v>128</v>
      </c>
      <c r="C178" s="1" t="s">
        <v>23</v>
      </c>
      <c r="D178" s="1" t="s">
        <v>58</v>
      </c>
      <c r="E178" s="1" t="s">
        <v>60</v>
      </c>
      <c r="F178" s="2" t="s">
        <v>14</v>
      </c>
      <c r="G178" s="2">
        <v>260</v>
      </c>
      <c r="H178" s="2">
        <v>37</v>
      </c>
      <c r="I178" s="2">
        <v>5</v>
      </c>
      <c r="J178" s="2">
        <v>5</v>
      </c>
      <c r="K178" s="1">
        <v>9</v>
      </c>
      <c r="L178" s="1">
        <v>0</v>
      </c>
      <c r="M178">
        <f t="shared" si="5"/>
        <v>302</v>
      </c>
      <c r="N178">
        <f>Tabla2[[#This Row],[Vendedor tapabocas bien puesto ]]+Tabla2[[#This Row],[Vendedor tapabocas mal puesto ]]+Tabla2[[#This Row],[Vendedor sin tapabocas ]]</f>
        <v>14</v>
      </c>
      <c r="O178" s="57">
        <f>Tabla2[[#This Row],[Tapabocas bien puesto ]]/Tabla2[[#This Row],[Total]]</f>
        <v>0.86092715231788075</v>
      </c>
      <c r="P178" s="56">
        <f>Tabla2[[#This Row],[Sin tapabocas]]/Tabla2[[#This Row],[Total]]</f>
        <v>1.6556291390728478E-2</v>
      </c>
      <c r="Q178" s="58">
        <f>Tabla2[[#This Row],[Vendedor tapabocas bien puesto ]]/Tabla2[[#This Row],[Total vendedor]]</f>
        <v>0.35714285714285715</v>
      </c>
      <c r="R178" s="56">
        <f>Tabla2[[#This Row],[Vendedor sin tapabocas ]]/Tabla2[[#This Row],[Total vendedor]]</f>
        <v>0</v>
      </c>
    </row>
    <row r="179" spans="1:18" x14ac:dyDescent="0.25">
      <c r="A179" s="52">
        <f t="shared" si="4"/>
        <v>44337</v>
      </c>
      <c r="B179" s="28" t="s">
        <v>128</v>
      </c>
      <c r="C179" s="1" t="s">
        <v>23</v>
      </c>
      <c r="D179" s="1" t="s">
        <v>61</v>
      </c>
      <c r="E179" s="1" t="s">
        <v>62</v>
      </c>
      <c r="F179" s="2" t="s">
        <v>13</v>
      </c>
      <c r="G179" s="2">
        <v>230</v>
      </c>
      <c r="H179" s="2">
        <v>14</v>
      </c>
      <c r="I179" s="2">
        <v>0</v>
      </c>
      <c r="J179" s="2">
        <v>6</v>
      </c>
      <c r="K179" s="1">
        <v>4</v>
      </c>
      <c r="L179" s="1">
        <v>0</v>
      </c>
      <c r="M179">
        <f t="shared" si="5"/>
        <v>244</v>
      </c>
      <c r="N179">
        <f>Tabla2[[#This Row],[Vendedor tapabocas bien puesto ]]+Tabla2[[#This Row],[Vendedor tapabocas mal puesto ]]+Tabla2[[#This Row],[Vendedor sin tapabocas ]]</f>
        <v>10</v>
      </c>
      <c r="O179" s="57">
        <f>Tabla2[[#This Row],[Tapabocas bien puesto ]]/Tabla2[[#This Row],[Total]]</f>
        <v>0.94262295081967218</v>
      </c>
      <c r="P179" s="56">
        <f>Tabla2[[#This Row],[Sin tapabocas]]/Tabla2[[#This Row],[Total]]</f>
        <v>0</v>
      </c>
      <c r="Q179" s="58">
        <f>Tabla2[[#This Row],[Vendedor tapabocas bien puesto ]]/Tabla2[[#This Row],[Total vendedor]]</f>
        <v>0.6</v>
      </c>
      <c r="R179" s="56">
        <f>Tabla2[[#This Row],[Vendedor sin tapabocas ]]/Tabla2[[#This Row],[Total vendedor]]</f>
        <v>0</v>
      </c>
    </row>
    <row r="180" spans="1:18" x14ac:dyDescent="0.25">
      <c r="A180" s="52">
        <f t="shared" si="4"/>
        <v>44337</v>
      </c>
      <c r="B180" s="28" t="s">
        <v>128</v>
      </c>
      <c r="C180" s="1" t="s">
        <v>23</v>
      </c>
      <c r="D180" s="1" t="s">
        <v>61</v>
      </c>
      <c r="E180" s="1" t="s">
        <v>63</v>
      </c>
      <c r="F180" s="2" t="s">
        <v>15</v>
      </c>
      <c r="G180" s="2">
        <v>380</v>
      </c>
      <c r="H180" s="2">
        <v>48</v>
      </c>
      <c r="I180" s="2">
        <v>2</v>
      </c>
      <c r="J180" s="2">
        <v>14</v>
      </c>
      <c r="K180" s="1">
        <v>13</v>
      </c>
      <c r="L180" s="1">
        <v>0</v>
      </c>
      <c r="M180">
        <f t="shared" si="5"/>
        <v>430</v>
      </c>
      <c r="N180">
        <f>Tabla2[[#This Row],[Vendedor tapabocas bien puesto ]]+Tabla2[[#This Row],[Vendedor tapabocas mal puesto ]]+Tabla2[[#This Row],[Vendedor sin tapabocas ]]</f>
        <v>27</v>
      </c>
      <c r="O180" s="57">
        <f>Tabla2[[#This Row],[Tapabocas bien puesto ]]/Tabla2[[#This Row],[Total]]</f>
        <v>0.88372093023255816</v>
      </c>
      <c r="P180" s="56">
        <f>Tabla2[[#This Row],[Sin tapabocas]]/Tabla2[[#This Row],[Total]]</f>
        <v>4.6511627906976744E-3</v>
      </c>
      <c r="Q180" s="58">
        <f>Tabla2[[#This Row],[Vendedor tapabocas bien puesto ]]/Tabla2[[#This Row],[Total vendedor]]</f>
        <v>0.51851851851851849</v>
      </c>
      <c r="R180" s="56">
        <f>Tabla2[[#This Row],[Vendedor sin tapabocas ]]/Tabla2[[#This Row],[Total vendedor]]</f>
        <v>0</v>
      </c>
    </row>
    <row r="181" spans="1:18" x14ac:dyDescent="0.25">
      <c r="A181" s="52">
        <f t="shared" si="4"/>
        <v>44337</v>
      </c>
      <c r="B181" s="28" t="s">
        <v>128</v>
      </c>
      <c r="C181" s="1" t="s">
        <v>23</v>
      </c>
      <c r="D181" s="1" t="s">
        <v>61</v>
      </c>
      <c r="E181" s="1" t="s">
        <v>61</v>
      </c>
      <c r="F181" s="2" t="s">
        <v>14</v>
      </c>
      <c r="G181" s="2">
        <v>210</v>
      </c>
      <c r="H181" s="2">
        <v>15</v>
      </c>
      <c r="I181" s="2">
        <v>4</v>
      </c>
      <c r="J181" s="2">
        <v>7</v>
      </c>
      <c r="K181" s="1">
        <v>3</v>
      </c>
      <c r="L181" s="1">
        <v>0</v>
      </c>
      <c r="M181">
        <f t="shared" si="5"/>
        <v>229</v>
      </c>
      <c r="N181">
        <f>Tabla2[[#This Row],[Vendedor tapabocas bien puesto ]]+Tabla2[[#This Row],[Vendedor tapabocas mal puesto ]]+Tabla2[[#This Row],[Vendedor sin tapabocas ]]</f>
        <v>10</v>
      </c>
      <c r="O181" s="57">
        <f>Tabla2[[#This Row],[Tapabocas bien puesto ]]/Tabla2[[#This Row],[Total]]</f>
        <v>0.91703056768558955</v>
      </c>
      <c r="P181" s="56">
        <f>Tabla2[[#This Row],[Sin tapabocas]]/Tabla2[[#This Row],[Total]]</f>
        <v>1.7467248908296942E-2</v>
      </c>
      <c r="Q181" s="58">
        <f>Tabla2[[#This Row],[Vendedor tapabocas bien puesto ]]/Tabla2[[#This Row],[Total vendedor]]</f>
        <v>0.7</v>
      </c>
      <c r="R181" s="56">
        <f>Tabla2[[#This Row],[Vendedor sin tapabocas ]]/Tabla2[[#This Row],[Total vendedor]]</f>
        <v>0</v>
      </c>
    </row>
    <row r="182" spans="1:18" x14ac:dyDescent="0.25">
      <c r="A182" s="52">
        <f t="shared" si="4"/>
        <v>44348</v>
      </c>
      <c r="B182" s="28" t="s">
        <v>129</v>
      </c>
      <c r="C182" s="1" t="s">
        <v>130</v>
      </c>
      <c r="D182" s="1" t="s">
        <v>67</v>
      </c>
      <c r="E182" s="1" t="s">
        <v>131</v>
      </c>
      <c r="F182" s="2" t="s">
        <v>13</v>
      </c>
      <c r="G182" s="2">
        <v>125</v>
      </c>
      <c r="H182" s="2">
        <v>22</v>
      </c>
      <c r="I182" s="2">
        <v>8</v>
      </c>
      <c r="J182" s="2">
        <v>1</v>
      </c>
      <c r="K182" s="1">
        <v>0</v>
      </c>
      <c r="L182" s="1">
        <v>0</v>
      </c>
      <c r="M182">
        <f t="shared" si="5"/>
        <v>155</v>
      </c>
      <c r="N182">
        <f>Tabla2[[#This Row],[Vendedor tapabocas bien puesto ]]+Tabla2[[#This Row],[Vendedor tapabocas mal puesto ]]+Tabla2[[#This Row],[Vendedor sin tapabocas ]]</f>
        <v>1</v>
      </c>
      <c r="O182" s="57">
        <f>Tabla2[[#This Row],[Tapabocas bien puesto ]]/Tabla2[[#This Row],[Total]]</f>
        <v>0.80645161290322576</v>
      </c>
      <c r="P182" s="56">
        <f>Tabla2[[#This Row],[Sin tapabocas]]/Tabla2[[#This Row],[Total]]</f>
        <v>5.1612903225806452E-2</v>
      </c>
      <c r="Q182" s="58">
        <f>Tabla2[[#This Row],[Vendedor tapabocas bien puesto ]]/Tabla2[[#This Row],[Total vendedor]]</f>
        <v>1</v>
      </c>
      <c r="R182" s="56">
        <f>Tabla2[[#This Row],[Vendedor sin tapabocas ]]/Tabla2[[#This Row],[Total vendedor]]</f>
        <v>0</v>
      </c>
    </row>
    <row r="183" spans="1:18" x14ac:dyDescent="0.25">
      <c r="A183" s="52">
        <f t="shared" si="4"/>
        <v>44348</v>
      </c>
      <c r="B183" s="28" t="s">
        <v>129</v>
      </c>
      <c r="C183" s="1" t="s">
        <v>130</v>
      </c>
      <c r="D183" s="1" t="s">
        <v>67</v>
      </c>
      <c r="E183" s="1"/>
      <c r="F183" s="2" t="s">
        <v>15</v>
      </c>
      <c r="G183" s="2">
        <v>164</v>
      </c>
      <c r="H183" s="2">
        <v>33</v>
      </c>
      <c r="I183" s="2">
        <v>24</v>
      </c>
      <c r="J183" s="2">
        <v>22</v>
      </c>
      <c r="K183" s="1">
        <v>4</v>
      </c>
      <c r="L183" s="1">
        <v>4</v>
      </c>
      <c r="M183">
        <f t="shared" si="5"/>
        <v>221</v>
      </c>
      <c r="N183">
        <f>Tabla2[[#This Row],[Vendedor tapabocas bien puesto ]]+Tabla2[[#This Row],[Vendedor tapabocas mal puesto ]]+Tabla2[[#This Row],[Vendedor sin tapabocas ]]</f>
        <v>30</v>
      </c>
      <c r="O183" s="57">
        <f>Tabla2[[#This Row],[Tapabocas bien puesto ]]/Tabla2[[#This Row],[Total]]</f>
        <v>0.74208144796380093</v>
      </c>
      <c r="P183" s="56">
        <f>Tabla2[[#This Row],[Sin tapabocas]]/Tabla2[[#This Row],[Total]]</f>
        <v>0.10859728506787331</v>
      </c>
      <c r="Q183" s="58">
        <f>Tabla2[[#This Row],[Vendedor tapabocas bien puesto ]]/Tabla2[[#This Row],[Total vendedor]]</f>
        <v>0.73333333333333328</v>
      </c>
      <c r="R183" s="56">
        <f>Tabla2[[#This Row],[Vendedor sin tapabocas ]]/Tabla2[[#This Row],[Total vendedor]]</f>
        <v>0.13333333333333333</v>
      </c>
    </row>
    <row r="184" spans="1:18" x14ac:dyDescent="0.25">
      <c r="A184" s="52">
        <f t="shared" si="4"/>
        <v>44348</v>
      </c>
      <c r="B184" s="28" t="s">
        <v>129</v>
      </c>
      <c r="C184" s="1" t="s">
        <v>23</v>
      </c>
      <c r="D184" s="1" t="s">
        <v>16</v>
      </c>
      <c r="E184" s="1" t="s">
        <v>104</v>
      </c>
      <c r="F184" s="2" t="s">
        <v>14</v>
      </c>
      <c r="G184" s="2">
        <v>185</v>
      </c>
      <c r="H184" s="2">
        <v>35</v>
      </c>
      <c r="I184" s="2">
        <v>10</v>
      </c>
      <c r="J184" s="2">
        <v>23</v>
      </c>
      <c r="K184" s="1">
        <v>46</v>
      </c>
      <c r="L184" s="1">
        <v>4</v>
      </c>
      <c r="M184">
        <f t="shared" si="5"/>
        <v>230</v>
      </c>
      <c r="N184">
        <f>Tabla2[[#This Row],[Vendedor tapabocas bien puesto ]]+Tabla2[[#This Row],[Vendedor tapabocas mal puesto ]]+Tabla2[[#This Row],[Vendedor sin tapabocas ]]</f>
        <v>73</v>
      </c>
      <c r="O184" s="57">
        <f>Tabla2[[#This Row],[Tapabocas bien puesto ]]/Tabla2[[#This Row],[Total]]</f>
        <v>0.80434782608695654</v>
      </c>
      <c r="P184" s="56">
        <f>Tabla2[[#This Row],[Sin tapabocas]]/Tabla2[[#This Row],[Total]]</f>
        <v>4.3478260869565216E-2</v>
      </c>
      <c r="Q184" s="58">
        <f>Tabla2[[#This Row],[Vendedor tapabocas bien puesto ]]/Tabla2[[#This Row],[Total vendedor]]</f>
        <v>0.31506849315068491</v>
      </c>
      <c r="R184" s="56">
        <f>Tabla2[[#This Row],[Vendedor sin tapabocas ]]/Tabla2[[#This Row],[Total vendedor]]</f>
        <v>5.4794520547945202E-2</v>
      </c>
    </row>
    <row r="185" spans="1:18" x14ac:dyDescent="0.25">
      <c r="A185" s="52">
        <f t="shared" si="4"/>
        <v>44348</v>
      </c>
      <c r="B185" s="28" t="s">
        <v>129</v>
      </c>
      <c r="C185" s="1" t="s">
        <v>23</v>
      </c>
      <c r="D185" s="1" t="s">
        <v>16</v>
      </c>
      <c r="E185" s="1" t="s">
        <v>104</v>
      </c>
      <c r="F185" s="2" t="s">
        <v>13</v>
      </c>
      <c r="G185" s="2">
        <v>205</v>
      </c>
      <c r="H185" s="2">
        <v>31</v>
      </c>
      <c r="I185" s="2">
        <v>5</v>
      </c>
      <c r="J185" s="2">
        <v>31</v>
      </c>
      <c r="K185" s="1">
        <v>61</v>
      </c>
      <c r="L185" s="1">
        <v>9</v>
      </c>
      <c r="M185">
        <f t="shared" si="5"/>
        <v>241</v>
      </c>
      <c r="N185">
        <f>Tabla2[[#This Row],[Vendedor tapabocas bien puesto ]]+Tabla2[[#This Row],[Vendedor tapabocas mal puesto ]]+Tabla2[[#This Row],[Vendedor sin tapabocas ]]</f>
        <v>101</v>
      </c>
      <c r="O185" s="57">
        <f>Tabla2[[#This Row],[Tapabocas bien puesto ]]/Tabla2[[#This Row],[Total]]</f>
        <v>0.85062240663900412</v>
      </c>
      <c r="P185" s="56">
        <f>Tabla2[[#This Row],[Sin tapabocas]]/Tabla2[[#This Row],[Total]]</f>
        <v>2.0746887966804978E-2</v>
      </c>
      <c r="Q185" s="58">
        <f>Tabla2[[#This Row],[Vendedor tapabocas bien puesto ]]/Tabla2[[#This Row],[Total vendedor]]</f>
        <v>0.30693069306930693</v>
      </c>
      <c r="R185" s="56">
        <f>Tabla2[[#This Row],[Vendedor sin tapabocas ]]/Tabla2[[#This Row],[Total vendedor]]</f>
        <v>8.9108910891089105E-2</v>
      </c>
    </row>
    <row r="186" spans="1:18" x14ac:dyDescent="0.25">
      <c r="A186" s="52">
        <f t="shared" si="4"/>
        <v>44348</v>
      </c>
      <c r="B186" s="28" t="s">
        <v>129</v>
      </c>
      <c r="C186" s="1" t="s">
        <v>23</v>
      </c>
      <c r="D186" s="1" t="s">
        <v>16</v>
      </c>
      <c r="E186" s="1" t="s">
        <v>104</v>
      </c>
      <c r="F186" s="2" t="s">
        <v>15</v>
      </c>
      <c r="G186" s="2">
        <v>165</v>
      </c>
      <c r="H186" s="2">
        <v>16</v>
      </c>
      <c r="I186" s="2">
        <v>5</v>
      </c>
      <c r="J186" s="2">
        <v>20</v>
      </c>
      <c r="K186" s="1">
        <v>36</v>
      </c>
      <c r="L186" s="1">
        <v>5</v>
      </c>
      <c r="M186">
        <f t="shared" si="5"/>
        <v>186</v>
      </c>
      <c r="N186">
        <f>Tabla2[[#This Row],[Vendedor tapabocas bien puesto ]]+Tabla2[[#This Row],[Vendedor tapabocas mal puesto ]]+Tabla2[[#This Row],[Vendedor sin tapabocas ]]</f>
        <v>61</v>
      </c>
      <c r="O186" s="57">
        <f>Tabla2[[#This Row],[Tapabocas bien puesto ]]/Tabla2[[#This Row],[Total]]</f>
        <v>0.88709677419354838</v>
      </c>
      <c r="P186" s="56">
        <f>Tabla2[[#This Row],[Sin tapabocas]]/Tabla2[[#This Row],[Total]]</f>
        <v>2.6881720430107527E-2</v>
      </c>
      <c r="Q186" s="58">
        <f>Tabla2[[#This Row],[Vendedor tapabocas bien puesto ]]/Tabla2[[#This Row],[Total vendedor]]</f>
        <v>0.32786885245901637</v>
      </c>
      <c r="R186" s="56">
        <f>Tabla2[[#This Row],[Vendedor sin tapabocas ]]/Tabla2[[#This Row],[Total vendedor]]</f>
        <v>8.1967213114754092E-2</v>
      </c>
    </row>
    <row r="187" spans="1:18" x14ac:dyDescent="0.25">
      <c r="A187" s="52">
        <f t="shared" si="4"/>
        <v>44348</v>
      </c>
      <c r="B187" s="28" t="s">
        <v>129</v>
      </c>
      <c r="C187" s="1" t="s">
        <v>132</v>
      </c>
      <c r="D187" s="1" t="s">
        <v>44</v>
      </c>
      <c r="E187" s="1" t="s">
        <v>133</v>
      </c>
      <c r="F187" s="2" t="s">
        <v>14</v>
      </c>
      <c r="G187" s="2">
        <v>135</v>
      </c>
      <c r="H187" s="2">
        <v>21</v>
      </c>
      <c r="I187" s="2">
        <v>0</v>
      </c>
      <c r="J187" s="2">
        <v>8</v>
      </c>
      <c r="K187" s="1">
        <v>7</v>
      </c>
      <c r="L187" s="1">
        <v>0</v>
      </c>
      <c r="M187">
        <f t="shared" si="5"/>
        <v>156</v>
      </c>
      <c r="N187">
        <f>Tabla2[[#This Row],[Vendedor tapabocas bien puesto ]]+Tabla2[[#This Row],[Vendedor tapabocas mal puesto ]]+Tabla2[[#This Row],[Vendedor sin tapabocas ]]</f>
        <v>15</v>
      </c>
      <c r="O187" s="57">
        <f>Tabla2[[#This Row],[Tapabocas bien puesto ]]/Tabla2[[#This Row],[Total]]</f>
        <v>0.86538461538461542</v>
      </c>
      <c r="P187" s="56">
        <f>Tabla2[[#This Row],[Sin tapabocas]]/Tabla2[[#This Row],[Total]]</f>
        <v>0</v>
      </c>
      <c r="Q187" s="58">
        <f>Tabla2[[#This Row],[Vendedor tapabocas bien puesto ]]/Tabla2[[#This Row],[Total vendedor]]</f>
        <v>0.53333333333333333</v>
      </c>
      <c r="R187" s="56">
        <f>Tabla2[[#This Row],[Vendedor sin tapabocas ]]/Tabla2[[#This Row],[Total vendedor]]</f>
        <v>0</v>
      </c>
    </row>
    <row r="188" spans="1:18" x14ac:dyDescent="0.25">
      <c r="A188" s="52">
        <f t="shared" si="4"/>
        <v>44348</v>
      </c>
      <c r="B188" s="28" t="s">
        <v>129</v>
      </c>
      <c r="C188" s="1" t="s">
        <v>134</v>
      </c>
      <c r="D188" s="1" t="s">
        <v>44</v>
      </c>
      <c r="E188" s="1" t="s">
        <v>133</v>
      </c>
      <c r="F188" s="2" t="s">
        <v>14</v>
      </c>
      <c r="G188" s="2">
        <v>138</v>
      </c>
      <c r="H188" s="2">
        <v>27</v>
      </c>
      <c r="I188" s="2">
        <v>3</v>
      </c>
      <c r="J188" s="2">
        <v>4</v>
      </c>
      <c r="K188" s="1">
        <v>0</v>
      </c>
      <c r="L188" s="1">
        <v>0</v>
      </c>
      <c r="M188">
        <f t="shared" si="5"/>
        <v>168</v>
      </c>
      <c r="N188">
        <f>Tabla2[[#This Row],[Vendedor tapabocas bien puesto ]]+Tabla2[[#This Row],[Vendedor tapabocas mal puesto ]]+Tabla2[[#This Row],[Vendedor sin tapabocas ]]</f>
        <v>4</v>
      </c>
      <c r="O188" s="57">
        <f>Tabla2[[#This Row],[Tapabocas bien puesto ]]/Tabla2[[#This Row],[Total]]</f>
        <v>0.8214285714285714</v>
      </c>
      <c r="P188" s="56">
        <f>Tabla2[[#This Row],[Sin tapabocas]]/Tabla2[[#This Row],[Total]]</f>
        <v>1.7857142857142856E-2</v>
      </c>
      <c r="Q188" s="58">
        <f>Tabla2[[#This Row],[Vendedor tapabocas bien puesto ]]/Tabla2[[#This Row],[Total vendedor]]</f>
        <v>1</v>
      </c>
      <c r="R188" s="56">
        <f>Tabla2[[#This Row],[Vendedor sin tapabocas ]]/Tabla2[[#This Row],[Total vendedor]]</f>
        <v>0</v>
      </c>
    </row>
    <row r="189" spans="1:18" x14ac:dyDescent="0.25">
      <c r="A189" s="52">
        <f t="shared" si="4"/>
        <v>44348</v>
      </c>
      <c r="B189" s="28" t="s">
        <v>129</v>
      </c>
      <c r="C189" s="1" t="s">
        <v>135</v>
      </c>
      <c r="D189" s="1" t="s">
        <v>30</v>
      </c>
      <c r="E189" s="1" t="s">
        <v>32</v>
      </c>
      <c r="F189" s="2" t="s">
        <v>13</v>
      </c>
      <c r="G189" s="2">
        <v>59</v>
      </c>
      <c r="H189" s="2">
        <v>16</v>
      </c>
      <c r="I189" s="2">
        <v>3</v>
      </c>
      <c r="J189" s="2">
        <v>0</v>
      </c>
      <c r="K189" s="1">
        <v>1</v>
      </c>
      <c r="L189" s="1">
        <v>0</v>
      </c>
      <c r="M189">
        <f t="shared" si="5"/>
        <v>78</v>
      </c>
      <c r="N189">
        <f>Tabla2[[#This Row],[Vendedor tapabocas bien puesto ]]+Tabla2[[#This Row],[Vendedor tapabocas mal puesto ]]+Tabla2[[#This Row],[Vendedor sin tapabocas ]]</f>
        <v>1</v>
      </c>
      <c r="O189" s="57">
        <f>Tabla2[[#This Row],[Tapabocas bien puesto ]]/Tabla2[[#This Row],[Total]]</f>
        <v>0.75641025641025639</v>
      </c>
      <c r="P189" s="56">
        <f>Tabla2[[#This Row],[Sin tapabocas]]/Tabla2[[#This Row],[Total]]</f>
        <v>3.8461538461538464E-2</v>
      </c>
      <c r="Q189" s="58">
        <f>Tabla2[[#This Row],[Vendedor tapabocas bien puesto ]]/Tabla2[[#This Row],[Total vendedor]]</f>
        <v>0</v>
      </c>
      <c r="R189" s="56">
        <f>Tabla2[[#This Row],[Vendedor sin tapabocas ]]/Tabla2[[#This Row],[Total vendedor]]</f>
        <v>0</v>
      </c>
    </row>
    <row r="190" spans="1:18" x14ac:dyDescent="0.25">
      <c r="A190" s="52">
        <f t="shared" si="4"/>
        <v>44348</v>
      </c>
      <c r="B190" s="28" t="s">
        <v>129</v>
      </c>
      <c r="C190" s="1" t="s">
        <v>135</v>
      </c>
      <c r="D190" s="1" t="s">
        <v>30</v>
      </c>
      <c r="E190" s="1" t="s">
        <v>136</v>
      </c>
      <c r="F190" s="2" t="s">
        <v>14</v>
      </c>
      <c r="G190" s="2">
        <v>189</v>
      </c>
      <c r="H190" s="2">
        <v>46</v>
      </c>
      <c r="I190" s="2">
        <v>10</v>
      </c>
      <c r="J190" s="2">
        <v>8</v>
      </c>
      <c r="K190" s="1">
        <v>6</v>
      </c>
      <c r="L190" s="1">
        <v>4</v>
      </c>
      <c r="M190">
        <f t="shared" si="5"/>
        <v>245</v>
      </c>
      <c r="N190">
        <f>Tabla2[[#This Row],[Vendedor tapabocas bien puesto ]]+Tabla2[[#This Row],[Vendedor tapabocas mal puesto ]]+Tabla2[[#This Row],[Vendedor sin tapabocas ]]</f>
        <v>18</v>
      </c>
      <c r="O190" s="57">
        <f>Tabla2[[#This Row],[Tapabocas bien puesto ]]/Tabla2[[#This Row],[Total]]</f>
        <v>0.77142857142857146</v>
      </c>
      <c r="P190" s="56">
        <f>Tabla2[[#This Row],[Sin tapabocas]]/Tabla2[[#This Row],[Total]]</f>
        <v>4.0816326530612242E-2</v>
      </c>
      <c r="Q190" s="58">
        <f>Tabla2[[#This Row],[Vendedor tapabocas bien puesto ]]/Tabla2[[#This Row],[Total vendedor]]</f>
        <v>0.44444444444444442</v>
      </c>
      <c r="R190" s="56">
        <f>Tabla2[[#This Row],[Vendedor sin tapabocas ]]/Tabla2[[#This Row],[Total vendedor]]</f>
        <v>0.22222222222222221</v>
      </c>
    </row>
    <row r="191" spans="1:18" x14ac:dyDescent="0.25">
      <c r="A191" s="52">
        <f t="shared" si="4"/>
        <v>44348</v>
      </c>
      <c r="B191" s="28" t="s">
        <v>129</v>
      </c>
      <c r="C191" s="1" t="s">
        <v>134</v>
      </c>
      <c r="D191" s="1" t="s">
        <v>44</v>
      </c>
      <c r="E191" s="1" t="s">
        <v>133</v>
      </c>
      <c r="F191" s="2" t="s">
        <v>14</v>
      </c>
      <c r="G191" s="2">
        <v>119</v>
      </c>
      <c r="H191" s="2">
        <v>26</v>
      </c>
      <c r="I191" s="2">
        <v>0</v>
      </c>
      <c r="J191" s="2">
        <v>15</v>
      </c>
      <c r="K191" s="1">
        <v>25</v>
      </c>
      <c r="L191" s="1">
        <v>0</v>
      </c>
      <c r="M191">
        <f t="shared" si="5"/>
        <v>145</v>
      </c>
      <c r="N191">
        <f>Tabla2[[#This Row],[Vendedor tapabocas bien puesto ]]+Tabla2[[#This Row],[Vendedor tapabocas mal puesto ]]+Tabla2[[#This Row],[Vendedor sin tapabocas ]]</f>
        <v>40</v>
      </c>
      <c r="O191" s="57">
        <f>Tabla2[[#This Row],[Tapabocas bien puesto ]]/Tabla2[[#This Row],[Total]]</f>
        <v>0.82068965517241377</v>
      </c>
      <c r="P191" s="56">
        <f>Tabla2[[#This Row],[Sin tapabocas]]/Tabla2[[#This Row],[Total]]</f>
        <v>0</v>
      </c>
      <c r="Q191" s="58">
        <f>Tabla2[[#This Row],[Vendedor tapabocas bien puesto ]]/Tabla2[[#This Row],[Total vendedor]]</f>
        <v>0.375</v>
      </c>
      <c r="R191" s="56">
        <f>Tabla2[[#This Row],[Vendedor sin tapabocas ]]/Tabla2[[#This Row],[Total vendedor]]</f>
        <v>0</v>
      </c>
    </row>
    <row r="192" spans="1:18" x14ac:dyDescent="0.25">
      <c r="A192" s="52">
        <f t="shared" si="4"/>
        <v>44348</v>
      </c>
      <c r="B192" s="28" t="s">
        <v>129</v>
      </c>
      <c r="C192" s="1" t="s">
        <v>135</v>
      </c>
      <c r="D192" s="1" t="s">
        <v>30</v>
      </c>
      <c r="E192" s="1" t="s">
        <v>137</v>
      </c>
      <c r="F192" s="2" t="s">
        <v>14</v>
      </c>
      <c r="G192" s="2">
        <v>165</v>
      </c>
      <c r="H192" s="2">
        <v>39</v>
      </c>
      <c r="I192" s="2">
        <v>10</v>
      </c>
      <c r="J192" s="2">
        <v>6</v>
      </c>
      <c r="K192" s="1">
        <v>3</v>
      </c>
      <c r="L192" s="1">
        <v>2</v>
      </c>
      <c r="M192">
        <f t="shared" si="5"/>
        <v>214</v>
      </c>
      <c r="N192">
        <f>Tabla2[[#This Row],[Vendedor tapabocas bien puesto ]]+Tabla2[[#This Row],[Vendedor tapabocas mal puesto ]]+Tabla2[[#This Row],[Vendedor sin tapabocas ]]</f>
        <v>11</v>
      </c>
      <c r="O192" s="57">
        <f>Tabla2[[#This Row],[Tapabocas bien puesto ]]/Tabla2[[#This Row],[Total]]</f>
        <v>0.7710280373831776</v>
      </c>
      <c r="P192" s="56">
        <f>Tabla2[[#This Row],[Sin tapabocas]]/Tabla2[[#This Row],[Total]]</f>
        <v>4.6728971962616821E-2</v>
      </c>
      <c r="Q192" s="58">
        <f>Tabla2[[#This Row],[Vendedor tapabocas bien puesto ]]/Tabla2[[#This Row],[Total vendedor]]</f>
        <v>0.54545454545454541</v>
      </c>
      <c r="R192" s="56">
        <f>Tabla2[[#This Row],[Vendedor sin tapabocas ]]/Tabla2[[#This Row],[Total vendedor]]</f>
        <v>0.18181818181818182</v>
      </c>
    </row>
    <row r="193" spans="1:18" x14ac:dyDescent="0.25">
      <c r="A193" s="52">
        <f t="shared" si="4"/>
        <v>44348</v>
      </c>
      <c r="B193" s="28" t="s">
        <v>129</v>
      </c>
      <c r="C193" s="1" t="s">
        <v>130</v>
      </c>
      <c r="D193" s="1" t="s">
        <v>67</v>
      </c>
      <c r="E193" s="1"/>
      <c r="F193" s="2" t="s">
        <v>14</v>
      </c>
      <c r="G193" s="2">
        <v>279</v>
      </c>
      <c r="H193" s="2">
        <v>65</v>
      </c>
      <c r="I193" s="2">
        <v>16</v>
      </c>
      <c r="J193" s="2">
        <v>17</v>
      </c>
      <c r="K193" s="1">
        <v>38</v>
      </c>
      <c r="L193" s="1">
        <v>9</v>
      </c>
      <c r="M193">
        <f t="shared" si="5"/>
        <v>360</v>
      </c>
      <c r="N193">
        <f>Tabla2[[#This Row],[Vendedor tapabocas bien puesto ]]+Tabla2[[#This Row],[Vendedor tapabocas mal puesto ]]+Tabla2[[#This Row],[Vendedor sin tapabocas ]]</f>
        <v>64</v>
      </c>
      <c r="O193" s="57">
        <f>Tabla2[[#This Row],[Tapabocas bien puesto ]]/Tabla2[[#This Row],[Total]]</f>
        <v>0.77500000000000002</v>
      </c>
      <c r="P193" s="56">
        <f>Tabla2[[#This Row],[Sin tapabocas]]/Tabla2[[#This Row],[Total]]</f>
        <v>4.4444444444444446E-2</v>
      </c>
      <c r="Q193" s="58">
        <f>Tabla2[[#This Row],[Vendedor tapabocas bien puesto ]]/Tabla2[[#This Row],[Total vendedor]]</f>
        <v>0.265625</v>
      </c>
      <c r="R193" s="56">
        <f>Tabla2[[#This Row],[Vendedor sin tapabocas ]]/Tabla2[[#This Row],[Total vendedor]]</f>
        <v>0.140625</v>
      </c>
    </row>
    <row r="194" spans="1:18" x14ac:dyDescent="0.25">
      <c r="A194" s="52">
        <f t="shared" si="4"/>
        <v>44350</v>
      </c>
      <c r="B194" s="28" t="s">
        <v>138</v>
      </c>
      <c r="C194" s="1" t="s">
        <v>134</v>
      </c>
      <c r="D194" s="1" t="s">
        <v>61</v>
      </c>
      <c r="E194" s="1" t="s">
        <v>139</v>
      </c>
      <c r="F194" s="2" t="s">
        <v>14</v>
      </c>
      <c r="G194" s="2">
        <v>179</v>
      </c>
      <c r="H194" s="2">
        <v>28</v>
      </c>
      <c r="I194" s="2">
        <v>0</v>
      </c>
      <c r="J194" s="2">
        <v>5</v>
      </c>
      <c r="K194" s="1">
        <v>1</v>
      </c>
      <c r="L194" s="1">
        <v>2</v>
      </c>
      <c r="M194">
        <f t="shared" si="5"/>
        <v>207</v>
      </c>
      <c r="N194">
        <f>Tabla2[[#This Row],[Vendedor tapabocas bien puesto ]]+Tabla2[[#This Row],[Vendedor tapabocas mal puesto ]]+Tabla2[[#This Row],[Vendedor sin tapabocas ]]</f>
        <v>8</v>
      </c>
      <c r="O194" s="57">
        <f>Tabla2[[#This Row],[Tapabocas bien puesto ]]/Tabla2[[#This Row],[Total]]</f>
        <v>0.86473429951690817</v>
      </c>
      <c r="P194" s="56">
        <f>Tabla2[[#This Row],[Sin tapabocas]]/Tabla2[[#This Row],[Total]]</f>
        <v>0</v>
      </c>
      <c r="Q194" s="58">
        <f>Tabla2[[#This Row],[Vendedor tapabocas bien puesto ]]/Tabla2[[#This Row],[Total vendedor]]</f>
        <v>0.625</v>
      </c>
      <c r="R194" s="56">
        <f>Tabla2[[#This Row],[Vendedor sin tapabocas ]]/Tabla2[[#This Row],[Total vendedor]]</f>
        <v>0.25</v>
      </c>
    </row>
    <row r="195" spans="1:18" x14ac:dyDescent="0.25">
      <c r="A195" s="52">
        <f t="shared" ref="A195:A258" si="6">DATE(MID(B195,1,4),MID(B195,6,2),MID(B195,9,11))</f>
        <v>44350</v>
      </c>
      <c r="B195" s="28" t="s">
        <v>138</v>
      </c>
      <c r="C195" s="1" t="s">
        <v>134</v>
      </c>
      <c r="D195" s="1" t="s">
        <v>61</v>
      </c>
      <c r="E195" s="1" t="s">
        <v>139</v>
      </c>
      <c r="F195" s="2" t="s">
        <v>15</v>
      </c>
      <c r="G195" s="2">
        <v>151</v>
      </c>
      <c r="H195" s="2">
        <v>18</v>
      </c>
      <c r="I195" s="2">
        <v>7</v>
      </c>
      <c r="J195" s="2">
        <v>20</v>
      </c>
      <c r="K195" s="1">
        <v>5</v>
      </c>
      <c r="L195" s="1">
        <v>3</v>
      </c>
      <c r="M195">
        <f t="shared" ref="M195:M258" si="7">G195+H195+I195</f>
        <v>176</v>
      </c>
      <c r="N195">
        <f>Tabla2[[#This Row],[Vendedor tapabocas bien puesto ]]+Tabla2[[#This Row],[Vendedor tapabocas mal puesto ]]+Tabla2[[#This Row],[Vendedor sin tapabocas ]]</f>
        <v>28</v>
      </c>
      <c r="O195" s="57">
        <f>Tabla2[[#This Row],[Tapabocas bien puesto ]]/Tabla2[[#This Row],[Total]]</f>
        <v>0.85795454545454541</v>
      </c>
      <c r="P195" s="56">
        <f>Tabla2[[#This Row],[Sin tapabocas]]/Tabla2[[#This Row],[Total]]</f>
        <v>3.9772727272727272E-2</v>
      </c>
      <c r="Q195" s="58">
        <f>Tabla2[[#This Row],[Vendedor tapabocas bien puesto ]]/Tabla2[[#This Row],[Total vendedor]]</f>
        <v>0.7142857142857143</v>
      </c>
      <c r="R195" s="56">
        <f>Tabla2[[#This Row],[Vendedor sin tapabocas ]]/Tabla2[[#This Row],[Total vendedor]]</f>
        <v>0.10714285714285714</v>
      </c>
    </row>
    <row r="196" spans="1:18" x14ac:dyDescent="0.25">
      <c r="A196" s="52">
        <f t="shared" si="6"/>
        <v>44350</v>
      </c>
      <c r="B196" s="28" t="s">
        <v>138</v>
      </c>
      <c r="C196" s="1" t="s">
        <v>134</v>
      </c>
      <c r="D196" s="1" t="s">
        <v>61</v>
      </c>
      <c r="E196" s="1" t="s">
        <v>139</v>
      </c>
      <c r="F196" s="2" t="s">
        <v>14</v>
      </c>
      <c r="G196" s="2">
        <v>78</v>
      </c>
      <c r="H196" s="2">
        <v>18</v>
      </c>
      <c r="I196" s="2">
        <v>5</v>
      </c>
      <c r="J196" s="2">
        <v>2</v>
      </c>
      <c r="K196" s="1">
        <v>1</v>
      </c>
      <c r="L196" s="1">
        <v>0</v>
      </c>
      <c r="M196">
        <f t="shared" si="7"/>
        <v>101</v>
      </c>
      <c r="N196">
        <f>Tabla2[[#This Row],[Vendedor tapabocas bien puesto ]]+Tabla2[[#This Row],[Vendedor tapabocas mal puesto ]]+Tabla2[[#This Row],[Vendedor sin tapabocas ]]</f>
        <v>3</v>
      </c>
      <c r="O196" s="57">
        <f>Tabla2[[#This Row],[Tapabocas bien puesto ]]/Tabla2[[#This Row],[Total]]</f>
        <v>0.7722772277227723</v>
      </c>
      <c r="P196" s="56">
        <f>Tabla2[[#This Row],[Sin tapabocas]]/Tabla2[[#This Row],[Total]]</f>
        <v>4.9504950495049507E-2</v>
      </c>
      <c r="Q196" s="58">
        <f>Tabla2[[#This Row],[Vendedor tapabocas bien puesto ]]/Tabla2[[#This Row],[Total vendedor]]</f>
        <v>0.66666666666666663</v>
      </c>
      <c r="R196" s="56">
        <f>Tabla2[[#This Row],[Vendedor sin tapabocas ]]/Tabla2[[#This Row],[Total vendedor]]</f>
        <v>0</v>
      </c>
    </row>
    <row r="197" spans="1:18" x14ac:dyDescent="0.25">
      <c r="A197" s="52">
        <f t="shared" si="6"/>
        <v>44351</v>
      </c>
      <c r="B197" s="28" t="s">
        <v>140</v>
      </c>
      <c r="C197" s="1" t="s">
        <v>141</v>
      </c>
      <c r="D197" s="1" t="s">
        <v>58</v>
      </c>
      <c r="E197" s="1" t="s">
        <v>142</v>
      </c>
      <c r="F197" s="2" t="s">
        <v>13</v>
      </c>
      <c r="G197" s="2">
        <v>184</v>
      </c>
      <c r="H197" s="2">
        <v>27</v>
      </c>
      <c r="I197" s="2">
        <v>5</v>
      </c>
      <c r="J197" s="2">
        <v>12</v>
      </c>
      <c r="K197" s="1">
        <v>16</v>
      </c>
      <c r="L197" s="1">
        <v>3</v>
      </c>
      <c r="M197">
        <f t="shared" si="7"/>
        <v>216</v>
      </c>
      <c r="N197">
        <f>Tabla2[[#This Row],[Vendedor tapabocas bien puesto ]]+Tabla2[[#This Row],[Vendedor tapabocas mal puesto ]]+Tabla2[[#This Row],[Vendedor sin tapabocas ]]</f>
        <v>31</v>
      </c>
      <c r="O197" s="57">
        <f>Tabla2[[#This Row],[Tapabocas bien puesto ]]/Tabla2[[#This Row],[Total]]</f>
        <v>0.85185185185185186</v>
      </c>
      <c r="P197" s="56">
        <f>Tabla2[[#This Row],[Sin tapabocas]]/Tabla2[[#This Row],[Total]]</f>
        <v>2.3148148148148147E-2</v>
      </c>
      <c r="Q197" s="58">
        <f>Tabla2[[#This Row],[Vendedor tapabocas bien puesto ]]/Tabla2[[#This Row],[Total vendedor]]</f>
        <v>0.38709677419354838</v>
      </c>
      <c r="R197" s="56">
        <f>Tabla2[[#This Row],[Vendedor sin tapabocas ]]/Tabla2[[#This Row],[Total vendedor]]</f>
        <v>9.6774193548387094E-2</v>
      </c>
    </row>
    <row r="198" spans="1:18" x14ac:dyDescent="0.25">
      <c r="A198" s="52">
        <f t="shared" si="6"/>
        <v>44351</v>
      </c>
      <c r="B198" s="28" t="s">
        <v>140</v>
      </c>
      <c r="C198" s="1" t="s">
        <v>141</v>
      </c>
      <c r="D198" s="1" t="s">
        <v>58</v>
      </c>
      <c r="E198" s="1" t="s">
        <v>143</v>
      </c>
      <c r="F198" s="2" t="s">
        <v>14</v>
      </c>
      <c r="G198" s="2">
        <v>249</v>
      </c>
      <c r="H198" s="2">
        <v>76</v>
      </c>
      <c r="I198" s="2">
        <v>7</v>
      </c>
      <c r="J198" s="2">
        <v>7</v>
      </c>
      <c r="K198" s="1">
        <v>21</v>
      </c>
      <c r="L198" s="1">
        <v>0</v>
      </c>
      <c r="M198">
        <f t="shared" si="7"/>
        <v>332</v>
      </c>
      <c r="N198">
        <f>Tabla2[[#This Row],[Vendedor tapabocas bien puesto ]]+Tabla2[[#This Row],[Vendedor tapabocas mal puesto ]]+Tabla2[[#This Row],[Vendedor sin tapabocas ]]</f>
        <v>28</v>
      </c>
      <c r="O198" s="57">
        <f>Tabla2[[#This Row],[Tapabocas bien puesto ]]/Tabla2[[#This Row],[Total]]</f>
        <v>0.75</v>
      </c>
      <c r="P198" s="56">
        <f>Tabla2[[#This Row],[Sin tapabocas]]/Tabla2[[#This Row],[Total]]</f>
        <v>2.1084337349397589E-2</v>
      </c>
      <c r="Q198" s="58">
        <f>Tabla2[[#This Row],[Vendedor tapabocas bien puesto ]]/Tabla2[[#This Row],[Total vendedor]]</f>
        <v>0.25</v>
      </c>
      <c r="R198" s="56">
        <f>Tabla2[[#This Row],[Vendedor sin tapabocas ]]/Tabla2[[#This Row],[Total vendedor]]</f>
        <v>0</v>
      </c>
    </row>
    <row r="199" spans="1:18" x14ac:dyDescent="0.25">
      <c r="A199" s="52">
        <f t="shared" si="6"/>
        <v>44351</v>
      </c>
      <c r="B199" s="28" t="s">
        <v>140</v>
      </c>
      <c r="C199" s="1" t="s">
        <v>141</v>
      </c>
      <c r="D199" s="1" t="s">
        <v>58</v>
      </c>
      <c r="E199" s="1" t="s">
        <v>144</v>
      </c>
      <c r="F199" s="2" t="s">
        <v>14</v>
      </c>
      <c r="G199" s="2">
        <v>229</v>
      </c>
      <c r="H199" s="2">
        <v>72</v>
      </c>
      <c r="I199" s="2">
        <v>14</v>
      </c>
      <c r="J199" s="2">
        <v>7</v>
      </c>
      <c r="K199" s="1">
        <v>21</v>
      </c>
      <c r="L199" s="1">
        <v>0</v>
      </c>
      <c r="M199">
        <f t="shared" si="7"/>
        <v>315</v>
      </c>
      <c r="N199">
        <f>Tabla2[[#This Row],[Vendedor tapabocas bien puesto ]]+Tabla2[[#This Row],[Vendedor tapabocas mal puesto ]]+Tabla2[[#This Row],[Vendedor sin tapabocas ]]</f>
        <v>28</v>
      </c>
      <c r="O199" s="57">
        <f>Tabla2[[#This Row],[Tapabocas bien puesto ]]/Tabla2[[#This Row],[Total]]</f>
        <v>0.72698412698412695</v>
      </c>
      <c r="P199" s="56">
        <f>Tabla2[[#This Row],[Sin tapabocas]]/Tabla2[[#This Row],[Total]]</f>
        <v>4.4444444444444446E-2</v>
      </c>
      <c r="Q199" s="58">
        <f>Tabla2[[#This Row],[Vendedor tapabocas bien puesto ]]/Tabla2[[#This Row],[Total vendedor]]</f>
        <v>0.25</v>
      </c>
      <c r="R199" s="56">
        <f>Tabla2[[#This Row],[Vendedor sin tapabocas ]]/Tabla2[[#This Row],[Total vendedor]]</f>
        <v>0</v>
      </c>
    </row>
    <row r="200" spans="1:18" x14ac:dyDescent="0.25">
      <c r="A200" s="52">
        <f t="shared" si="6"/>
        <v>44351</v>
      </c>
      <c r="B200" s="28" t="s">
        <v>140</v>
      </c>
      <c r="C200" s="1" t="s">
        <v>141</v>
      </c>
      <c r="D200" s="1" t="s">
        <v>58</v>
      </c>
      <c r="E200" s="1" t="s">
        <v>143</v>
      </c>
      <c r="F200" s="2" t="s">
        <v>14</v>
      </c>
      <c r="G200" s="2">
        <v>194</v>
      </c>
      <c r="H200" s="2">
        <v>36</v>
      </c>
      <c r="I200" s="2">
        <v>7</v>
      </c>
      <c r="J200" s="2">
        <v>7</v>
      </c>
      <c r="K200" s="1">
        <v>21</v>
      </c>
      <c r="L200" s="1">
        <v>0</v>
      </c>
      <c r="M200">
        <f t="shared" si="7"/>
        <v>237</v>
      </c>
      <c r="N200">
        <f>Tabla2[[#This Row],[Vendedor tapabocas bien puesto ]]+Tabla2[[#This Row],[Vendedor tapabocas mal puesto ]]+Tabla2[[#This Row],[Vendedor sin tapabocas ]]</f>
        <v>28</v>
      </c>
      <c r="O200" s="57">
        <f>Tabla2[[#This Row],[Tapabocas bien puesto ]]/Tabla2[[#This Row],[Total]]</f>
        <v>0.81856540084388185</v>
      </c>
      <c r="P200" s="56">
        <f>Tabla2[[#This Row],[Sin tapabocas]]/Tabla2[[#This Row],[Total]]</f>
        <v>2.9535864978902954E-2</v>
      </c>
      <c r="Q200" s="58">
        <f>Tabla2[[#This Row],[Vendedor tapabocas bien puesto ]]/Tabla2[[#This Row],[Total vendedor]]</f>
        <v>0.25</v>
      </c>
      <c r="R200" s="56">
        <f>Tabla2[[#This Row],[Vendedor sin tapabocas ]]/Tabla2[[#This Row],[Total vendedor]]</f>
        <v>0</v>
      </c>
    </row>
    <row r="201" spans="1:18" x14ac:dyDescent="0.25">
      <c r="A201" s="52">
        <f t="shared" si="6"/>
        <v>44355</v>
      </c>
      <c r="B201" s="28" t="s">
        <v>145</v>
      </c>
      <c r="C201" s="1" t="s">
        <v>135</v>
      </c>
      <c r="D201" s="1" t="s">
        <v>83</v>
      </c>
      <c r="E201" s="1" t="s">
        <v>146</v>
      </c>
      <c r="F201" s="2" t="s">
        <v>14</v>
      </c>
      <c r="G201" s="2">
        <v>153</v>
      </c>
      <c r="H201" s="2">
        <v>40</v>
      </c>
      <c r="I201" s="2">
        <v>4</v>
      </c>
      <c r="J201" s="2">
        <v>25</v>
      </c>
      <c r="K201" s="1">
        <v>30</v>
      </c>
      <c r="L201" s="1">
        <v>2</v>
      </c>
      <c r="M201">
        <f t="shared" si="7"/>
        <v>197</v>
      </c>
      <c r="N201">
        <f>Tabla2[[#This Row],[Vendedor tapabocas bien puesto ]]+Tabla2[[#This Row],[Vendedor tapabocas mal puesto ]]+Tabla2[[#This Row],[Vendedor sin tapabocas ]]</f>
        <v>57</v>
      </c>
      <c r="O201" s="57">
        <f>Tabla2[[#This Row],[Tapabocas bien puesto ]]/Tabla2[[#This Row],[Total]]</f>
        <v>0.7766497461928934</v>
      </c>
      <c r="P201" s="56">
        <f>Tabla2[[#This Row],[Sin tapabocas]]/Tabla2[[#This Row],[Total]]</f>
        <v>2.030456852791878E-2</v>
      </c>
      <c r="Q201" s="58">
        <f>Tabla2[[#This Row],[Vendedor tapabocas bien puesto ]]/Tabla2[[#This Row],[Total vendedor]]</f>
        <v>0.43859649122807015</v>
      </c>
      <c r="R201" s="56">
        <f>Tabla2[[#This Row],[Vendedor sin tapabocas ]]/Tabla2[[#This Row],[Total vendedor]]</f>
        <v>3.5087719298245612E-2</v>
      </c>
    </row>
    <row r="202" spans="1:18" x14ac:dyDescent="0.25">
      <c r="A202" s="52">
        <f t="shared" si="6"/>
        <v>44355</v>
      </c>
      <c r="B202" s="28" t="s">
        <v>145</v>
      </c>
      <c r="C202" s="1" t="s">
        <v>134</v>
      </c>
      <c r="D202" s="1" t="s">
        <v>80</v>
      </c>
      <c r="E202" s="1" t="s">
        <v>147</v>
      </c>
      <c r="F202" s="2" t="s">
        <v>14</v>
      </c>
      <c r="G202" s="2">
        <v>181</v>
      </c>
      <c r="H202" s="2">
        <v>45</v>
      </c>
      <c r="I202" s="2">
        <v>4</v>
      </c>
      <c r="J202" s="2">
        <v>3</v>
      </c>
      <c r="K202" s="1">
        <v>5</v>
      </c>
      <c r="L202" s="1">
        <v>0</v>
      </c>
      <c r="M202">
        <f t="shared" si="7"/>
        <v>230</v>
      </c>
      <c r="N202">
        <f>Tabla2[[#This Row],[Vendedor tapabocas bien puesto ]]+Tabla2[[#This Row],[Vendedor tapabocas mal puesto ]]+Tabla2[[#This Row],[Vendedor sin tapabocas ]]</f>
        <v>8</v>
      </c>
      <c r="O202" s="57">
        <f>Tabla2[[#This Row],[Tapabocas bien puesto ]]/Tabla2[[#This Row],[Total]]</f>
        <v>0.78695652173913044</v>
      </c>
      <c r="P202" s="56">
        <f>Tabla2[[#This Row],[Sin tapabocas]]/Tabla2[[#This Row],[Total]]</f>
        <v>1.7391304347826087E-2</v>
      </c>
      <c r="Q202" s="58">
        <f>Tabla2[[#This Row],[Vendedor tapabocas bien puesto ]]/Tabla2[[#This Row],[Total vendedor]]</f>
        <v>0.375</v>
      </c>
      <c r="R202" s="56">
        <f>Tabla2[[#This Row],[Vendedor sin tapabocas ]]/Tabla2[[#This Row],[Total vendedor]]</f>
        <v>0</v>
      </c>
    </row>
    <row r="203" spans="1:18" x14ac:dyDescent="0.25">
      <c r="A203" s="52">
        <f t="shared" si="6"/>
        <v>44355</v>
      </c>
      <c r="B203" s="28" t="s">
        <v>145</v>
      </c>
      <c r="C203" s="1" t="s">
        <v>148</v>
      </c>
      <c r="D203" s="1" t="s">
        <v>80</v>
      </c>
      <c r="E203" s="1" t="s">
        <v>149</v>
      </c>
      <c r="F203" s="2" t="s">
        <v>15</v>
      </c>
      <c r="G203" s="2">
        <v>93</v>
      </c>
      <c r="H203" s="2">
        <v>23</v>
      </c>
      <c r="I203" s="2">
        <v>7</v>
      </c>
      <c r="J203" s="2">
        <v>9</v>
      </c>
      <c r="K203" s="1">
        <v>15</v>
      </c>
      <c r="L203" s="1">
        <v>0</v>
      </c>
      <c r="M203">
        <f t="shared" si="7"/>
        <v>123</v>
      </c>
      <c r="N203">
        <f>Tabla2[[#This Row],[Vendedor tapabocas bien puesto ]]+Tabla2[[#This Row],[Vendedor tapabocas mal puesto ]]+Tabla2[[#This Row],[Vendedor sin tapabocas ]]</f>
        <v>24</v>
      </c>
      <c r="O203" s="57">
        <f>Tabla2[[#This Row],[Tapabocas bien puesto ]]/Tabla2[[#This Row],[Total]]</f>
        <v>0.75609756097560976</v>
      </c>
      <c r="P203" s="56">
        <f>Tabla2[[#This Row],[Sin tapabocas]]/Tabla2[[#This Row],[Total]]</f>
        <v>5.6910569105691054E-2</v>
      </c>
      <c r="Q203" s="58">
        <f>Tabla2[[#This Row],[Vendedor tapabocas bien puesto ]]/Tabla2[[#This Row],[Total vendedor]]</f>
        <v>0.375</v>
      </c>
      <c r="R203" s="56">
        <f>Tabla2[[#This Row],[Vendedor sin tapabocas ]]/Tabla2[[#This Row],[Total vendedor]]</f>
        <v>0</v>
      </c>
    </row>
    <row r="204" spans="1:18" x14ac:dyDescent="0.25">
      <c r="A204" s="52">
        <f t="shared" si="6"/>
        <v>44355</v>
      </c>
      <c r="B204" s="28" t="s">
        <v>145</v>
      </c>
      <c r="C204" s="1" t="s">
        <v>134</v>
      </c>
      <c r="D204" s="1" t="s">
        <v>80</v>
      </c>
      <c r="E204" s="1" t="s">
        <v>150</v>
      </c>
      <c r="F204" s="2" t="s">
        <v>14</v>
      </c>
      <c r="G204" s="2">
        <v>191</v>
      </c>
      <c r="H204" s="2">
        <v>32</v>
      </c>
      <c r="I204" s="2">
        <v>5</v>
      </c>
      <c r="J204" s="2">
        <v>5</v>
      </c>
      <c r="K204" s="1">
        <v>0</v>
      </c>
      <c r="L204" s="1">
        <v>0</v>
      </c>
      <c r="M204">
        <f t="shared" si="7"/>
        <v>228</v>
      </c>
      <c r="N204">
        <f>Tabla2[[#This Row],[Vendedor tapabocas bien puesto ]]+Tabla2[[#This Row],[Vendedor tapabocas mal puesto ]]+Tabla2[[#This Row],[Vendedor sin tapabocas ]]</f>
        <v>5</v>
      </c>
      <c r="O204" s="57">
        <f>Tabla2[[#This Row],[Tapabocas bien puesto ]]/Tabla2[[#This Row],[Total]]</f>
        <v>0.83771929824561409</v>
      </c>
      <c r="P204" s="56">
        <f>Tabla2[[#This Row],[Sin tapabocas]]/Tabla2[[#This Row],[Total]]</f>
        <v>2.1929824561403508E-2</v>
      </c>
      <c r="Q204" s="58">
        <f>Tabla2[[#This Row],[Vendedor tapabocas bien puesto ]]/Tabla2[[#This Row],[Total vendedor]]</f>
        <v>1</v>
      </c>
      <c r="R204" s="56">
        <f>Tabla2[[#This Row],[Vendedor sin tapabocas ]]/Tabla2[[#This Row],[Total vendedor]]</f>
        <v>0</v>
      </c>
    </row>
    <row r="205" spans="1:18" x14ac:dyDescent="0.25">
      <c r="A205" s="52">
        <f t="shared" si="6"/>
        <v>44355</v>
      </c>
      <c r="B205" s="28" t="s">
        <v>145</v>
      </c>
      <c r="C205" s="1" t="s">
        <v>135</v>
      </c>
      <c r="D205" s="1" t="s">
        <v>83</v>
      </c>
      <c r="E205" s="1" t="s">
        <v>151</v>
      </c>
      <c r="F205" s="2" t="s">
        <v>14</v>
      </c>
      <c r="G205" s="2">
        <v>167</v>
      </c>
      <c r="H205" s="2">
        <v>57</v>
      </c>
      <c r="I205" s="2">
        <v>4</v>
      </c>
      <c r="J205" s="2">
        <v>55</v>
      </c>
      <c r="K205" s="1">
        <v>37</v>
      </c>
      <c r="L205" s="1">
        <v>15</v>
      </c>
      <c r="M205">
        <f t="shared" si="7"/>
        <v>228</v>
      </c>
      <c r="N205">
        <f>Tabla2[[#This Row],[Vendedor tapabocas bien puesto ]]+Tabla2[[#This Row],[Vendedor tapabocas mal puesto ]]+Tabla2[[#This Row],[Vendedor sin tapabocas ]]</f>
        <v>107</v>
      </c>
      <c r="O205" s="57">
        <f>Tabla2[[#This Row],[Tapabocas bien puesto ]]/Tabla2[[#This Row],[Total]]</f>
        <v>0.73245614035087714</v>
      </c>
      <c r="P205" s="56">
        <f>Tabla2[[#This Row],[Sin tapabocas]]/Tabla2[[#This Row],[Total]]</f>
        <v>1.7543859649122806E-2</v>
      </c>
      <c r="Q205" s="58">
        <f>Tabla2[[#This Row],[Vendedor tapabocas bien puesto ]]/Tabla2[[#This Row],[Total vendedor]]</f>
        <v>0.51401869158878499</v>
      </c>
      <c r="R205" s="56">
        <f>Tabla2[[#This Row],[Vendedor sin tapabocas ]]/Tabla2[[#This Row],[Total vendedor]]</f>
        <v>0.14018691588785046</v>
      </c>
    </row>
    <row r="206" spans="1:18" x14ac:dyDescent="0.25">
      <c r="A206" s="52">
        <f t="shared" si="6"/>
        <v>44355</v>
      </c>
      <c r="B206" s="28" t="s">
        <v>145</v>
      </c>
      <c r="C206" s="1" t="s">
        <v>135</v>
      </c>
      <c r="D206" s="1" t="s">
        <v>83</v>
      </c>
      <c r="E206" s="1" t="s">
        <v>151</v>
      </c>
      <c r="F206" s="2" t="s">
        <v>14</v>
      </c>
      <c r="G206" s="2">
        <v>157</v>
      </c>
      <c r="H206" s="2">
        <v>24</v>
      </c>
      <c r="I206" s="2">
        <v>5</v>
      </c>
      <c r="J206" s="2">
        <v>36</v>
      </c>
      <c r="K206" s="1">
        <v>28</v>
      </c>
      <c r="L206" s="1">
        <v>10</v>
      </c>
      <c r="M206">
        <f t="shared" si="7"/>
        <v>186</v>
      </c>
      <c r="N206">
        <f>Tabla2[[#This Row],[Vendedor tapabocas bien puesto ]]+Tabla2[[#This Row],[Vendedor tapabocas mal puesto ]]+Tabla2[[#This Row],[Vendedor sin tapabocas ]]</f>
        <v>74</v>
      </c>
      <c r="O206" s="57">
        <f>Tabla2[[#This Row],[Tapabocas bien puesto ]]/Tabla2[[#This Row],[Total]]</f>
        <v>0.84408602150537637</v>
      </c>
      <c r="P206" s="56">
        <f>Tabla2[[#This Row],[Sin tapabocas]]/Tabla2[[#This Row],[Total]]</f>
        <v>2.6881720430107527E-2</v>
      </c>
      <c r="Q206" s="58">
        <f>Tabla2[[#This Row],[Vendedor tapabocas bien puesto ]]/Tabla2[[#This Row],[Total vendedor]]</f>
        <v>0.48648648648648651</v>
      </c>
      <c r="R206" s="56">
        <f>Tabla2[[#This Row],[Vendedor sin tapabocas ]]/Tabla2[[#This Row],[Total vendedor]]</f>
        <v>0.13513513513513514</v>
      </c>
    </row>
    <row r="207" spans="1:18" x14ac:dyDescent="0.25">
      <c r="A207" s="52">
        <f t="shared" si="6"/>
        <v>44355</v>
      </c>
      <c r="B207" s="28" t="s">
        <v>145</v>
      </c>
      <c r="C207" s="1" t="s">
        <v>23</v>
      </c>
      <c r="D207" s="1" t="s">
        <v>34</v>
      </c>
      <c r="E207" s="1" t="s">
        <v>152</v>
      </c>
      <c r="F207" s="2" t="s">
        <v>14</v>
      </c>
      <c r="G207" s="2">
        <v>134</v>
      </c>
      <c r="H207" s="2">
        <v>23</v>
      </c>
      <c r="I207" s="2">
        <v>0</v>
      </c>
      <c r="J207" s="2">
        <v>13</v>
      </c>
      <c r="K207" s="1">
        <v>8</v>
      </c>
      <c r="L207" s="1">
        <v>0</v>
      </c>
      <c r="M207">
        <f t="shared" si="7"/>
        <v>157</v>
      </c>
      <c r="N207">
        <f>Tabla2[[#This Row],[Vendedor tapabocas bien puesto ]]+Tabla2[[#This Row],[Vendedor tapabocas mal puesto ]]+Tabla2[[#This Row],[Vendedor sin tapabocas ]]</f>
        <v>21</v>
      </c>
      <c r="O207" s="57">
        <f>Tabla2[[#This Row],[Tapabocas bien puesto ]]/Tabla2[[#This Row],[Total]]</f>
        <v>0.85350318471337583</v>
      </c>
      <c r="P207" s="56">
        <f>Tabla2[[#This Row],[Sin tapabocas]]/Tabla2[[#This Row],[Total]]</f>
        <v>0</v>
      </c>
      <c r="Q207" s="58">
        <f>Tabla2[[#This Row],[Vendedor tapabocas bien puesto ]]/Tabla2[[#This Row],[Total vendedor]]</f>
        <v>0.61904761904761907</v>
      </c>
      <c r="R207" s="56">
        <f>Tabla2[[#This Row],[Vendedor sin tapabocas ]]/Tabla2[[#This Row],[Total vendedor]]</f>
        <v>0</v>
      </c>
    </row>
    <row r="208" spans="1:18" x14ac:dyDescent="0.25">
      <c r="A208" s="52">
        <f t="shared" si="6"/>
        <v>44355</v>
      </c>
      <c r="B208" s="28" t="s">
        <v>145</v>
      </c>
      <c r="C208" s="1" t="s">
        <v>23</v>
      </c>
      <c r="D208" s="1" t="s">
        <v>34</v>
      </c>
      <c r="E208" s="1" t="s">
        <v>152</v>
      </c>
      <c r="F208" s="2" t="s">
        <v>13</v>
      </c>
      <c r="G208" s="2">
        <v>130</v>
      </c>
      <c r="H208" s="2">
        <v>30</v>
      </c>
      <c r="I208" s="2">
        <v>2</v>
      </c>
      <c r="J208" s="2">
        <v>13</v>
      </c>
      <c r="K208" s="1">
        <v>6</v>
      </c>
      <c r="L208" s="1">
        <v>0</v>
      </c>
      <c r="M208">
        <f t="shared" si="7"/>
        <v>162</v>
      </c>
      <c r="N208">
        <f>Tabla2[[#This Row],[Vendedor tapabocas bien puesto ]]+Tabla2[[#This Row],[Vendedor tapabocas mal puesto ]]+Tabla2[[#This Row],[Vendedor sin tapabocas ]]</f>
        <v>19</v>
      </c>
      <c r="O208" s="57">
        <f>Tabla2[[#This Row],[Tapabocas bien puesto ]]/Tabla2[[#This Row],[Total]]</f>
        <v>0.80246913580246915</v>
      </c>
      <c r="P208" s="56">
        <f>Tabla2[[#This Row],[Sin tapabocas]]/Tabla2[[#This Row],[Total]]</f>
        <v>1.2345679012345678E-2</v>
      </c>
      <c r="Q208" s="58">
        <f>Tabla2[[#This Row],[Vendedor tapabocas bien puesto ]]/Tabla2[[#This Row],[Total vendedor]]</f>
        <v>0.68421052631578949</v>
      </c>
      <c r="R208" s="56">
        <f>Tabla2[[#This Row],[Vendedor sin tapabocas ]]/Tabla2[[#This Row],[Total vendedor]]</f>
        <v>0</v>
      </c>
    </row>
    <row r="209" spans="1:18" x14ac:dyDescent="0.25">
      <c r="A209" s="52">
        <f t="shared" si="6"/>
        <v>44355</v>
      </c>
      <c r="B209" s="28" t="s">
        <v>145</v>
      </c>
      <c r="C209" s="1" t="s">
        <v>23</v>
      </c>
      <c r="D209" s="1" t="s">
        <v>34</v>
      </c>
      <c r="E209" s="1" t="s">
        <v>152</v>
      </c>
      <c r="F209" s="2" t="s">
        <v>14</v>
      </c>
      <c r="G209" s="2">
        <v>192</v>
      </c>
      <c r="H209" s="2">
        <v>30</v>
      </c>
      <c r="I209" s="2">
        <v>4</v>
      </c>
      <c r="J209" s="2">
        <v>18</v>
      </c>
      <c r="K209" s="1">
        <v>34</v>
      </c>
      <c r="L209" s="1">
        <v>0</v>
      </c>
      <c r="M209">
        <f t="shared" si="7"/>
        <v>226</v>
      </c>
      <c r="N209">
        <f>Tabla2[[#This Row],[Vendedor tapabocas bien puesto ]]+Tabla2[[#This Row],[Vendedor tapabocas mal puesto ]]+Tabla2[[#This Row],[Vendedor sin tapabocas ]]</f>
        <v>52</v>
      </c>
      <c r="O209" s="57">
        <f>Tabla2[[#This Row],[Tapabocas bien puesto ]]/Tabla2[[#This Row],[Total]]</f>
        <v>0.84955752212389379</v>
      </c>
      <c r="P209" s="56">
        <f>Tabla2[[#This Row],[Sin tapabocas]]/Tabla2[[#This Row],[Total]]</f>
        <v>1.7699115044247787E-2</v>
      </c>
      <c r="Q209" s="58">
        <f>Tabla2[[#This Row],[Vendedor tapabocas bien puesto ]]/Tabla2[[#This Row],[Total vendedor]]</f>
        <v>0.34615384615384615</v>
      </c>
      <c r="R209" s="56">
        <f>Tabla2[[#This Row],[Vendedor sin tapabocas ]]/Tabla2[[#This Row],[Total vendedor]]</f>
        <v>0</v>
      </c>
    </row>
    <row r="210" spans="1:18" x14ac:dyDescent="0.25">
      <c r="A210" s="52">
        <f t="shared" si="6"/>
        <v>44357</v>
      </c>
      <c r="B210" s="28" t="s">
        <v>153</v>
      </c>
      <c r="C210" s="1" t="s">
        <v>154</v>
      </c>
      <c r="D210" s="1" t="s">
        <v>110</v>
      </c>
      <c r="E210" s="1" t="s">
        <v>155</v>
      </c>
      <c r="F210" s="2" t="s">
        <v>13</v>
      </c>
      <c r="G210" s="2">
        <v>175</v>
      </c>
      <c r="H210" s="2">
        <v>27</v>
      </c>
      <c r="I210" s="2">
        <v>11</v>
      </c>
      <c r="J210" s="2">
        <v>2</v>
      </c>
      <c r="K210" s="1">
        <v>4</v>
      </c>
      <c r="L210" s="1">
        <v>0</v>
      </c>
      <c r="M210">
        <f t="shared" si="7"/>
        <v>213</v>
      </c>
      <c r="N210">
        <f>Tabla2[[#This Row],[Vendedor tapabocas bien puesto ]]+Tabla2[[#This Row],[Vendedor tapabocas mal puesto ]]+Tabla2[[#This Row],[Vendedor sin tapabocas ]]</f>
        <v>6</v>
      </c>
      <c r="O210" s="57">
        <f>Tabla2[[#This Row],[Tapabocas bien puesto ]]/Tabla2[[#This Row],[Total]]</f>
        <v>0.82159624413145538</v>
      </c>
      <c r="P210" s="56">
        <f>Tabla2[[#This Row],[Sin tapabocas]]/Tabla2[[#This Row],[Total]]</f>
        <v>5.1643192488262914E-2</v>
      </c>
      <c r="Q210" s="58">
        <f>Tabla2[[#This Row],[Vendedor tapabocas bien puesto ]]/Tabla2[[#This Row],[Total vendedor]]</f>
        <v>0.33333333333333331</v>
      </c>
      <c r="R210" s="56">
        <f>Tabla2[[#This Row],[Vendedor sin tapabocas ]]/Tabla2[[#This Row],[Total vendedor]]</f>
        <v>0</v>
      </c>
    </row>
    <row r="211" spans="1:18" x14ac:dyDescent="0.25">
      <c r="A211" s="52">
        <f t="shared" si="6"/>
        <v>44357</v>
      </c>
      <c r="B211" s="28" t="s">
        <v>153</v>
      </c>
      <c r="C211" s="1" t="s">
        <v>135</v>
      </c>
      <c r="D211" s="1" t="s">
        <v>48</v>
      </c>
      <c r="E211" s="1" t="s">
        <v>51</v>
      </c>
      <c r="F211" s="2" t="s">
        <v>14</v>
      </c>
      <c r="G211" s="2">
        <v>89</v>
      </c>
      <c r="H211" s="2">
        <v>10</v>
      </c>
      <c r="I211" s="2">
        <v>3</v>
      </c>
      <c r="J211" s="2">
        <v>10</v>
      </c>
      <c r="K211" s="1">
        <v>21</v>
      </c>
      <c r="L211" s="1">
        <v>5</v>
      </c>
      <c r="M211">
        <f t="shared" si="7"/>
        <v>102</v>
      </c>
      <c r="N211">
        <f>Tabla2[[#This Row],[Vendedor tapabocas bien puesto ]]+Tabla2[[#This Row],[Vendedor tapabocas mal puesto ]]+Tabla2[[#This Row],[Vendedor sin tapabocas ]]</f>
        <v>36</v>
      </c>
      <c r="O211" s="57">
        <f>Tabla2[[#This Row],[Tapabocas bien puesto ]]/Tabla2[[#This Row],[Total]]</f>
        <v>0.87254901960784315</v>
      </c>
      <c r="P211" s="56">
        <f>Tabla2[[#This Row],[Sin tapabocas]]/Tabla2[[#This Row],[Total]]</f>
        <v>2.9411764705882353E-2</v>
      </c>
      <c r="Q211" s="58">
        <f>Tabla2[[#This Row],[Vendedor tapabocas bien puesto ]]/Tabla2[[#This Row],[Total vendedor]]</f>
        <v>0.27777777777777779</v>
      </c>
      <c r="R211" s="56">
        <f>Tabla2[[#This Row],[Vendedor sin tapabocas ]]/Tabla2[[#This Row],[Total vendedor]]</f>
        <v>0.1388888888888889</v>
      </c>
    </row>
    <row r="212" spans="1:18" x14ac:dyDescent="0.25">
      <c r="A212" s="52">
        <f t="shared" si="6"/>
        <v>44357</v>
      </c>
      <c r="B212" s="28" t="s">
        <v>153</v>
      </c>
      <c r="C212" s="1" t="s">
        <v>132</v>
      </c>
      <c r="D212" s="1" t="s">
        <v>53</v>
      </c>
      <c r="E212" s="1" t="s">
        <v>156</v>
      </c>
      <c r="F212" s="2" t="s">
        <v>14</v>
      </c>
      <c r="G212" s="2">
        <v>83</v>
      </c>
      <c r="H212" s="2">
        <v>16</v>
      </c>
      <c r="I212" s="2">
        <v>2</v>
      </c>
      <c r="J212" s="2">
        <v>9</v>
      </c>
      <c r="K212" s="1">
        <v>2</v>
      </c>
      <c r="L212" s="1">
        <v>0</v>
      </c>
      <c r="M212">
        <f t="shared" si="7"/>
        <v>101</v>
      </c>
      <c r="N212">
        <f>Tabla2[[#This Row],[Vendedor tapabocas bien puesto ]]+Tabla2[[#This Row],[Vendedor tapabocas mal puesto ]]+Tabla2[[#This Row],[Vendedor sin tapabocas ]]</f>
        <v>11</v>
      </c>
      <c r="O212" s="57">
        <f>Tabla2[[#This Row],[Tapabocas bien puesto ]]/Tabla2[[#This Row],[Total]]</f>
        <v>0.82178217821782173</v>
      </c>
      <c r="P212" s="56">
        <f>Tabla2[[#This Row],[Sin tapabocas]]/Tabla2[[#This Row],[Total]]</f>
        <v>1.9801980198019802E-2</v>
      </c>
      <c r="Q212" s="58">
        <f>Tabla2[[#This Row],[Vendedor tapabocas bien puesto ]]/Tabla2[[#This Row],[Total vendedor]]</f>
        <v>0.81818181818181823</v>
      </c>
      <c r="R212" s="56">
        <f>Tabla2[[#This Row],[Vendedor sin tapabocas ]]/Tabla2[[#This Row],[Total vendedor]]</f>
        <v>0</v>
      </c>
    </row>
    <row r="213" spans="1:18" x14ac:dyDescent="0.25">
      <c r="A213" s="52">
        <f t="shared" si="6"/>
        <v>44357</v>
      </c>
      <c r="B213" s="28" t="s">
        <v>153</v>
      </c>
      <c r="C213" s="1" t="s">
        <v>134</v>
      </c>
      <c r="D213" s="1" t="s">
        <v>53</v>
      </c>
      <c r="E213" s="1" t="s">
        <v>157</v>
      </c>
      <c r="F213" s="2" t="s">
        <v>13</v>
      </c>
      <c r="G213" s="2">
        <v>93</v>
      </c>
      <c r="H213" s="2">
        <v>11</v>
      </c>
      <c r="I213" s="2">
        <v>1</v>
      </c>
      <c r="J213" s="2">
        <v>4</v>
      </c>
      <c r="K213" s="1">
        <v>2</v>
      </c>
      <c r="L213" s="1">
        <v>0</v>
      </c>
      <c r="M213">
        <f t="shared" si="7"/>
        <v>105</v>
      </c>
      <c r="N213">
        <f>Tabla2[[#This Row],[Vendedor tapabocas bien puesto ]]+Tabla2[[#This Row],[Vendedor tapabocas mal puesto ]]+Tabla2[[#This Row],[Vendedor sin tapabocas ]]</f>
        <v>6</v>
      </c>
      <c r="O213" s="57">
        <f>Tabla2[[#This Row],[Tapabocas bien puesto ]]/Tabla2[[#This Row],[Total]]</f>
        <v>0.88571428571428568</v>
      </c>
      <c r="P213" s="56">
        <f>Tabla2[[#This Row],[Sin tapabocas]]/Tabla2[[#This Row],[Total]]</f>
        <v>9.5238095238095247E-3</v>
      </c>
      <c r="Q213" s="58">
        <f>Tabla2[[#This Row],[Vendedor tapabocas bien puesto ]]/Tabla2[[#This Row],[Total vendedor]]</f>
        <v>0.66666666666666663</v>
      </c>
      <c r="R213" s="56">
        <f>Tabla2[[#This Row],[Vendedor sin tapabocas ]]/Tabla2[[#This Row],[Total vendedor]]</f>
        <v>0</v>
      </c>
    </row>
    <row r="214" spans="1:18" x14ac:dyDescent="0.25">
      <c r="A214" s="52">
        <f t="shared" si="6"/>
        <v>44357</v>
      </c>
      <c r="B214" s="28" t="s">
        <v>153</v>
      </c>
      <c r="C214" s="1" t="s">
        <v>134</v>
      </c>
      <c r="D214" s="1" t="s">
        <v>53</v>
      </c>
      <c r="E214" s="1" t="s">
        <v>157</v>
      </c>
      <c r="F214" s="2" t="s">
        <v>15</v>
      </c>
      <c r="G214" s="2">
        <v>126</v>
      </c>
      <c r="H214" s="2">
        <v>44</v>
      </c>
      <c r="I214" s="2">
        <v>3</v>
      </c>
      <c r="J214" s="2">
        <v>13</v>
      </c>
      <c r="K214" s="1">
        <v>8</v>
      </c>
      <c r="L214" s="1">
        <v>0</v>
      </c>
      <c r="M214">
        <f t="shared" si="7"/>
        <v>173</v>
      </c>
      <c r="N214">
        <f>Tabla2[[#This Row],[Vendedor tapabocas bien puesto ]]+Tabla2[[#This Row],[Vendedor tapabocas mal puesto ]]+Tabla2[[#This Row],[Vendedor sin tapabocas ]]</f>
        <v>21</v>
      </c>
      <c r="O214" s="57">
        <f>Tabla2[[#This Row],[Tapabocas bien puesto ]]/Tabla2[[#This Row],[Total]]</f>
        <v>0.72832369942196529</v>
      </c>
      <c r="P214" s="56">
        <f>Tabla2[[#This Row],[Sin tapabocas]]/Tabla2[[#This Row],[Total]]</f>
        <v>1.7341040462427744E-2</v>
      </c>
      <c r="Q214" s="58">
        <f>Tabla2[[#This Row],[Vendedor tapabocas bien puesto ]]/Tabla2[[#This Row],[Total vendedor]]</f>
        <v>0.61904761904761907</v>
      </c>
      <c r="R214" s="56">
        <f>Tabla2[[#This Row],[Vendedor sin tapabocas ]]/Tabla2[[#This Row],[Total vendedor]]</f>
        <v>0</v>
      </c>
    </row>
    <row r="215" spans="1:18" x14ac:dyDescent="0.25">
      <c r="A215" s="52">
        <f t="shared" si="6"/>
        <v>44357</v>
      </c>
      <c r="B215" s="28" t="s">
        <v>153</v>
      </c>
      <c r="C215" s="1" t="s">
        <v>23</v>
      </c>
      <c r="D215" s="1" t="s">
        <v>36</v>
      </c>
      <c r="E215" s="1" t="s">
        <v>158</v>
      </c>
      <c r="F215" s="2" t="s">
        <v>15</v>
      </c>
      <c r="G215" s="2">
        <v>376</v>
      </c>
      <c r="H215" s="2">
        <v>43</v>
      </c>
      <c r="I215" s="2">
        <v>2</v>
      </c>
      <c r="J215" s="2">
        <v>25</v>
      </c>
      <c r="K215" s="1">
        <v>14</v>
      </c>
      <c r="L215" s="1">
        <v>2</v>
      </c>
      <c r="M215">
        <f t="shared" si="7"/>
        <v>421</v>
      </c>
      <c r="N215">
        <f>Tabla2[[#This Row],[Vendedor tapabocas bien puesto ]]+Tabla2[[#This Row],[Vendedor tapabocas mal puesto ]]+Tabla2[[#This Row],[Vendedor sin tapabocas ]]</f>
        <v>41</v>
      </c>
      <c r="O215" s="57">
        <f>Tabla2[[#This Row],[Tapabocas bien puesto ]]/Tabla2[[#This Row],[Total]]</f>
        <v>0.89311163895486934</v>
      </c>
      <c r="P215" s="56">
        <f>Tabla2[[#This Row],[Sin tapabocas]]/Tabla2[[#This Row],[Total]]</f>
        <v>4.7505938242280287E-3</v>
      </c>
      <c r="Q215" s="58">
        <f>Tabla2[[#This Row],[Vendedor tapabocas bien puesto ]]/Tabla2[[#This Row],[Total vendedor]]</f>
        <v>0.6097560975609756</v>
      </c>
      <c r="R215" s="56">
        <f>Tabla2[[#This Row],[Vendedor sin tapabocas ]]/Tabla2[[#This Row],[Total vendedor]]</f>
        <v>4.878048780487805E-2</v>
      </c>
    </row>
    <row r="216" spans="1:18" x14ac:dyDescent="0.25">
      <c r="A216" s="52">
        <f t="shared" si="6"/>
        <v>44357</v>
      </c>
      <c r="B216" s="28" t="s">
        <v>153</v>
      </c>
      <c r="C216" s="1" t="s">
        <v>23</v>
      </c>
      <c r="D216" s="1" t="s">
        <v>36</v>
      </c>
      <c r="E216" s="1" t="s">
        <v>158</v>
      </c>
      <c r="F216" s="2" t="s">
        <v>14</v>
      </c>
      <c r="G216" s="2">
        <v>192</v>
      </c>
      <c r="H216" s="2">
        <v>16</v>
      </c>
      <c r="I216" s="2">
        <v>4</v>
      </c>
      <c r="J216" s="2">
        <v>19</v>
      </c>
      <c r="K216" s="1">
        <v>8</v>
      </c>
      <c r="L216" s="1">
        <v>0</v>
      </c>
      <c r="M216">
        <f t="shared" si="7"/>
        <v>212</v>
      </c>
      <c r="N216">
        <f>Tabla2[[#This Row],[Vendedor tapabocas bien puesto ]]+Tabla2[[#This Row],[Vendedor tapabocas mal puesto ]]+Tabla2[[#This Row],[Vendedor sin tapabocas ]]</f>
        <v>27</v>
      </c>
      <c r="O216" s="57">
        <f>Tabla2[[#This Row],[Tapabocas bien puesto ]]/Tabla2[[#This Row],[Total]]</f>
        <v>0.90566037735849059</v>
      </c>
      <c r="P216" s="56">
        <f>Tabla2[[#This Row],[Sin tapabocas]]/Tabla2[[#This Row],[Total]]</f>
        <v>1.8867924528301886E-2</v>
      </c>
      <c r="Q216" s="58">
        <f>Tabla2[[#This Row],[Vendedor tapabocas bien puesto ]]/Tabla2[[#This Row],[Total vendedor]]</f>
        <v>0.70370370370370372</v>
      </c>
      <c r="R216" s="56">
        <f>Tabla2[[#This Row],[Vendedor sin tapabocas ]]/Tabla2[[#This Row],[Total vendedor]]</f>
        <v>0</v>
      </c>
    </row>
    <row r="217" spans="1:18" x14ac:dyDescent="0.25">
      <c r="A217" s="52">
        <f t="shared" si="6"/>
        <v>44357</v>
      </c>
      <c r="B217" s="28" t="s">
        <v>153</v>
      </c>
      <c r="C217" s="1" t="s">
        <v>23</v>
      </c>
      <c r="D217" s="1" t="s">
        <v>36</v>
      </c>
      <c r="E217" s="1" t="s">
        <v>159</v>
      </c>
      <c r="F217" s="2" t="s">
        <v>29</v>
      </c>
      <c r="G217" s="2">
        <v>157</v>
      </c>
      <c r="H217" s="2">
        <v>18</v>
      </c>
      <c r="I217" s="2">
        <v>6</v>
      </c>
      <c r="J217" s="2">
        <v>3</v>
      </c>
      <c r="K217" s="1">
        <v>1</v>
      </c>
      <c r="L217" s="1">
        <v>0</v>
      </c>
      <c r="M217">
        <f t="shared" si="7"/>
        <v>181</v>
      </c>
      <c r="N217">
        <f>Tabla2[[#This Row],[Vendedor tapabocas bien puesto ]]+Tabla2[[#This Row],[Vendedor tapabocas mal puesto ]]+Tabla2[[#This Row],[Vendedor sin tapabocas ]]</f>
        <v>4</v>
      </c>
      <c r="O217" s="57">
        <f>Tabla2[[#This Row],[Tapabocas bien puesto ]]/Tabla2[[#This Row],[Total]]</f>
        <v>0.86740331491712708</v>
      </c>
      <c r="P217" s="56">
        <f>Tabla2[[#This Row],[Sin tapabocas]]/Tabla2[[#This Row],[Total]]</f>
        <v>3.3149171270718231E-2</v>
      </c>
      <c r="Q217" s="58">
        <f>Tabla2[[#This Row],[Vendedor tapabocas bien puesto ]]/Tabla2[[#This Row],[Total vendedor]]</f>
        <v>0.75</v>
      </c>
      <c r="R217" s="56">
        <f>Tabla2[[#This Row],[Vendedor sin tapabocas ]]/Tabla2[[#This Row],[Total vendedor]]</f>
        <v>0</v>
      </c>
    </row>
    <row r="218" spans="1:18" x14ac:dyDescent="0.25">
      <c r="A218" s="52">
        <f t="shared" si="6"/>
        <v>44357</v>
      </c>
      <c r="B218" s="28" t="s">
        <v>153</v>
      </c>
      <c r="C218" s="1" t="s">
        <v>135</v>
      </c>
      <c r="D218" s="1" t="s">
        <v>48</v>
      </c>
      <c r="E218" s="1" t="s">
        <v>51</v>
      </c>
      <c r="F218" s="2" t="s">
        <v>14</v>
      </c>
      <c r="G218" s="2">
        <v>115</v>
      </c>
      <c r="H218" s="2">
        <v>33</v>
      </c>
      <c r="I218" s="2">
        <v>3</v>
      </c>
      <c r="J218" s="2">
        <v>16</v>
      </c>
      <c r="K218" s="1">
        <v>24</v>
      </c>
      <c r="L218" s="1">
        <v>5</v>
      </c>
      <c r="M218">
        <f t="shared" si="7"/>
        <v>151</v>
      </c>
      <c r="N218">
        <f>Tabla2[[#This Row],[Vendedor tapabocas bien puesto ]]+Tabla2[[#This Row],[Vendedor tapabocas mal puesto ]]+Tabla2[[#This Row],[Vendedor sin tapabocas ]]</f>
        <v>45</v>
      </c>
      <c r="O218" s="57">
        <f>Tabla2[[#This Row],[Tapabocas bien puesto ]]/Tabla2[[#This Row],[Total]]</f>
        <v>0.76158940397350994</v>
      </c>
      <c r="P218" s="56">
        <f>Tabla2[[#This Row],[Sin tapabocas]]/Tabla2[[#This Row],[Total]]</f>
        <v>1.9867549668874173E-2</v>
      </c>
      <c r="Q218" s="58">
        <f>Tabla2[[#This Row],[Vendedor tapabocas bien puesto ]]/Tabla2[[#This Row],[Total vendedor]]</f>
        <v>0.35555555555555557</v>
      </c>
      <c r="R218" s="56">
        <f>Tabla2[[#This Row],[Vendedor sin tapabocas ]]/Tabla2[[#This Row],[Total vendedor]]</f>
        <v>0.1111111111111111</v>
      </c>
    </row>
    <row r="219" spans="1:18" x14ac:dyDescent="0.25">
      <c r="A219" s="52">
        <f t="shared" si="6"/>
        <v>44357</v>
      </c>
      <c r="B219" s="28" t="s">
        <v>153</v>
      </c>
      <c r="C219" s="1" t="s">
        <v>160</v>
      </c>
      <c r="D219" s="1" t="s">
        <v>48</v>
      </c>
      <c r="E219" s="1" t="s">
        <v>161</v>
      </c>
      <c r="F219" s="2" t="s">
        <v>14</v>
      </c>
      <c r="G219" s="2">
        <v>143</v>
      </c>
      <c r="H219" s="2">
        <v>99</v>
      </c>
      <c r="I219" s="2">
        <v>43</v>
      </c>
      <c r="J219" s="2">
        <v>10</v>
      </c>
      <c r="K219" s="1">
        <v>13</v>
      </c>
      <c r="L219" s="1">
        <v>4</v>
      </c>
      <c r="M219">
        <f t="shared" si="7"/>
        <v>285</v>
      </c>
      <c r="N219">
        <f>Tabla2[[#This Row],[Vendedor tapabocas bien puesto ]]+Tabla2[[#This Row],[Vendedor tapabocas mal puesto ]]+Tabla2[[#This Row],[Vendedor sin tapabocas ]]</f>
        <v>27</v>
      </c>
      <c r="O219" s="57">
        <f>Tabla2[[#This Row],[Tapabocas bien puesto ]]/Tabla2[[#This Row],[Total]]</f>
        <v>0.50175438596491229</v>
      </c>
      <c r="P219" s="56">
        <f>Tabla2[[#This Row],[Sin tapabocas]]/Tabla2[[#This Row],[Total]]</f>
        <v>0.15087719298245614</v>
      </c>
      <c r="Q219" s="58">
        <f>Tabla2[[#This Row],[Vendedor tapabocas bien puesto ]]/Tabla2[[#This Row],[Total vendedor]]</f>
        <v>0.37037037037037035</v>
      </c>
      <c r="R219" s="56">
        <f>Tabla2[[#This Row],[Vendedor sin tapabocas ]]/Tabla2[[#This Row],[Total vendedor]]</f>
        <v>0.14814814814814814</v>
      </c>
    </row>
    <row r="220" spans="1:18" x14ac:dyDescent="0.25">
      <c r="A220" s="52">
        <f t="shared" si="6"/>
        <v>44357</v>
      </c>
      <c r="B220" s="28" t="s">
        <v>153</v>
      </c>
      <c r="C220" s="1" t="s">
        <v>162</v>
      </c>
      <c r="D220" s="1" t="s">
        <v>110</v>
      </c>
      <c r="E220" s="1" t="s">
        <v>112</v>
      </c>
      <c r="F220" s="2" t="s">
        <v>14</v>
      </c>
      <c r="G220" s="2">
        <v>209</v>
      </c>
      <c r="H220" s="2">
        <v>23</v>
      </c>
      <c r="I220" s="2">
        <v>8</v>
      </c>
      <c r="J220" s="2">
        <v>14</v>
      </c>
      <c r="K220" s="1">
        <v>6</v>
      </c>
      <c r="L220" s="1">
        <v>0</v>
      </c>
      <c r="M220">
        <f t="shared" si="7"/>
        <v>240</v>
      </c>
      <c r="N220">
        <f>Tabla2[[#This Row],[Vendedor tapabocas bien puesto ]]+Tabla2[[#This Row],[Vendedor tapabocas mal puesto ]]+Tabla2[[#This Row],[Vendedor sin tapabocas ]]</f>
        <v>20</v>
      </c>
      <c r="O220" s="57">
        <f>Tabla2[[#This Row],[Tapabocas bien puesto ]]/Tabla2[[#This Row],[Total]]</f>
        <v>0.87083333333333335</v>
      </c>
      <c r="P220" s="56">
        <f>Tabla2[[#This Row],[Sin tapabocas]]/Tabla2[[#This Row],[Total]]</f>
        <v>3.3333333333333333E-2</v>
      </c>
      <c r="Q220" s="58">
        <f>Tabla2[[#This Row],[Vendedor tapabocas bien puesto ]]/Tabla2[[#This Row],[Total vendedor]]</f>
        <v>0.7</v>
      </c>
      <c r="R220" s="56">
        <f>Tabla2[[#This Row],[Vendedor sin tapabocas ]]/Tabla2[[#This Row],[Total vendedor]]</f>
        <v>0</v>
      </c>
    </row>
    <row r="221" spans="1:18" x14ac:dyDescent="0.25">
      <c r="A221" s="52">
        <f t="shared" si="6"/>
        <v>44357</v>
      </c>
      <c r="B221" s="28" t="s">
        <v>153</v>
      </c>
      <c r="C221" s="1" t="s">
        <v>162</v>
      </c>
      <c r="D221" s="1" t="s">
        <v>110</v>
      </c>
      <c r="E221" s="1" t="s">
        <v>112</v>
      </c>
      <c r="F221" s="2" t="s">
        <v>15</v>
      </c>
      <c r="G221" s="2">
        <v>257</v>
      </c>
      <c r="H221" s="2">
        <v>52</v>
      </c>
      <c r="I221" s="2">
        <v>6</v>
      </c>
      <c r="J221" s="2">
        <v>9</v>
      </c>
      <c r="K221" s="1">
        <v>12</v>
      </c>
      <c r="L221" s="1">
        <v>3</v>
      </c>
      <c r="M221">
        <f t="shared" si="7"/>
        <v>315</v>
      </c>
      <c r="N221">
        <f>Tabla2[[#This Row],[Vendedor tapabocas bien puesto ]]+Tabla2[[#This Row],[Vendedor tapabocas mal puesto ]]+Tabla2[[#This Row],[Vendedor sin tapabocas ]]</f>
        <v>24</v>
      </c>
      <c r="O221" s="57">
        <f>Tabla2[[#This Row],[Tapabocas bien puesto ]]/Tabla2[[#This Row],[Total]]</f>
        <v>0.81587301587301586</v>
      </c>
      <c r="P221" s="56">
        <f>Tabla2[[#This Row],[Sin tapabocas]]/Tabla2[[#This Row],[Total]]</f>
        <v>1.9047619047619049E-2</v>
      </c>
      <c r="Q221" s="58">
        <f>Tabla2[[#This Row],[Vendedor tapabocas bien puesto ]]/Tabla2[[#This Row],[Total vendedor]]</f>
        <v>0.375</v>
      </c>
      <c r="R221" s="56">
        <f>Tabla2[[#This Row],[Vendedor sin tapabocas ]]/Tabla2[[#This Row],[Total vendedor]]</f>
        <v>0.125</v>
      </c>
    </row>
    <row r="222" spans="1:18" x14ac:dyDescent="0.25">
      <c r="A222" s="52">
        <f t="shared" si="6"/>
        <v>44358</v>
      </c>
      <c r="B222" s="28" t="s">
        <v>163</v>
      </c>
      <c r="C222" s="1" t="s">
        <v>23</v>
      </c>
      <c r="D222" s="1" t="s">
        <v>24</v>
      </c>
      <c r="E222" s="1" t="s">
        <v>25</v>
      </c>
      <c r="F222" s="2" t="s">
        <v>15</v>
      </c>
      <c r="G222" s="2">
        <v>191</v>
      </c>
      <c r="H222" s="2">
        <v>37</v>
      </c>
      <c r="I222" s="2">
        <v>23</v>
      </c>
      <c r="J222" s="2">
        <v>10</v>
      </c>
      <c r="K222" s="1">
        <v>14</v>
      </c>
      <c r="L222" s="1">
        <v>4</v>
      </c>
      <c r="M222">
        <f t="shared" si="7"/>
        <v>251</v>
      </c>
      <c r="N222">
        <f>Tabla2[[#This Row],[Vendedor tapabocas bien puesto ]]+Tabla2[[#This Row],[Vendedor tapabocas mal puesto ]]+Tabla2[[#This Row],[Vendedor sin tapabocas ]]</f>
        <v>28</v>
      </c>
      <c r="O222" s="57">
        <f>Tabla2[[#This Row],[Tapabocas bien puesto ]]/Tabla2[[#This Row],[Total]]</f>
        <v>0.76095617529880477</v>
      </c>
      <c r="P222" s="56">
        <f>Tabla2[[#This Row],[Sin tapabocas]]/Tabla2[[#This Row],[Total]]</f>
        <v>9.1633466135458169E-2</v>
      </c>
      <c r="Q222" s="58">
        <f>Tabla2[[#This Row],[Vendedor tapabocas bien puesto ]]/Tabla2[[#This Row],[Total vendedor]]</f>
        <v>0.35714285714285715</v>
      </c>
      <c r="R222" s="56">
        <f>Tabla2[[#This Row],[Vendedor sin tapabocas ]]/Tabla2[[#This Row],[Total vendedor]]</f>
        <v>0.14285714285714285</v>
      </c>
    </row>
    <row r="223" spans="1:18" x14ac:dyDescent="0.25">
      <c r="A223" s="52">
        <f t="shared" si="6"/>
        <v>44358</v>
      </c>
      <c r="B223" s="28" t="s">
        <v>163</v>
      </c>
      <c r="C223" s="1" t="s">
        <v>23</v>
      </c>
      <c r="D223" s="1" t="s">
        <v>24</v>
      </c>
      <c r="E223" s="1" t="s">
        <v>164</v>
      </c>
      <c r="F223" s="2" t="s">
        <v>14</v>
      </c>
      <c r="G223" s="2">
        <v>195</v>
      </c>
      <c r="H223" s="2">
        <v>43</v>
      </c>
      <c r="I223" s="2">
        <v>8</v>
      </c>
      <c r="J223" s="2">
        <v>11</v>
      </c>
      <c r="K223" s="1">
        <v>9</v>
      </c>
      <c r="L223" s="1">
        <v>13</v>
      </c>
      <c r="M223">
        <f t="shared" si="7"/>
        <v>246</v>
      </c>
      <c r="N223">
        <f>Tabla2[[#This Row],[Vendedor tapabocas bien puesto ]]+Tabla2[[#This Row],[Vendedor tapabocas mal puesto ]]+Tabla2[[#This Row],[Vendedor sin tapabocas ]]</f>
        <v>33</v>
      </c>
      <c r="O223" s="57">
        <f>Tabla2[[#This Row],[Tapabocas bien puesto ]]/Tabla2[[#This Row],[Total]]</f>
        <v>0.79268292682926833</v>
      </c>
      <c r="P223" s="56">
        <f>Tabla2[[#This Row],[Sin tapabocas]]/Tabla2[[#This Row],[Total]]</f>
        <v>3.2520325203252036E-2</v>
      </c>
      <c r="Q223" s="58">
        <f>Tabla2[[#This Row],[Vendedor tapabocas bien puesto ]]/Tabla2[[#This Row],[Total vendedor]]</f>
        <v>0.33333333333333331</v>
      </c>
      <c r="R223" s="56">
        <f>Tabla2[[#This Row],[Vendedor sin tapabocas ]]/Tabla2[[#This Row],[Total vendedor]]</f>
        <v>0.39393939393939392</v>
      </c>
    </row>
    <row r="224" spans="1:18" x14ac:dyDescent="0.25">
      <c r="A224" s="52">
        <f t="shared" si="6"/>
        <v>44358</v>
      </c>
      <c r="B224" s="28" t="s">
        <v>163</v>
      </c>
      <c r="C224" s="1" t="s">
        <v>23</v>
      </c>
      <c r="D224" s="1" t="s">
        <v>24</v>
      </c>
      <c r="E224" s="1" t="s">
        <v>164</v>
      </c>
      <c r="F224" s="2" t="s">
        <v>14</v>
      </c>
      <c r="G224" s="2">
        <v>174</v>
      </c>
      <c r="H224" s="2">
        <v>44</v>
      </c>
      <c r="I224" s="2">
        <v>3</v>
      </c>
      <c r="J224" s="2">
        <v>11</v>
      </c>
      <c r="K224" s="1">
        <v>7</v>
      </c>
      <c r="L224" s="1">
        <v>3</v>
      </c>
      <c r="M224">
        <f t="shared" si="7"/>
        <v>221</v>
      </c>
      <c r="N224">
        <f>Tabla2[[#This Row],[Vendedor tapabocas bien puesto ]]+Tabla2[[#This Row],[Vendedor tapabocas mal puesto ]]+Tabla2[[#This Row],[Vendedor sin tapabocas ]]</f>
        <v>21</v>
      </c>
      <c r="O224" s="57">
        <f>Tabla2[[#This Row],[Tapabocas bien puesto ]]/Tabla2[[#This Row],[Total]]</f>
        <v>0.78733031674208143</v>
      </c>
      <c r="P224" s="56">
        <f>Tabla2[[#This Row],[Sin tapabocas]]/Tabla2[[#This Row],[Total]]</f>
        <v>1.3574660633484163E-2</v>
      </c>
      <c r="Q224" s="58">
        <f>Tabla2[[#This Row],[Vendedor tapabocas bien puesto ]]/Tabla2[[#This Row],[Total vendedor]]</f>
        <v>0.52380952380952384</v>
      </c>
      <c r="R224" s="56">
        <f>Tabla2[[#This Row],[Vendedor sin tapabocas ]]/Tabla2[[#This Row],[Total vendedor]]</f>
        <v>0.14285714285714285</v>
      </c>
    </row>
    <row r="225" spans="1:18" x14ac:dyDescent="0.25">
      <c r="A225" s="52">
        <f t="shared" si="6"/>
        <v>44358</v>
      </c>
      <c r="B225" s="28" t="s">
        <v>163</v>
      </c>
      <c r="C225" s="1" t="s">
        <v>134</v>
      </c>
      <c r="D225" s="1" t="s">
        <v>67</v>
      </c>
      <c r="E225" s="1" t="s">
        <v>165</v>
      </c>
      <c r="F225" s="2" t="s">
        <v>14</v>
      </c>
      <c r="G225" s="2">
        <v>199</v>
      </c>
      <c r="H225" s="2">
        <v>44</v>
      </c>
      <c r="I225" s="2">
        <v>4</v>
      </c>
      <c r="J225" s="2">
        <v>4</v>
      </c>
      <c r="K225" s="1">
        <v>7</v>
      </c>
      <c r="L225" s="1">
        <v>3</v>
      </c>
      <c r="M225">
        <f t="shared" si="7"/>
        <v>247</v>
      </c>
      <c r="N225">
        <f>Tabla2[[#This Row],[Vendedor tapabocas bien puesto ]]+Tabla2[[#This Row],[Vendedor tapabocas mal puesto ]]+Tabla2[[#This Row],[Vendedor sin tapabocas ]]</f>
        <v>14</v>
      </c>
      <c r="O225" s="57">
        <f>Tabla2[[#This Row],[Tapabocas bien puesto ]]/Tabla2[[#This Row],[Total]]</f>
        <v>0.80566801619433204</v>
      </c>
      <c r="P225" s="56">
        <f>Tabla2[[#This Row],[Sin tapabocas]]/Tabla2[[#This Row],[Total]]</f>
        <v>1.6194331983805668E-2</v>
      </c>
      <c r="Q225" s="58">
        <f>Tabla2[[#This Row],[Vendedor tapabocas bien puesto ]]/Tabla2[[#This Row],[Total vendedor]]</f>
        <v>0.2857142857142857</v>
      </c>
      <c r="R225" s="56">
        <f>Tabla2[[#This Row],[Vendedor sin tapabocas ]]/Tabla2[[#This Row],[Total vendedor]]</f>
        <v>0.21428571428571427</v>
      </c>
    </row>
    <row r="226" spans="1:18" x14ac:dyDescent="0.25">
      <c r="A226" s="52">
        <f t="shared" si="6"/>
        <v>44358</v>
      </c>
      <c r="B226" s="28" t="s">
        <v>163</v>
      </c>
      <c r="C226" s="1" t="s">
        <v>134</v>
      </c>
      <c r="D226" s="1" t="s">
        <v>67</v>
      </c>
      <c r="E226" s="1" t="s">
        <v>165</v>
      </c>
      <c r="F226" s="2" t="s">
        <v>14</v>
      </c>
      <c r="G226" s="2">
        <v>117</v>
      </c>
      <c r="H226" s="2">
        <v>19</v>
      </c>
      <c r="I226" s="2">
        <v>9</v>
      </c>
      <c r="J226" s="2">
        <v>4</v>
      </c>
      <c r="K226" s="1">
        <v>7</v>
      </c>
      <c r="L226" s="1">
        <v>4</v>
      </c>
      <c r="M226">
        <f t="shared" si="7"/>
        <v>145</v>
      </c>
      <c r="N226">
        <f>Tabla2[[#This Row],[Vendedor tapabocas bien puesto ]]+Tabla2[[#This Row],[Vendedor tapabocas mal puesto ]]+Tabla2[[#This Row],[Vendedor sin tapabocas ]]</f>
        <v>15</v>
      </c>
      <c r="O226" s="57">
        <f>Tabla2[[#This Row],[Tapabocas bien puesto ]]/Tabla2[[#This Row],[Total]]</f>
        <v>0.80689655172413788</v>
      </c>
      <c r="P226" s="56">
        <f>Tabla2[[#This Row],[Sin tapabocas]]/Tabla2[[#This Row],[Total]]</f>
        <v>6.2068965517241378E-2</v>
      </c>
      <c r="Q226" s="58">
        <f>Tabla2[[#This Row],[Vendedor tapabocas bien puesto ]]/Tabla2[[#This Row],[Total vendedor]]</f>
        <v>0.26666666666666666</v>
      </c>
      <c r="R226" s="56">
        <f>Tabla2[[#This Row],[Vendedor sin tapabocas ]]/Tabla2[[#This Row],[Total vendedor]]</f>
        <v>0.26666666666666666</v>
      </c>
    </row>
    <row r="227" spans="1:18" x14ac:dyDescent="0.25">
      <c r="A227" s="52">
        <f t="shared" si="6"/>
        <v>44358</v>
      </c>
      <c r="B227" s="28" t="s">
        <v>163</v>
      </c>
      <c r="C227" s="1" t="s">
        <v>134</v>
      </c>
      <c r="D227" s="1" t="s">
        <v>67</v>
      </c>
      <c r="E227" s="1" t="s">
        <v>166</v>
      </c>
      <c r="F227" s="2" t="s">
        <v>13</v>
      </c>
      <c r="G227" s="2">
        <v>99</v>
      </c>
      <c r="H227" s="2">
        <v>13</v>
      </c>
      <c r="I227" s="2">
        <v>0</v>
      </c>
      <c r="J227" s="2">
        <v>0</v>
      </c>
      <c r="K227" s="1">
        <v>0</v>
      </c>
      <c r="L227" s="1">
        <v>0</v>
      </c>
      <c r="M227">
        <f t="shared" si="7"/>
        <v>112</v>
      </c>
      <c r="N227">
        <f>Tabla2[[#This Row],[Vendedor tapabocas bien puesto ]]+Tabla2[[#This Row],[Vendedor tapabocas mal puesto ]]+Tabla2[[#This Row],[Vendedor sin tapabocas ]]</f>
        <v>0</v>
      </c>
      <c r="O227" s="57">
        <f>Tabla2[[#This Row],[Tapabocas bien puesto ]]/Tabla2[[#This Row],[Total]]</f>
        <v>0.8839285714285714</v>
      </c>
      <c r="P227" s="56">
        <f>Tabla2[[#This Row],[Sin tapabocas]]/Tabla2[[#This Row],[Total]]</f>
        <v>0</v>
      </c>
      <c r="Q227" s="58" t="e">
        <f>Tabla2[[#This Row],[Vendedor tapabocas bien puesto ]]/Tabla2[[#This Row],[Total vendedor]]</f>
        <v>#DIV/0!</v>
      </c>
      <c r="R227" s="56" t="e">
        <f>Tabla2[[#This Row],[Vendedor sin tapabocas ]]/Tabla2[[#This Row],[Total vendedor]]</f>
        <v>#DIV/0!</v>
      </c>
    </row>
    <row r="228" spans="1:18" x14ac:dyDescent="0.25">
      <c r="A228" s="52">
        <f t="shared" si="6"/>
        <v>44359</v>
      </c>
      <c r="B228" s="28" t="s">
        <v>167</v>
      </c>
      <c r="C228" s="1" t="s">
        <v>23</v>
      </c>
      <c r="D228" s="1" t="s">
        <v>44</v>
      </c>
      <c r="E228" s="1" t="s">
        <v>45</v>
      </c>
      <c r="F228" s="2" t="s">
        <v>13</v>
      </c>
      <c r="G228" s="2">
        <v>212</v>
      </c>
      <c r="H228" s="2">
        <v>56</v>
      </c>
      <c r="I228" s="2">
        <v>10</v>
      </c>
      <c r="J228" s="2">
        <v>43</v>
      </c>
      <c r="K228" s="1">
        <v>46</v>
      </c>
      <c r="L228" s="1">
        <v>10</v>
      </c>
      <c r="M228">
        <f t="shared" si="7"/>
        <v>278</v>
      </c>
      <c r="N228">
        <f>Tabla2[[#This Row],[Vendedor tapabocas bien puesto ]]+Tabla2[[#This Row],[Vendedor tapabocas mal puesto ]]+Tabla2[[#This Row],[Vendedor sin tapabocas ]]</f>
        <v>99</v>
      </c>
      <c r="O228" s="57">
        <f>Tabla2[[#This Row],[Tapabocas bien puesto ]]/Tabla2[[#This Row],[Total]]</f>
        <v>0.76258992805755399</v>
      </c>
      <c r="P228" s="56">
        <f>Tabla2[[#This Row],[Sin tapabocas]]/Tabla2[[#This Row],[Total]]</f>
        <v>3.5971223021582732E-2</v>
      </c>
      <c r="Q228" s="58">
        <f>Tabla2[[#This Row],[Vendedor tapabocas bien puesto ]]/Tabla2[[#This Row],[Total vendedor]]</f>
        <v>0.43434343434343436</v>
      </c>
      <c r="R228" s="56">
        <f>Tabla2[[#This Row],[Vendedor sin tapabocas ]]/Tabla2[[#This Row],[Total vendedor]]</f>
        <v>0.10101010101010101</v>
      </c>
    </row>
    <row r="229" spans="1:18" x14ac:dyDescent="0.25">
      <c r="A229" s="52">
        <f t="shared" si="6"/>
        <v>44359</v>
      </c>
      <c r="B229" s="28" t="s">
        <v>167</v>
      </c>
      <c r="C229" s="1" t="s">
        <v>23</v>
      </c>
      <c r="D229" s="1" t="s">
        <v>44</v>
      </c>
      <c r="E229" s="1" t="s">
        <v>45</v>
      </c>
      <c r="F229" s="2" t="s">
        <v>14</v>
      </c>
      <c r="G229" s="2">
        <v>150</v>
      </c>
      <c r="H229" s="2">
        <v>44</v>
      </c>
      <c r="I229" s="2">
        <v>8</v>
      </c>
      <c r="J229" s="2">
        <v>6</v>
      </c>
      <c r="K229" s="1">
        <v>11</v>
      </c>
      <c r="L229" s="1">
        <v>0</v>
      </c>
      <c r="M229">
        <f t="shared" si="7"/>
        <v>202</v>
      </c>
      <c r="N229">
        <f>Tabla2[[#This Row],[Vendedor tapabocas bien puesto ]]+Tabla2[[#This Row],[Vendedor tapabocas mal puesto ]]+Tabla2[[#This Row],[Vendedor sin tapabocas ]]</f>
        <v>17</v>
      </c>
      <c r="O229" s="57">
        <f>Tabla2[[#This Row],[Tapabocas bien puesto ]]/Tabla2[[#This Row],[Total]]</f>
        <v>0.74257425742574257</v>
      </c>
      <c r="P229" s="56">
        <f>Tabla2[[#This Row],[Sin tapabocas]]/Tabla2[[#This Row],[Total]]</f>
        <v>3.9603960396039604E-2</v>
      </c>
      <c r="Q229" s="58">
        <f>Tabla2[[#This Row],[Vendedor tapabocas bien puesto ]]/Tabla2[[#This Row],[Total vendedor]]</f>
        <v>0.35294117647058826</v>
      </c>
      <c r="R229" s="56">
        <f>Tabla2[[#This Row],[Vendedor sin tapabocas ]]/Tabla2[[#This Row],[Total vendedor]]</f>
        <v>0</v>
      </c>
    </row>
    <row r="230" spans="1:18" x14ac:dyDescent="0.25">
      <c r="A230" s="52">
        <f t="shared" si="6"/>
        <v>44359</v>
      </c>
      <c r="B230" s="28" t="s">
        <v>167</v>
      </c>
      <c r="C230" s="1" t="s">
        <v>23</v>
      </c>
      <c r="D230" s="1" t="s">
        <v>44</v>
      </c>
      <c r="E230" s="1" t="s">
        <v>45</v>
      </c>
      <c r="F230" s="2" t="s">
        <v>15</v>
      </c>
      <c r="G230" s="2">
        <v>85</v>
      </c>
      <c r="H230" s="2">
        <v>10</v>
      </c>
      <c r="I230" s="2">
        <v>14</v>
      </c>
      <c r="J230" s="2">
        <v>2</v>
      </c>
      <c r="K230" s="1">
        <v>5</v>
      </c>
      <c r="L230" s="1">
        <v>0</v>
      </c>
      <c r="M230">
        <f t="shared" si="7"/>
        <v>109</v>
      </c>
      <c r="N230">
        <f>Tabla2[[#This Row],[Vendedor tapabocas bien puesto ]]+Tabla2[[#This Row],[Vendedor tapabocas mal puesto ]]+Tabla2[[#This Row],[Vendedor sin tapabocas ]]</f>
        <v>7</v>
      </c>
      <c r="O230" s="57">
        <f>Tabla2[[#This Row],[Tapabocas bien puesto ]]/Tabla2[[#This Row],[Total]]</f>
        <v>0.77981651376146788</v>
      </c>
      <c r="P230" s="56">
        <f>Tabla2[[#This Row],[Sin tapabocas]]/Tabla2[[#This Row],[Total]]</f>
        <v>0.12844036697247707</v>
      </c>
      <c r="Q230" s="58">
        <f>Tabla2[[#This Row],[Vendedor tapabocas bien puesto ]]/Tabla2[[#This Row],[Total vendedor]]</f>
        <v>0.2857142857142857</v>
      </c>
      <c r="R230" s="56">
        <f>Tabla2[[#This Row],[Vendedor sin tapabocas ]]/Tabla2[[#This Row],[Total vendedor]]</f>
        <v>0</v>
      </c>
    </row>
    <row r="231" spans="1:18" x14ac:dyDescent="0.25">
      <c r="A231" s="52">
        <f t="shared" si="6"/>
        <v>44359</v>
      </c>
      <c r="B231" s="28" t="s">
        <v>167</v>
      </c>
      <c r="C231" s="1" t="s">
        <v>134</v>
      </c>
      <c r="D231" s="1" t="s">
        <v>80</v>
      </c>
      <c r="E231" s="1" t="s">
        <v>168</v>
      </c>
      <c r="F231" s="2" t="s">
        <v>14</v>
      </c>
      <c r="G231" s="2">
        <v>67</v>
      </c>
      <c r="H231" s="2">
        <v>16</v>
      </c>
      <c r="I231" s="2">
        <v>-10</v>
      </c>
      <c r="J231" s="2">
        <v>10</v>
      </c>
      <c r="K231" s="1">
        <v>5</v>
      </c>
      <c r="L231" s="1">
        <v>0</v>
      </c>
      <c r="M231">
        <f t="shared" si="7"/>
        <v>73</v>
      </c>
      <c r="N231">
        <f>Tabla2[[#This Row],[Vendedor tapabocas bien puesto ]]+Tabla2[[#This Row],[Vendedor tapabocas mal puesto ]]+Tabla2[[#This Row],[Vendedor sin tapabocas ]]</f>
        <v>15</v>
      </c>
      <c r="O231" s="57">
        <f>Tabla2[[#This Row],[Tapabocas bien puesto ]]/Tabla2[[#This Row],[Total]]</f>
        <v>0.9178082191780822</v>
      </c>
      <c r="P231" s="56">
        <f>Tabla2[[#This Row],[Sin tapabocas]]/Tabla2[[#This Row],[Total]]</f>
        <v>-0.13698630136986301</v>
      </c>
      <c r="Q231" s="58">
        <f>Tabla2[[#This Row],[Vendedor tapabocas bien puesto ]]/Tabla2[[#This Row],[Total vendedor]]</f>
        <v>0.66666666666666663</v>
      </c>
      <c r="R231" s="56">
        <f>Tabla2[[#This Row],[Vendedor sin tapabocas ]]/Tabla2[[#This Row],[Total vendedor]]</f>
        <v>0</v>
      </c>
    </row>
    <row r="232" spans="1:18" x14ac:dyDescent="0.25">
      <c r="A232" s="52">
        <f t="shared" si="6"/>
        <v>44359</v>
      </c>
      <c r="B232" s="28" t="s">
        <v>167</v>
      </c>
      <c r="C232" s="1" t="s">
        <v>134</v>
      </c>
      <c r="D232" s="1" t="s">
        <v>80</v>
      </c>
      <c r="E232" s="1" t="s">
        <v>149</v>
      </c>
      <c r="F232" s="2" t="s">
        <v>15</v>
      </c>
      <c r="G232" s="2">
        <v>95</v>
      </c>
      <c r="H232" s="2">
        <v>31</v>
      </c>
      <c r="I232" s="2">
        <v>7</v>
      </c>
      <c r="J232" s="2">
        <v>22</v>
      </c>
      <c r="K232" s="1">
        <v>8</v>
      </c>
      <c r="L232" s="1">
        <v>5</v>
      </c>
      <c r="M232">
        <f t="shared" si="7"/>
        <v>133</v>
      </c>
      <c r="N232">
        <f>Tabla2[[#This Row],[Vendedor tapabocas bien puesto ]]+Tabla2[[#This Row],[Vendedor tapabocas mal puesto ]]+Tabla2[[#This Row],[Vendedor sin tapabocas ]]</f>
        <v>35</v>
      </c>
      <c r="O232" s="57">
        <f>Tabla2[[#This Row],[Tapabocas bien puesto ]]/Tabla2[[#This Row],[Total]]</f>
        <v>0.7142857142857143</v>
      </c>
      <c r="P232" s="56">
        <f>Tabla2[[#This Row],[Sin tapabocas]]/Tabla2[[#This Row],[Total]]</f>
        <v>5.2631578947368418E-2</v>
      </c>
      <c r="Q232" s="58">
        <f>Tabla2[[#This Row],[Vendedor tapabocas bien puesto ]]/Tabla2[[#This Row],[Total vendedor]]</f>
        <v>0.62857142857142856</v>
      </c>
      <c r="R232" s="56">
        <f>Tabla2[[#This Row],[Vendedor sin tapabocas ]]/Tabla2[[#This Row],[Total vendedor]]</f>
        <v>0.14285714285714285</v>
      </c>
    </row>
    <row r="233" spans="1:18" x14ac:dyDescent="0.25">
      <c r="A233" s="52">
        <f t="shared" si="6"/>
        <v>44359</v>
      </c>
      <c r="B233" s="28" t="s">
        <v>167</v>
      </c>
      <c r="C233" s="1" t="s">
        <v>134</v>
      </c>
      <c r="D233" s="1" t="s">
        <v>80</v>
      </c>
      <c r="E233" s="1" t="s">
        <v>149</v>
      </c>
      <c r="F233" s="2" t="s">
        <v>14</v>
      </c>
      <c r="G233" s="2">
        <v>57</v>
      </c>
      <c r="H233" s="2">
        <v>22</v>
      </c>
      <c r="I233" s="2">
        <v>5</v>
      </c>
      <c r="J233" s="2">
        <v>15</v>
      </c>
      <c r="K233" s="1">
        <v>7</v>
      </c>
      <c r="L233" s="1">
        <v>0</v>
      </c>
      <c r="M233">
        <f t="shared" si="7"/>
        <v>84</v>
      </c>
      <c r="N233">
        <f>Tabla2[[#This Row],[Vendedor tapabocas bien puesto ]]+Tabla2[[#This Row],[Vendedor tapabocas mal puesto ]]+Tabla2[[#This Row],[Vendedor sin tapabocas ]]</f>
        <v>22</v>
      </c>
      <c r="O233" s="57">
        <f>Tabla2[[#This Row],[Tapabocas bien puesto ]]/Tabla2[[#This Row],[Total]]</f>
        <v>0.6785714285714286</v>
      </c>
      <c r="P233" s="56">
        <f>Tabla2[[#This Row],[Sin tapabocas]]/Tabla2[[#This Row],[Total]]</f>
        <v>5.9523809523809521E-2</v>
      </c>
      <c r="Q233" s="58">
        <f>Tabla2[[#This Row],[Vendedor tapabocas bien puesto ]]/Tabla2[[#This Row],[Total vendedor]]</f>
        <v>0.68181818181818177</v>
      </c>
      <c r="R233" s="56">
        <f>Tabla2[[#This Row],[Vendedor sin tapabocas ]]/Tabla2[[#This Row],[Total vendedor]]</f>
        <v>0</v>
      </c>
    </row>
    <row r="234" spans="1:18" x14ac:dyDescent="0.25">
      <c r="A234" s="52">
        <f t="shared" si="6"/>
        <v>44362</v>
      </c>
      <c r="B234" s="28" t="s">
        <v>169</v>
      </c>
      <c r="C234" s="1" t="s">
        <v>23</v>
      </c>
      <c r="D234" s="1" t="s">
        <v>40</v>
      </c>
      <c r="E234" s="1" t="s">
        <v>42</v>
      </c>
      <c r="F234" s="2" t="s">
        <v>13</v>
      </c>
      <c r="G234" s="2">
        <v>182</v>
      </c>
      <c r="H234" s="2">
        <v>62</v>
      </c>
      <c r="I234" s="2">
        <v>9</v>
      </c>
      <c r="J234" s="2">
        <v>13</v>
      </c>
      <c r="K234" s="1">
        <v>64</v>
      </c>
      <c r="L234" s="1">
        <v>1</v>
      </c>
      <c r="M234">
        <f t="shared" si="7"/>
        <v>253</v>
      </c>
      <c r="N234">
        <f>Tabla2[[#This Row],[Vendedor tapabocas bien puesto ]]+Tabla2[[#This Row],[Vendedor tapabocas mal puesto ]]+Tabla2[[#This Row],[Vendedor sin tapabocas ]]</f>
        <v>78</v>
      </c>
      <c r="O234" s="57">
        <f>Tabla2[[#This Row],[Tapabocas bien puesto ]]/Tabla2[[#This Row],[Total]]</f>
        <v>0.71936758893280628</v>
      </c>
      <c r="P234" s="56">
        <f>Tabla2[[#This Row],[Sin tapabocas]]/Tabla2[[#This Row],[Total]]</f>
        <v>3.5573122529644272E-2</v>
      </c>
      <c r="Q234" s="58">
        <f>Tabla2[[#This Row],[Vendedor tapabocas bien puesto ]]/Tabla2[[#This Row],[Total vendedor]]</f>
        <v>0.16666666666666666</v>
      </c>
      <c r="R234" s="56">
        <f>Tabla2[[#This Row],[Vendedor sin tapabocas ]]/Tabla2[[#This Row],[Total vendedor]]</f>
        <v>1.282051282051282E-2</v>
      </c>
    </row>
    <row r="235" spans="1:18" x14ac:dyDescent="0.25">
      <c r="A235" s="52">
        <f t="shared" si="6"/>
        <v>44362</v>
      </c>
      <c r="B235" s="28" t="s">
        <v>169</v>
      </c>
      <c r="C235" s="1" t="s">
        <v>135</v>
      </c>
      <c r="D235" s="1" t="s">
        <v>65</v>
      </c>
      <c r="E235" s="1" t="s">
        <v>170</v>
      </c>
      <c r="F235" s="2" t="s">
        <v>14</v>
      </c>
      <c r="G235" s="2">
        <v>205</v>
      </c>
      <c r="H235" s="2">
        <v>39</v>
      </c>
      <c r="I235" s="2">
        <v>6</v>
      </c>
      <c r="J235" s="2">
        <v>47</v>
      </c>
      <c r="K235" s="1">
        <v>72</v>
      </c>
      <c r="L235" s="1">
        <v>8</v>
      </c>
      <c r="M235">
        <f t="shared" si="7"/>
        <v>250</v>
      </c>
      <c r="N235">
        <f>Tabla2[[#This Row],[Vendedor tapabocas bien puesto ]]+Tabla2[[#This Row],[Vendedor tapabocas mal puesto ]]+Tabla2[[#This Row],[Vendedor sin tapabocas ]]</f>
        <v>127</v>
      </c>
      <c r="O235" s="57">
        <f>Tabla2[[#This Row],[Tapabocas bien puesto ]]/Tabla2[[#This Row],[Total]]</f>
        <v>0.82</v>
      </c>
      <c r="P235" s="56">
        <f>Tabla2[[#This Row],[Sin tapabocas]]/Tabla2[[#This Row],[Total]]</f>
        <v>2.4E-2</v>
      </c>
      <c r="Q235" s="58">
        <f>Tabla2[[#This Row],[Vendedor tapabocas bien puesto ]]/Tabla2[[#This Row],[Total vendedor]]</f>
        <v>0.37007874015748032</v>
      </c>
      <c r="R235" s="56">
        <f>Tabla2[[#This Row],[Vendedor sin tapabocas ]]/Tabla2[[#This Row],[Total vendedor]]</f>
        <v>6.2992125984251968E-2</v>
      </c>
    </row>
    <row r="236" spans="1:18" x14ac:dyDescent="0.25">
      <c r="A236" s="52">
        <f t="shared" si="6"/>
        <v>44362</v>
      </c>
      <c r="B236" s="28" t="s">
        <v>169</v>
      </c>
      <c r="C236" s="1" t="s">
        <v>135</v>
      </c>
      <c r="D236" s="1" t="s">
        <v>65</v>
      </c>
      <c r="E236" s="1" t="s">
        <v>171</v>
      </c>
      <c r="F236" s="2" t="s">
        <v>14</v>
      </c>
      <c r="G236" s="2">
        <v>193</v>
      </c>
      <c r="H236" s="2">
        <v>28</v>
      </c>
      <c r="I236" s="2">
        <v>9</v>
      </c>
      <c r="J236" s="2">
        <v>7</v>
      </c>
      <c r="K236" s="1">
        <v>12</v>
      </c>
      <c r="L236" s="1">
        <v>0</v>
      </c>
      <c r="M236">
        <f t="shared" si="7"/>
        <v>230</v>
      </c>
      <c r="N236">
        <f>Tabla2[[#This Row],[Vendedor tapabocas bien puesto ]]+Tabla2[[#This Row],[Vendedor tapabocas mal puesto ]]+Tabla2[[#This Row],[Vendedor sin tapabocas ]]</f>
        <v>19</v>
      </c>
      <c r="O236" s="57">
        <f>Tabla2[[#This Row],[Tapabocas bien puesto ]]/Tabla2[[#This Row],[Total]]</f>
        <v>0.83913043478260874</v>
      </c>
      <c r="P236" s="56">
        <f>Tabla2[[#This Row],[Sin tapabocas]]/Tabla2[[#This Row],[Total]]</f>
        <v>3.9130434782608699E-2</v>
      </c>
      <c r="Q236" s="58">
        <f>Tabla2[[#This Row],[Vendedor tapabocas bien puesto ]]/Tabla2[[#This Row],[Total vendedor]]</f>
        <v>0.36842105263157893</v>
      </c>
      <c r="R236" s="56">
        <f>Tabla2[[#This Row],[Vendedor sin tapabocas ]]/Tabla2[[#This Row],[Total vendedor]]</f>
        <v>0</v>
      </c>
    </row>
    <row r="237" spans="1:18" x14ac:dyDescent="0.25">
      <c r="A237" s="52">
        <f t="shared" si="6"/>
        <v>44362</v>
      </c>
      <c r="B237" s="28" t="s">
        <v>169</v>
      </c>
      <c r="C237" s="1" t="s">
        <v>135</v>
      </c>
      <c r="D237" s="1" t="s">
        <v>65</v>
      </c>
      <c r="E237" s="1" t="s">
        <v>66</v>
      </c>
      <c r="F237" s="2" t="s">
        <v>14</v>
      </c>
      <c r="G237" s="2">
        <v>239</v>
      </c>
      <c r="H237" s="2">
        <v>78</v>
      </c>
      <c r="I237" s="2">
        <v>3</v>
      </c>
      <c r="J237" s="2">
        <v>14</v>
      </c>
      <c r="K237" s="1">
        <v>45</v>
      </c>
      <c r="L237" s="1">
        <v>0</v>
      </c>
      <c r="M237">
        <f t="shared" si="7"/>
        <v>320</v>
      </c>
      <c r="N237">
        <f>Tabla2[[#This Row],[Vendedor tapabocas bien puesto ]]+Tabla2[[#This Row],[Vendedor tapabocas mal puesto ]]+Tabla2[[#This Row],[Vendedor sin tapabocas ]]</f>
        <v>59</v>
      </c>
      <c r="O237" s="57">
        <f>Tabla2[[#This Row],[Tapabocas bien puesto ]]/Tabla2[[#This Row],[Total]]</f>
        <v>0.74687499999999996</v>
      </c>
      <c r="P237" s="56">
        <f>Tabla2[[#This Row],[Sin tapabocas]]/Tabla2[[#This Row],[Total]]</f>
        <v>9.3749999999999997E-3</v>
      </c>
      <c r="Q237" s="58">
        <f>Tabla2[[#This Row],[Vendedor tapabocas bien puesto ]]/Tabla2[[#This Row],[Total vendedor]]</f>
        <v>0.23728813559322035</v>
      </c>
      <c r="R237" s="56">
        <f>Tabla2[[#This Row],[Vendedor sin tapabocas ]]/Tabla2[[#This Row],[Total vendedor]]</f>
        <v>0</v>
      </c>
    </row>
    <row r="238" spans="1:18" x14ac:dyDescent="0.25">
      <c r="A238" s="52">
        <f t="shared" si="6"/>
        <v>44362</v>
      </c>
      <c r="B238" s="28" t="s">
        <v>169</v>
      </c>
      <c r="C238" s="1" t="s">
        <v>162</v>
      </c>
      <c r="D238" s="1" t="s">
        <v>53</v>
      </c>
      <c r="E238" s="1" t="s">
        <v>172</v>
      </c>
      <c r="F238" s="2" t="s">
        <v>15</v>
      </c>
      <c r="G238" s="2">
        <v>244</v>
      </c>
      <c r="H238" s="2">
        <v>31</v>
      </c>
      <c r="I238" s="2">
        <v>0</v>
      </c>
      <c r="J238" s="2">
        <v>14</v>
      </c>
      <c r="K238" s="1">
        <v>8</v>
      </c>
      <c r="L238" s="1">
        <v>0</v>
      </c>
      <c r="M238">
        <f t="shared" si="7"/>
        <v>275</v>
      </c>
      <c r="N238">
        <f>Tabla2[[#This Row],[Vendedor tapabocas bien puesto ]]+Tabla2[[#This Row],[Vendedor tapabocas mal puesto ]]+Tabla2[[#This Row],[Vendedor sin tapabocas ]]</f>
        <v>22</v>
      </c>
      <c r="O238" s="57">
        <f>Tabla2[[#This Row],[Tapabocas bien puesto ]]/Tabla2[[#This Row],[Total]]</f>
        <v>0.88727272727272732</v>
      </c>
      <c r="P238" s="56">
        <f>Tabla2[[#This Row],[Sin tapabocas]]/Tabla2[[#This Row],[Total]]</f>
        <v>0</v>
      </c>
      <c r="Q238" s="58">
        <f>Tabla2[[#This Row],[Vendedor tapabocas bien puesto ]]/Tabla2[[#This Row],[Total vendedor]]</f>
        <v>0.63636363636363635</v>
      </c>
      <c r="R238" s="56">
        <f>Tabla2[[#This Row],[Vendedor sin tapabocas ]]/Tabla2[[#This Row],[Total vendedor]]</f>
        <v>0</v>
      </c>
    </row>
    <row r="239" spans="1:18" x14ac:dyDescent="0.25">
      <c r="A239" s="52">
        <f t="shared" si="6"/>
        <v>44362</v>
      </c>
      <c r="B239" s="28" t="s">
        <v>169</v>
      </c>
      <c r="C239" s="1" t="s">
        <v>162</v>
      </c>
      <c r="D239" s="1" t="s">
        <v>53</v>
      </c>
      <c r="E239" s="1" t="s">
        <v>173</v>
      </c>
      <c r="F239" s="2" t="s">
        <v>13</v>
      </c>
      <c r="G239" s="2">
        <v>257</v>
      </c>
      <c r="H239" s="2">
        <v>52</v>
      </c>
      <c r="I239" s="2">
        <v>6</v>
      </c>
      <c r="J239" s="2">
        <v>16</v>
      </c>
      <c r="K239" s="1">
        <v>22</v>
      </c>
      <c r="L239" s="1">
        <v>6</v>
      </c>
      <c r="M239">
        <f t="shared" si="7"/>
        <v>315</v>
      </c>
      <c r="N239">
        <f>Tabla2[[#This Row],[Vendedor tapabocas bien puesto ]]+Tabla2[[#This Row],[Vendedor tapabocas mal puesto ]]+Tabla2[[#This Row],[Vendedor sin tapabocas ]]</f>
        <v>44</v>
      </c>
      <c r="O239" s="57">
        <f>Tabla2[[#This Row],[Tapabocas bien puesto ]]/Tabla2[[#This Row],[Total]]</f>
        <v>0.81587301587301586</v>
      </c>
      <c r="P239" s="56">
        <f>Tabla2[[#This Row],[Sin tapabocas]]/Tabla2[[#This Row],[Total]]</f>
        <v>1.9047619047619049E-2</v>
      </c>
      <c r="Q239" s="58">
        <f>Tabla2[[#This Row],[Vendedor tapabocas bien puesto ]]/Tabla2[[#This Row],[Total vendedor]]</f>
        <v>0.36363636363636365</v>
      </c>
      <c r="R239" s="56">
        <f>Tabla2[[#This Row],[Vendedor sin tapabocas ]]/Tabla2[[#This Row],[Total vendedor]]</f>
        <v>0.13636363636363635</v>
      </c>
    </row>
    <row r="240" spans="1:18" x14ac:dyDescent="0.25">
      <c r="A240" s="52">
        <f t="shared" si="6"/>
        <v>44362</v>
      </c>
      <c r="B240" s="28" t="s">
        <v>169</v>
      </c>
      <c r="C240" s="1" t="s">
        <v>162</v>
      </c>
      <c r="D240" s="1" t="s">
        <v>53</v>
      </c>
      <c r="E240" s="1" t="s">
        <v>172</v>
      </c>
      <c r="F240" s="2" t="s">
        <v>14</v>
      </c>
      <c r="G240" s="2">
        <v>98</v>
      </c>
      <c r="H240" s="2">
        <v>26</v>
      </c>
      <c r="I240" s="2">
        <v>7</v>
      </c>
      <c r="J240" s="2">
        <v>11</v>
      </c>
      <c r="K240" s="1">
        <v>19</v>
      </c>
      <c r="L240" s="1">
        <v>0</v>
      </c>
      <c r="M240">
        <f t="shared" si="7"/>
        <v>131</v>
      </c>
      <c r="N240">
        <f>Tabla2[[#This Row],[Vendedor tapabocas bien puesto ]]+Tabla2[[#This Row],[Vendedor tapabocas mal puesto ]]+Tabla2[[#This Row],[Vendedor sin tapabocas ]]</f>
        <v>30</v>
      </c>
      <c r="O240" s="57">
        <f>Tabla2[[#This Row],[Tapabocas bien puesto ]]/Tabla2[[#This Row],[Total]]</f>
        <v>0.74809160305343514</v>
      </c>
      <c r="P240" s="56">
        <f>Tabla2[[#This Row],[Sin tapabocas]]/Tabla2[[#This Row],[Total]]</f>
        <v>5.3435114503816793E-2</v>
      </c>
      <c r="Q240" s="58">
        <f>Tabla2[[#This Row],[Vendedor tapabocas bien puesto ]]/Tabla2[[#This Row],[Total vendedor]]</f>
        <v>0.36666666666666664</v>
      </c>
      <c r="R240" s="56">
        <f>Tabla2[[#This Row],[Vendedor sin tapabocas ]]/Tabla2[[#This Row],[Total vendedor]]</f>
        <v>0</v>
      </c>
    </row>
    <row r="241" spans="1:18" x14ac:dyDescent="0.25">
      <c r="A241" s="52">
        <f t="shared" si="6"/>
        <v>44362</v>
      </c>
      <c r="B241" s="28" t="s">
        <v>169</v>
      </c>
      <c r="C241" s="1" t="s">
        <v>23</v>
      </c>
      <c r="D241" s="1" t="s">
        <v>40</v>
      </c>
      <c r="E241" s="1" t="s">
        <v>42</v>
      </c>
      <c r="F241" s="2" t="s">
        <v>14</v>
      </c>
      <c r="G241" s="2">
        <v>273</v>
      </c>
      <c r="H241" s="2">
        <v>64</v>
      </c>
      <c r="I241" s="2">
        <v>16</v>
      </c>
      <c r="J241" s="2">
        <v>75</v>
      </c>
      <c r="K241" s="1">
        <v>12</v>
      </c>
      <c r="L241" s="1">
        <v>1</v>
      </c>
      <c r="M241">
        <f t="shared" si="7"/>
        <v>353</v>
      </c>
      <c r="N241">
        <f>Tabla2[[#This Row],[Vendedor tapabocas bien puesto ]]+Tabla2[[#This Row],[Vendedor tapabocas mal puesto ]]+Tabla2[[#This Row],[Vendedor sin tapabocas ]]</f>
        <v>88</v>
      </c>
      <c r="O241" s="57">
        <f>Tabla2[[#This Row],[Tapabocas bien puesto ]]/Tabla2[[#This Row],[Total]]</f>
        <v>0.77337110481586402</v>
      </c>
      <c r="P241" s="56">
        <f>Tabla2[[#This Row],[Sin tapabocas]]/Tabla2[[#This Row],[Total]]</f>
        <v>4.5325779036827198E-2</v>
      </c>
      <c r="Q241" s="58">
        <f>Tabla2[[#This Row],[Vendedor tapabocas bien puesto ]]/Tabla2[[#This Row],[Total vendedor]]</f>
        <v>0.85227272727272729</v>
      </c>
      <c r="R241" s="56">
        <f>Tabla2[[#This Row],[Vendedor sin tapabocas ]]/Tabla2[[#This Row],[Total vendedor]]</f>
        <v>1.1363636363636364E-2</v>
      </c>
    </row>
    <row r="242" spans="1:18" x14ac:dyDescent="0.25">
      <c r="A242" s="52">
        <f t="shared" si="6"/>
        <v>44362</v>
      </c>
      <c r="B242" s="28" t="s">
        <v>169</v>
      </c>
      <c r="C242" s="1" t="s">
        <v>23</v>
      </c>
      <c r="D242" s="1" t="s">
        <v>40</v>
      </c>
      <c r="E242" s="1" t="s">
        <v>42</v>
      </c>
      <c r="F242" s="2" t="s">
        <v>15</v>
      </c>
      <c r="G242" s="2">
        <v>130</v>
      </c>
      <c r="H242" s="2">
        <v>24</v>
      </c>
      <c r="I242" s="2">
        <v>1</v>
      </c>
      <c r="J242" s="2">
        <v>6</v>
      </c>
      <c r="K242" s="1">
        <v>12</v>
      </c>
      <c r="L242" s="1">
        <v>0</v>
      </c>
      <c r="M242">
        <f t="shared" si="7"/>
        <v>155</v>
      </c>
      <c r="N242">
        <f>Tabla2[[#This Row],[Vendedor tapabocas bien puesto ]]+Tabla2[[#This Row],[Vendedor tapabocas mal puesto ]]+Tabla2[[#This Row],[Vendedor sin tapabocas ]]</f>
        <v>18</v>
      </c>
      <c r="O242" s="57">
        <f>Tabla2[[#This Row],[Tapabocas bien puesto ]]/Tabla2[[#This Row],[Total]]</f>
        <v>0.83870967741935487</v>
      </c>
      <c r="P242" s="56">
        <f>Tabla2[[#This Row],[Sin tapabocas]]/Tabla2[[#This Row],[Total]]</f>
        <v>6.4516129032258064E-3</v>
      </c>
      <c r="Q242" s="58">
        <f>Tabla2[[#This Row],[Vendedor tapabocas bien puesto ]]/Tabla2[[#This Row],[Total vendedor]]</f>
        <v>0.33333333333333331</v>
      </c>
      <c r="R242" s="56">
        <f>Tabla2[[#This Row],[Vendedor sin tapabocas ]]/Tabla2[[#This Row],[Total vendedor]]</f>
        <v>0</v>
      </c>
    </row>
    <row r="243" spans="1:18" x14ac:dyDescent="0.25">
      <c r="A243" s="52">
        <f t="shared" si="6"/>
        <v>44362</v>
      </c>
      <c r="B243" s="28" t="s">
        <v>169</v>
      </c>
      <c r="C243" s="1" t="s">
        <v>174</v>
      </c>
      <c r="D243" s="1" t="s">
        <v>18</v>
      </c>
      <c r="E243" s="1" t="s">
        <v>175</v>
      </c>
      <c r="F243" s="2" t="s">
        <v>15</v>
      </c>
      <c r="G243" s="2">
        <v>105</v>
      </c>
      <c r="H243" s="2">
        <v>14</v>
      </c>
      <c r="I243" s="2">
        <v>7</v>
      </c>
      <c r="J243" s="2">
        <v>34</v>
      </c>
      <c r="K243" s="1">
        <v>12</v>
      </c>
      <c r="L243" s="1">
        <v>9</v>
      </c>
      <c r="M243">
        <f t="shared" si="7"/>
        <v>126</v>
      </c>
      <c r="N243">
        <f>Tabla2[[#This Row],[Vendedor tapabocas bien puesto ]]+Tabla2[[#This Row],[Vendedor tapabocas mal puesto ]]+Tabla2[[#This Row],[Vendedor sin tapabocas ]]</f>
        <v>55</v>
      </c>
      <c r="O243" s="57">
        <f>Tabla2[[#This Row],[Tapabocas bien puesto ]]/Tabla2[[#This Row],[Total]]</f>
        <v>0.83333333333333337</v>
      </c>
      <c r="P243" s="56">
        <f>Tabla2[[#This Row],[Sin tapabocas]]/Tabla2[[#This Row],[Total]]</f>
        <v>5.5555555555555552E-2</v>
      </c>
      <c r="Q243" s="58">
        <f>Tabla2[[#This Row],[Vendedor tapabocas bien puesto ]]/Tabla2[[#This Row],[Total vendedor]]</f>
        <v>0.61818181818181817</v>
      </c>
      <c r="R243" s="56">
        <f>Tabla2[[#This Row],[Vendedor sin tapabocas ]]/Tabla2[[#This Row],[Total vendedor]]</f>
        <v>0.16363636363636364</v>
      </c>
    </row>
    <row r="244" spans="1:18" x14ac:dyDescent="0.25">
      <c r="A244" s="52">
        <f t="shared" si="6"/>
        <v>44362</v>
      </c>
      <c r="B244" s="28" t="s">
        <v>169</v>
      </c>
      <c r="C244" s="1" t="s">
        <v>132</v>
      </c>
      <c r="D244" s="1" t="s">
        <v>18</v>
      </c>
      <c r="E244" s="1" t="s">
        <v>47</v>
      </c>
      <c r="F244" s="2" t="s">
        <v>14</v>
      </c>
      <c r="G244" s="2">
        <v>175</v>
      </c>
      <c r="H244" s="2">
        <v>35</v>
      </c>
      <c r="I244" s="2">
        <v>12</v>
      </c>
      <c r="J244" s="2">
        <v>11</v>
      </c>
      <c r="K244" s="1">
        <v>8</v>
      </c>
      <c r="L244" s="1">
        <v>0</v>
      </c>
      <c r="M244">
        <f t="shared" si="7"/>
        <v>222</v>
      </c>
      <c r="N244">
        <f>Tabla2[[#This Row],[Vendedor tapabocas bien puesto ]]+Tabla2[[#This Row],[Vendedor tapabocas mal puesto ]]+Tabla2[[#This Row],[Vendedor sin tapabocas ]]</f>
        <v>19</v>
      </c>
      <c r="O244" s="57">
        <f>Tabla2[[#This Row],[Tapabocas bien puesto ]]/Tabla2[[#This Row],[Total]]</f>
        <v>0.78828828828828834</v>
      </c>
      <c r="P244" s="56">
        <f>Tabla2[[#This Row],[Sin tapabocas]]/Tabla2[[#This Row],[Total]]</f>
        <v>5.4054054054054057E-2</v>
      </c>
      <c r="Q244" s="58">
        <f>Tabla2[[#This Row],[Vendedor tapabocas bien puesto ]]/Tabla2[[#This Row],[Total vendedor]]</f>
        <v>0.57894736842105265</v>
      </c>
      <c r="R244" s="56">
        <f>Tabla2[[#This Row],[Vendedor sin tapabocas ]]/Tabla2[[#This Row],[Total vendedor]]</f>
        <v>0</v>
      </c>
    </row>
    <row r="245" spans="1:18" x14ac:dyDescent="0.25">
      <c r="A245" s="52">
        <f t="shared" si="6"/>
        <v>44362</v>
      </c>
      <c r="B245" s="28" t="s">
        <v>169</v>
      </c>
      <c r="C245" s="1" t="s">
        <v>176</v>
      </c>
      <c r="D245" s="1" t="s">
        <v>18</v>
      </c>
      <c r="E245" s="1" t="s">
        <v>19</v>
      </c>
      <c r="F245" s="2" t="s">
        <v>14</v>
      </c>
      <c r="G245" s="2">
        <v>169</v>
      </c>
      <c r="H245" s="2">
        <v>26</v>
      </c>
      <c r="I245" s="2">
        <v>15</v>
      </c>
      <c r="J245" s="2">
        <v>8</v>
      </c>
      <c r="K245" s="1">
        <v>3</v>
      </c>
      <c r="L245" s="1">
        <v>0</v>
      </c>
      <c r="M245">
        <f t="shared" si="7"/>
        <v>210</v>
      </c>
      <c r="N245">
        <f>Tabla2[[#This Row],[Vendedor tapabocas bien puesto ]]+Tabla2[[#This Row],[Vendedor tapabocas mal puesto ]]+Tabla2[[#This Row],[Vendedor sin tapabocas ]]</f>
        <v>11</v>
      </c>
      <c r="O245" s="57">
        <f>Tabla2[[#This Row],[Tapabocas bien puesto ]]/Tabla2[[#This Row],[Total]]</f>
        <v>0.80476190476190479</v>
      </c>
      <c r="P245" s="56">
        <f>Tabla2[[#This Row],[Sin tapabocas]]/Tabla2[[#This Row],[Total]]</f>
        <v>7.1428571428571425E-2</v>
      </c>
      <c r="Q245" s="58">
        <f>Tabla2[[#This Row],[Vendedor tapabocas bien puesto ]]/Tabla2[[#This Row],[Total vendedor]]</f>
        <v>0.72727272727272729</v>
      </c>
      <c r="R245" s="56">
        <f>Tabla2[[#This Row],[Vendedor sin tapabocas ]]/Tabla2[[#This Row],[Total vendedor]]</f>
        <v>0</v>
      </c>
    </row>
    <row r="246" spans="1:18" x14ac:dyDescent="0.25">
      <c r="A246" s="52">
        <f t="shared" si="6"/>
        <v>44363</v>
      </c>
      <c r="B246" s="28" t="s">
        <v>177</v>
      </c>
      <c r="C246" s="1" t="s">
        <v>23</v>
      </c>
      <c r="D246" s="1" t="s">
        <v>26</v>
      </c>
      <c r="E246" s="1" t="s">
        <v>26</v>
      </c>
      <c r="F246" s="2" t="s">
        <v>14</v>
      </c>
      <c r="G246" s="2">
        <v>163</v>
      </c>
      <c r="H246" s="2">
        <v>36</v>
      </c>
      <c r="I246" s="2">
        <v>7</v>
      </c>
      <c r="J246" s="2">
        <v>9</v>
      </c>
      <c r="K246" s="1">
        <v>18</v>
      </c>
      <c r="L246" s="1">
        <v>0</v>
      </c>
      <c r="M246">
        <f t="shared" si="7"/>
        <v>206</v>
      </c>
      <c r="N246">
        <f>Tabla2[[#This Row],[Vendedor tapabocas bien puesto ]]+Tabla2[[#This Row],[Vendedor tapabocas mal puesto ]]+Tabla2[[#This Row],[Vendedor sin tapabocas ]]</f>
        <v>27</v>
      </c>
      <c r="O246" s="57">
        <f>Tabla2[[#This Row],[Tapabocas bien puesto ]]/Tabla2[[#This Row],[Total]]</f>
        <v>0.79126213592233008</v>
      </c>
      <c r="P246" s="56">
        <f>Tabla2[[#This Row],[Sin tapabocas]]/Tabla2[[#This Row],[Total]]</f>
        <v>3.3980582524271843E-2</v>
      </c>
      <c r="Q246" s="58">
        <f>Tabla2[[#This Row],[Vendedor tapabocas bien puesto ]]/Tabla2[[#This Row],[Total vendedor]]</f>
        <v>0.33333333333333331</v>
      </c>
      <c r="R246" s="56">
        <f>Tabla2[[#This Row],[Vendedor sin tapabocas ]]/Tabla2[[#This Row],[Total vendedor]]</f>
        <v>0</v>
      </c>
    </row>
    <row r="247" spans="1:18" x14ac:dyDescent="0.25">
      <c r="A247" s="52">
        <f t="shared" si="6"/>
        <v>44363</v>
      </c>
      <c r="B247" s="28" t="s">
        <v>177</v>
      </c>
      <c r="C247" s="1" t="s">
        <v>23</v>
      </c>
      <c r="D247" s="1" t="s">
        <v>26</v>
      </c>
      <c r="E247" s="1" t="s">
        <v>26</v>
      </c>
      <c r="F247" s="2" t="s">
        <v>29</v>
      </c>
      <c r="G247" s="2">
        <v>199</v>
      </c>
      <c r="H247" s="2">
        <v>44</v>
      </c>
      <c r="I247" s="2">
        <v>9</v>
      </c>
      <c r="J247" s="2">
        <v>31</v>
      </c>
      <c r="K247" s="1">
        <v>49</v>
      </c>
      <c r="L247" s="1">
        <v>2</v>
      </c>
      <c r="M247">
        <f t="shared" si="7"/>
        <v>252</v>
      </c>
      <c r="N247">
        <f>Tabla2[[#This Row],[Vendedor tapabocas bien puesto ]]+Tabla2[[#This Row],[Vendedor tapabocas mal puesto ]]+Tabla2[[#This Row],[Vendedor sin tapabocas ]]</f>
        <v>82</v>
      </c>
      <c r="O247" s="57">
        <f>Tabla2[[#This Row],[Tapabocas bien puesto ]]/Tabla2[[#This Row],[Total]]</f>
        <v>0.78968253968253965</v>
      </c>
      <c r="P247" s="56">
        <f>Tabla2[[#This Row],[Sin tapabocas]]/Tabla2[[#This Row],[Total]]</f>
        <v>3.5714285714285712E-2</v>
      </c>
      <c r="Q247" s="58">
        <f>Tabla2[[#This Row],[Vendedor tapabocas bien puesto ]]/Tabla2[[#This Row],[Total vendedor]]</f>
        <v>0.37804878048780488</v>
      </c>
      <c r="R247" s="56">
        <f>Tabla2[[#This Row],[Vendedor sin tapabocas ]]/Tabla2[[#This Row],[Total vendedor]]</f>
        <v>2.4390243902439025E-2</v>
      </c>
    </row>
    <row r="248" spans="1:18" x14ac:dyDescent="0.25">
      <c r="A248" s="52">
        <f t="shared" si="6"/>
        <v>44363</v>
      </c>
      <c r="B248" s="28" t="s">
        <v>177</v>
      </c>
      <c r="C248" s="1" t="s">
        <v>23</v>
      </c>
      <c r="D248" s="1" t="s">
        <v>26</v>
      </c>
      <c r="E248" s="1" t="s">
        <v>26</v>
      </c>
      <c r="F248" s="2" t="s">
        <v>15</v>
      </c>
      <c r="G248" s="2">
        <v>241</v>
      </c>
      <c r="H248" s="2">
        <v>19</v>
      </c>
      <c r="I248" s="2">
        <v>5</v>
      </c>
      <c r="J248" s="2">
        <v>9</v>
      </c>
      <c r="K248" s="1">
        <v>20</v>
      </c>
      <c r="L248" s="1">
        <v>0</v>
      </c>
      <c r="M248">
        <f t="shared" si="7"/>
        <v>265</v>
      </c>
      <c r="N248">
        <f>Tabla2[[#This Row],[Vendedor tapabocas bien puesto ]]+Tabla2[[#This Row],[Vendedor tapabocas mal puesto ]]+Tabla2[[#This Row],[Vendedor sin tapabocas ]]</f>
        <v>29</v>
      </c>
      <c r="O248" s="57">
        <f>Tabla2[[#This Row],[Tapabocas bien puesto ]]/Tabla2[[#This Row],[Total]]</f>
        <v>0.90943396226415096</v>
      </c>
      <c r="P248" s="56">
        <f>Tabla2[[#This Row],[Sin tapabocas]]/Tabla2[[#This Row],[Total]]</f>
        <v>1.8867924528301886E-2</v>
      </c>
      <c r="Q248" s="58">
        <f>Tabla2[[#This Row],[Vendedor tapabocas bien puesto ]]/Tabla2[[#This Row],[Total vendedor]]</f>
        <v>0.31034482758620691</v>
      </c>
      <c r="R248" s="56">
        <f>Tabla2[[#This Row],[Vendedor sin tapabocas ]]/Tabla2[[#This Row],[Total vendedor]]</f>
        <v>0</v>
      </c>
    </row>
    <row r="249" spans="1:18" x14ac:dyDescent="0.25">
      <c r="A249" s="52">
        <f t="shared" si="6"/>
        <v>44363</v>
      </c>
      <c r="B249" s="28" t="s">
        <v>177</v>
      </c>
      <c r="C249" s="1" t="s">
        <v>135</v>
      </c>
      <c r="D249" s="1" t="s">
        <v>11</v>
      </c>
      <c r="E249" s="1" t="s">
        <v>105</v>
      </c>
      <c r="F249" s="2" t="s">
        <v>14</v>
      </c>
      <c r="G249" s="2">
        <v>201</v>
      </c>
      <c r="H249" s="2">
        <v>33</v>
      </c>
      <c r="I249" s="2">
        <v>12</v>
      </c>
      <c r="J249" s="2">
        <v>21</v>
      </c>
      <c r="K249" s="1">
        <v>41</v>
      </c>
      <c r="L249" s="1">
        <v>2</v>
      </c>
      <c r="M249">
        <f t="shared" si="7"/>
        <v>246</v>
      </c>
      <c r="N249">
        <f>Tabla2[[#This Row],[Vendedor tapabocas bien puesto ]]+Tabla2[[#This Row],[Vendedor tapabocas mal puesto ]]+Tabla2[[#This Row],[Vendedor sin tapabocas ]]</f>
        <v>64</v>
      </c>
      <c r="O249" s="57">
        <f>Tabla2[[#This Row],[Tapabocas bien puesto ]]/Tabla2[[#This Row],[Total]]</f>
        <v>0.81707317073170727</v>
      </c>
      <c r="P249" s="56">
        <f>Tabla2[[#This Row],[Sin tapabocas]]/Tabla2[[#This Row],[Total]]</f>
        <v>4.878048780487805E-2</v>
      </c>
      <c r="Q249" s="58">
        <f>Tabla2[[#This Row],[Vendedor tapabocas bien puesto ]]/Tabla2[[#This Row],[Total vendedor]]</f>
        <v>0.328125</v>
      </c>
      <c r="R249" s="56">
        <f>Tabla2[[#This Row],[Vendedor sin tapabocas ]]/Tabla2[[#This Row],[Total vendedor]]</f>
        <v>3.125E-2</v>
      </c>
    </row>
    <row r="250" spans="1:18" x14ac:dyDescent="0.25">
      <c r="A250" s="52">
        <f t="shared" si="6"/>
        <v>44363</v>
      </c>
      <c r="B250" s="28" t="s">
        <v>177</v>
      </c>
      <c r="C250" s="1" t="s">
        <v>178</v>
      </c>
      <c r="D250" s="1" t="s">
        <v>11</v>
      </c>
      <c r="E250" s="1" t="s">
        <v>179</v>
      </c>
      <c r="F250" s="2" t="s">
        <v>14</v>
      </c>
      <c r="G250" s="2">
        <v>264</v>
      </c>
      <c r="H250" s="2">
        <v>77</v>
      </c>
      <c r="I250" s="2">
        <v>20</v>
      </c>
      <c r="J250" s="2">
        <v>28</v>
      </c>
      <c r="K250" s="1">
        <v>39</v>
      </c>
      <c r="L250" s="1">
        <v>4</v>
      </c>
      <c r="M250">
        <f t="shared" si="7"/>
        <v>361</v>
      </c>
      <c r="N250">
        <f>Tabla2[[#This Row],[Vendedor tapabocas bien puesto ]]+Tabla2[[#This Row],[Vendedor tapabocas mal puesto ]]+Tabla2[[#This Row],[Vendedor sin tapabocas ]]</f>
        <v>71</v>
      </c>
      <c r="O250" s="57">
        <f>Tabla2[[#This Row],[Tapabocas bien puesto ]]/Tabla2[[#This Row],[Total]]</f>
        <v>0.73130193905817176</v>
      </c>
      <c r="P250" s="56">
        <f>Tabla2[[#This Row],[Sin tapabocas]]/Tabla2[[#This Row],[Total]]</f>
        <v>5.5401662049861494E-2</v>
      </c>
      <c r="Q250" s="58">
        <f>Tabla2[[#This Row],[Vendedor tapabocas bien puesto ]]/Tabla2[[#This Row],[Total vendedor]]</f>
        <v>0.39436619718309857</v>
      </c>
      <c r="R250" s="56">
        <f>Tabla2[[#This Row],[Vendedor sin tapabocas ]]/Tabla2[[#This Row],[Total vendedor]]</f>
        <v>5.6338028169014086E-2</v>
      </c>
    </row>
    <row r="251" spans="1:18" x14ac:dyDescent="0.25">
      <c r="A251" s="52">
        <f t="shared" si="6"/>
        <v>44363</v>
      </c>
      <c r="B251" s="28" t="s">
        <v>177</v>
      </c>
      <c r="C251" s="1" t="s">
        <v>130</v>
      </c>
      <c r="D251" s="1" t="s">
        <v>30</v>
      </c>
      <c r="E251" s="1" t="s">
        <v>32</v>
      </c>
      <c r="F251" s="2" t="s">
        <v>13</v>
      </c>
      <c r="G251" s="2">
        <v>45</v>
      </c>
      <c r="H251" s="2">
        <v>12</v>
      </c>
      <c r="I251" s="2">
        <v>0</v>
      </c>
      <c r="J251" s="2">
        <v>2</v>
      </c>
      <c r="K251" s="1">
        <v>1</v>
      </c>
      <c r="L251" s="1">
        <v>0</v>
      </c>
      <c r="M251">
        <f t="shared" si="7"/>
        <v>57</v>
      </c>
      <c r="N251">
        <f>Tabla2[[#This Row],[Vendedor tapabocas bien puesto ]]+Tabla2[[#This Row],[Vendedor tapabocas mal puesto ]]+Tabla2[[#This Row],[Vendedor sin tapabocas ]]</f>
        <v>3</v>
      </c>
      <c r="O251" s="57">
        <f>Tabla2[[#This Row],[Tapabocas bien puesto ]]/Tabla2[[#This Row],[Total]]</f>
        <v>0.78947368421052633</v>
      </c>
      <c r="P251" s="56">
        <f>Tabla2[[#This Row],[Sin tapabocas]]/Tabla2[[#This Row],[Total]]</f>
        <v>0</v>
      </c>
      <c r="Q251" s="58">
        <f>Tabla2[[#This Row],[Vendedor tapabocas bien puesto ]]/Tabla2[[#This Row],[Total vendedor]]</f>
        <v>0.66666666666666663</v>
      </c>
      <c r="R251" s="56">
        <f>Tabla2[[#This Row],[Vendedor sin tapabocas ]]/Tabla2[[#This Row],[Total vendedor]]</f>
        <v>0</v>
      </c>
    </row>
    <row r="252" spans="1:18" x14ac:dyDescent="0.25">
      <c r="A252" s="52">
        <f t="shared" si="6"/>
        <v>44363</v>
      </c>
      <c r="B252" s="28" t="s">
        <v>177</v>
      </c>
      <c r="C252" s="1" t="s">
        <v>130</v>
      </c>
      <c r="D252" s="1" t="s">
        <v>30</v>
      </c>
      <c r="E252" s="1"/>
      <c r="F252" s="2" t="s">
        <v>14</v>
      </c>
      <c r="G252" s="2">
        <v>461</v>
      </c>
      <c r="H252" s="2">
        <v>98</v>
      </c>
      <c r="I252" s="2">
        <v>0</v>
      </c>
      <c r="J252" s="2">
        <v>28</v>
      </c>
      <c r="K252" s="1">
        <v>36</v>
      </c>
      <c r="L252" s="1">
        <v>8</v>
      </c>
      <c r="M252">
        <f t="shared" si="7"/>
        <v>559</v>
      </c>
      <c r="N252">
        <f>Tabla2[[#This Row],[Vendedor tapabocas bien puesto ]]+Tabla2[[#This Row],[Vendedor tapabocas mal puesto ]]+Tabla2[[#This Row],[Vendedor sin tapabocas ]]</f>
        <v>72</v>
      </c>
      <c r="O252" s="57">
        <f>Tabla2[[#This Row],[Tapabocas bien puesto ]]/Tabla2[[#This Row],[Total]]</f>
        <v>0.8246869409660107</v>
      </c>
      <c r="P252" s="56">
        <f>Tabla2[[#This Row],[Sin tapabocas]]/Tabla2[[#This Row],[Total]]</f>
        <v>0</v>
      </c>
      <c r="Q252" s="58">
        <f>Tabla2[[#This Row],[Vendedor tapabocas bien puesto ]]/Tabla2[[#This Row],[Total vendedor]]</f>
        <v>0.3888888888888889</v>
      </c>
      <c r="R252" s="56">
        <f>Tabla2[[#This Row],[Vendedor sin tapabocas ]]/Tabla2[[#This Row],[Total vendedor]]</f>
        <v>0.1111111111111111</v>
      </c>
    </row>
    <row r="253" spans="1:18" x14ac:dyDescent="0.25">
      <c r="A253" s="52">
        <f t="shared" si="6"/>
        <v>44363</v>
      </c>
      <c r="B253" s="28" t="s">
        <v>177</v>
      </c>
      <c r="C253" s="1" t="s">
        <v>130</v>
      </c>
      <c r="D253" s="1" t="s">
        <v>30</v>
      </c>
      <c r="E253" s="1"/>
      <c r="F253" s="2" t="s">
        <v>14</v>
      </c>
      <c r="G253" s="2">
        <v>172</v>
      </c>
      <c r="H253" s="2">
        <v>22</v>
      </c>
      <c r="I253" s="2">
        <v>0</v>
      </c>
      <c r="J253" s="2">
        <v>5</v>
      </c>
      <c r="K253" s="1">
        <v>5</v>
      </c>
      <c r="L253" s="1">
        <v>0</v>
      </c>
      <c r="M253">
        <f t="shared" si="7"/>
        <v>194</v>
      </c>
      <c r="N253">
        <f>Tabla2[[#This Row],[Vendedor tapabocas bien puesto ]]+Tabla2[[#This Row],[Vendedor tapabocas mal puesto ]]+Tabla2[[#This Row],[Vendedor sin tapabocas ]]</f>
        <v>10</v>
      </c>
      <c r="O253" s="57">
        <f>Tabla2[[#This Row],[Tapabocas bien puesto ]]/Tabla2[[#This Row],[Total]]</f>
        <v>0.88659793814432986</v>
      </c>
      <c r="P253" s="56">
        <f>Tabla2[[#This Row],[Sin tapabocas]]/Tabla2[[#This Row],[Total]]</f>
        <v>0</v>
      </c>
      <c r="Q253" s="58">
        <f>Tabla2[[#This Row],[Vendedor tapabocas bien puesto ]]/Tabla2[[#This Row],[Total vendedor]]</f>
        <v>0.5</v>
      </c>
      <c r="R253" s="56">
        <f>Tabla2[[#This Row],[Vendedor sin tapabocas ]]/Tabla2[[#This Row],[Total vendedor]]</f>
        <v>0</v>
      </c>
    </row>
    <row r="254" spans="1:18" x14ac:dyDescent="0.25">
      <c r="A254" s="52">
        <f t="shared" si="6"/>
        <v>44363</v>
      </c>
      <c r="B254" s="28" t="s">
        <v>177</v>
      </c>
      <c r="C254" s="1" t="s">
        <v>132</v>
      </c>
      <c r="D254" s="1" t="s">
        <v>48</v>
      </c>
      <c r="E254" s="1" t="s">
        <v>180</v>
      </c>
      <c r="F254" s="2" t="s">
        <v>13</v>
      </c>
      <c r="G254" s="2">
        <v>204</v>
      </c>
      <c r="H254" s="2">
        <v>56</v>
      </c>
      <c r="I254" s="2">
        <v>11</v>
      </c>
      <c r="J254" s="2">
        <v>80</v>
      </c>
      <c r="K254" s="1">
        <v>52</v>
      </c>
      <c r="L254" s="1">
        <v>32</v>
      </c>
      <c r="M254">
        <f t="shared" si="7"/>
        <v>271</v>
      </c>
      <c r="N254">
        <f>Tabla2[[#This Row],[Vendedor tapabocas bien puesto ]]+Tabla2[[#This Row],[Vendedor tapabocas mal puesto ]]+Tabla2[[#This Row],[Vendedor sin tapabocas ]]</f>
        <v>164</v>
      </c>
      <c r="O254" s="57">
        <f>Tabla2[[#This Row],[Tapabocas bien puesto ]]/Tabla2[[#This Row],[Total]]</f>
        <v>0.75276752767527677</v>
      </c>
      <c r="P254" s="56">
        <f>Tabla2[[#This Row],[Sin tapabocas]]/Tabla2[[#This Row],[Total]]</f>
        <v>4.0590405904059039E-2</v>
      </c>
      <c r="Q254" s="58">
        <f>Tabla2[[#This Row],[Vendedor tapabocas bien puesto ]]/Tabla2[[#This Row],[Total vendedor]]</f>
        <v>0.48780487804878048</v>
      </c>
      <c r="R254" s="56">
        <f>Tabla2[[#This Row],[Vendedor sin tapabocas ]]/Tabla2[[#This Row],[Total vendedor]]</f>
        <v>0.1951219512195122</v>
      </c>
    </row>
    <row r="255" spans="1:18" x14ac:dyDescent="0.25">
      <c r="A255" s="52">
        <f t="shared" si="6"/>
        <v>44363</v>
      </c>
      <c r="B255" s="28" t="s">
        <v>177</v>
      </c>
      <c r="C255" s="1" t="s">
        <v>176</v>
      </c>
      <c r="D255" s="1" t="s">
        <v>48</v>
      </c>
      <c r="E255" s="1" t="s">
        <v>17</v>
      </c>
      <c r="F255" s="2" t="s">
        <v>15</v>
      </c>
      <c r="G255" s="2">
        <v>104</v>
      </c>
      <c r="H255" s="2">
        <v>37</v>
      </c>
      <c r="I255" s="2">
        <v>7</v>
      </c>
      <c r="J255" s="2">
        <v>10</v>
      </c>
      <c r="K255" s="1">
        <v>17</v>
      </c>
      <c r="L255" s="1">
        <v>2</v>
      </c>
      <c r="M255">
        <f t="shared" si="7"/>
        <v>148</v>
      </c>
      <c r="N255">
        <f>Tabla2[[#This Row],[Vendedor tapabocas bien puesto ]]+Tabla2[[#This Row],[Vendedor tapabocas mal puesto ]]+Tabla2[[#This Row],[Vendedor sin tapabocas ]]</f>
        <v>29</v>
      </c>
      <c r="O255" s="57">
        <f>Tabla2[[#This Row],[Tapabocas bien puesto ]]/Tabla2[[#This Row],[Total]]</f>
        <v>0.70270270270270274</v>
      </c>
      <c r="P255" s="56">
        <f>Tabla2[[#This Row],[Sin tapabocas]]/Tabla2[[#This Row],[Total]]</f>
        <v>4.72972972972973E-2</v>
      </c>
      <c r="Q255" s="58">
        <f>Tabla2[[#This Row],[Vendedor tapabocas bien puesto ]]/Tabla2[[#This Row],[Total vendedor]]</f>
        <v>0.34482758620689657</v>
      </c>
      <c r="R255" s="56">
        <f>Tabla2[[#This Row],[Vendedor sin tapabocas ]]/Tabla2[[#This Row],[Total vendedor]]</f>
        <v>6.8965517241379309E-2</v>
      </c>
    </row>
    <row r="256" spans="1:18" x14ac:dyDescent="0.25">
      <c r="A256" s="52">
        <f t="shared" si="6"/>
        <v>44363</v>
      </c>
      <c r="B256" s="28" t="s">
        <v>177</v>
      </c>
      <c r="C256" s="1" t="s">
        <v>176</v>
      </c>
      <c r="D256" s="1" t="s">
        <v>48</v>
      </c>
      <c r="E256" s="1" t="s">
        <v>181</v>
      </c>
      <c r="F256" s="2" t="s">
        <v>14</v>
      </c>
      <c r="G256" s="2">
        <v>98</v>
      </c>
      <c r="H256" s="2">
        <v>18</v>
      </c>
      <c r="I256" s="2">
        <v>0</v>
      </c>
      <c r="J256" s="2">
        <v>0</v>
      </c>
      <c r="K256" s="1">
        <v>0</v>
      </c>
      <c r="L256" s="1">
        <v>0</v>
      </c>
      <c r="M256">
        <f t="shared" si="7"/>
        <v>116</v>
      </c>
      <c r="N256">
        <f>Tabla2[[#This Row],[Vendedor tapabocas bien puesto ]]+Tabla2[[#This Row],[Vendedor tapabocas mal puesto ]]+Tabla2[[#This Row],[Vendedor sin tapabocas ]]</f>
        <v>0</v>
      </c>
      <c r="O256" s="57">
        <f>Tabla2[[#This Row],[Tapabocas bien puesto ]]/Tabla2[[#This Row],[Total]]</f>
        <v>0.84482758620689657</v>
      </c>
      <c r="P256" s="56">
        <f>Tabla2[[#This Row],[Sin tapabocas]]/Tabla2[[#This Row],[Total]]</f>
        <v>0</v>
      </c>
      <c r="Q256" s="58" t="e">
        <f>Tabla2[[#This Row],[Vendedor tapabocas bien puesto ]]/Tabla2[[#This Row],[Total vendedor]]</f>
        <v>#DIV/0!</v>
      </c>
      <c r="R256" s="56" t="e">
        <f>Tabla2[[#This Row],[Vendedor sin tapabocas ]]/Tabla2[[#This Row],[Total vendedor]]</f>
        <v>#DIV/0!</v>
      </c>
    </row>
    <row r="257" spans="1:18" x14ac:dyDescent="0.25">
      <c r="A257" s="52">
        <f t="shared" si="6"/>
        <v>44363</v>
      </c>
      <c r="B257" s="28" t="s">
        <v>177</v>
      </c>
      <c r="C257" s="1" t="s">
        <v>135</v>
      </c>
      <c r="D257" s="1" t="s">
        <v>11</v>
      </c>
      <c r="E257" s="1" t="s">
        <v>105</v>
      </c>
      <c r="F257" s="2" t="s">
        <v>14</v>
      </c>
      <c r="G257" s="2">
        <v>278</v>
      </c>
      <c r="H257" s="2">
        <v>75</v>
      </c>
      <c r="I257" s="2">
        <v>12</v>
      </c>
      <c r="J257" s="2">
        <v>25</v>
      </c>
      <c r="K257" s="1">
        <v>41</v>
      </c>
      <c r="L257" s="1">
        <v>1</v>
      </c>
      <c r="M257">
        <f t="shared" si="7"/>
        <v>365</v>
      </c>
      <c r="N257">
        <f>Tabla2[[#This Row],[Vendedor tapabocas bien puesto ]]+Tabla2[[#This Row],[Vendedor tapabocas mal puesto ]]+Tabla2[[#This Row],[Vendedor sin tapabocas ]]</f>
        <v>67</v>
      </c>
      <c r="O257" s="57">
        <f>Tabla2[[#This Row],[Tapabocas bien puesto ]]/Tabla2[[#This Row],[Total]]</f>
        <v>0.76164383561643834</v>
      </c>
      <c r="P257" s="56">
        <f>Tabla2[[#This Row],[Sin tapabocas]]/Tabla2[[#This Row],[Total]]</f>
        <v>3.287671232876712E-2</v>
      </c>
      <c r="Q257" s="58">
        <f>Tabla2[[#This Row],[Vendedor tapabocas bien puesto ]]/Tabla2[[#This Row],[Total vendedor]]</f>
        <v>0.37313432835820898</v>
      </c>
      <c r="R257" s="56">
        <f>Tabla2[[#This Row],[Vendedor sin tapabocas ]]/Tabla2[[#This Row],[Total vendedor]]</f>
        <v>1.4925373134328358E-2</v>
      </c>
    </row>
    <row r="258" spans="1:18" x14ac:dyDescent="0.25">
      <c r="A258" s="52">
        <f t="shared" si="6"/>
        <v>44364</v>
      </c>
      <c r="B258" s="28" t="s">
        <v>182</v>
      </c>
      <c r="C258" s="1" t="s">
        <v>23</v>
      </c>
      <c r="D258" s="1" t="s">
        <v>61</v>
      </c>
      <c r="E258" s="1" t="s">
        <v>61</v>
      </c>
      <c r="F258" s="2" t="s">
        <v>14</v>
      </c>
      <c r="G258" s="2">
        <v>129</v>
      </c>
      <c r="H258" s="2">
        <v>24</v>
      </c>
      <c r="I258" s="2">
        <v>0</v>
      </c>
      <c r="J258" s="2">
        <v>22</v>
      </c>
      <c r="K258" s="1">
        <v>13</v>
      </c>
      <c r="L258" s="1">
        <v>0</v>
      </c>
      <c r="M258">
        <f t="shared" si="7"/>
        <v>153</v>
      </c>
      <c r="N258">
        <f>Tabla2[[#This Row],[Vendedor tapabocas bien puesto ]]+Tabla2[[#This Row],[Vendedor tapabocas mal puesto ]]+Tabla2[[#This Row],[Vendedor sin tapabocas ]]</f>
        <v>35</v>
      </c>
      <c r="O258" s="57">
        <f>Tabla2[[#This Row],[Tapabocas bien puesto ]]/Tabla2[[#This Row],[Total]]</f>
        <v>0.84313725490196079</v>
      </c>
      <c r="P258" s="56">
        <f>Tabla2[[#This Row],[Sin tapabocas]]/Tabla2[[#This Row],[Total]]</f>
        <v>0</v>
      </c>
      <c r="Q258" s="58">
        <f>Tabla2[[#This Row],[Vendedor tapabocas bien puesto ]]/Tabla2[[#This Row],[Total vendedor]]</f>
        <v>0.62857142857142856</v>
      </c>
      <c r="R258" s="56">
        <f>Tabla2[[#This Row],[Vendedor sin tapabocas ]]/Tabla2[[#This Row],[Total vendedor]]</f>
        <v>0</v>
      </c>
    </row>
    <row r="259" spans="1:18" x14ac:dyDescent="0.25">
      <c r="A259" s="52">
        <f t="shared" ref="A259:A322" si="8">DATE(MID(B259,1,4),MID(B259,6,2),MID(B259,9,11))</f>
        <v>44364</v>
      </c>
      <c r="B259" s="28" t="s">
        <v>182</v>
      </c>
      <c r="C259" s="1" t="s">
        <v>23</v>
      </c>
      <c r="D259" s="1" t="s">
        <v>61</v>
      </c>
      <c r="E259" s="1" t="s">
        <v>63</v>
      </c>
      <c r="F259" s="2" t="s">
        <v>15</v>
      </c>
      <c r="G259" s="2">
        <v>124</v>
      </c>
      <c r="H259" s="2">
        <v>22</v>
      </c>
      <c r="I259" s="2">
        <v>5</v>
      </c>
      <c r="J259" s="2">
        <v>28</v>
      </c>
      <c r="K259" s="1">
        <v>31</v>
      </c>
      <c r="L259" s="1">
        <v>1</v>
      </c>
      <c r="M259">
        <f t="shared" ref="M259:M322" si="9">G259+H259+I259</f>
        <v>151</v>
      </c>
      <c r="N259">
        <f>Tabla2[[#This Row],[Vendedor tapabocas bien puesto ]]+Tabla2[[#This Row],[Vendedor tapabocas mal puesto ]]+Tabla2[[#This Row],[Vendedor sin tapabocas ]]</f>
        <v>60</v>
      </c>
      <c r="O259" s="57">
        <f>Tabla2[[#This Row],[Tapabocas bien puesto ]]/Tabla2[[#This Row],[Total]]</f>
        <v>0.82119205298013243</v>
      </c>
      <c r="P259" s="56">
        <f>Tabla2[[#This Row],[Sin tapabocas]]/Tabla2[[#This Row],[Total]]</f>
        <v>3.3112582781456956E-2</v>
      </c>
      <c r="Q259" s="58">
        <f>Tabla2[[#This Row],[Vendedor tapabocas bien puesto ]]/Tabla2[[#This Row],[Total vendedor]]</f>
        <v>0.46666666666666667</v>
      </c>
      <c r="R259" s="56">
        <f>Tabla2[[#This Row],[Vendedor sin tapabocas ]]/Tabla2[[#This Row],[Total vendedor]]</f>
        <v>1.6666666666666666E-2</v>
      </c>
    </row>
    <row r="260" spans="1:18" x14ac:dyDescent="0.25">
      <c r="A260" s="52">
        <f t="shared" si="8"/>
        <v>44364</v>
      </c>
      <c r="B260" s="28" t="s">
        <v>182</v>
      </c>
      <c r="C260" s="1" t="s">
        <v>23</v>
      </c>
      <c r="D260" s="1" t="s">
        <v>61</v>
      </c>
      <c r="E260" s="1" t="s">
        <v>61</v>
      </c>
      <c r="F260" s="2" t="s">
        <v>14</v>
      </c>
      <c r="G260" s="2">
        <v>190</v>
      </c>
      <c r="H260" s="2">
        <v>39</v>
      </c>
      <c r="I260" s="2">
        <v>1</v>
      </c>
      <c r="J260" s="2">
        <v>26</v>
      </c>
      <c r="K260" s="1">
        <v>1</v>
      </c>
      <c r="L260" s="1">
        <v>0</v>
      </c>
      <c r="M260">
        <f t="shared" si="9"/>
        <v>230</v>
      </c>
      <c r="N260">
        <f>Tabla2[[#This Row],[Vendedor tapabocas bien puesto ]]+Tabla2[[#This Row],[Vendedor tapabocas mal puesto ]]+Tabla2[[#This Row],[Vendedor sin tapabocas ]]</f>
        <v>27</v>
      </c>
      <c r="O260" s="57">
        <f>Tabla2[[#This Row],[Tapabocas bien puesto ]]/Tabla2[[#This Row],[Total]]</f>
        <v>0.82608695652173914</v>
      </c>
      <c r="P260" s="56">
        <f>Tabla2[[#This Row],[Sin tapabocas]]/Tabla2[[#This Row],[Total]]</f>
        <v>4.3478260869565218E-3</v>
      </c>
      <c r="Q260" s="58">
        <f>Tabla2[[#This Row],[Vendedor tapabocas bien puesto ]]/Tabla2[[#This Row],[Total vendedor]]</f>
        <v>0.96296296296296291</v>
      </c>
      <c r="R260" s="56">
        <f>Tabla2[[#This Row],[Vendedor sin tapabocas ]]/Tabla2[[#This Row],[Total vendedor]]</f>
        <v>0</v>
      </c>
    </row>
    <row r="261" spans="1:18" x14ac:dyDescent="0.25">
      <c r="A261" s="52">
        <f t="shared" si="8"/>
        <v>44364</v>
      </c>
      <c r="B261" s="28" t="s">
        <v>182</v>
      </c>
      <c r="C261" s="1" t="s">
        <v>176</v>
      </c>
      <c r="D261" s="1" t="s">
        <v>83</v>
      </c>
      <c r="E261" s="1" t="s">
        <v>183</v>
      </c>
      <c r="F261" s="2" t="s">
        <v>14</v>
      </c>
      <c r="G261" s="2">
        <v>178</v>
      </c>
      <c r="H261" s="2">
        <v>35</v>
      </c>
      <c r="I261" s="2">
        <v>5</v>
      </c>
      <c r="J261" s="2">
        <v>11</v>
      </c>
      <c r="K261" s="1">
        <v>3</v>
      </c>
      <c r="L261" s="1">
        <v>2</v>
      </c>
      <c r="M261">
        <f t="shared" si="9"/>
        <v>218</v>
      </c>
      <c r="N261">
        <f>Tabla2[[#This Row],[Vendedor tapabocas bien puesto ]]+Tabla2[[#This Row],[Vendedor tapabocas mal puesto ]]+Tabla2[[#This Row],[Vendedor sin tapabocas ]]</f>
        <v>16</v>
      </c>
      <c r="O261" s="57">
        <f>Tabla2[[#This Row],[Tapabocas bien puesto ]]/Tabla2[[#This Row],[Total]]</f>
        <v>0.8165137614678899</v>
      </c>
      <c r="P261" s="56">
        <f>Tabla2[[#This Row],[Sin tapabocas]]/Tabla2[[#This Row],[Total]]</f>
        <v>2.2935779816513763E-2</v>
      </c>
      <c r="Q261" s="58">
        <f>Tabla2[[#This Row],[Vendedor tapabocas bien puesto ]]/Tabla2[[#This Row],[Total vendedor]]</f>
        <v>0.6875</v>
      </c>
      <c r="R261" s="56">
        <f>Tabla2[[#This Row],[Vendedor sin tapabocas ]]/Tabla2[[#This Row],[Total vendedor]]</f>
        <v>0.125</v>
      </c>
    </row>
    <row r="262" spans="1:18" x14ac:dyDescent="0.25">
      <c r="A262" s="52">
        <f t="shared" si="8"/>
        <v>44364</v>
      </c>
      <c r="B262" s="28" t="s">
        <v>182</v>
      </c>
      <c r="C262" s="1" t="s">
        <v>132</v>
      </c>
      <c r="D262" s="1" t="s">
        <v>83</v>
      </c>
      <c r="E262" s="1" t="s">
        <v>184</v>
      </c>
      <c r="F262" s="2" t="s">
        <v>14</v>
      </c>
      <c r="G262" s="2">
        <v>126</v>
      </c>
      <c r="H262" s="2">
        <v>27</v>
      </c>
      <c r="I262" s="2">
        <v>3</v>
      </c>
      <c r="J262" s="2">
        <v>11</v>
      </c>
      <c r="K262" s="1">
        <v>44</v>
      </c>
      <c r="L262" s="1">
        <v>7</v>
      </c>
      <c r="M262">
        <f t="shared" si="9"/>
        <v>156</v>
      </c>
      <c r="N262">
        <f>Tabla2[[#This Row],[Vendedor tapabocas bien puesto ]]+Tabla2[[#This Row],[Vendedor tapabocas mal puesto ]]+Tabla2[[#This Row],[Vendedor sin tapabocas ]]</f>
        <v>62</v>
      </c>
      <c r="O262" s="57">
        <f>Tabla2[[#This Row],[Tapabocas bien puesto ]]/Tabla2[[#This Row],[Total]]</f>
        <v>0.80769230769230771</v>
      </c>
      <c r="P262" s="56">
        <f>Tabla2[[#This Row],[Sin tapabocas]]/Tabla2[[#This Row],[Total]]</f>
        <v>1.9230769230769232E-2</v>
      </c>
      <c r="Q262" s="58">
        <f>Tabla2[[#This Row],[Vendedor tapabocas bien puesto ]]/Tabla2[[#This Row],[Total vendedor]]</f>
        <v>0.17741935483870969</v>
      </c>
      <c r="R262" s="56">
        <f>Tabla2[[#This Row],[Vendedor sin tapabocas ]]/Tabla2[[#This Row],[Total vendedor]]</f>
        <v>0.11290322580645161</v>
      </c>
    </row>
    <row r="263" spans="1:18" x14ac:dyDescent="0.25">
      <c r="A263" s="52">
        <f t="shared" si="8"/>
        <v>44364</v>
      </c>
      <c r="B263" s="28" t="s">
        <v>182</v>
      </c>
      <c r="C263" s="1" t="s">
        <v>132</v>
      </c>
      <c r="D263" s="1" t="s">
        <v>83</v>
      </c>
      <c r="E263" s="1" t="s">
        <v>83</v>
      </c>
      <c r="F263" s="2" t="s">
        <v>14</v>
      </c>
      <c r="G263" s="2">
        <v>193</v>
      </c>
      <c r="H263" s="2">
        <v>37</v>
      </c>
      <c r="I263" s="2">
        <v>8</v>
      </c>
      <c r="J263" s="2">
        <v>44</v>
      </c>
      <c r="K263" s="1">
        <v>20</v>
      </c>
      <c r="L263" s="1">
        <v>3</v>
      </c>
      <c r="M263">
        <f t="shared" si="9"/>
        <v>238</v>
      </c>
      <c r="N263">
        <f>Tabla2[[#This Row],[Vendedor tapabocas bien puesto ]]+Tabla2[[#This Row],[Vendedor tapabocas mal puesto ]]+Tabla2[[#This Row],[Vendedor sin tapabocas ]]</f>
        <v>67</v>
      </c>
      <c r="O263" s="57">
        <f>Tabla2[[#This Row],[Tapabocas bien puesto ]]/Tabla2[[#This Row],[Total]]</f>
        <v>0.81092436974789917</v>
      </c>
      <c r="P263" s="56">
        <f>Tabla2[[#This Row],[Sin tapabocas]]/Tabla2[[#This Row],[Total]]</f>
        <v>3.3613445378151259E-2</v>
      </c>
      <c r="Q263" s="58">
        <f>Tabla2[[#This Row],[Vendedor tapabocas bien puesto ]]/Tabla2[[#This Row],[Total vendedor]]</f>
        <v>0.65671641791044777</v>
      </c>
      <c r="R263" s="56">
        <f>Tabla2[[#This Row],[Vendedor sin tapabocas ]]/Tabla2[[#This Row],[Total vendedor]]</f>
        <v>4.4776119402985072E-2</v>
      </c>
    </row>
    <row r="264" spans="1:18" x14ac:dyDescent="0.25">
      <c r="A264" s="52">
        <f t="shared" si="8"/>
        <v>44364</v>
      </c>
      <c r="B264" s="28" t="s">
        <v>182</v>
      </c>
      <c r="C264" s="1" t="s">
        <v>135</v>
      </c>
      <c r="D264" s="1" t="s">
        <v>58</v>
      </c>
      <c r="E264" s="1" t="s">
        <v>185</v>
      </c>
      <c r="F264" s="2" t="s">
        <v>14</v>
      </c>
      <c r="G264" s="2">
        <v>199</v>
      </c>
      <c r="H264" s="2">
        <v>37</v>
      </c>
      <c r="I264" s="2">
        <v>29</v>
      </c>
      <c r="J264" s="2">
        <v>76</v>
      </c>
      <c r="K264" s="1">
        <v>15</v>
      </c>
      <c r="L264" s="1">
        <v>68</v>
      </c>
      <c r="M264">
        <f t="shared" si="9"/>
        <v>265</v>
      </c>
      <c r="N264">
        <f>Tabla2[[#This Row],[Vendedor tapabocas bien puesto ]]+Tabla2[[#This Row],[Vendedor tapabocas mal puesto ]]+Tabla2[[#This Row],[Vendedor sin tapabocas ]]</f>
        <v>159</v>
      </c>
      <c r="O264" s="57">
        <f>Tabla2[[#This Row],[Tapabocas bien puesto ]]/Tabla2[[#This Row],[Total]]</f>
        <v>0.75094339622641515</v>
      </c>
      <c r="P264" s="56">
        <f>Tabla2[[#This Row],[Sin tapabocas]]/Tabla2[[#This Row],[Total]]</f>
        <v>0.10943396226415095</v>
      </c>
      <c r="Q264" s="58">
        <f>Tabla2[[#This Row],[Vendedor tapabocas bien puesto ]]/Tabla2[[#This Row],[Total vendedor]]</f>
        <v>0.4779874213836478</v>
      </c>
      <c r="R264" s="56">
        <f>Tabla2[[#This Row],[Vendedor sin tapabocas ]]/Tabla2[[#This Row],[Total vendedor]]</f>
        <v>0.42767295597484278</v>
      </c>
    </row>
    <row r="265" spans="1:18" x14ac:dyDescent="0.25">
      <c r="A265" s="52">
        <f t="shared" si="8"/>
        <v>44364</v>
      </c>
      <c r="B265" s="28" t="s">
        <v>182</v>
      </c>
      <c r="C265" s="1" t="s">
        <v>135</v>
      </c>
      <c r="D265" s="1" t="s">
        <v>58</v>
      </c>
      <c r="E265" s="1" t="s">
        <v>186</v>
      </c>
      <c r="F265" s="2" t="s">
        <v>14</v>
      </c>
      <c r="G265" s="2">
        <v>276</v>
      </c>
      <c r="H265" s="2">
        <v>89</v>
      </c>
      <c r="I265" s="2">
        <v>10</v>
      </c>
      <c r="J265" s="2">
        <v>58</v>
      </c>
      <c r="K265" s="1">
        <v>114</v>
      </c>
      <c r="L265" s="1">
        <v>31</v>
      </c>
      <c r="M265">
        <f t="shared" si="9"/>
        <v>375</v>
      </c>
      <c r="N265">
        <f>Tabla2[[#This Row],[Vendedor tapabocas bien puesto ]]+Tabla2[[#This Row],[Vendedor tapabocas mal puesto ]]+Tabla2[[#This Row],[Vendedor sin tapabocas ]]</f>
        <v>203</v>
      </c>
      <c r="O265" s="57">
        <f>Tabla2[[#This Row],[Tapabocas bien puesto ]]/Tabla2[[#This Row],[Total]]</f>
        <v>0.73599999999999999</v>
      </c>
      <c r="P265" s="56">
        <f>Tabla2[[#This Row],[Sin tapabocas]]/Tabla2[[#This Row],[Total]]</f>
        <v>2.6666666666666668E-2</v>
      </c>
      <c r="Q265" s="58">
        <f>Tabla2[[#This Row],[Vendedor tapabocas bien puesto ]]/Tabla2[[#This Row],[Total vendedor]]</f>
        <v>0.2857142857142857</v>
      </c>
      <c r="R265" s="56">
        <f>Tabla2[[#This Row],[Vendedor sin tapabocas ]]/Tabla2[[#This Row],[Total vendedor]]</f>
        <v>0.15270935960591134</v>
      </c>
    </row>
    <row r="266" spans="1:18" x14ac:dyDescent="0.25">
      <c r="A266" s="52">
        <f t="shared" si="8"/>
        <v>44364</v>
      </c>
      <c r="B266" s="28" t="s">
        <v>182</v>
      </c>
      <c r="C266" s="1" t="s">
        <v>135</v>
      </c>
      <c r="D266" s="1" t="s">
        <v>58</v>
      </c>
      <c r="E266" s="1" t="s">
        <v>185</v>
      </c>
      <c r="F266" s="2" t="s">
        <v>14</v>
      </c>
      <c r="G266" s="2">
        <v>219</v>
      </c>
      <c r="H266" s="2">
        <v>82</v>
      </c>
      <c r="I266" s="2">
        <v>10</v>
      </c>
      <c r="J266" s="2">
        <v>38</v>
      </c>
      <c r="K266" s="1">
        <v>37</v>
      </c>
      <c r="L266" s="1">
        <v>5</v>
      </c>
      <c r="M266">
        <f t="shared" si="9"/>
        <v>311</v>
      </c>
      <c r="N266">
        <f>Tabla2[[#This Row],[Vendedor tapabocas bien puesto ]]+Tabla2[[#This Row],[Vendedor tapabocas mal puesto ]]+Tabla2[[#This Row],[Vendedor sin tapabocas ]]</f>
        <v>80</v>
      </c>
      <c r="O266" s="57">
        <f>Tabla2[[#This Row],[Tapabocas bien puesto ]]/Tabla2[[#This Row],[Total]]</f>
        <v>0.70418006430868163</v>
      </c>
      <c r="P266" s="56">
        <f>Tabla2[[#This Row],[Sin tapabocas]]/Tabla2[[#This Row],[Total]]</f>
        <v>3.215434083601286E-2</v>
      </c>
      <c r="Q266" s="58">
        <f>Tabla2[[#This Row],[Vendedor tapabocas bien puesto ]]/Tabla2[[#This Row],[Total vendedor]]</f>
        <v>0.47499999999999998</v>
      </c>
      <c r="R266" s="56">
        <f>Tabla2[[#This Row],[Vendedor sin tapabocas ]]/Tabla2[[#This Row],[Total vendedor]]</f>
        <v>6.25E-2</v>
      </c>
    </row>
    <row r="267" spans="1:18" x14ac:dyDescent="0.25">
      <c r="A267" s="52">
        <f t="shared" si="8"/>
        <v>44365</v>
      </c>
      <c r="B267" s="28" t="s">
        <v>187</v>
      </c>
      <c r="C267" s="1" t="s">
        <v>23</v>
      </c>
      <c r="D267" s="1" t="s">
        <v>34</v>
      </c>
      <c r="E267" s="1" t="s">
        <v>34</v>
      </c>
      <c r="F267" s="2" t="s">
        <v>29</v>
      </c>
      <c r="G267" s="2">
        <v>216</v>
      </c>
      <c r="H267" s="2">
        <v>36</v>
      </c>
      <c r="I267" s="2">
        <v>1</v>
      </c>
      <c r="J267" s="2">
        <v>24</v>
      </c>
      <c r="K267" s="1">
        <v>19</v>
      </c>
      <c r="L267" s="1">
        <v>2</v>
      </c>
      <c r="M267">
        <f t="shared" si="9"/>
        <v>253</v>
      </c>
      <c r="N267">
        <f>Tabla2[[#This Row],[Vendedor tapabocas bien puesto ]]+Tabla2[[#This Row],[Vendedor tapabocas mal puesto ]]+Tabla2[[#This Row],[Vendedor sin tapabocas ]]</f>
        <v>45</v>
      </c>
      <c r="O267" s="57">
        <f>Tabla2[[#This Row],[Tapabocas bien puesto ]]/Tabla2[[#This Row],[Total]]</f>
        <v>0.85375494071146241</v>
      </c>
      <c r="P267" s="56">
        <f>Tabla2[[#This Row],[Sin tapabocas]]/Tabla2[[#This Row],[Total]]</f>
        <v>3.952569169960474E-3</v>
      </c>
      <c r="Q267" s="58">
        <f>Tabla2[[#This Row],[Vendedor tapabocas bien puesto ]]/Tabla2[[#This Row],[Total vendedor]]</f>
        <v>0.53333333333333333</v>
      </c>
      <c r="R267" s="56">
        <f>Tabla2[[#This Row],[Vendedor sin tapabocas ]]/Tabla2[[#This Row],[Total vendedor]]</f>
        <v>4.4444444444444446E-2</v>
      </c>
    </row>
    <row r="268" spans="1:18" x14ac:dyDescent="0.25">
      <c r="A268" s="52">
        <f t="shared" si="8"/>
        <v>44365</v>
      </c>
      <c r="B268" s="28" t="s">
        <v>187</v>
      </c>
      <c r="C268" s="1" t="s">
        <v>23</v>
      </c>
      <c r="D268" s="1" t="s">
        <v>34</v>
      </c>
      <c r="E268" s="1" t="s">
        <v>152</v>
      </c>
      <c r="F268" s="2" t="s">
        <v>13</v>
      </c>
      <c r="G268" s="2">
        <v>337</v>
      </c>
      <c r="H268" s="2">
        <v>62</v>
      </c>
      <c r="I268" s="2">
        <v>4</v>
      </c>
      <c r="J268" s="2">
        <v>80</v>
      </c>
      <c r="K268" s="1">
        <v>44</v>
      </c>
      <c r="L268" s="1">
        <v>1</v>
      </c>
      <c r="M268">
        <f t="shared" si="9"/>
        <v>403</v>
      </c>
      <c r="N268">
        <f>Tabla2[[#This Row],[Vendedor tapabocas bien puesto ]]+Tabla2[[#This Row],[Vendedor tapabocas mal puesto ]]+Tabla2[[#This Row],[Vendedor sin tapabocas ]]</f>
        <v>125</v>
      </c>
      <c r="O268" s="57">
        <f>Tabla2[[#This Row],[Tapabocas bien puesto ]]/Tabla2[[#This Row],[Total]]</f>
        <v>0.83622828784119108</v>
      </c>
      <c r="P268" s="56">
        <f>Tabla2[[#This Row],[Sin tapabocas]]/Tabla2[[#This Row],[Total]]</f>
        <v>9.9255583126550868E-3</v>
      </c>
      <c r="Q268" s="58">
        <f>Tabla2[[#This Row],[Vendedor tapabocas bien puesto ]]/Tabla2[[#This Row],[Total vendedor]]</f>
        <v>0.64</v>
      </c>
      <c r="R268" s="56">
        <f>Tabla2[[#This Row],[Vendedor sin tapabocas ]]/Tabla2[[#This Row],[Total vendedor]]</f>
        <v>8.0000000000000002E-3</v>
      </c>
    </row>
    <row r="269" spans="1:18" x14ac:dyDescent="0.25">
      <c r="A269" s="52">
        <f t="shared" si="8"/>
        <v>44365</v>
      </c>
      <c r="B269" s="28" t="s">
        <v>187</v>
      </c>
      <c r="C269" s="1" t="s">
        <v>23</v>
      </c>
      <c r="D269" s="1" t="s">
        <v>34</v>
      </c>
      <c r="E269" s="1" t="s">
        <v>152</v>
      </c>
      <c r="F269" s="2" t="s">
        <v>14</v>
      </c>
      <c r="G269" s="2">
        <v>294</v>
      </c>
      <c r="H269" s="2">
        <v>65</v>
      </c>
      <c r="I269" s="2">
        <v>4</v>
      </c>
      <c r="J269" s="2">
        <v>61</v>
      </c>
      <c r="K269" s="1">
        <v>54</v>
      </c>
      <c r="L269" s="1">
        <v>7</v>
      </c>
      <c r="M269">
        <f t="shared" si="9"/>
        <v>363</v>
      </c>
      <c r="N269">
        <f>Tabla2[[#This Row],[Vendedor tapabocas bien puesto ]]+Tabla2[[#This Row],[Vendedor tapabocas mal puesto ]]+Tabla2[[#This Row],[Vendedor sin tapabocas ]]</f>
        <v>122</v>
      </c>
      <c r="O269" s="57">
        <f>Tabla2[[#This Row],[Tapabocas bien puesto ]]/Tabla2[[#This Row],[Total]]</f>
        <v>0.80991735537190079</v>
      </c>
      <c r="P269" s="56">
        <f>Tabla2[[#This Row],[Sin tapabocas]]/Tabla2[[#This Row],[Total]]</f>
        <v>1.1019283746556474E-2</v>
      </c>
      <c r="Q269" s="58">
        <f>Tabla2[[#This Row],[Vendedor tapabocas bien puesto ]]/Tabla2[[#This Row],[Total vendedor]]</f>
        <v>0.5</v>
      </c>
      <c r="R269" s="56">
        <f>Tabla2[[#This Row],[Vendedor sin tapabocas ]]/Tabla2[[#This Row],[Total vendedor]]</f>
        <v>5.737704918032787E-2</v>
      </c>
    </row>
    <row r="270" spans="1:18" x14ac:dyDescent="0.25">
      <c r="A270" s="52">
        <f t="shared" si="8"/>
        <v>44366</v>
      </c>
      <c r="B270" s="28" t="s">
        <v>188</v>
      </c>
      <c r="C270" s="1" t="s">
        <v>162</v>
      </c>
      <c r="D270" s="1" t="s">
        <v>80</v>
      </c>
      <c r="E270" s="1"/>
      <c r="F270" s="2" t="s">
        <v>15</v>
      </c>
      <c r="G270" s="2">
        <v>188</v>
      </c>
      <c r="H270" s="2">
        <v>28</v>
      </c>
      <c r="I270" s="2">
        <v>6</v>
      </c>
      <c r="J270" s="2">
        <v>45</v>
      </c>
      <c r="K270" s="1">
        <v>13</v>
      </c>
      <c r="L270" s="1">
        <v>6</v>
      </c>
      <c r="M270">
        <f t="shared" si="9"/>
        <v>222</v>
      </c>
      <c r="N270">
        <f>Tabla2[[#This Row],[Vendedor tapabocas bien puesto ]]+Tabla2[[#This Row],[Vendedor tapabocas mal puesto ]]+Tabla2[[#This Row],[Vendedor sin tapabocas ]]</f>
        <v>64</v>
      </c>
      <c r="O270" s="57">
        <f>Tabla2[[#This Row],[Tapabocas bien puesto ]]/Tabla2[[#This Row],[Total]]</f>
        <v>0.84684684684684686</v>
      </c>
      <c r="P270" s="56">
        <f>Tabla2[[#This Row],[Sin tapabocas]]/Tabla2[[#This Row],[Total]]</f>
        <v>2.7027027027027029E-2</v>
      </c>
      <c r="Q270" s="58">
        <f>Tabla2[[#This Row],[Vendedor tapabocas bien puesto ]]/Tabla2[[#This Row],[Total vendedor]]</f>
        <v>0.703125</v>
      </c>
      <c r="R270" s="56">
        <f>Tabla2[[#This Row],[Vendedor sin tapabocas ]]/Tabla2[[#This Row],[Total vendedor]]</f>
        <v>9.375E-2</v>
      </c>
    </row>
    <row r="271" spans="1:18" x14ac:dyDescent="0.25">
      <c r="A271" s="52">
        <f t="shared" si="8"/>
        <v>44366</v>
      </c>
      <c r="B271" s="28" t="s">
        <v>188</v>
      </c>
      <c r="C271" s="1" t="s">
        <v>23</v>
      </c>
      <c r="D271" s="1" t="s">
        <v>58</v>
      </c>
      <c r="E271" s="1" t="s">
        <v>60</v>
      </c>
      <c r="F271" s="2" t="s">
        <v>14</v>
      </c>
      <c r="G271" s="2">
        <v>191</v>
      </c>
      <c r="H271" s="2">
        <v>29</v>
      </c>
      <c r="I271" s="2">
        <v>8</v>
      </c>
      <c r="J271" s="2">
        <v>3</v>
      </c>
      <c r="K271" s="1">
        <v>5</v>
      </c>
      <c r="L271" s="1">
        <v>0</v>
      </c>
      <c r="M271">
        <f t="shared" si="9"/>
        <v>228</v>
      </c>
      <c r="N271">
        <f>Tabla2[[#This Row],[Vendedor tapabocas bien puesto ]]+Tabla2[[#This Row],[Vendedor tapabocas mal puesto ]]+Tabla2[[#This Row],[Vendedor sin tapabocas ]]</f>
        <v>8</v>
      </c>
      <c r="O271" s="57">
        <f>Tabla2[[#This Row],[Tapabocas bien puesto ]]/Tabla2[[#This Row],[Total]]</f>
        <v>0.83771929824561409</v>
      </c>
      <c r="P271" s="56">
        <f>Tabla2[[#This Row],[Sin tapabocas]]/Tabla2[[#This Row],[Total]]</f>
        <v>3.5087719298245612E-2</v>
      </c>
      <c r="Q271" s="58">
        <f>Tabla2[[#This Row],[Vendedor tapabocas bien puesto ]]/Tabla2[[#This Row],[Total vendedor]]</f>
        <v>0.375</v>
      </c>
      <c r="R271" s="56">
        <f>Tabla2[[#This Row],[Vendedor sin tapabocas ]]/Tabla2[[#This Row],[Total vendedor]]</f>
        <v>0</v>
      </c>
    </row>
    <row r="272" spans="1:18" x14ac:dyDescent="0.25">
      <c r="A272" s="52">
        <f t="shared" si="8"/>
        <v>44366</v>
      </c>
      <c r="B272" s="28" t="s">
        <v>188</v>
      </c>
      <c r="C272" s="1" t="s">
        <v>23</v>
      </c>
      <c r="D272" s="1" t="s">
        <v>58</v>
      </c>
      <c r="E272" s="1" t="s">
        <v>60</v>
      </c>
      <c r="F272" s="2" t="s">
        <v>13</v>
      </c>
      <c r="G272" s="2">
        <v>198</v>
      </c>
      <c r="H272" s="2">
        <v>23</v>
      </c>
      <c r="I272" s="2">
        <v>9</v>
      </c>
      <c r="J272" s="2">
        <v>7</v>
      </c>
      <c r="K272" s="1">
        <v>4</v>
      </c>
      <c r="L272" s="1">
        <v>0</v>
      </c>
      <c r="M272">
        <f t="shared" si="9"/>
        <v>230</v>
      </c>
      <c r="N272">
        <f>Tabla2[[#This Row],[Vendedor tapabocas bien puesto ]]+Tabla2[[#This Row],[Vendedor tapabocas mal puesto ]]+Tabla2[[#This Row],[Vendedor sin tapabocas ]]</f>
        <v>11</v>
      </c>
      <c r="O272" s="57">
        <f>Tabla2[[#This Row],[Tapabocas bien puesto ]]/Tabla2[[#This Row],[Total]]</f>
        <v>0.86086956521739133</v>
      </c>
      <c r="P272" s="56">
        <f>Tabla2[[#This Row],[Sin tapabocas]]/Tabla2[[#This Row],[Total]]</f>
        <v>3.9130434782608699E-2</v>
      </c>
      <c r="Q272" s="58">
        <f>Tabla2[[#This Row],[Vendedor tapabocas bien puesto ]]/Tabla2[[#This Row],[Total vendedor]]</f>
        <v>0.63636363636363635</v>
      </c>
      <c r="R272" s="56">
        <f>Tabla2[[#This Row],[Vendedor sin tapabocas ]]/Tabla2[[#This Row],[Total vendedor]]</f>
        <v>0</v>
      </c>
    </row>
    <row r="273" spans="1:18" x14ac:dyDescent="0.25">
      <c r="A273" s="52">
        <f t="shared" si="8"/>
        <v>44366</v>
      </c>
      <c r="B273" s="28" t="s">
        <v>188</v>
      </c>
      <c r="C273" s="1" t="s">
        <v>23</v>
      </c>
      <c r="D273" s="1" t="s">
        <v>58</v>
      </c>
      <c r="E273" s="1" t="s">
        <v>60</v>
      </c>
      <c r="F273" s="2" t="s">
        <v>14</v>
      </c>
      <c r="G273" s="2">
        <v>199</v>
      </c>
      <c r="H273" s="2">
        <v>27</v>
      </c>
      <c r="I273" s="2">
        <v>8</v>
      </c>
      <c r="J273" s="2">
        <v>8</v>
      </c>
      <c r="K273" s="1">
        <v>5</v>
      </c>
      <c r="L273" s="1">
        <v>2</v>
      </c>
      <c r="M273">
        <f t="shared" si="9"/>
        <v>234</v>
      </c>
      <c r="N273">
        <f>Tabla2[[#This Row],[Vendedor tapabocas bien puesto ]]+Tabla2[[#This Row],[Vendedor tapabocas mal puesto ]]+Tabla2[[#This Row],[Vendedor sin tapabocas ]]</f>
        <v>15</v>
      </c>
      <c r="O273" s="57">
        <f>Tabla2[[#This Row],[Tapabocas bien puesto ]]/Tabla2[[#This Row],[Total]]</f>
        <v>0.8504273504273504</v>
      </c>
      <c r="P273" s="56">
        <f>Tabla2[[#This Row],[Sin tapabocas]]/Tabla2[[#This Row],[Total]]</f>
        <v>3.4188034188034191E-2</v>
      </c>
      <c r="Q273" s="58">
        <f>Tabla2[[#This Row],[Vendedor tapabocas bien puesto ]]/Tabla2[[#This Row],[Total vendedor]]</f>
        <v>0.53333333333333333</v>
      </c>
      <c r="R273" s="56">
        <f>Tabla2[[#This Row],[Vendedor sin tapabocas ]]/Tabla2[[#This Row],[Total vendedor]]</f>
        <v>0.13333333333333333</v>
      </c>
    </row>
    <row r="274" spans="1:18" x14ac:dyDescent="0.25">
      <c r="A274" s="52">
        <f t="shared" si="8"/>
        <v>44366</v>
      </c>
      <c r="B274" s="28" t="s">
        <v>188</v>
      </c>
      <c r="C274" s="1" t="s">
        <v>162</v>
      </c>
      <c r="D274" s="1" t="s">
        <v>80</v>
      </c>
      <c r="E274" s="1"/>
      <c r="F274" s="2" t="s">
        <v>14</v>
      </c>
      <c r="G274" s="2">
        <v>206</v>
      </c>
      <c r="H274" s="2">
        <v>27</v>
      </c>
      <c r="I274" s="2">
        <v>10</v>
      </c>
      <c r="J274" s="2">
        <v>12</v>
      </c>
      <c r="K274" s="1">
        <v>3</v>
      </c>
      <c r="L274" s="1">
        <v>0</v>
      </c>
      <c r="M274">
        <f t="shared" si="9"/>
        <v>243</v>
      </c>
      <c r="N274">
        <f>Tabla2[[#This Row],[Vendedor tapabocas bien puesto ]]+Tabla2[[#This Row],[Vendedor tapabocas mal puesto ]]+Tabla2[[#This Row],[Vendedor sin tapabocas ]]</f>
        <v>15</v>
      </c>
      <c r="O274" s="57">
        <f>Tabla2[[#This Row],[Tapabocas bien puesto ]]/Tabla2[[#This Row],[Total]]</f>
        <v>0.84773662551440332</v>
      </c>
      <c r="P274" s="56">
        <f>Tabla2[[#This Row],[Sin tapabocas]]/Tabla2[[#This Row],[Total]]</f>
        <v>4.1152263374485597E-2</v>
      </c>
      <c r="Q274" s="58">
        <f>Tabla2[[#This Row],[Vendedor tapabocas bien puesto ]]/Tabla2[[#This Row],[Total vendedor]]</f>
        <v>0.8</v>
      </c>
      <c r="R274" s="56">
        <f>Tabla2[[#This Row],[Vendedor sin tapabocas ]]/Tabla2[[#This Row],[Total vendedor]]</f>
        <v>0</v>
      </c>
    </row>
    <row r="275" spans="1:18" x14ac:dyDescent="0.25">
      <c r="A275" s="52">
        <f t="shared" si="8"/>
        <v>44366</v>
      </c>
      <c r="B275" s="28" t="s">
        <v>188</v>
      </c>
      <c r="C275" s="1" t="s">
        <v>162</v>
      </c>
      <c r="D275" s="1" t="s">
        <v>80</v>
      </c>
      <c r="E275" s="1"/>
      <c r="F275" s="2" t="s">
        <v>14</v>
      </c>
      <c r="G275" s="2">
        <v>227</v>
      </c>
      <c r="H275" s="2">
        <v>52</v>
      </c>
      <c r="I275" s="2">
        <v>7</v>
      </c>
      <c r="J275" s="2">
        <v>9</v>
      </c>
      <c r="K275" s="1">
        <v>12</v>
      </c>
      <c r="L275" s="1">
        <v>0</v>
      </c>
      <c r="M275">
        <f t="shared" si="9"/>
        <v>286</v>
      </c>
      <c r="N275">
        <f>Tabla2[[#This Row],[Vendedor tapabocas bien puesto ]]+Tabla2[[#This Row],[Vendedor tapabocas mal puesto ]]+Tabla2[[#This Row],[Vendedor sin tapabocas ]]</f>
        <v>21</v>
      </c>
      <c r="O275" s="57">
        <f>Tabla2[[#This Row],[Tapabocas bien puesto ]]/Tabla2[[#This Row],[Total]]</f>
        <v>0.79370629370629375</v>
      </c>
      <c r="P275" s="56">
        <f>Tabla2[[#This Row],[Sin tapabocas]]/Tabla2[[#This Row],[Total]]</f>
        <v>2.4475524475524476E-2</v>
      </c>
      <c r="Q275" s="58">
        <f>Tabla2[[#This Row],[Vendedor tapabocas bien puesto ]]/Tabla2[[#This Row],[Total vendedor]]</f>
        <v>0.42857142857142855</v>
      </c>
      <c r="R275" s="56">
        <f>Tabla2[[#This Row],[Vendedor sin tapabocas ]]/Tabla2[[#This Row],[Total vendedor]]</f>
        <v>0</v>
      </c>
    </row>
    <row r="276" spans="1:18" x14ac:dyDescent="0.25">
      <c r="A276" s="52">
        <f t="shared" si="8"/>
        <v>44368</v>
      </c>
      <c r="B276" s="28" t="s">
        <v>189</v>
      </c>
      <c r="C276" s="1" t="s">
        <v>190</v>
      </c>
      <c r="D276" s="1" t="s">
        <v>30</v>
      </c>
      <c r="E276" s="1" t="s">
        <v>137</v>
      </c>
      <c r="F276" s="2" t="s">
        <v>14</v>
      </c>
      <c r="G276" s="2">
        <v>197</v>
      </c>
      <c r="H276" s="2">
        <v>45</v>
      </c>
      <c r="I276" s="2">
        <v>51</v>
      </c>
      <c r="J276" s="2">
        <v>21</v>
      </c>
      <c r="K276" s="1">
        <v>22</v>
      </c>
      <c r="L276" s="1">
        <v>3</v>
      </c>
      <c r="M276">
        <f t="shared" si="9"/>
        <v>293</v>
      </c>
      <c r="N276">
        <f>Tabla2[[#This Row],[Vendedor tapabocas bien puesto ]]+Tabla2[[#This Row],[Vendedor tapabocas mal puesto ]]+Tabla2[[#This Row],[Vendedor sin tapabocas ]]</f>
        <v>46</v>
      </c>
      <c r="O276" s="57">
        <f>Tabla2[[#This Row],[Tapabocas bien puesto ]]/Tabla2[[#This Row],[Total]]</f>
        <v>0.67235494880546076</v>
      </c>
      <c r="P276" s="56">
        <f>Tabla2[[#This Row],[Sin tapabocas]]/Tabla2[[#This Row],[Total]]</f>
        <v>0.17406143344709898</v>
      </c>
      <c r="Q276" s="58">
        <f>Tabla2[[#This Row],[Vendedor tapabocas bien puesto ]]/Tabla2[[#This Row],[Total vendedor]]</f>
        <v>0.45652173913043476</v>
      </c>
      <c r="R276" s="56">
        <f>Tabla2[[#This Row],[Vendedor sin tapabocas ]]/Tabla2[[#This Row],[Total vendedor]]</f>
        <v>6.5217391304347824E-2</v>
      </c>
    </row>
    <row r="277" spans="1:18" x14ac:dyDescent="0.25">
      <c r="A277" s="52">
        <f t="shared" si="8"/>
        <v>44368</v>
      </c>
      <c r="B277" s="28" t="s">
        <v>189</v>
      </c>
      <c r="C277" s="1" t="s">
        <v>190</v>
      </c>
      <c r="D277" s="1" t="s">
        <v>30</v>
      </c>
      <c r="E277" s="1" t="s">
        <v>32</v>
      </c>
      <c r="F277" s="2" t="s">
        <v>13</v>
      </c>
      <c r="G277" s="2">
        <v>18</v>
      </c>
      <c r="H277" s="2">
        <v>5</v>
      </c>
      <c r="I277" s="2">
        <v>1</v>
      </c>
      <c r="J277" s="2">
        <v>0</v>
      </c>
      <c r="K277" s="1">
        <v>2</v>
      </c>
      <c r="L277" s="1">
        <v>0</v>
      </c>
      <c r="M277">
        <f t="shared" si="9"/>
        <v>24</v>
      </c>
      <c r="N277">
        <f>Tabla2[[#This Row],[Vendedor tapabocas bien puesto ]]+Tabla2[[#This Row],[Vendedor tapabocas mal puesto ]]+Tabla2[[#This Row],[Vendedor sin tapabocas ]]</f>
        <v>2</v>
      </c>
      <c r="O277" s="57">
        <f>Tabla2[[#This Row],[Tapabocas bien puesto ]]/Tabla2[[#This Row],[Total]]</f>
        <v>0.75</v>
      </c>
      <c r="P277" s="56">
        <f>Tabla2[[#This Row],[Sin tapabocas]]/Tabla2[[#This Row],[Total]]</f>
        <v>4.1666666666666664E-2</v>
      </c>
      <c r="Q277" s="58">
        <f>Tabla2[[#This Row],[Vendedor tapabocas bien puesto ]]/Tabla2[[#This Row],[Total vendedor]]</f>
        <v>0</v>
      </c>
      <c r="R277" s="56">
        <f>Tabla2[[#This Row],[Vendedor sin tapabocas ]]/Tabla2[[#This Row],[Total vendedor]]</f>
        <v>0</v>
      </c>
    </row>
    <row r="278" spans="1:18" x14ac:dyDescent="0.25">
      <c r="A278" s="52">
        <f t="shared" si="8"/>
        <v>44368</v>
      </c>
      <c r="B278" s="28" t="s">
        <v>189</v>
      </c>
      <c r="C278" s="1" t="s">
        <v>191</v>
      </c>
      <c r="D278" s="1" t="s">
        <v>83</v>
      </c>
      <c r="E278" s="1" t="s">
        <v>192</v>
      </c>
      <c r="F278" s="2" t="s">
        <v>14</v>
      </c>
      <c r="G278" s="2">
        <v>230</v>
      </c>
      <c r="H278" s="2">
        <v>56</v>
      </c>
      <c r="I278" s="2">
        <v>4</v>
      </c>
      <c r="J278" s="2">
        <v>66</v>
      </c>
      <c r="K278" s="1">
        <v>68</v>
      </c>
      <c r="L278" s="1">
        <v>5</v>
      </c>
      <c r="M278">
        <f t="shared" si="9"/>
        <v>290</v>
      </c>
      <c r="N278">
        <f>Tabla2[[#This Row],[Vendedor tapabocas bien puesto ]]+Tabla2[[#This Row],[Vendedor tapabocas mal puesto ]]+Tabla2[[#This Row],[Vendedor sin tapabocas ]]</f>
        <v>139</v>
      </c>
      <c r="O278" s="57">
        <f>Tabla2[[#This Row],[Tapabocas bien puesto ]]/Tabla2[[#This Row],[Total]]</f>
        <v>0.7931034482758621</v>
      </c>
      <c r="P278" s="56">
        <f>Tabla2[[#This Row],[Sin tapabocas]]/Tabla2[[#This Row],[Total]]</f>
        <v>1.3793103448275862E-2</v>
      </c>
      <c r="Q278" s="58">
        <f>Tabla2[[#This Row],[Vendedor tapabocas bien puesto ]]/Tabla2[[#This Row],[Total vendedor]]</f>
        <v>0.47482014388489208</v>
      </c>
      <c r="R278" s="56">
        <f>Tabla2[[#This Row],[Vendedor sin tapabocas ]]/Tabla2[[#This Row],[Total vendedor]]</f>
        <v>3.5971223021582732E-2</v>
      </c>
    </row>
    <row r="279" spans="1:18" x14ac:dyDescent="0.25">
      <c r="A279" s="52">
        <f t="shared" si="8"/>
        <v>44368</v>
      </c>
      <c r="B279" s="28" t="s">
        <v>189</v>
      </c>
      <c r="C279" s="1" t="s">
        <v>193</v>
      </c>
      <c r="D279" s="1" t="s">
        <v>83</v>
      </c>
      <c r="E279" s="1" t="s">
        <v>192</v>
      </c>
      <c r="F279" s="2" t="s">
        <v>14</v>
      </c>
      <c r="G279" s="2">
        <v>220</v>
      </c>
      <c r="H279" s="2">
        <v>41</v>
      </c>
      <c r="I279" s="2">
        <v>7</v>
      </c>
      <c r="J279" s="2">
        <v>16</v>
      </c>
      <c r="K279" s="1">
        <v>12</v>
      </c>
      <c r="L279" s="1">
        <v>0</v>
      </c>
      <c r="M279">
        <f t="shared" si="9"/>
        <v>268</v>
      </c>
      <c r="N279">
        <f>Tabla2[[#This Row],[Vendedor tapabocas bien puesto ]]+Tabla2[[#This Row],[Vendedor tapabocas mal puesto ]]+Tabla2[[#This Row],[Vendedor sin tapabocas ]]</f>
        <v>28</v>
      </c>
      <c r="O279" s="57">
        <f>Tabla2[[#This Row],[Tapabocas bien puesto ]]/Tabla2[[#This Row],[Total]]</f>
        <v>0.82089552238805974</v>
      </c>
      <c r="P279" s="56">
        <f>Tabla2[[#This Row],[Sin tapabocas]]/Tabla2[[#This Row],[Total]]</f>
        <v>2.6119402985074626E-2</v>
      </c>
      <c r="Q279" s="58">
        <f>Tabla2[[#This Row],[Vendedor tapabocas bien puesto ]]/Tabla2[[#This Row],[Total vendedor]]</f>
        <v>0.5714285714285714</v>
      </c>
      <c r="R279" s="56">
        <f>Tabla2[[#This Row],[Vendedor sin tapabocas ]]/Tabla2[[#This Row],[Total vendedor]]</f>
        <v>0</v>
      </c>
    </row>
    <row r="280" spans="1:18" x14ac:dyDescent="0.25">
      <c r="A280" s="52">
        <f t="shared" si="8"/>
        <v>44368</v>
      </c>
      <c r="B280" s="28" t="s">
        <v>189</v>
      </c>
      <c r="C280" s="1" t="s">
        <v>193</v>
      </c>
      <c r="D280" s="1" t="s">
        <v>83</v>
      </c>
      <c r="E280" s="1" t="s">
        <v>146</v>
      </c>
      <c r="F280" s="2" t="s">
        <v>14</v>
      </c>
      <c r="G280" s="2">
        <v>161</v>
      </c>
      <c r="H280" s="2">
        <v>52</v>
      </c>
      <c r="I280" s="2">
        <v>5</v>
      </c>
      <c r="J280" s="2">
        <v>19</v>
      </c>
      <c r="K280" s="1">
        <v>35</v>
      </c>
      <c r="L280" s="1">
        <v>2</v>
      </c>
      <c r="M280">
        <f t="shared" si="9"/>
        <v>218</v>
      </c>
      <c r="N280">
        <f>Tabla2[[#This Row],[Vendedor tapabocas bien puesto ]]+Tabla2[[#This Row],[Vendedor tapabocas mal puesto ]]+Tabla2[[#This Row],[Vendedor sin tapabocas ]]</f>
        <v>56</v>
      </c>
      <c r="O280" s="57">
        <f>Tabla2[[#This Row],[Tapabocas bien puesto ]]/Tabla2[[#This Row],[Total]]</f>
        <v>0.73853211009174313</v>
      </c>
      <c r="P280" s="56">
        <f>Tabla2[[#This Row],[Sin tapabocas]]/Tabla2[[#This Row],[Total]]</f>
        <v>2.2935779816513763E-2</v>
      </c>
      <c r="Q280" s="58">
        <f>Tabla2[[#This Row],[Vendedor tapabocas bien puesto ]]/Tabla2[[#This Row],[Total vendedor]]</f>
        <v>0.3392857142857143</v>
      </c>
      <c r="R280" s="56">
        <f>Tabla2[[#This Row],[Vendedor sin tapabocas ]]/Tabla2[[#This Row],[Total vendedor]]</f>
        <v>3.5714285714285712E-2</v>
      </c>
    </row>
    <row r="281" spans="1:18" x14ac:dyDescent="0.25">
      <c r="A281" s="52">
        <f t="shared" si="8"/>
        <v>44368</v>
      </c>
      <c r="B281" s="28" t="s">
        <v>189</v>
      </c>
      <c r="C281" s="1" t="s">
        <v>194</v>
      </c>
      <c r="D281" s="1" t="s">
        <v>83</v>
      </c>
      <c r="E281" s="1" t="s">
        <v>195</v>
      </c>
      <c r="F281" s="2" t="s">
        <v>14</v>
      </c>
      <c r="G281" s="2">
        <v>161</v>
      </c>
      <c r="H281" s="2">
        <v>52</v>
      </c>
      <c r="I281" s="2">
        <v>5</v>
      </c>
      <c r="J281" s="2">
        <v>19</v>
      </c>
      <c r="K281" s="1">
        <v>35</v>
      </c>
      <c r="L281" s="1">
        <v>2</v>
      </c>
      <c r="M281">
        <f t="shared" si="9"/>
        <v>218</v>
      </c>
      <c r="N281">
        <f>Tabla2[[#This Row],[Vendedor tapabocas bien puesto ]]+Tabla2[[#This Row],[Vendedor tapabocas mal puesto ]]+Tabla2[[#This Row],[Vendedor sin tapabocas ]]</f>
        <v>56</v>
      </c>
      <c r="O281" s="57">
        <f>Tabla2[[#This Row],[Tapabocas bien puesto ]]/Tabla2[[#This Row],[Total]]</f>
        <v>0.73853211009174313</v>
      </c>
      <c r="P281" s="56">
        <f>Tabla2[[#This Row],[Sin tapabocas]]/Tabla2[[#This Row],[Total]]</f>
        <v>2.2935779816513763E-2</v>
      </c>
      <c r="Q281" s="58">
        <f>Tabla2[[#This Row],[Vendedor tapabocas bien puesto ]]/Tabla2[[#This Row],[Total vendedor]]</f>
        <v>0.3392857142857143</v>
      </c>
      <c r="R281" s="56">
        <f>Tabla2[[#This Row],[Vendedor sin tapabocas ]]/Tabla2[[#This Row],[Total vendedor]]</f>
        <v>3.5714285714285712E-2</v>
      </c>
    </row>
    <row r="282" spans="1:18" x14ac:dyDescent="0.25">
      <c r="A282" s="52">
        <f t="shared" si="8"/>
        <v>44368</v>
      </c>
      <c r="B282" s="28" t="s">
        <v>189</v>
      </c>
      <c r="C282" s="1" t="s">
        <v>196</v>
      </c>
      <c r="D282" s="1" t="s">
        <v>18</v>
      </c>
      <c r="E282" s="1" t="s">
        <v>197</v>
      </c>
      <c r="F282" s="2" t="s">
        <v>15</v>
      </c>
      <c r="G282" s="2">
        <v>229</v>
      </c>
      <c r="H282" s="2">
        <v>52</v>
      </c>
      <c r="I282" s="2">
        <v>9</v>
      </c>
      <c r="J282" s="2">
        <v>12</v>
      </c>
      <c r="K282" s="1">
        <v>16</v>
      </c>
      <c r="L282" s="1">
        <v>0</v>
      </c>
      <c r="M282">
        <f t="shared" si="9"/>
        <v>290</v>
      </c>
      <c r="N282">
        <f>Tabla2[[#This Row],[Vendedor tapabocas bien puesto ]]+Tabla2[[#This Row],[Vendedor tapabocas mal puesto ]]+Tabla2[[#This Row],[Vendedor sin tapabocas ]]</f>
        <v>28</v>
      </c>
      <c r="O282" s="57">
        <f>Tabla2[[#This Row],[Tapabocas bien puesto ]]/Tabla2[[#This Row],[Total]]</f>
        <v>0.78965517241379313</v>
      </c>
      <c r="P282" s="56">
        <f>Tabla2[[#This Row],[Sin tapabocas]]/Tabla2[[#This Row],[Total]]</f>
        <v>3.1034482758620689E-2</v>
      </c>
      <c r="Q282" s="58">
        <f>Tabla2[[#This Row],[Vendedor tapabocas bien puesto ]]/Tabla2[[#This Row],[Total vendedor]]</f>
        <v>0.42857142857142855</v>
      </c>
      <c r="R282" s="56">
        <f>Tabla2[[#This Row],[Vendedor sin tapabocas ]]/Tabla2[[#This Row],[Total vendedor]]</f>
        <v>0</v>
      </c>
    </row>
    <row r="283" spans="1:18" x14ac:dyDescent="0.25">
      <c r="A283" s="52">
        <f t="shared" si="8"/>
        <v>44368</v>
      </c>
      <c r="B283" s="28" t="s">
        <v>189</v>
      </c>
      <c r="C283" s="1" t="s">
        <v>198</v>
      </c>
      <c r="D283" s="1" t="s">
        <v>18</v>
      </c>
      <c r="E283" s="1" t="s">
        <v>47</v>
      </c>
      <c r="F283" s="2" t="s">
        <v>14</v>
      </c>
      <c r="G283" s="2">
        <v>92</v>
      </c>
      <c r="H283" s="2">
        <v>35</v>
      </c>
      <c r="I283" s="2">
        <v>4</v>
      </c>
      <c r="J283" s="2">
        <v>25</v>
      </c>
      <c r="K283" s="1">
        <v>11</v>
      </c>
      <c r="L283" s="1">
        <v>2</v>
      </c>
      <c r="M283">
        <f t="shared" si="9"/>
        <v>131</v>
      </c>
      <c r="N283">
        <f>Tabla2[[#This Row],[Vendedor tapabocas bien puesto ]]+Tabla2[[#This Row],[Vendedor tapabocas mal puesto ]]+Tabla2[[#This Row],[Vendedor sin tapabocas ]]</f>
        <v>38</v>
      </c>
      <c r="O283" s="57">
        <f>Tabla2[[#This Row],[Tapabocas bien puesto ]]/Tabla2[[#This Row],[Total]]</f>
        <v>0.70229007633587781</v>
      </c>
      <c r="P283" s="56">
        <f>Tabla2[[#This Row],[Sin tapabocas]]/Tabla2[[#This Row],[Total]]</f>
        <v>3.0534351145038167E-2</v>
      </c>
      <c r="Q283" s="58">
        <f>Tabla2[[#This Row],[Vendedor tapabocas bien puesto ]]/Tabla2[[#This Row],[Total vendedor]]</f>
        <v>0.65789473684210531</v>
      </c>
      <c r="R283" s="56">
        <f>Tabla2[[#This Row],[Vendedor sin tapabocas ]]/Tabla2[[#This Row],[Total vendedor]]</f>
        <v>5.2631578947368418E-2</v>
      </c>
    </row>
    <row r="284" spans="1:18" x14ac:dyDescent="0.25">
      <c r="A284" s="52">
        <f t="shared" si="8"/>
        <v>44368</v>
      </c>
      <c r="B284" s="28" t="s">
        <v>189</v>
      </c>
      <c r="C284" s="1" t="s">
        <v>196</v>
      </c>
      <c r="D284" s="1" t="s">
        <v>18</v>
      </c>
      <c r="E284" s="1" t="s">
        <v>175</v>
      </c>
      <c r="F284" s="2" t="s">
        <v>14</v>
      </c>
      <c r="G284" s="2">
        <v>139</v>
      </c>
      <c r="H284" s="2">
        <v>25</v>
      </c>
      <c r="I284" s="2">
        <v>3</v>
      </c>
      <c r="J284" s="2">
        <v>12</v>
      </c>
      <c r="K284" s="1">
        <v>3</v>
      </c>
      <c r="L284" s="1">
        <v>0</v>
      </c>
      <c r="M284">
        <f t="shared" si="9"/>
        <v>167</v>
      </c>
      <c r="N284">
        <f>Tabla2[[#This Row],[Vendedor tapabocas bien puesto ]]+Tabla2[[#This Row],[Vendedor tapabocas mal puesto ]]+Tabla2[[#This Row],[Vendedor sin tapabocas ]]</f>
        <v>15</v>
      </c>
      <c r="O284" s="57">
        <f>Tabla2[[#This Row],[Tapabocas bien puesto ]]/Tabla2[[#This Row],[Total]]</f>
        <v>0.83233532934131738</v>
      </c>
      <c r="P284" s="56">
        <f>Tabla2[[#This Row],[Sin tapabocas]]/Tabla2[[#This Row],[Total]]</f>
        <v>1.7964071856287425E-2</v>
      </c>
      <c r="Q284" s="58">
        <f>Tabla2[[#This Row],[Vendedor tapabocas bien puesto ]]/Tabla2[[#This Row],[Total vendedor]]</f>
        <v>0.8</v>
      </c>
      <c r="R284" s="56">
        <f>Tabla2[[#This Row],[Vendedor sin tapabocas ]]/Tabla2[[#This Row],[Total vendedor]]</f>
        <v>0</v>
      </c>
    </row>
    <row r="285" spans="1:18" x14ac:dyDescent="0.25">
      <c r="A285" s="52">
        <f t="shared" si="8"/>
        <v>44369</v>
      </c>
      <c r="B285" s="28" t="s">
        <v>199</v>
      </c>
      <c r="C285" s="1" t="s">
        <v>200</v>
      </c>
      <c r="D285" s="1" t="s">
        <v>48</v>
      </c>
      <c r="E285" s="1" t="s">
        <v>51</v>
      </c>
      <c r="F285" s="2" t="s">
        <v>14</v>
      </c>
      <c r="G285" s="2">
        <v>410</v>
      </c>
      <c r="H285" s="2">
        <v>78</v>
      </c>
      <c r="I285" s="2">
        <v>9</v>
      </c>
      <c r="J285" s="2">
        <v>18</v>
      </c>
      <c r="K285" s="1">
        <v>13</v>
      </c>
      <c r="L285" s="1">
        <v>1</v>
      </c>
      <c r="M285">
        <f t="shared" si="9"/>
        <v>497</v>
      </c>
      <c r="N285">
        <f>Tabla2[[#This Row],[Vendedor tapabocas bien puesto ]]+Tabla2[[#This Row],[Vendedor tapabocas mal puesto ]]+Tabla2[[#This Row],[Vendedor sin tapabocas ]]</f>
        <v>32</v>
      </c>
      <c r="O285" s="57">
        <f>Tabla2[[#This Row],[Tapabocas bien puesto ]]/Tabla2[[#This Row],[Total]]</f>
        <v>0.82494969818913477</v>
      </c>
      <c r="P285" s="56">
        <f>Tabla2[[#This Row],[Sin tapabocas]]/Tabla2[[#This Row],[Total]]</f>
        <v>1.8108651911468814E-2</v>
      </c>
      <c r="Q285" s="58">
        <f>Tabla2[[#This Row],[Vendedor tapabocas bien puesto ]]/Tabla2[[#This Row],[Total vendedor]]</f>
        <v>0.5625</v>
      </c>
      <c r="R285" s="56">
        <f>Tabla2[[#This Row],[Vendedor sin tapabocas ]]/Tabla2[[#This Row],[Total vendedor]]</f>
        <v>3.125E-2</v>
      </c>
    </row>
    <row r="286" spans="1:18" x14ac:dyDescent="0.25">
      <c r="A286" s="52">
        <f t="shared" si="8"/>
        <v>44369</v>
      </c>
      <c r="B286" s="28" t="s">
        <v>199</v>
      </c>
      <c r="C286" s="1" t="s">
        <v>191</v>
      </c>
      <c r="D286" s="1" t="s">
        <v>48</v>
      </c>
      <c r="E286" s="1" t="s">
        <v>51</v>
      </c>
      <c r="F286" s="2" t="s">
        <v>14</v>
      </c>
      <c r="G286" s="2">
        <v>373</v>
      </c>
      <c r="H286" s="2">
        <v>96</v>
      </c>
      <c r="I286" s="2">
        <v>21</v>
      </c>
      <c r="J286" s="2">
        <v>22</v>
      </c>
      <c r="K286" s="1">
        <v>17</v>
      </c>
      <c r="L286" s="1">
        <v>2</v>
      </c>
      <c r="M286">
        <f t="shared" si="9"/>
        <v>490</v>
      </c>
      <c r="N286">
        <f>Tabla2[[#This Row],[Vendedor tapabocas bien puesto ]]+Tabla2[[#This Row],[Vendedor tapabocas mal puesto ]]+Tabla2[[#This Row],[Vendedor sin tapabocas ]]</f>
        <v>41</v>
      </c>
      <c r="O286" s="57">
        <f>Tabla2[[#This Row],[Tapabocas bien puesto ]]/Tabla2[[#This Row],[Total]]</f>
        <v>0.76122448979591839</v>
      </c>
      <c r="P286" s="56">
        <f>Tabla2[[#This Row],[Sin tapabocas]]/Tabla2[[#This Row],[Total]]</f>
        <v>4.2857142857142858E-2</v>
      </c>
      <c r="Q286" s="58">
        <f>Tabla2[[#This Row],[Vendedor tapabocas bien puesto ]]/Tabla2[[#This Row],[Total vendedor]]</f>
        <v>0.53658536585365857</v>
      </c>
      <c r="R286" s="56">
        <f>Tabla2[[#This Row],[Vendedor sin tapabocas ]]/Tabla2[[#This Row],[Total vendedor]]</f>
        <v>4.878048780487805E-2</v>
      </c>
    </row>
    <row r="287" spans="1:18" x14ac:dyDescent="0.25">
      <c r="A287" s="52">
        <f t="shared" si="8"/>
        <v>44369</v>
      </c>
      <c r="B287" s="28" t="s">
        <v>199</v>
      </c>
      <c r="C287" s="1" t="s">
        <v>200</v>
      </c>
      <c r="D287" s="1" t="s">
        <v>48</v>
      </c>
      <c r="E287" s="1" t="s">
        <v>201</v>
      </c>
      <c r="F287" s="2" t="s">
        <v>14</v>
      </c>
      <c r="G287" s="2">
        <v>265</v>
      </c>
      <c r="H287" s="2">
        <v>75</v>
      </c>
      <c r="I287" s="2">
        <v>20</v>
      </c>
      <c r="J287" s="2">
        <v>20</v>
      </c>
      <c r="K287" s="1">
        <v>21</v>
      </c>
      <c r="L287" s="1">
        <v>1</v>
      </c>
      <c r="M287">
        <f t="shared" si="9"/>
        <v>360</v>
      </c>
      <c r="N287">
        <f>Tabla2[[#This Row],[Vendedor tapabocas bien puesto ]]+Tabla2[[#This Row],[Vendedor tapabocas mal puesto ]]+Tabla2[[#This Row],[Vendedor sin tapabocas ]]</f>
        <v>42</v>
      </c>
      <c r="O287" s="57">
        <f>Tabla2[[#This Row],[Tapabocas bien puesto ]]/Tabla2[[#This Row],[Total]]</f>
        <v>0.73611111111111116</v>
      </c>
      <c r="P287" s="56">
        <f>Tabla2[[#This Row],[Sin tapabocas]]/Tabla2[[#This Row],[Total]]</f>
        <v>5.5555555555555552E-2</v>
      </c>
      <c r="Q287" s="58">
        <f>Tabla2[[#This Row],[Vendedor tapabocas bien puesto ]]/Tabla2[[#This Row],[Total vendedor]]</f>
        <v>0.47619047619047616</v>
      </c>
      <c r="R287" s="56">
        <f>Tabla2[[#This Row],[Vendedor sin tapabocas ]]/Tabla2[[#This Row],[Total vendedor]]</f>
        <v>2.3809523809523808E-2</v>
      </c>
    </row>
    <row r="288" spans="1:18" x14ac:dyDescent="0.25">
      <c r="A288" s="52">
        <f t="shared" si="8"/>
        <v>44369</v>
      </c>
      <c r="B288" s="28" t="s">
        <v>199</v>
      </c>
      <c r="C288" s="1" t="s">
        <v>141</v>
      </c>
      <c r="D288" s="1" t="s">
        <v>53</v>
      </c>
      <c r="E288" s="1" t="s">
        <v>202</v>
      </c>
      <c r="F288" s="2" t="s">
        <v>13</v>
      </c>
      <c r="G288" s="2">
        <v>98</v>
      </c>
      <c r="H288" s="2">
        <v>23</v>
      </c>
      <c r="I288" s="2">
        <v>0</v>
      </c>
      <c r="J288" s="2">
        <v>5</v>
      </c>
      <c r="K288" s="1">
        <v>4</v>
      </c>
      <c r="L288" s="1">
        <v>0</v>
      </c>
      <c r="M288">
        <f t="shared" si="9"/>
        <v>121</v>
      </c>
      <c r="N288">
        <f>Tabla2[[#This Row],[Vendedor tapabocas bien puesto ]]+Tabla2[[#This Row],[Vendedor tapabocas mal puesto ]]+Tabla2[[#This Row],[Vendedor sin tapabocas ]]</f>
        <v>9</v>
      </c>
      <c r="O288" s="57">
        <f>Tabla2[[#This Row],[Tapabocas bien puesto ]]/Tabla2[[#This Row],[Total]]</f>
        <v>0.80991735537190079</v>
      </c>
      <c r="P288" s="56">
        <f>Tabla2[[#This Row],[Sin tapabocas]]/Tabla2[[#This Row],[Total]]</f>
        <v>0</v>
      </c>
      <c r="Q288" s="58">
        <f>Tabla2[[#This Row],[Vendedor tapabocas bien puesto ]]/Tabla2[[#This Row],[Total vendedor]]</f>
        <v>0.55555555555555558</v>
      </c>
      <c r="R288" s="56">
        <f>Tabla2[[#This Row],[Vendedor sin tapabocas ]]/Tabla2[[#This Row],[Total vendedor]]</f>
        <v>0</v>
      </c>
    </row>
    <row r="289" spans="1:18" x14ac:dyDescent="0.25">
      <c r="A289" s="52">
        <f t="shared" si="8"/>
        <v>44369</v>
      </c>
      <c r="B289" s="28" t="s">
        <v>199</v>
      </c>
      <c r="C289" s="1" t="s">
        <v>141</v>
      </c>
      <c r="D289" s="1" t="s">
        <v>53</v>
      </c>
      <c r="E289" s="1" t="s">
        <v>172</v>
      </c>
      <c r="F289" s="2" t="s">
        <v>14</v>
      </c>
      <c r="G289" s="2">
        <v>210</v>
      </c>
      <c r="H289" s="2">
        <v>101</v>
      </c>
      <c r="I289" s="2">
        <v>3</v>
      </c>
      <c r="J289" s="2">
        <v>16</v>
      </c>
      <c r="K289" s="1">
        <v>24</v>
      </c>
      <c r="L289" s="1">
        <v>2</v>
      </c>
      <c r="M289">
        <f t="shared" si="9"/>
        <v>314</v>
      </c>
      <c r="N289">
        <f>Tabla2[[#This Row],[Vendedor tapabocas bien puesto ]]+Tabla2[[#This Row],[Vendedor tapabocas mal puesto ]]+Tabla2[[#This Row],[Vendedor sin tapabocas ]]</f>
        <v>42</v>
      </c>
      <c r="O289" s="57">
        <f>Tabla2[[#This Row],[Tapabocas bien puesto ]]/Tabla2[[#This Row],[Total]]</f>
        <v>0.66878980891719741</v>
      </c>
      <c r="P289" s="56">
        <f>Tabla2[[#This Row],[Sin tapabocas]]/Tabla2[[#This Row],[Total]]</f>
        <v>9.5541401273885346E-3</v>
      </c>
      <c r="Q289" s="58">
        <f>Tabla2[[#This Row],[Vendedor tapabocas bien puesto ]]/Tabla2[[#This Row],[Total vendedor]]</f>
        <v>0.38095238095238093</v>
      </c>
      <c r="R289" s="56">
        <f>Tabla2[[#This Row],[Vendedor sin tapabocas ]]/Tabla2[[#This Row],[Total vendedor]]</f>
        <v>4.7619047619047616E-2</v>
      </c>
    </row>
    <row r="290" spans="1:18" x14ac:dyDescent="0.25">
      <c r="A290" s="52">
        <f t="shared" si="8"/>
        <v>44369</v>
      </c>
      <c r="B290" s="28" t="s">
        <v>199</v>
      </c>
      <c r="C290" s="1" t="s">
        <v>203</v>
      </c>
      <c r="D290" s="1" t="s">
        <v>53</v>
      </c>
      <c r="E290" s="1" t="s">
        <v>204</v>
      </c>
      <c r="F290" s="2" t="s">
        <v>15</v>
      </c>
      <c r="G290" s="2">
        <v>599</v>
      </c>
      <c r="H290" s="2">
        <v>163</v>
      </c>
      <c r="I290" s="2">
        <v>0</v>
      </c>
      <c r="J290" s="2">
        <v>49</v>
      </c>
      <c r="K290" s="1">
        <v>43</v>
      </c>
      <c r="L290" s="1">
        <v>6</v>
      </c>
      <c r="M290">
        <f t="shared" si="9"/>
        <v>762</v>
      </c>
      <c r="N290">
        <f>Tabla2[[#This Row],[Vendedor tapabocas bien puesto ]]+Tabla2[[#This Row],[Vendedor tapabocas mal puesto ]]+Tabla2[[#This Row],[Vendedor sin tapabocas ]]</f>
        <v>98</v>
      </c>
      <c r="O290" s="57">
        <f>Tabla2[[#This Row],[Tapabocas bien puesto ]]/Tabla2[[#This Row],[Total]]</f>
        <v>0.78608923884514437</v>
      </c>
      <c r="P290" s="56">
        <f>Tabla2[[#This Row],[Sin tapabocas]]/Tabla2[[#This Row],[Total]]</f>
        <v>0</v>
      </c>
      <c r="Q290" s="58">
        <f>Tabla2[[#This Row],[Vendedor tapabocas bien puesto ]]/Tabla2[[#This Row],[Total vendedor]]</f>
        <v>0.5</v>
      </c>
      <c r="R290" s="56">
        <f>Tabla2[[#This Row],[Vendedor sin tapabocas ]]/Tabla2[[#This Row],[Total vendedor]]</f>
        <v>6.1224489795918366E-2</v>
      </c>
    </row>
    <row r="291" spans="1:18" x14ac:dyDescent="0.25">
      <c r="A291" s="52">
        <f t="shared" si="8"/>
        <v>44369</v>
      </c>
      <c r="B291" s="28" t="s">
        <v>199</v>
      </c>
      <c r="C291" s="1" t="s">
        <v>196</v>
      </c>
      <c r="D291" s="1" t="s">
        <v>110</v>
      </c>
      <c r="E291" s="1" t="s">
        <v>111</v>
      </c>
      <c r="F291" s="2" t="s">
        <v>13</v>
      </c>
      <c r="G291" s="2">
        <v>159</v>
      </c>
      <c r="H291" s="2">
        <v>28</v>
      </c>
      <c r="I291" s="2">
        <v>6</v>
      </c>
      <c r="J291" s="2">
        <v>18</v>
      </c>
      <c r="K291" s="1">
        <v>16</v>
      </c>
      <c r="L291" s="1">
        <v>2</v>
      </c>
      <c r="M291">
        <f t="shared" si="9"/>
        <v>193</v>
      </c>
      <c r="N291">
        <f>Tabla2[[#This Row],[Vendedor tapabocas bien puesto ]]+Tabla2[[#This Row],[Vendedor tapabocas mal puesto ]]+Tabla2[[#This Row],[Vendedor sin tapabocas ]]</f>
        <v>36</v>
      </c>
      <c r="O291" s="57">
        <f>Tabla2[[#This Row],[Tapabocas bien puesto ]]/Tabla2[[#This Row],[Total]]</f>
        <v>0.82383419689119175</v>
      </c>
      <c r="P291" s="56">
        <f>Tabla2[[#This Row],[Sin tapabocas]]/Tabla2[[#This Row],[Total]]</f>
        <v>3.1088082901554404E-2</v>
      </c>
      <c r="Q291" s="58">
        <f>Tabla2[[#This Row],[Vendedor tapabocas bien puesto ]]/Tabla2[[#This Row],[Total vendedor]]</f>
        <v>0.5</v>
      </c>
      <c r="R291" s="56">
        <f>Tabla2[[#This Row],[Vendedor sin tapabocas ]]/Tabla2[[#This Row],[Total vendedor]]</f>
        <v>5.5555555555555552E-2</v>
      </c>
    </row>
    <row r="292" spans="1:18" x14ac:dyDescent="0.25">
      <c r="A292" s="52">
        <f t="shared" si="8"/>
        <v>44369</v>
      </c>
      <c r="B292" s="28" t="s">
        <v>199</v>
      </c>
      <c r="C292" s="1" t="s">
        <v>196</v>
      </c>
      <c r="D292" s="1" t="s">
        <v>110</v>
      </c>
      <c r="E292" s="1" t="s">
        <v>112</v>
      </c>
      <c r="F292" s="2" t="s">
        <v>15</v>
      </c>
      <c r="G292" s="2">
        <v>75</v>
      </c>
      <c r="H292" s="2">
        <v>21</v>
      </c>
      <c r="I292" s="2">
        <v>3</v>
      </c>
      <c r="J292" s="2">
        <v>7</v>
      </c>
      <c r="K292" s="1">
        <v>8</v>
      </c>
      <c r="L292" s="1">
        <v>1</v>
      </c>
      <c r="M292">
        <f t="shared" si="9"/>
        <v>99</v>
      </c>
      <c r="N292">
        <f>Tabla2[[#This Row],[Vendedor tapabocas bien puesto ]]+Tabla2[[#This Row],[Vendedor tapabocas mal puesto ]]+Tabla2[[#This Row],[Vendedor sin tapabocas ]]</f>
        <v>16</v>
      </c>
      <c r="O292" s="57">
        <f>Tabla2[[#This Row],[Tapabocas bien puesto ]]/Tabla2[[#This Row],[Total]]</f>
        <v>0.75757575757575757</v>
      </c>
      <c r="P292" s="56">
        <f>Tabla2[[#This Row],[Sin tapabocas]]/Tabla2[[#This Row],[Total]]</f>
        <v>3.0303030303030304E-2</v>
      </c>
      <c r="Q292" s="58">
        <f>Tabla2[[#This Row],[Vendedor tapabocas bien puesto ]]/Tabla2[[#This Row],[Total vendedor]]</f>
        <v>0.4375</v>
      </c>
      <c r="R292" s="56">
        <f>Tabla2[[#This Row],[Vendedor sin tapabocas ]]/Tabla2[[#This Row],[Total vendedor]]</f>
        <v>6.25E-2</v>
      </c>
    </row>
    <row r="293" spans="1:18" x14ac:dyDescent="0.25">
      <c r="A293" s="52">
        <f t="shared" si="8"/>
        <v>44369</v>
      </c>
      <c r="B293" s="28" t="s">
        <v>199</v>
      </c>
      <c r="C293" s="1" t="s">
        <v>196</v>
      </c>
      <c r="D293" s="1" t="s">
        <v>110</v>
      </c>
      <c r="E293" s="1" t="s">
        <v>205</v>
      </c>
      <c r="F293" s="2" t="s">
        <v>14</v>
      </c>
      <c r="G293" s="2">
        <v>57</v>
      </c>
      <c r="H293" s="2">
        <v>25</v>
      </c>
      <c r="I293" s="2">
        <v>4</v>
      </c>
      <c r="J293" s="2">
        <v>11</v>
      </c>
      <c r="K293" s="1">
        <v>3</v>
      </c>
      <c r="L293" s="1">
        <v>2</v>
      </c>
      <c r="M293">
        <f t="shared" si="9"/>
        <v>86</v>
      </c>
      <c r="N293">
        <f>Tabla2[[#This Row],[Vendedor tapabocas bien puesto ]]+Tabla2[[#This Row],[Vendedor tapabocas mal puesto ]]+Tabla2[[#This Row],[Vendedor sin tapabocas ]]</f>
        <v>16</v>
      </c>
      <c r="O293" s="57">
        <f>Tabla2[[#This Row],[Tapabocas bien puesto ]]/Tabla2[[#This Row],[Total]]</f>
        <v>0.66279069767441856</v>
      </c>
      <c r="P293" s="56">
        <f>Tabla2[[#This Row],[Sin tapabocas]]/Tabla2[[#This Row],[Total]]</f>
        <v>4.6511627906976744E-2</v>
      </c>
      <c r="Q293" s="58">
        <f>Tabla2[[#This Row],[Vendedor tapabocas bien puesto ]]/Tabla2[[#This Row],[Total vendedor]]</f>
        <v>0.6875</v>
      </c>
      <c r="R293" s="56">
        <f>Tabla2[[#This Row],[Vendedor sin tapabocas ]]/Tabla2[[#This Row],[Total vendedor]]</f>
        <v>0.125</v>
      </c>
    </row>
    <row r="294" spans="1:18" x14ac:dyDescent="0.25">
      <c r="A294" s="52">
        <f t="shared" si="8"/>
        <v>44369</v>
      </c>
      <c r="B294" s="28" t="s">
        <v>199</v>
      </c>
      <c r="C294" s="1" t="s">
        <v>190</v>
      </c>
      <c r="D294" s="1" t="s">
        <v>24</v>
      </c>
      <c r="E294" s="1" t="s">
        <v>25</v>
      </c>
      <c r="F294" s="2" t="s">
        <v>15</v>
      </c>
      <c r="G294" s="2">
        <v>138</v>
      </c>
      <c r="H294" s="2">
        <v>24</v>
      </c>
      <c r="I294" s="2">
        <v>8</v>
      </c>
      <c r="J294" s="2">
        <v>24</v>
      </c>
      <c r="K294" s="1">
        <v>3</v>
      </c>
      <c r="L294" s="1">
        <v>0</v>
      </c>
      <c r="M294">
        <f t="shared" si="9"/>
        <v>170</v>
      </c>
      <c r="N294">
        <f>Tabla2[[#This Row],[Vendedor tapabocas bien puesto ]]+Tabla2[[#This Row],[Vendedor tapabocas mal puesto ]]+Tabla2[[#This Row],[Vendedor sin tapabocas ]]</f>
        <v>27</v>
      </c>
      <c r="O294" s="57">
        <f>Tabla2[[#This Row],[Tapabocas bien puesto ]]/Tabla2[[#This Row],[Total]]</f>
        <v>0.81176470588235294</v>
      </c>
      <c r="P294" s="56">
        <f>Tabla2[[#This Row],[Sin tapabocas]]/Tabla2[[#This Row],[Total]]</f>
        <v>4.7058823529411764E-2</v>
      </c>
      <c r="Q294" s="58">
        <f>Tabla2[[#This Row],[Vendedor tapabocas bien puesto ]]/Tabla2[[#This Row],[Total vendedor]]</f>
        <v>0.88888888888888884</v>
      </c>
      <c r="R294" s="56">
        <f>Tabla2[[#This Row],[Vendedor sin tapabocas ]]/Tabla2[[#This Row],[Total vendedor]]</f>
        <v>0</v>
      </c>
    </row>
    <row r="295" spans="1:18" x14ac:dyDescent="0.25">
      <c r="A295" s="52">
        <f t="shared" si="8"/>
        <v>44369</v>
      </c>
      <c r="B295" s="28" t="s">
        <v>199</v>
      </c>
      <c r="C295" s="1" t="s">
        <v>190</v>
      </c>
      <c r="D295" s="1" t="s">
        <v>24</v>
      </c>
      <c r="E295" s="1" t="s">
        <v>25</v>
      </c>
      <c r="F295" s="2" t="s">
        <v>14</v>
      </c>
      <c r="G295" s="2">
        <v>74</v>
      </c>
      <c r="H295" s="2">
        <v>43</v>
      </c>
      <c r="I295" s="2">
        <v>12</v>
      </c>
      <c r="J295" s="2">
        <v>4</v>
      </c>
      <c r="K295" s="1">
        <v>4</v>
      </c>
      <c r="L295" s="1">
        <v>0</v>
      </c>
      <c r="M295">
        <f t="shared" si="9"/>
        <v>129</v>
      </c>
      <c r="N295">
        <f>Tabla2[[#This Row],[Vendedor tapabocas bien puesto ]]+Tabla2[[#This Row],[Vendedor tapabocas mal puesto ]]+Tabla2[[#This Row],[Vendedor sin tapabocas ]]</f>
        <v>8</v>
      </c>
      <c r="O295" s="57">
        <f>Tabla2[[#This Row],[Tapabocas bien puesto ]]/Tabla2[[#This Row],[Total]]</f>
        <v>0.5736434108527132</v>
      </c>
      <c r="P295" s="56">
        <f>Tabla2[[#This Row],[Sin tapabocas]]/Tabla2[[#This Row],[Total]]</f>
        <v>9.3023255813953487E-2</v>
      </c>
      <c r="Q295" s="58">
        <f>Tabla2[[#This Row],[Vendedor tapabocas bien puesto ]]/Tabla2[[#This Row],[Total vendedor]]</f>
        <v>0.5</v>
      </c>
      <c r="R295" s="56">
        <f>Tabla2[[#This Row],[Vendedor sin tapabocas ]]/Tabla2[[#This Row],[Total vendedor]]</f>
        <v>0</v>
      </c>
    </row>
    <row r="296" spans="1:18" x14ac:dyDescent="0.25">
      <c r="A296" s="52">
        <f t="shared" si="8"/>
        <v>44369</v>
      </c>
      <c r="B296" s="28" t="s">
        <v>199</v>
      </c>
      <c r="C296" s="1" t="s">
        <v>190</v>
      </c>
      <c r="D296" s="1" t="s">
        <v>24</v>
      </c>
      <c r="E296" s="1" t="s">
        <v>25</v>
      </c>
      <c r="F296" s="2" t="s">
        <v>14</v>
      </c>
      <c r="G296" s="2">
        <v>45</v>
      </c>
      <c r="H296" s="2">
        <v>5</v>
      </c>
      <c r="I296" s="2">
        <v>11</v>
      </c>
      <c r="J296" s="2">
        <v>1</v>
      </c>
      <c r="K296" s="1">
        <v>0</v>
      </c>
      <c r="L296" s="1">
        <v>0</v>
      </c>
      <c r="M296">
        <f t="shared" si="9"/>
        <v>61</v>
      </c>
      <c r="N296">
        <f>Tabla2[[#This Row],[Vendedor tapabocas bien puesto ]]+Tabla2[[#This Row],[Vendedor tapabocas mal puesto ]]+Tabla2[[#This Row],[Vendedor sin tapabocas ]]</f>
        <v>1</v>
      </c>
      <c r="O296" s="57">
        <f>Tabla2[[#This Row],[Tapabocas bien puesto ]]/Tabla2[[#This Row],[Total]]</f>
        <v>0.73770491803278693</v>
      </c>
      <c r="P296" s="56">
        <f>Tabla2[[#This Row],[Sin tapabocas]]/Tabla2[[#This Row],[Total]]</f>
        <v>0.18032786885245902</v>
      </c>
      <c r="Q296" s="58">
        <f>Tabla2[[#This Row],[Vendedor tapabocas bien puesto ]]/Tabla2[[#This Row],[Total vendedor]]</f>
        <v>1</v>
      </c>
      <c r="R296" s="56">
        <f>Tabla2[[#This Row],[Vendedor sin tapabocas ]]/Tabla2[[#This Row],[Total vendedor]]</f>
        <v>0</v>
      </c>
    </row>
    <row r="297" spans="1:18" x14ac:dyDescent="0.25">
      <c r="A297" s="52">
        <f t="shared" si="8"/>
        <v>44370</v>
      </c>
      <c r="B297" s="28" t="s">
        <v>206</v>
      </c>
      <c r="C297" s="1" t="s">
        <v>196</v>
      </c>
      <c r="D297" s="1" t="s">
        <v>16</v>
      </c>
      <c r="E297" s="1" t="s">
        <v>17</v>
      </c>
      <c r="F297" s="2" t="s">
        <v>14</v>
      </c>
      <c r="G297" s="2">
        <v>94</v>
      </c>
      <c r="H297" s="2">
        <v>40</v>
      </c>
      <c r="I297" s="2">
        <v>0</v>
      </c>
      <c r="J297" s="2">
        <v>27</v>
      </c>
      <c r="K297" s="1">
        <v>8</v>
      </c>
      <c r="L297" s="1">
        <v>0</v>
      </c>
      <c r="M297">
        <f t="shared" si="9"/>
        <v>134</v>
      </c>
      <c r="N297">
        <f>Tabla2[[#This Row],[Vendedor tapabocas bien puesto ]]+Tabla2[[#This Row],[Vendedor tapabocas mal puesto ]]+Tabla2[[#This Row],[Vendedor sin tapabocas ]]</f>
        <v>35</v>
      </c>
      <c r="O297" s="57">
        <f>Tabla2[[#This Row],[Tapabocas bien puesto ]]/Tabla2[[#This Row],[Total]]</f>
        <v>0.70149253731343286</v>
      </c>
      <c r="P297" s="56">
        <f>Tabla2[[#This Row],[Sin tapabocas]]/Tabla2[[#This Row],[Total]]</f>
        <v>0</v>
      </c>
      <c r="Q297" s="58">
        <f>Tabla2[[#This Row],[Vendedor tapabocas bien puesto ]]/Tabla2[[#This Row],[Total vendedor]]</f>
        <v>0.77142857142857146</v>
      </c>
      <c r="R297" s="56">
        <f>Tabla2[[#This Row],[Vendedor sin tapabocas ]]/Tabla2[[#This Row],[Total vendedor]]</f>
        <v>0</v>
      </c>
    </row>
    <row r="298" spans="1:18" x14ac:dyDescent="0.25">
      <c r="A298" s="52">
        <f t="shared" si="8"/>
        <v>44370</v>
      </c>
      <c r="B298" s="28" t="s">
        <v>206</v>
      </c>
      <c r="C298" s="1" t="s">
        <v>196</v>
      </c>
      <c r="D298" s="1" t="s">
        <v>16</v>
      </c>
      <c r="E298" s="1" t="s">
        <v>104</v>
      </c>
      <c r="F298" s="2" t="s">
        <v>15</v>
      </c>
      <c r="G298" s="2">
        <v>178</v>
      </c>
      <c r="H298" s="2">
        <v>42</v>
      </c>
      <c r="I298" s="2">
        <v>10</v>
      </c>
      <c r="J298" s="2">
        <v>35</v>
      </c>
      <c r="K298" s="1">
        <v>20</v>
      </c>
      <c r="L298" s="1">
        <v>5</v>
      </c>
      <c r="M298">
        <f t="shared" si="9"/>
        <v>230</v>
      </c>
      <c r="N298">
        <f>Tabla2[[#This Row],[Vendedor tapabocas bien puesto ]]+Tabla2[[#This Row],[Vendedor tapabocas mal puesto ]]+Tabla2[[#This Row],[Vendedor sin tapabocas ]]</f>
        <v>60</v>
      </c>
      <c r="O298" s="57">
        <f>Tabla2[[#This Row],[Tapabocas bien puesto ]]/Tabla2[[#This Row],[Total]]</f>
        <v>0.77391304347826084</v>
      </c>
      <c r="P298" s="56">
        <f>Tabla2[[#This Row],[Sin tapabocas]]/Tabla2[[#This Row],[Total]]</f>
        <v>4.3478260869565216E-2</v>
      </c>
      <c r="Q298" s="58">
        <f>Tabla2[[#This Row],[Vendedor tapabocas bien puesto ]]/Tabla2[[#This Row],[Total vendedor]]</f>
        <v>0.58333333333333337</v>
      </c>
      <c r="R298" s="56">
        <f>Tabla2[[#This Row],[Vendedor sin tapabocas ]]/Tabla2[[#This Row],[Total vendedor]]</f>
        <v>8.3333333333333329E-2</v>
      </c>
    </row>
    <row r="299" spans="1:18" x14ac:dyDescent="0.25">
      <c r="A299" s="52">
        <f t="shared" si="8"/>
        <v>44370</v>
      </c>
      <c r="B299" s="28" t="s">
        <v>206</v>
      </c>
      <c r="C299" s="1" t="s">
        <v>196</v>
      </c>
      <c r="D299" s="1" t="s">
        <v>16</v>
      </c>
      <c r="E299" s="1" t="s">
        <v>207</v>
      </c>
      <c r="F299" s="2" t="s">
        <v>13</v>
      </c>
      <c r="G299" s="2">
        <v>199</v>
      </c>
      <c r="H299" s="2">
        <v>29</v>
      </c>
      <c r="I299" s="2">
        <v>11</v>
      </c>
      <c r="J299" s="2">
        <v>143</v>
      </c>
      <c r="K299" s="1">
        <v>35</v>
      </c>
      <c r="L299" s="1">
        <v>10</v>
      </c>
      <c r="M299">
        <f t="shared" si="9"/>
        <v>239</v>
      </c>
      <c r="N299">
        <f>Tabla2[[#This Row],[Vendedor tapabocas bien puesto ]]+Tabla2[[#This Row],[Vendedor tapabocas mal puesto ]]+Tabla2[[#This Row],[Vendedor sin tapabocas ]]</f>
        <v>188</v>
      </c>
      <c r="O299" s="57">
        <f>Tabla2[[#This Row],[Tapabocas bien puesto ]]/Tabla2[[#This Row],[Total]]</f>
        <v>0.83263598326359833</v>
      </c>
      <c r="P299" s="56">
        <f>Tabla2[[#This Row],[Sin tapabocas]]/Tabla2[[#This Row],[Total]]</f>
        <v>4.6025104602510462E-2</v>
      </c>
      <c r="Q299" s="58">
        <f>Tabla2[[#This Row],[Vendedor tapabocas bien puesto ]]/Tabla2[[#This Row],[Total vendedor]]</f>
        <v>0.76063829787234039</v>
      </c>
      <c r="R299" s="56">
        <f>Tabla2[[#This Row],[Vendedor sin tapabocas ]]/Tabla2[[#This Row],[Total vendedor]]</f>
        <v>5.3191489361702128E-2</v>
      </c>
    </row>
    <row r="300" spans="1:18" x14ac:dyDescent="0.25">
      <c r="A300" s="52">
        <f t="shared" si="8"/>
        <v>44370</v>
      </c>
      <c r="B300" s="28" t="s">
        <v>206</v>
      </c>
      <c r="C300" s="1" t="s">
        <v>208</v>
      </c>
      <c r="D300" s="1" t="s">
        <v>26</v>
      </c>
      <c r="E300" s="1" t="s">
        <v>209</v>
      </c>
      <c r="F300" s="2" t="s">
        <v>14</v>
      </c>
      <c r="G300" s="2">
        <v>138</v>
      </c>
      <c r="H300" s="2">
        <v>21</v>
      </c>
      <c r="I300" s="2">
        <v>8</v>
      </c>
      <c r="J300" s="2">
        <v>8</v>
      </c>
      <c r="K300" s="1">
        <v>7</v>
      </c>
      <c r="L300" s="1">
        <v>1</v>
      </c>
      <c r="M300">
        <f t="shared" si="9"/>
        <v>167</v>
      </c>
      <c r="N300">
        <f>Tabla2[[#This Row],[Vendedor tapabocas bien puesto ]]+Tabla2[[#This Row],[Vendedor tapabocas mal puesto ]]+Tabla2[[#This Row],[Vendedor sin tapabocas ]]</f>
        <v>16</v>
      </c>
      <c r="O300" s="57">
        <f>Tabla2[[#This Row],[Tapabocas bien puesto ]]/Tabla2[[#This Row],[Total]]</f>
        <v>0.82634730538922152</v>
      </c>
      <c r="P300" s="56">
        <f>Tabla2[[#This Row],[Sin tapabocas]]/Tabla2[[#This Row],[Total]]</f>
        <v>4.790419161676647E-2</v>
      </c>
      <c r="Q300" s="58">
        <f>Tabla2[[#This Row],[Vendedor tapabocas bien puesto ]]/Tabla2[[#This Row],[Total vendedor]]</f>
        <v>0.5</v>
      </c>
      <c r="R300" s="56">
        <f>Tabla2[[#This Row],[Vendedor sin tapabocas ]]/Tabla2[[#This Row],[Total vendedor]]</f>
        <v>6.25E-2</v>
      </c>
    </row>
    <row r="301" spans="1:18" x14ac:dyDescent="0.25">
      <c r="A301" s="52">
        <f t="shared" si="8"/>
        <v>44370</v>
      </c>
      <c r="B301" s="28" t="s">
        <v>206</v>
      </c>
      <c r="C301" s="1" t="s">
        <v>210</v>
      </c>
      <c r="D301" s="1" t="s">
        <v>11</v>
      </c>
      <c r="E301" s="1" t="s">
        <v>211</v>
      </c>
      <c r="F301" s="2" t="s">
        <v>14</v>
      </c>
      <c r="G301" s="2">
        <v>263</v>
      </c>
      <c r="H301" s="2">
        <v>94</v>
      </c>
      <c r="I301" s="2">
        <v>12</v>
      </c>
      <c r="J301" s="2">
        <v>14</v>
      </c>
      <c r="K301" s="1">
        <v>44</v>
      </c>
      <c r="L301" s="1">
        <v>20</v>
      </c>
      <c r="M301">
        <f t="shared" si="9"/>
        <v>369</v>
      </c>
      <c r="N301">
        <f>Tabla2[[#This Row],[Vendedor tapabocas bien puesto ]]+Tabla2[[#This Row],[Vendedor tapabocas mal puesto ]]+Tabla2[[#This Row],[Vendedor sin tapabocas ]]</f>
        <v>78</v>
      </c>
      <c r="O301" s="57">
        <f>Tabla2[[#This Row],[Tapabocas bien puesto ]]/Tabla2[[#This Row],[Total]]</f>
        <v>0.7127371273712737</v>
      </c>
      <c r="P301" s="56">
        <f>Tabla2[[#This Row],[Sin tapabocas]]/Tabla2[[#This Row],[Total]]</f>
        <v>3.2520325203252036E-2</v>
      </c>
      <c r="Q301" s="58">
        <f>Tabla2[[#This Row],[Vendedor tapabocas bien puesto ]]/Tabla2[[#This Row],[Total vendedor]]</f>
        <v>0.17948717948717949</v>
      </c>
      <c r="R301" s="56">
        <f>Tabla2[[#This Row],[Vendedor sin tapabocas ]]/Tabla2[[#This Row],[Total vendedor]]</f>
        <v>0.25641025641025639</v>
      </c>
    </row>
    <row r="302" spans="1:18" x14ac:dyDescent="0.25">
      <c r="A302" s="52">
        <f t="shared" si="8"/>
        <v>44370</v>
      </c>
      <c r="B302" s="28" t="s">
        <v>206</v>
      </c>
      <c r="C302" s="1" t="s">
        <v>210</v>
      </c>
      <c r="D302" s="1" t="s">
        <v>11</v>
      </c>
      <c r="E302" s="1"/>
      <c r="F302" s="2" t="s">
        <v>14</v>
      </c>
      <c r="G302" s="2">
        <v>120</v>
      </c>
      <c r="H302" s="2">
        <v>35</v>
      </c>
      <c r="I302" s="2">
        <v>10</v>
      </c>
      <c r="J302" s="2">
        <v>24</v>
      </c>
      <c r="K302" s="1">
        <v>30</v>
      </c>
      <c r="L302" s="1">
        <v>10</v>
      </c>
      <c r="M302">
        <f t="shared" si="9"/>
        <v>165</v>
      </c>
      <c r="N302">
        <f>Tabla2[[#This Row],[Vendedor tapabocas bien puesto ]]+Tabla2[[#This Row],[Vendedor tapabocas mal puesto ]]+Tabla2[[#This Row],[Vendedor sin tapabocas ]]</f>
        <v>64</v>
      </c>
      <c r="O302" s="57">
        <f>Tabla2[[#This Row],[Tapabocas bien puesto ]]/Tabla2[[#This Row],[Total]]</f>
        <v>0.72727272727272729</v>
      </c>
      <c r="P302" s="56">
        <f>Tabla2[[#This Row],[Sin tapabocas]]/Tabla2[[#This Row],[Total]]</f>
        <v>6.0606060606060608E-2</v>
      </c>
      <c r="Q302" s="58">
        <f>Tabla2[[#This Row],[Vendedor tapabocas bien puesto ]]/Tabla2[[#This Row],[Total vendedor]]</f>
        <v>0.375</v>
      </c>
      <c r="R302" s="56">
        <f>Tabla2[[#This Row],[Vendedor sin tapabocas ]]/Tabla2[[#This Row],[Total vendedor]]</f>
        <v>0.15625</v>
      </c>
    </row>
    <row r="303" spans="1:18" x14ac:dyDescent="0.25">
      <c r="A303" s="52">
        <f t="shared" si="8"/>
        <v>44370</v>
      </c>
      <c r="B303" s="28" t="s">
        <v>206</v>
      </c>
      <c r="C303" s="1" t="s">
        <v>210</v>
      </c>
      <c r="D303" s="1" t="s">
        <v>11</v>
      </c>
      <c r="E303" s="1" t="s">
        <v>212</v>
      </c>
      <c r="F303" s="2" t="s">
        <v>14</v>
      </c>
      <c r="G303" s="2">
        <v>234</v>
      </c>
      <c r="H303" s="2">
        <v>70</v>
      </c>
      <c r="I303" s="2">
        <v>11</v>
      </c>
      <c r="J303" s="2">
        <v>22</v>
      </c>
      <c r="K303" s="1">
        <v>37</v>
      </c>
      <c r="L303" s="1">
        <v>10</v>
      </c>
      <c r="M303">
        <f t="shared" si="9"/>
        <v>315</v>
      </c>
      <c r="N303">
        <f>Tabla2[[#This Row],[Vendedor tapabocas bien puesto ]]+Tabla2[[#This Row],[Vendedor tapabocas mal puesto ]]+Tabla2[[#This Row],[Vendedor sin tapabocas ]]</f>
        <v>69</v>
      </c>
      <c r="O303" s="57">
        <f>Tabla2[[#This Row],[Tapabocas bien puesto ]]/Tabla2[[#This Row],[Total]]</f>
        <v>0.74285714285714288</v>
      </c>
      <c r="P303" s="56">
        <f>Tabla2[[#This Row],[Sin tapabocas]]/Tabla2[[#This Row],[Total]]</f>
        <v>3.4920634920634921E-2</v>
      </c>
      <c r="Q303" s="58">
        <f>Tabla2[[#This Row],[Vendedor tapabocas bien puesto ]]/Tabla2[[#This Row],[Total vendedor]]</f>
        <v>0.3188405797101449</v>
      </c>
      <c r="R303" s="56">
        <f>Tabla2[[#This Row],[Vendedor sin tapabocas ]]/Tabla2[[#This Row],[Total vendedor]]</f>
        <v>0.14492753623188406</v>
      </c>
    </row>
    <row r="304" spans="1:18" x14ac:dyDescent="0.25">
      <c r="A304" s="52">
        <f t="shared" si="8"/>
        <v>44370</v>
      </c>
      <c r="B304" s="28" t="s">
        <v>206</v>
      </c>
      <c r="C304" s="1" t="s">
        <v>208</v>
      </c>
      <c r="D304" s="1" t="s">
        <v>26</v>
      </c>
      <c r="E304" s="1" t="s">
        <v>209</v>
      </c>
      <c r="F304" s="2" t="s">
        <v>14</v>
      </c>
      <c r="G304" s="2">
        <v>118</v>
      </c>
      <c r="H304" s="2">
        <v>14</v>
      </c>
      <c r="I304" s="2">
        <v>21</v>
      </c>
      <c r="J304" s="2">
        <v>17</v>
      </c>
      <c r="K304" s="1">
        <v>22</v>
      </c>
      <c r="L304" s="1">
        <v>2</v>
      </c>
      <c r="M304">
        <f t="shared" si="9"/>
        <v>153</v>
      </c>
      <c r="N304">
        <f>Tabla2[[#This Row],[Vendedor tapabocas bien puesto ]]+Tabla2[[#This Row],[Vendedor tapabocas mal puesto ]]+Tabla2[[#This Row],[Vendedor sin tapabocas ]]</f>
        <v>41</v>
      </c>
      <c r="O304" s="57">
        <f>Tabla2[[#This Row],[Tapabocas bien puesto ]]/Tabla2[[#This Row],[Total]]</f>
        <v>0.77124183006535951</v>
      </c>
      <c r="P304" s="56">
        <f>Tabla2[[#This Row],[Sin tapabocas]]/Tabla2[[#This Row],[Total]]</f>
        <v>0.13725490196078433</v>
      </c>
      <c r="Q304" s="58">
        <f>Tabla2[[#This Row],[Vendedor tapabocas bien puesto ]]/Tabla2[[#This Row],[Total vendedor]]</f>
        <v>0.41463414634146339</v>
      </c>
      <c r="R304" s="56">
        <f>Tabla2[[#This Row],[Vendedor sin tapabocas ]]/Tabla2[[#This Row],[Total vendedor]]</f>
        <v>4.878048780487805E-2</v>
      </c>
    </row>
    <row r="305" spans="1:18" x14ac:dyDescent="0.25">
      <c r="A305" s="52">
        <f t="shared" si="8"/>
        <v>44370</v>
      </c>
      <c r="B305" s="28" t="s">
        <v>206</v>
      </c>
      <c r="C305" s="1" t="s">
        <v>208</v>
      </c>
      <c r="D305" s="1" t="s">
        <v>26</v>
      </c>
      <c r="E305" s="1" t="s">
        <v>209</v>
      </c>
      <c r="F305" s="2" t="s">
        <v>14</v>
      </c>
      <c r="G305" s="2">
        <v>104</v>
      </c>
      <c r="H305" s="2">
        <v>52</v>
      </c>
      <c r="I305" s="2">
        <v>8</v>
      </c>
      <c r="J305" s="2">
        <v>9</v>
      </c>
      <c r="K305" s="1">
        <v>43</v>
      </c>
      <c r="L305" s="1">
        <v>1</v>
      </c>
      <c r="M305">
        <f t="shared" si="9"/>
        <v>164</v>
      </c>
      <c r="N305">
        <f>Tabla2[[#This Row],[Vendedor tapabocas bien puesto ]]+Tabla2[[#This Row],[Vendedor tapabocas mal puesto ]]+Tabla2[[#This Row],[Vendedor sin tapabocas ]]</f>
        <v>53</v>
      </c>
      <c r="O305" s="57">
        <f>Tabla2[[#This Row],[Tapabocas bien puesto ]]/Tabla2[[#This Row],[Total]]</f>
        <v>0.63414634146341464</v>
      </c>
      <c r="P305" s="56">
        <f>Tabla2[[#This Row],[Sin tapabocas]]/Tabla2[[#This Row],[Total]]</f>
        <v>4.878048780487805E-2</v>
      </c>
      <c r="Q305" s="58">
        <f>Tabla2[[#This Row],[Vendedor tapabocas bien puesto ]]/Tabla2[[#This Row],[Total vendedor]]</f>
        <v>0.16981132075471697</v>
      </c>
      <c r="R305" s="56">
        <f>Tabla2[[#This Row],[Vendedor sin tapabocas ]]/Tabla2[[#This Row],[Total vendedor]]</f>
        <v>1.8867924528301886E-2</v>
      </c>
    </row>
    <row r="306" spans="1:18" x14ac:dyDescent="0.25">
      <c r="A306" s="52">
        <f t="shared" si="8"/>
        <v>44370</v>
      </c>
      <c r="B306" s="28" t="s">
        <v>206</v>
      </c>
      <c r="C306" s="1" t="s">
        <v>213</v>
      </c>
      <c r="D306" s="1" t="s">
        <v>30</v>
      </c>
      <c r="E306" s="1" t="s">
        <v>214</v>
      </c>
      <c r="F306" s="2" t="s">
        <v>14</v>
      </c>
      <c r="G306" s="2">
        <v>301</v>
      </c>
      <c r="H306" s="2">
        <v>166</v>
      </c>
      <c r="I306" s="2">
        <v>7</v>
      </c>
      <c r="J306" s="2">
        <v>64</v>
      </c>
      <c r="K306" s="1">
        <v>78</v>
      </c>
      <c r="L306" s="1">
        <v>8</v>
      </c>
      <c r="M306">
        <f t="shared" si="9"/>
        <v>474</v>
      </c>
      <c r="N306">
        <f>Tabla2[[#This Row],[Vendedor tapabocas bien puesto ]]+Tabla2[[#This Row],[Vendedor tapabocas mal puesto ]]+Tabla2[[#This Row],[Vendedor sin tapabocas ]]</f>
        <v>150</v>
      </c>
      <c r="O306" s="57">
        <f>Tabla2[[#This Row],[Tapabocas bien puesto ]]/Tabla2[[#This Row],[Total]]</f>
        <v>0.63502109704641352</v>
      </c>
      <c r="P306" s="56">
        <f>Tabla2[[#This Row],[Sin tapabocas]]/Tabla2[[#This Row],[Total]]</f>
        <v>1.4767932489451477E-2</v>
      </c>
      <c r="Q306" s="58">
        <f>Tabla2[[#This Row],[Vendedor tapabocas bien puesto ]]/Tabla2[[#This Row],[Total vendedor]]</f>
        <v>0.42666666666666669</v>
      </c>
      <c r="R306" s="56">
        <f>Tabla2[[#This Row],[Vendedor sin tapabocas ]]/Tabla2[[#This Row],[Total vendedor]]</f>
        <v>5.3333333333333337E-2</v>
      </c>
    </row>
    <row r="307" spans="1:18" x14ac:dyDescent="0.25">
      <c r="A307" s="52">
        <f t="shared" si="8"/>
        <v>44370</v>
      </c>
      <c r="B307" s="28" t="s">
        <v>206</v>
      </c>
      <c r="C307" s="1" t="s">
        <v>213</v>
      </c>
      <c r="D307" s="1" t="s">
        <v>30</v>
      </c>
      <c r="E307" s="1" t="s">
        <v>214</v>
      </c>
      <c r="F307" s="2" t="s">
        <v>14</v>
      </c>
      <c r="G307" s="2">
        <v>63</v>
      </c>
      <c r="H307" s="2">
        <v>13</v>
      </c>
      <c r="I307" s="2">
        <v>0</v>
      </c>
      <c r="J307" s="2">
        <v>10</v>
      </c>
      <c r="K307" s="1">
        <v>10</v>
      </c>
      <c r="L307" s="1">
        <v>1</v>
      </c>
      <c r="M307">
        <f t="shared" si="9"/>
        <v>76</v>
      </c>
      <c r="N307">
        <f>Tabla2[[#This Row],[Vendedor tapabocas bien puesto ]]+Tabla2[[#This Row],[Vendedor tapabocas mal puesto ]]+Tabla2[[#This Row],[Vendedor sin tapabocas ]]</f>
        <v>21</v>
      </c>
      <c r="O307" s="57">
        <f>Tabla2[[#This Row],[Tapabocas bien puesto ]]/Tabla2[[#This Row],[Total]]</f>
        <v>0.82894736842105265</v>
      </c>
      <c r="P307" s="56">
        <f>Tabla2[[#This Row],[Sin tapabocas]]/Tabla2[[#This Row],[Total]]</f>
        <v>0</v>
      </c>
      <c r="Q307" s="58">
        <f>Tabla2[[#This Row],[Vendedor tapabocas bien puesto ]]/Tabla2[[#This Row],[Total vendedor]]</f>
        <v>0.47619047619047616</v>
      </c>
      <c r="R307" s="56">
        <f>Tabla2[[#This Row],[Vendedor sin tapabocas ]]/Tabla2[[#This Row],[Total vendedor]]</f>
        <v>4.7619047619047616E-2</v>
      </c>
    </row>
    <row r="308" spans="1:18" x14ac:dyDescent="0.25">
      <c r="A308" s="52">
        <f t="shared" si="8"/>
        <v>44370</v>
      </c>
      <c r="B308" s="28" t="s">
        <v>206</v>
      </c>
      <c r="C308" s="1" t="s">
        <v>213</v>
      </c>
      <c r="D308" s="1" t="s">
        <v>30</v>
      </c>
      <c r="E308" s="1" t="s">
        <v>214</v>
      </c>
      <c r="F308" s="2" t="s">
        <v>14</v>
      </c>
      <c r="G308" s="2">
        <v>137</v>
      </c>
      <c r="H308" s="2">
        <v>24</v>
      </c>
      <c r="I308" s="2">
        <v>3</v>
      </c>
      <c r="J308" s="2">
        <v>6</v>
      </c>
      <c r="K308" s="1">
        <v>1</v>
      </c>
      <c r="L308" s="1">
        <v>0</v>
      </c>
      <c r="M308">
        <f t="shared" si="9"/>
        <v>164</v>
      </c>
      <c r="N308">
        <f>Tabla2[[#This Row],[Vendedor tapabocas bien puesto ]]+Tabla2[[#This Row],[Vendedor tapabocas mal puesto ]]+Tabla2[[#This Row],[Vendedor sin tapabocas ]]</f>
        <v>7</v>
      </c>
      <c r="O308" s="57">
        <f>Tabla2[[#This Row],[Tapabocas bien puesto ]]/Tabla2[[#This Row],[Total]]</f>
        <v>0.83536585365853655</v>
      </c>
      <c r="P308" s="56">
        <f>Tabla2[[#This Row],[Sin tapabocas]]/Tabla2[[#This Row],[Total]]</f>
        <v>1.8292682926829267E-2</v>
      </c>
      <c r="Q308" s="58">
        <f>Tabla2[[#This Row],[Vendedor tapabocas bien puesto ]]/Tabla2[[#This Row],[Total vendedor]]</f>
        <v>0.8571428571428571</v>
      </c>
      <c r="R308" s="56">
        <f>Tabla2[[#This Row],[Vendedor sin tapabocas ]]/Tabla2[[#This Row],[Total vendedor]]</f>
        <v>0</v>
      </c>
    </row>
    <row r="309" spans="1:18" x14ac:dyDescent="0.25">
      <c r="A309" s="52">
        <f t="shared" si="8"/>
        <v>44371</v>
      </c>
      <c r="B309" s="28" t="s">
        <v>215</v>
      </c>
      <c r="C309" s="1" t="s">
        <v>213</v>
      </c>
      <c r="D309" s="1" t="s">
        <v>110</v>
      </c>
      <c r="E309" s="1" t="s">
        <v>216</v>
      </c>
      <c r="F309" s="2" t="s">
        <v>15</v>
      </c>
      <c r="G309" s="2">
        <v>192</v>
      </c>
      <c r="H309" s="2">
        <v>56</v>
      </c>
      <c r="I309" s="2">
        <v>5</v>
      </c>
      <c r="J309" s="2">
        <v>11</v>
      </c>
      <c r="K309" s="1">
        <v>27</v>
      </c>
      <c r="L309" s="1">
        <v>4</v>
      </c>
      <c r="M309">
        <f t="shared" si="9"/>
        <v>253</v>
      </c>
      <c r="N309">
        <f>Tabla2[[#This Row],[Vendedor tapabocas bien puesto ]]+Tabla2[[#This Row],[Vendedor tapabocas mal puesto ]]+Tabla2[[#This Row],[Vendedor sin tapabocas ]]</f>
        <v>42</v>
      </c>
      <c r="O309" s="57">
        <f>Tabla2[[#This Row],[Tapabocas bien puesto ]]/Tabla2[[#This Row],[Total]]</f>
        <v>0.75889328063241102</v>
      </c>
      <c r="P309" s="56">
        <f>Tabla2[[#This Row],[Sin tapabocas]]/Tabla2[[#This Row],[Total]]</f>
        <v>1.9762845849802372E-2</v>
      </c>
      <c r="Q309" s="58">
        <f>Tabla2[[#This Row],[Vendedor tapabocas bien puesto ]]/Tabla2[[#This Row],[Total vendedor]]</f>
        <v>0.26190476190476192</v>
      </c>
      <c r="R309" s="56">
        <f>Tabla2[[#This Row],[Vendedor sin tapabocas ]]/Tabla2[[#This Row],[Total vendedor]]</f>
        <v>9.5238095238095233E-2</v>
      </c>
    </row>
    <row r="310" spans="1:18" x14ac:dyDescent="0.25">
      <c r="A310" s="52">
        <f t="shared" si="8"/>
        <v>44371</v>
      </c>
      <c r="B310" s="28" t="s">
        <v>215</v>
      </c>
      <c r="C310" s="1" t="s">
        <v>213</v>
      </c>
      <c r="D310" s="1" t="s">
        <v>110</v>
      </c>
      <c r="E310" s="1" t="s">
        <v>216</v>
      </c>
      <c r="F310" s="2" t="s">
        <v>14</v>
      </c>
      <c r="G310" s="2">
        <v>156</v>
      </c>
      <c r="H310" s="2">
        <v>28</v>
      </c>
      <c r="I310" s="2">
        <v>9</v>
      </c>
      <c r="J310" s="2">
        <v>2</v>
      </c>
      <c r="K310" s="1">
        <v>6</v>
      </c>
      <c r="L310" s="1">
        <v>0</v>
      </c>
      <c r="M310">
        <f t="shared" si="9"/>
        <v>193</v>
      </c>
      <c r="N310">
        <f>Tabla2[[#This Row],[Vendedor tapabocas bien puesto ]]+Tabla2[[#This Row],[Vendedor tapabocas mal puesto ]]+Tabla2[[#This Row],[Vendedor sin tapabocas ]]</f>
        <v>8</v>
      </c>
      <c r="O310" s="57">
        <f>Tabla2[[#This Row],[Tapabocas bien puesto ]]/Tabla2[[#This Row],[Total]]</f>
        <v>0.80829015544041449</v>
      </c>
      <c r="P310" s="56">
        <f>Tabla2[[#This Row],[Sin tapabocas]]/Tabla2[[#This Row],[Total]]</f>
        <v>4.6632124352331605E-2</v>
      </c>
      <c r="Q310" s="58">
        <f>Tabla2[[#This Row],[Vendedor tapabocas bien puesto ]]/Tabla2[[#This Row],[Total vendedor]]</f>
        <v>0.25</v>
      </c>
      <c r="R310" s="56">
        <f>Tabla2[[#This Row],[Vendedor sin tapabocas ]]/Tabla2[[#This Row],[Total vendedor]]</f>
        <v>0</v>
      </c>
    </row>
    <row r="311" spans="1:18" x14ac:dyDescent="0.25">
      <c r="A311" s="52">
        <f t="shared" si="8"/>
        <v>44371</v>
      </c>
      <c r="B311" s="28" t="s">
        <v>215</v>
      </c>
      <c r="C311" s="1" t="s">
        <v>213</v>
      </c>
      <c r="D311" s="1" t="s">
        <v>110</v>
      </c>
      <c r="E311" s="1" t="s">
        <v>217</v>
      </c>
      <c r="F311" s="2" t="s">
        <v>14</v>
      </c>
      <c r="G311" s="2">
        <v>34</v>
      </c>
      <c r="H311" s="2">
        <v>15</v>
      </c>
      <c r="I311" s="2">
        <v>3</v>
      </c>
      <c r="J311" s="2">
        <v>2</v>
      </c>
      <c r="K311" s="1">
        <v>11</v>
      </c>
      <c r="L311" s="1">
        <v>1</v>
      </c>
      <c r="M311">
        <f t="shared" si="9"/>
        <v>52</v>
      </c>
      <c r="N311">
        <f>Tabla2[[#This Row],[Vendedor tapabocas bien puesto ]]+Tabla2[[#This Row],[Vendedor tapabocas mal puesto ]]+Tabla2[[#This Row],[Vendedor sin tapabocas ]]</f>
        <v>14</v>
      </c>
      <c r="O311" s="57">
        <f>Tabla2[[#This Row],[Tapabocas bien puesto ]]/Tabla2[[#This Row],[Total]]</f>
        <v>0.65384615384615385</v>
      </c>
      <c r="P311" s="56">
        <f>Tabla2[[#This Row],[Sin tapabocas]]/Tabla2[[#This Row],[Total]]</f>
        <v>5.7692307692307696E-2</v>
      </c>
      <c r="Q311" s="58">
        <f>Tabla2[[#This Row],[Vendedor tapabocas bien puesto ]]/Tabla2[[#This Row],[Total vendedor]]</f>
        <v>0.14285714285714285</v>
      </c>
      <c r="R311" s="56">
        <f>Tabla2[[#This Row],[Vendedor sin tapabocas ]]/Tabla2[[#This Row],[Total vendedor]]</f>
        <v>7.1428571428571425E-2</v>
      </c>
    </row>
    <row r="312" spans="1:18" x14ac:dyDescent="0.25">
      <c r="A312" s="52">
        <f t="shared" si="8"/>
        <v>44371</v>
      </c>
      <c r="B312" s="28" t="s">
        <v>215</v>
      </c>
      <c r="C312" s="1" t="s">
        <v>208</v>
      </c>
      <c r="D312" s="1" t="s">
        <v>61</v>
      </c>
      <c r="E312" s="1" t="s">
        <v>139</v>
      </c>
      <c r="F312" s="2" t="s">
        <v>14</v>
      </c>
      <c r="G312" s="2">
        <v>116</v>
      </c>
      <c r="H312" s="2">
        <v>21</v>
      </c>
      <c r="I312" s="2">
        <v>11</v>
      </c>
      <c r="J312" s="2">
        <v>3</v>
      </c>
      <c r="K312" s="1">
        <v>0</v>
      </c>
      <c r="L312" s="1">
        <v>0</v>
      </c>
      <c r="M312">
        <f t="shared" si="9"/>
        <v>148</v>
      </c>
      <c r="N312">
        <f>Tabla2[[#This Row],[Vendedor tapabocas bien puesto ]]+Tabla2[[#This Row],[Vendedor tapabocas mal puesto ]]+Tabla2[[#This Row],[Vendedor sin tapabocas ]]</f>
        <v>3</v>
      </c>
      <c r="O312" s="57">
        <f>Tabla2[[#This Row],[Tapabocas bien puesto ]]/Tabla2[[#This Row],[Total]]</f>
        <v>0.78378378378378377</v>
      </c>
      <c r="P312" s="56">
        <f>Tabla2[[#This Row],[Sin tapabocas]]/Tabla2[[#This Row],[Total]]</f>
        <v>7.4324324324324328E-2</v>
      </c>
      <c r="Q312" s="58">
        <f>Tabla2[[#This Row],[Vendedor tapabocas bien puesto ]]/Tabla2[[#This Row],[Total vendedor]]</f>
        <v>1</v>
      </c>
      <c r="R312" s="56">
        <f>Tabla2[[#This Row],[Vendedor sin tapabocas ]]/Tabla2[[#This Row],[Total vendedor]]</f>
        <v>0</v>
      </c>
    </row>
    <row r="313" spans="1:18" x14ac:dyDescent="0.25">
      <c r="A313" s="52">
        <f t="shared" si="8"/>
        <v>44371</v>
      </c>
      <c r="B313" s="28" t="s">
        <v>215</v>
      </c>
      <c r="C313" s="1" t="s">
        <v>210</v>
      </c>
      <c r="D313" s="1" t="s">
        <v>58</v>
      </c>
      <c r="E313" s="1" t="s">
        <v>218</v>
      </c>
      <c r="F313" s="2" t="s">
        <v>14</v>
      </c>
      <c r="G313" s="2">
        <v>175</v>
      </c>
      <c r="H313" s="2">
        <v>39</v>
      </c>
      <c r="I313" s="2">
        <v>9</v>
      </c>
      <c r="J313" s="2">
        <v>15</v>
      </c>
      <c r="K313" s="1">
        <v>9</v>
      </c>
      <c r="L313" s="1">
        <v>16</v>
      </c>
      <c r="M313">
        <f t="shared" si="9"/>
        <v>223</v>
      </c>
      <c r="N313">
        <f>Tabla2[[#This Row],[Vendedor tapabocas bien puesto ]]+Tabla2[[#This Row],[Vendedor tapabocas mal puesto ]]+Tabla2[[#This Row],[Vendedor sin tapabocas ]]</f>
        <v>40</v>
      </c>
      <c r="O313" s="57">
        <f>Tabla2[[#This Row],[Tapabocas bien puesto ]]/Tabla2[[#This Row],[Total]]</f>
        <v>0.7847533632286996</v>
      </c>
      <c r="P313" s="56">
        <f>Tabla2[[#This Row],[Sin tapabocas]]/Tabla2[[#This Row],[Total]]</f>
        <v>4.0358744394618833E-2</v>
      </c>
      <c r="Q313" s="58">
        <f>Tabla2[[#This Row],[Vendedor tapabocas bien puesto ]]/Tabla2[[#This Row],[Total vendedor]]</f>
        <v>0.375</v>
      </c>
      <c r="R313" s="56">
        <f>Tabla2[[#This Row],[Vendedor sin tapabocas ]]/Tabla2[[#This Row],[Total vendedor]]</f>
        <v>0.4</v>
      </c>
    </row>
    <row r="314" spans="1:18" x14ac:dyDescent="0.25">
      <c r="A314" s="52">
        <f t="shared" si="8"/>
        <v>44371</v>
      </c>
      <c r="B314" s="28" t="s">
        <v>215</v>
      </c>
      <c r="C314" s="1" t="s">
        <v>210</v>
      </c>
      <c r="D314" s="1" t="s">
        <v>58</v>
      </c>
      <c r="E314" s="1" t="s">
        <v>218</v>
      </c>
      <c r="F314" s="2" t="s">
        <v>14</v>
      </c>
      <c r="G314" s="2">
        <v>150</v>
      </c>
      <c r="H314" s="2">
        <v>32</v>
      </c>
      <c r="I314" s="2">
        <v>9</v>
      </c>
      <c r="J314" s="2">
        <v>34</v>
      </c>
      <c r="K314" s="1">
        <v>12</v>
      </c>
      <c r="L314" s="1">
        <v>20</v>
      </c>
      <c r="M314">
        <f t="shared" si="9"/>
        <v>191</v>
      </c>
      <c r="N314">
        <f>Tabla2[[#This Row],[Vendedor tapabocas bien puesto ]]+Tabla2[[#This Row],[Vendedor tapabocas mal puesto ]]+Tabla2[[#This Row],[Vendedor sin tapabocas ]]</f>
        <v>66</v>
      </c>
      <c r="O314" s="57">
        <f>Tabla2[[#This Row],[Tapabocas bien puesto ]]/Tabla2[[#This Row],[Total]]</f>
        <v>0.78534031413612571</v>
      </c>
      <c r="P314" s="56">
        <f>Tabla2[[#This Row],[Sin tapabocas]]/Tabla2[[#This Row],[Total]]</f>
        <v>4.712041884816754E-2</v>
      </c>
      <c r="Q314" s="58">
        <f>Tabla2[[#This Row],[Vendedor tapabocas bien puesto ]]/Tabla2[[#This Row],[Total vendedor]]</f>
        <v>0.51515151515151514</v>
      </c>
      <c r="R314" s="56">
        <f>Tabla2[[#This Row],[Vendedor sin tapabocas ]]/Tabla2[[#This Row],[Total vendedor]]</f>
        <v>0.30303030303030304</v>
      </c>
    </row>
    <row r="315" spans="1:18" x14ac:dyDescent="0.25">
      <c r="A315" s="52">
        <f t="shared" si="8"/>
        <v>44371</v>
      </c>
      <c r="B315" s="28" t="s">
        <v>215</v>
      </c>
      <c r="C315" s="1" t="s">
        <v>210</v>
      </c>
      <c r="D315" s="1" t="s">
        <v>58</v>
      </c>
      <c r="E315" s="1" t="s">
        <v>218</v>
      </c>
      <c r="F315" s="2" t="s">
        <v>14</v>
      </c>
      <c r="G315" s="2">
        <v>138</v>
      </c>
      <c r="H315" s="2">
        <v>25</v>
      </c>
      <c r="I315" s="2">
        <v>9</v>
      </c>
      <c r="J315" s="2">
        <v>10</v>
      </c>
      <c r="K315" s="1">
        <v>7</v>
      </c>
      <c r="L315" s="1">
        <v>11</v>
      </c>
      <c r="M315">
        <f t="shared" si="9"/>
        <v>172</v>
      </c>
      <c r="N315">
        <f>Tabla2[[#This Row],[Vendedor tapabocas bien puesto ]]+Tabla2[[#This Row],[Vendedor tapabocas mal puesto ]]+Tabla2[[#This Row],[Vendedor sin tapabocas ]]</f>
        <v>28</v>
      </c>
      <c r="O315" s="57">
        <f>Tabla2[[#This Row],[Tapabocas bien puesto ]]/Tabla2[[#This Row],[Total]]</f>
        <v>0.80232558139534882</v>
      </c>
      <c r="P315" s="56">
        <f>Tabla2[[#This Row],[Sin tapabocas]]/Tabla2[[#This Row],[Total]]</f>
        <v>5.232558139534884E-2</v>
      </c>
      <c r="Q315" s="58">
        <f>Tabla2[[#This Row],[Vendedor tapabocas bien puesto ]]/Tabla2[[#This Row],[Total vendedor]]</f>
        <v>0.35714285714285715</v>
      </c>
      <c r="R315" s="56">
        <f>Tabla2[[#This Row],[Vendedor sin tapabocas ]]/Tabla2[[#This Row],[Total vendedor]]</f>
        <v>0.39285714285714285</v>
      </c>
    </row>
    <row r="316" spans="1:18" x14ac:dyDescent="0.25">
      <c r="A316" s="52">
        <f t="shared" si="8"/>
        <v>44371</v>
      </c>
      <c r="B316" s="28" t="s">
        <v>215</v>
      </c>
      <c r="C316" s="1" t="s">
        <v>208</v>
      </c>
      <c r="D316" s="1" t="s">
        <v>61</v>
      </c>
      <c r="E316" s="1" t="s">
        <v>219</v>
      </c>
      <c r="F316" s="2" t="s">
        <v>14</v>
      </c>
      <c r="G316" s="2">
        <v>223</v>
      </c>
      <c r="H316" s="2">
        <v>29</v>
      </c>
      <c r="I316" s="2">
        <v>7</v>
      </c>
      <c r="J316" s="2">
        <v>13</v>
      </c>
      <c r="K316" s="1">
        <v>11</v>
      </c>
      <c r="L316" s="1">
        <v>0</v>
      </c>
      <c r="M316">
        <f t="shared" si="9"/>
        <v>259</v>
      </c>
      <c r="N316">
        <f>Tabla2[[#This Row],[Vendedor tapabocas bien puesto ]]+Tabla2[[#This Row],[Vendedor tapabocas mal puesto ]]+Tabla2[[#This Row],[Vendedor sin tapabocas ]]</f>
        <v>24</v>
      </c>
      <c r="O316" s="57">
        <f>Tabla2[[#This Row],[Tapabocas bien puesto ]]/Tabla2[[#This Row],[Total]]</f>
        <v>0.86100386100386095</v>
      </c>
      <c r="P316" s="56">
        <f>Tabla2[[#This Row],[Sin tapabocas]]/Tabla2[[#This Row],[Total]]</f>
        <v>2.7027027027027029E-2</v>
      </c>
      <c r="Q316" s="58">
        <f>Tabla2[[#This Row],[Vendedor tapabocas bien puesto ]]/Tabla2[[#This Row],[Total vendedor]]</f>
        <v>0.54166666666666663</v>
      </c>
      <c r="R316" s="56">
        <f>Tabla2[[#This Row],[Vendedor sin tapabocas ]]/Tabla2[[#This Row],[Total vendedor]]</f>
        <v>0</v>
      </c>
    </row>
    <row r="317" spans="1:18" x14ac:dyDescent="0.25">
      <c r="A317" s="52">
        <f t="shared" si="8"/>
        <v>44371</v>
      </c>
      <c r="B317" s="28" t="s">
        <v>215</v>
      </c>
      <c r="C317" s="1" t="s">
        <v>208</v>
      </c>
      <c r="D317" s="1" t="s">
        <v>61</v>
      </c>
      <c r="E317" s="1" t="s">
        <v>139</v>
      </c>
      <c r="F317" s="2" t="s">
        <v>14</v>
      </c>
      <c r="G317" s="2">
        <v>141</v>
      </c>
      <c r="H317" s="2">
        <v>36</v>
      </c>
      <c r="I317" s="2">
        <v>11</v>
      </c>
      <c r="J317" s="2">
        <v>30</v>
      </c>
      <c r="K317" s="1">
        <v>13</v>
      </c>
      <c r="L317" s="1">
        <v>0</v>
      </c>
      <c r="M317">
        <f t="shared" si="9"/>
        <v>188</v>
      </c>
      <c r="N317">
        <f>Tabla2[[#This Row],[Vendedor tapabocas bien puesto ]]+Tabla2[[#This Row],[Vendedor tapabocas mal puesto ]]+Tabla2[[#This Row],[Vendedor sin tapabocas ]]</f>
        <v>43</v>
      </c>
      <c r="O317" s="57">
        <f>Tabla2[[#This Row],[Tapabocas bien puesto ]]/Tabla2[[#This Row],[Total]]</f>
        <v>0.75</v>
      </c>
      <c r="P317" s="56">
        <f>Tabla2[[#This Row],[Sin tapabocas]]/Tabla2[[#This Row],[Total]]</f>
        <v>5.8510638297872342E-2</v>
      </c>
      <c r="Q317" s="58">
        <f>Tabla2[[#This Row],[Vendedor tapabocas bien puesto ]]/Tabla2[[#This Row],[Total vendedor]]</f>
        <v>0.69767441860465118</v>
      </c>
      <c r="R317" s="56">
        <f>Tabla2[[#This Row],[Vendedor sin tapabocas ]]/Tabla2[[#This Row],[Total vendedor]]</f>
        <v>0</v>
      </c>
    </row>
    <row r="318" spans="1:18" x14ac:dyDescent="0.25">
      <c r="A318" s="52">
        <f t="shared" si="8"/>
        <v>44372</v>
      </c>
      <c r="B318" s="28" t="s">
        <v>220</v>
      </c>
      <c r="C318" s="1" t="s">
        <v>208</v>
      </c>
      <c r="D318" s="1" t="s">
        <v>34</v>
      </c>
      <c r="E318" s="1" t="s">
        <v>221</v>
      </c>
      <c r="F318" s="2" t="s">
        <v>14</v>
      </c>
      <c r="G318" s="2">
        <v>142</v>
      </c>
      <c r="H318" s="2">
        <v>35</v>
      </c>
      <c r="I318" s="2">
        <v>3</v>
      </c>
      <c r="J318" s="2">
        <v>27</v>
      </c>
      <c r="K318" s="1">
        <v>28</v>
      </c>
      <c r="L318" s="1">
        <v>0</v>
      </c>
      <c r="M318">
        <f t="shared" si="9"/>
        <v>180</v>
      </c>
      <c r="N318">
        <f>Tabla2[[#This Row],[Vendedor tapabocas bien puesto ]]+Tabla2[[#This Row],[Vendedor tapabocas mal puesto ]]+Tabla2[[#This Row],[Vendedor sin tapabocas ]]</f>
        <v>55</v>
      </c>
      <c r="O318" s="57">
        <f>Tabla2[[#This Row],[Tapabocas bien puesto ]]/Tabla2[[#This Row],[Total]]</f>
        <v>0.78888888888888886</v>
      </c>
      <c r="P318" s="56">
        <f>Tabla2[[#This Row],[Sin tapabocas]]/Tabla2[[#This Row],[Total]]</f>
        <v>1.6666666666666666E-2</v>
      </c>
      <c r="Q318" s="58">
        <f>Tabla2[[#This Row],[Vendedor tapabocas bien puesto ]]/Tabla2[[#This Row],[Total vendedor]]</f>
        <v>0.49090909090909091</v>
      </c>
      <c r="R318" s="56">
        <f>Tabla2[[#This Row],[Vendedor sin tapabocas ]]/Tabla2[[#This Row],[Total vendedor]]</f>
        <v>0</v>
      </c>
    </row>
    <row r="319" spans="1:18" x14ac:dyDescent="0.25">
      <c r="A319" s="52">
        <f t="shared" si="8"/>
        <v>44372</v>
      </c>
      <c r="B319" s="28" t="s">
        <v>220</v>
      </c>
      <c r="C319" s="1" t="s">
        <v>208</v>
      </c>
      <c r="D319" s="1" t="s">
        <v>34</v>
      </c>
      <c r="E319" s="1" t="s">
        <v>221</v>
      </c>
      <c r="F319" s="2" t="s">
        <v>14</v>
      </c>
      <c r="G319" s="2">
        <v>205</v>
      </c>
      <c r="H319" s="2">
        <v>35</v>
      </c>
      <c r="I319" s="2">
        <v>0</v>
      </c>
      <c r="J319" s="2">
        <v>42</v>
      </c>
      <c r="K319" s="1">
        <v>45</v>
      </c>
      <c r="L319" s="1">
        <v>1</v>
      </c>
      <c r="M319">
        <f t="shared" si="9"/>
        <v>240</v>
      </c>
      <c r="N319">
        <f>Tabla2[[#This Row],[Vendedor tapabocas bien puesto ]]+Tabla2[[#This Row],[Vendedor tapabocas mal puesto ]]+Tabla2[[#This Row],[Vendedor sin tapabocas ]]</f>
        <v>88</v>
      </c>
      <c r="O319" s="57">
        <f>Tabla2[[#This Row],[Tapabocas bien puesto ]]/Tabla2[[#This Row],[Total]]</f>
        <v>0.85416666666666663</v>
      </c>
      <c r="P319" s="56">
        <f>Tabla2[[#This Row],[Sin tapabocas]]/Tabla2[[#This Row],[Total]]</f>
        <v>0</v>
      </c>
      <c r="Q319" s="58">
        <f>Tabla2[[#This Row],[Vendedor tapabocas bien puesto ]]/Tabla2[[#This Row],[Total vendedor]]</f>
        <v>0.47727272727272729</v>
      </c>
      <c r="R319" s="56">
        <f>Tabla2[[#This Row],[Vendedor sin tapabocas ]]/Tabla2[[#This Row],[Total vendedor]]</f>
        <v>1.1363636363636364E-2</v>
      </c>
    </row>
    <row r="320" spans="1:18" x14ac:dyDescent="0.25">
      <c r="A320" s="52">
        <f t="shared" si="8"/>
        <v>44372</v>
      </c>
      <c r="B320" s="28" t="s">
        <v>220</v>
      </c>
      <c r="C320" s="1" t="s">
        <v>222</v>
      </c>
      <c r="D320" s="1" t="s">
        <v>65</v>
      </c>
      <c r="E320" s="1" t="s">
        <v>223</v>
      </c>
      <c r="F320" s="2" t="s">
        <v>13</v>
      </c>
      <c r="G320" s="2">
        <v>79</v>
      </c>
      <c r="H320" s="2">
        <v>24</v>
      </c>
      <c r="I320" s="2">
        <v>8</v>
      </c>
      <c r="J320" s="2">
        <v>35</v>
      </c>
      <c r="K320" s="1">
        <v>20</v>
      </c>
      <c r="L320" s="1">
        <v>9</v>
      </c>
      <c r="M320">
        <f t="shared" si="9"/>
        <v>111</v>
      </c>
      <c r="N320">
        <f>Tabla2[[#This Row],[Vendedor tapabocas bien puesto ]]+Tabla2[[#This Row],[Vendedor tapabocas mal puesto ]]+Tabla2[[#This Row],[Vendedor sin tapabocas ]]</f>
        <v>64</v>
      </c>
      <c r="O320" s="57">
        <f>Tabla2[[#This Row],[Tapabocas bien puesto ]]/Tabla2[[#This Row],[Total]]</f>
        <v>0.71171171171171166</v>
      </c>
      <c r="P320" s="56">
        <f>Tabla2[[#This Row],[Sin tapabocas]]/Tabla2[[#This Row],[Total]]</f>
        <v>7.2072072072072071E-2</v>
      </c>
      <c r="Q320" s="58">
        <f>Tabla2[[#This Row],[Vendedor tapabocas bien puesto ]]/Tabla2[[#This Row],[Total vendedor]]</f>
        <v>0.546875</v>
      </c>
      <c r="R320" s="56">
        <f>Tabla2[[#This Row],[Vendedor sin tapabocas ]]/Tabla2[[#This Row],[Total vendedor]]</f>
        <v>0.140625</v>
      </c>
    </row>
    <row r="321" spans="1:18" x14ac:dyDescent="0.25">
      <c r="A321" s="52">
        <f t="shared" si="8"/>
        <v>44372</v>
      </c>
      <c r="B321" s="28" t="s">
        <v>220</v>
      </c>
      <c r="C321" s="1" t="s">
        <v>222</v>
      </c>
      <c r="D321" s="1" t="s">
        <v>65</v>
      </c>
      <c r="E321" s="1" t="s">
        <v>224</v>
      </c>
      <c r="F321" s="2" t="s">
        <v>14</v>
      </c>
      <c r="G321" s="2">
        <v>194</v>
      </c>
      <c r="H321" s="2">
        <v>42</v>
      </c>
      <c r="I321" s="2">
        <v>10</v>
      </c>
      <c r="J321" s="2">
        <v>19</v>
      </c>
      <c r="K321" s="1">
        <v>14</v>
      </c>
      <c r="L321" s="1">
        <v>4</v>
      </c>
      <c r="M321">
        <f t="shared" si="9"/>
        <v>246</v>
      </c>
      <c r="N321">
        <f>Tabla2[[#This Row],[Vendedor tapabocas bien puesto ]]+Tabla2[[#This Row],[Vendedor tapabocas mal puesto ]]+Tabla2[[#This Row],[Vendedor sin tapabocas ]]</f>
        <v>37</v>
      </c>
      <c r="O321" s="57">
        <f>Tabla2[[#This Row],[Tapabocas bien puesto ]]/Tabla2[[#This Row],[Total]]</f>
        <v>0.78861788617886175</v>
      </c>
      <c r="P321" s="56">
        <f>Tabla2[[#This Row],[Sin tapabocas]]/Tabla2[[#This Row],[Total]]</f>
        <v>4.065040650406504E-2</v>
      </c>
      <c r="Q321" s="58">
        <f>Tabla2[[#This Row],[Vendedor tapabocas bien puesto ]]/Tabla2[[#This Row],[Total vendedor]]</f>
        <v>0.51351351351351349</v>
      </c>
      <c r="R321" s="56">
        <f>Tabla2[[#This Row],[Vendedor sin tapabocas ]]/Tabla2[[#This Row],[Total vendedor]]</f>
        <v>0.10810810810810811</v>
      </c>
    </row>
    <row r="322" spans="1:18" x14ac:dyDescent="0.25">
      <c r="A322" s="52">
        <f t="shared" si="8"/>
        <v>44372</v>
      </c>
      <c r="B322" s="28" t="s">
        <v>220</v>
      </c>
      <c r="C322" s="1" t="s">
        <v>10</v>
      </c>
      <c r="D322" s="1" t="s">
        <v>80</v>
      </c>
      <c r="E322" s="1" t="s">
        <v>116</v>
      </c>
      <c r="F322" s="2" t="s">
        <v>14</v>
      </c>
      <c r="G322" s="2">
        <v>289</v>
      </c>
      <c r="H322" s="2">
        <v>77</v>
      </c>
      <c r="I322" s="2">
        <v>0</v>
      </c>
      <c r="J322" s="2">
        <v>16</v>
      </c>
      <c r="K322" s="1">
        <v>5</v>
      </c>
      <c r="L322" s="1">
        <v>0</v>
      </c>
      <c r="M322">
        <f t="shared" si="9"/>
        <v>366</v>
      </c>
      <c r="N322">
        <f>Tabla2[[#This Row],[Vendedor tapabocas bien puesto ]]+Tabla2[[#This Row],[Vendedor tapabocas mal puesto ]]+Tabla2[[#This Row],[Vendedor sin tapabocas ]]</f>
        <v>21</v>
      </c>
      <c r="O322" s="57">
        <f>Tabla2[[#This Row],[Tapabocas bien puesto ]]/Tabla2[[#This Row],[Total]]</f>
        <v>0.7896174863387978</v>
      </c>
      <c r="P322" s="56">
        <f>Tabla2[[#This Row],[Sin tapabocas]]/Tabla2[[#This Row],[Total]]</f>
        <v>0</v>
      </c>
      <c r="Q322" s="58">
        <f>Tabla2[[#This Row],[Vendedor tapabocas bien puesto ]]/Tabla2[[#This Row],[Total vendedor]]</f>
        <v>0.76190476190476186</v>
      </c>
      <c r="R322" s="56">
        <f>Tabla2[[#This Row],[Vendedor sin tapabocas ]]/Tabla2[[#This Row],[Total vendedor]]</f>
        <v>0</v>
      </c>
    </row>
    <row r="323" spans="1:18" x14ac:dyDescent="0.25">
      <c r="A323" s="52">
        <f t="shared" ref="A323:A386" si="10">DATE(MID(B323,1,4),MID(B323,6,2),MID(B323,9,11))</f>
        <v>44372</v>
      </c>
      <c r="B323" s="28" t="s">
        <v>220</v>
      </c>
      <c r="C323" s="1" t="s">
        <v>10</v>
      </c>
      <c r="D323" s="1" t="s">
        <v>80</v>
      </c>
      <c r="E323" s="1" t="s">
        <v>82</v>
      </c>
      <c r="F323" s="2" t="s">
        <v>15</v>
      </c>
      <c r="G323" s="2">
        <v>289</v>
      </c>
      <c r="H323" s="2">
        <v>7</v>
      </c>
      <c r="I323" s="2">
        <v>1</v>
      </c>
      <c r="J323" s="2">
        <v>13</v>
      </c>
      <c r="K323" s="1">
        <v>14</v>
      </c>
      <c r="L323" s="1">
        <v>4</v>
      </c>
      <c r="M323">
        <f t="shared" ref="M323:M386" si="11">G323+H323+I323</f>
        <v>297</v>
      </c>
      <c r="N323">
        <f>Tabla2[[#This Row],[Vendedor tapabocas bien puesto ]]+Tabla2[[#This Row],[Vendedor tapabocas mal puesto ]]+Tabla2[[#This Row],[Vendedor sin tapabocas ]]</f>
        <v>31</v>
      </c>
      <c r="O323" s="57">
        <f>Tabla2[[#This Row],[Tapabocas bien puesto ]]/Tabla2[[#This Row],[Total]]</f>
        <v>0.97306397306397308</v>
      </c>
      <c r="P323" s="56">
        <f>Tabla2[[#This Row],[Sin tapabocas]]/Tabla2[[#This Row],[Total]]</f>
        <v>3.3670033670033669E-3</v>
      </c>
      <c r="Q323" s="58">
        <f>Tabla2[[#This Row],[Vendedor tapabocas bien puesto ]]/Tabla2[[#This Row],[Total vendedor]]</f>
        <v>0.41935483870967744</v>
      </c>
      <c r="R323" s="56">
        <f>Tabla2[[#This Row],[Vendedor sin tapabocas ]]/Tabla2[[#This Row],[Total vendedor]]</f>
        <v>0.12903225806451613</v>
      </c>
    </row>
    <row r="324" spans="1:18" x14ac:dyDescent="0.25">
      <c r="A324" s="52">
        <f t="shared" si="10"/>
        <v>44372</v>
      </c>
      <c r="B324" s="28" t="s">
        <v>220</v>
      </c>
      <c r="C324" s="1" t="s">
        <v>222</v>
      </c>
      <c r="D324" s="1" t="s">
        <v>65</v>
      </c>
      <c r="E324" s="1" t="s">
        <v>225</v>
      </c>
      <c r="F324" s="2" t="s">
        <v>15</v>
      </c>
      <c r="G324" s="2">
        <v>194</v>
      </c>
      <c r="H324" s="2">
        <v>44</v>
      </c>
      <c r="I324" s="2">
        <v>4</v>
      </c>
      <c r="J324" s="2">
        <v>32</v>
      </c>
      <c r="K324" s="1">
        <v>54</v>
      </c>
      <c r="L324" s="1">
        <v>10</v>
      </c>
      <c r="M324">
        <f t="shared" si="11"/>
        <v>242</v>
      </c>
      <c r="N324">
        <f>Tabla2[[#This Row],[Vendedor tapabocas bien puesto ]]+Tabla2[[#This Row],[Vendedor tapabocas mal puesto ]]+Tabla2[[#This Row],[Vendedor sin tapabocas ]]</f>
        <v>96</v>
      </c>
      <c r="O324" s="57">
        <f>Tabla2[[#This Row],[Tapabocas bien puesto ]]/Tabla2[[#This Row],[Total]]</f>
        <v>0.80165289256198347</v>
      </c>
      <c r="P324" s="56">
        <f>Tabla2[[#This Row],[Sin tapabocas]]/Tabla2[[#This Row],[Total]]</f>
        <v>1.6528925619834711E-2</v>
      </c>
      <c r="Q324" s="58">
        <f>Tabla2[[#This Row],[Vendedor tapabocas bien puesto ]]/Tabla2[[#This Row],[Total vendedor]]</f>
        <v>0.33333333333333331</v>
      </c>
      <c r="R324" s="56">
        <f>Tabla2[[#This Row],[Vendedor sin tapabocas ]]/Tabla2[[#This Row],[Total vendedor]]</f>
        <v>0.10416666666666667</v>
      </c>
    </row>
    <row r="325" spans="1:18" x14ac:dyDescent="0.25">
      <c r="A325" s="52">
        <f t="shared" si="10"/>
        <v>44372</v>
      </c>
      <c r="B325" s="28" t="s">
        <v>220</v>
      </c>
      <c r="C325" s="1" t="s">
        <v>208</v>
      </c>
      <c r="D325" s="1" t="s">
        <v>34</v>
      </c>
      <c r="E325" s="1" t="s">
        <v>226</v>
      </c>
      <c r="F325" s="2" t="s">
        <v>14</v>
      </c>
      <c r="G325" s="2">
        <v>232</v>
      </c>
      <c r="H325" s="2">
        <v>36</v>
      </c>
      <c r="I325" s="2">
        <v>6</v>
      </c>
      <c r="J325" s="2">
        <v>48</v>
      </c>
      <c r="K325" s="1">
        <v>52</v>
      </c>
      <c r="L325" s="1">
        <v>2</v>
      </c>
      <c r="M325">
        <f t="shared" si="11"/>
        <v>274</v>
      </c>
      <c r="N325">
        <f>Tabla2[[#This Row],[Vendedor tapabocas bien puesto ]]+Tabla2[[#This Row],[Vendedor tapabocas mal puesto ]]+Tabla2[[#This Row],[Vendedor sin tapabocas ]]</f>
        <v>102</v>
      </c>
      <c r="O325" s="57">
        <f>Tabla2[[#This Row],[Tapabocas bien puesto ]]/Tabla2[[#This Row],[Total]]</f>
        <v>0.84671532846715325</v>
      </c>
      <c r="P325" s="56">
        <f>Tabla2[[#This Row],[Sin tapabocas]]/Tabla2[[#This Row],[Total]]</f>
        <v>2.1897810218978103E-2</v>
      </c>
      <c r="Q325" s="58">
        <f>Tabla2[[#This Row],[Vendedor tapabocas bien puesto ]]/Tabla2[[#This Row],[Total vendedor]]</f>
        <v>0.47058823529411764</v>
      </c>
      <c r="R325" s="56">
        <f>Tabla2[[#This Row],[Vendedor sin tapabocas ]]/Tabla2[[#This Row],[Total vendedor]]</f>
        <v>1.9607843137254902E-2</v>
      </c>
    </row>
    <row r="326" spans="1:18" x14ac:dyDescent="0.25">
      <c r="A326" s="52">
        <f t="shared" si="10"/>
        <v>44372</v>
      </c>
      <c r="B326" s="28" t="s">
        <v>220</v>
      </c>
      <c r="C326" s="1" t="s">
        <v>10</v>
      </c>
      <c r="D326" s="1" t="s">
        <v>80</v>
      </c>
      <c r="E326" s="1" t="s">
        <v>80</v>
      </c>
      <c r="F326" s="2" t="s">
        <v>14</v>
      </c>
      <c r="G326" s="2">
        <v>162</v>
      </c>
      <c r="H326" s="2">
        <v>65</v>
      </c>
      <c r="I326" s="2">
        <v>2</v>
      </c>
      <c r="J326" s="2">
        <v>4</v>
      </c>
      <c r="K326" s="1">
        <v>7</v>
      </c>
      <c r="L326" s="1">
        <v>0</v>
      </c>
      <c r="M326">
        <f t="shared" si="11"/>
        <v>229</v>
      </c>
      <c r="N326">
        <f>Tabla2[[#This Row],[Vendedor tapabocas bien puesto ]]+Tabla2[[#This Row],[Vendedor tapabocas mal puesto ]]+Tabla2[[#This Row],[Vendedor sin tapabocas ]]</f>
        <v>11</v>
      </c>
      <c r="O326" s="57">
        <f>Tabla2[[#This Row],[Tapabocas bien puesto ]]/Tabla2[[#This Row],[Total]]</f>
        <v>0.70742358078602618</v>
      </c>
      <c r="P326" s="56">
        <f>Tabla2[[#This Row],[Sin tapabocas]]/Tabla2[[#This Row],[Total]]</f>
        <v>8.7336244541484712E-3</v>
      </c>
      <c r="Q326" s="58">
        <f>Tabla2[[#This Row],[Vendedor tapabocas bien puesto ]]/Tabla2[[#This Row],[Total vendedor]]</f>
        <v>0.36363636363636365</v>
      </c>
      <c r="R326" s="56">
        <f>Tabla2[[#This Row],[Vendedor sin tapabocas ]]/Tabla2[[#This Row],[Total vendedor]]</f>
        <v>0</v>
      </c>
    </row>
    <row r="327" spans="1:18" x14ac:dyDescent="0.25">
      <c r="A327" s="52">
        <f t="shared" si="10"/>
        <v>44373</v>
      </c>
      <c r="B327" s="28" t="s">
        <v>227</v>
      </c>
      <c r="C327" s="1" t="s">
        <v>208</v>
      </c>
      <c r="D327" s="1" t="s">
        <v>58</v>
      </c>
      <c r="E327" s="1" t="s">
        <v>218</v>
      </c>
      <c r="F327" s="2" t="s">
        <v>14</v>
      </c>
      <c r="G327" s="2">
        <v>162</v>
      </c>
      <c r="H327" s="2">
        <v>41</v>
      </c>
      <c r="I327" s="2">
        <v>3</v>
      </c>
      <c r="J327" s="2">
        <v>7</v>
      </c>
      <c r="K327" s="1">
        <v>9</v>
      </c>
      <c r="L327" s="1">
        <v>0</v>
      </c>
      <c r="M327">
        <f t="shared" si="11"/>
        <v>206</v>
      </c>
      <c r="N327">
        <f>Tabla2[[#This Row],[Vendedor tapabocas bien puesto ]]+Tabla2[[#This Row],[Vendedor tapabocas mal puesto ]]+Tabla2[[#This Row],[Vendedor sin tapabocas ]]</f>
        <v>16</v>
      </c>
      <c r="O327" s="57">
        <f>Tabla2[[#This Row],[Tapabocas bien puesto ]]/Tabla2[[#This Row],[Total]]</f>
        <v>0.78640776699029125</v>
      </c>
      <c r="P327" s="56">
        <f>Tabla2[[#This Row],[Sin tapabocas]]/Tabla2[[#This Row],[Total]]</f>
        <v>1.4563106796116505E-2</v>
      </c>
      <c r="Q327" s="58">
        <f>Tabla2[[#This Row],[Vendedor tapabocas bien puesto ]]/Tabla2[[#This Row],[Total vendedor]]</f>
        <v>0.4375</v>
      </c>
      <c r="R327" s="56">
        <f>Tabla2[[#This Row],[Vendedor sin tapabocas ]]/Tabla2[[#This Row],[Total vendedor]]</f>
        <v>0</v>
      </c>
    </row>
    <row r="328" spans="1:18" x14ac:dyDescent="0.25">
      <c r="A328" s="52">
        <f t="shared" si="10"/>
        <v>44373</v>
      </c>
      <c r="B328" s="28" t="s">
        <v>227</v>
      </c>
      <c r="C328" s="1" t="s">
        <v>208</v>
      </c>
      <c r="D328" s="1" t="s">
        <v>58</v>
      </c>
      <c r="E328" s="1" t="s">
        <v>218</v>
      </c>
      <c r="F328" s="2" t="s">
        <v>14</v>
      </c>
      <c r="G328" s="2">
        <v>200</v>
      </c>
      <c r="H328" s="2">
        <v>51</v>
      </c>
      <c r="I328" s="2">
        <v>4</v>
      </c>
      <c r="J328" s="2">
        <v>14</v>
      </c>
      <c r="K328" s="1">
        <v>4</v>
      </c>
      <c r="L328" s="1">
        <v>0</v>
      </c>
      <c r="M328">
        <f t="shared" si="11"/>
        <v>255</v>
      </c>
      <c r="N328">
        <f>Tabla2[[#This Row],[Vendedor tapabocas bien puesto ]]+Tabla2[[#This Row],[Vendedor tapabocas mal puesto ]]+Tabla2[[#This Row],[Vendedor sin tapabocas ]]</f>
        <v>18</v>
      </c>
      <c r="O328" s="57">
        <f>Tabla2[[#This Row],[Tapabocas bien puesto ]]/Tabla2[[#This Row],[Total]]</f>
        <v>0.78431372549019607</v>
      </c>
      <c r="P328" s="56">
        <f>Tabla2[[#This Row],[Sin tapabocas]]/Tabla2[[#This Row],[Total]]</f>
        <v>1.5686274509803921E-2</v>
      </c>
      <c r="Q328" s="58">
        <f>Tabla2[[#This Row],[Vendedor tapabocas bien puesto ]]/Tabla2[[#This Row],[Total vendedor]]</f>
        <v>0.77777777777777779</v>
      </c>
      <c r="R328" s="56">
        <f>Tabla2[[#This Row],[Vendedor sin tapabocas ]]/Tabla2[[#This Row],[Total vendedor]]</f>
        <v>0</v>
      </c>
    </row>
    <row r="329" spans="1:18" x14ac:dyDescent="0.25">
      <c r="A329" s="52">
        <f t="shared" si="10"/>
        <v>44373</v>
      </c>
      <c r="B329" s="28" t="s">
        <v>227</v>
      </c>
      <c r="C329" s="1" t="s">
        <v>208</v>
      </c>
      <c r="D329" s="1" t="s">
        <v>58</v>
      </c>
      <c r="E329" s="1" t="s">
        <v>218</v>
      </c>
      <c r="F329" s="2" t="s">
        <v>13</v>
      </c>
      <c r="G329" s="2">
        <v>232</v>
      </c>
      <c r="H329" s="2">
        <v>79</v>
      </c>
      <c r="I329" s="2">
        <v>6</v>
      </c>
      <c r="J329" s="2">
        <v>20</v>
      </c>
      <c r="K329" s="1">
        <v>19</v>
      </c>
      <c r="L329" s="1">
        <v>0</v>
      </c>
      <c r="M329">
        <f t="shared" si="11"/>
        <v>317</v>
      </c>
      <c r="N329">
        <f>Tabla2[[#This Row],[Vendedor tapabocas bien puesto ]]+Tabla2[[#This Row],[Vendedor tapabocas mal puesto ]]+Tabla2[[#This Row],[Vendedor sin tapabocas ]]</f>
        <v>39</v>
      </c>
      <c r="O329" s="57">
        <f>Tabla2[[#This Row],[Tapabocas bien puesto ]]/Tabla2[[#This Row],[Total]]</f>
        <v>0.73186119873817035</v>
      </c>
      <c r="P329" s="56">
        <f>Tabla2[[#This Row],[Sin tapabocas]]/Tabla2[[#This Row],[Total]]</f>
        <v>1.8927444794952682E-2</v>
      </c>
      <c r="Q329" s="58">
        <f>Tabla2[[#This Row],[Vendedor tapabocas bien puesto ]]/Tabla2[[#This Row],[Total vendedor]]</f>
        <v>0.51282051282051277</v>
      </c>
      <c r="R329" s="56">
        <f>Tabla2[[#This Row],[Vendedor sin tapabocas ]]/Tabla2[[#This Row],[Total vendedor]]</f>
        <v>0</v>
      </c>
    </row>
    <row r="330" spans="1:18" x14ac:dyDescent="0.25">
      <c r="A330" s="52">
        <f t="shared" si="10"/>
        <v>44373</v>
      </c>
      <c r="B330" s="28" t="s">
        <v>227</v>
      </c>
      <c r="C330" s="1" t="s">
        <v>210</v>
      </c>
      <c r="D330" s="1" t="s">
        <v>11</v>
      </c>
      <c r="E330" s="1" t="s">
        <v>211</v>
      </c>
      <c r="F330" s="2" t="s">
        <v>14</v>
      </c>
      <c r="G330" s="2">
        <v>165</v>
      </c>
      <c r="H330" s="2">
        <v>39</v>
      </c>
      <c r="I330" s="2">
        <v>14</v>
      </c>
      <c r="J330" s="2">
        <v>25</v>
      </c>
      <c r="K330" s="1">
        <v>36</v>
      </c>
      <c r="L330" s="1">
        <v>10</v>
      </c>
      <c r="M330">
        <f t="shared" si="11"/>
        <v>218</v>
      </c>
      <c r="N330">
        <f>Tabla2[[#This Row],[Vendedor tapabocas bien puesto ]]+Tabla2[[#This Row],[Vendedor tapabocas mal puesto ]]+Tabla2[[#This Row],[Vendedor sin tapabocas ]]</f>
        <v>71</v>
      </c>
      <c r="O330" s="57">
        <f>Tabla2[[#This Row],[Tapabocas bien puesto ]]/Tabla2[[#This Row],[Total]]</f>
        <v>0.75688073394495414</v>
      </c>
      <c r="P330" s="56">
        <f>Tabla2[[#This Row],[Sin tapabocas]]/Tabla2[[#This Row],[Total]]</f>
        <v>6.4220183486238536E-2</v>
      </c>
      <c r="Q330" s="58">
        <f>Tabla2[[#This Row],[Vendedor tapabocas bien puesto ]]/Tabla2[[#This Row],[Total vendedor]]</f>
        <v>0.352112676056338</v>
      </c>
      <c r="R330" s="56">
        <f>Tabla2[[#This Row],[Vendedor sin tapabocas ]]/Tabla2[[#This Row],[Total vendedor]]</f>
        <v>0.14084507042253522</v>
      </c>
    </row>
    <row r="331" spans="1:18" x14ac:dyDescent="0.25">
      <c r="A331" s="52">
        <f t="shared" si="10"/>
        <v>44373</v>
      </c>
      <c r="B331" s="28" t="s">
        <v>227</v>
      </c>
      <c r="C331" s="1" t="s">
        <v>210</v>
      </c>
      <c r="D331" s="1" t="s">
        <v>11</v>
      </c>
      <c r="E331" s="1" t="s">
        <v>211</v>
      </c>
      <c r="F331" s="2" t="s">
        <v>13</v>
      </c>
      <c r="G331" s="2">
        <v>191</v>
      </c>
      <c r="H331" s="2">
        <v>40</v>
      </c>
      <c r="I331" s="2">
        <v>10</v>
      </c>
      <c r="J331" s="2">
        <v>20</v>
      </c>
      <c r="K331" s="1">
        <v>30</v>
      </c>
      <c r="L331" s="1">
        <v>9</v>
      </c>
      <c r="M331">
        <f t="shared" si="11"/>
        <v>241</v>
      </c>
      <c r="N331">
        <f>Tabla2[[#This Row],[Vendedor tapabocas bien puesto ]]+Tabla2[[#This Row],[Vendedor tapabocas mal puesto ]]+Tabla2[[#This Row],[Vendedor sin tapabocas ]]</f>
        <v>59</v>
      </c>
      <c r="O331" s="57">
        <f>Tabla2[[#This Row],[Tapabocas bien puesto ]]/Tabla2[[#This Row],[Total]]</f>
        <v>0.79253112033195017</v>
      </c>
      <c r="P331" s="56">
        <f>Tabla2[[#This Row],[Sin tapabocas]]/Tabla2[[#This Row],[Total]]</f>
        <v>4.1493775933609957E-2</v>
      </c>
      <c r="Q331" s="58">
        <f>Tabla2[[#This Row],[Vendedor tapabocas bien puesto ]]/Tabla2[[#This Row],[Total vendedor]]</f>
        <v>0.33898305084745761</v>
      </c>
      <c r="R331" s="56">
        <f>Tabla2[[#This Row],[Vendedor sin tapabocas ]]/Tabla2[[#This Row],[Total vendedor]]</f>
        <v>0.15254237288135594</v>
      </c>
    </row>
    <row r="332" spans="1:18" x14ac:dyDescent="0.25">
      <c r="A332" s="52">
        <f t="shared" si="10"/>
        <v>44373</v>
      </c>
      <c r="B332" s="28" t="s">
        <v>227</v>
      </c>
      <c r="C332" s="1" t="s">
        <v>210</v>
      </c>
      <c r="D332" s="1" t="s">
        <v>11</v>
      </c>
      <c r="E332" s="1" t="s">
        <v>228</v>
      </c>
      <c r="F332" s="2" t="s">
        <v>14</v>
      </c>
      <c r="G332" s="2">
        <v>127</v>
      </c>
      <c r="H332" s="2">
        <v>46</v>
      </c>
      <c r="I332" s="2">
        <v>14</v>
      </c>
      <c r="J332" s="2">
        <v>17</v>
      </c>
      <c r="K332" s="1">
        <v>39</v>
      </c>
      <c r="L332" s="1">
        <v>8</v>
      </c>
      <c r="M332">
        <f t="shared" si="11"/>
        <v>187</v>
      </c>
      <c r="N332">
        <f>Tabla2[[#This Row],[Vendedor tapabocas bien puesto ]]+Tabla2[[#This Row],[Vendedor tapabocas mal puesto ]]+Tabla2[[#This Row],[Vendedor sin tapabocas ]]</f>
        <v>64</v>
      </c>
      <c r="O332" s="57">
        <f>Tabla2[[#This Row],[Tapabocas bien puesto ]]/Tabla2[[#This Row],[Total]]</f>
        <v>0.67914438502673802</v>
      </c>
      <c r="P332" s="56">
        <f>Tabla2[[#This Row],[Sin tapabocas]]/Tabla2[[#This Row],[Total]]</f>
        <v>7.4866310160427801E-2</v>
      </c>
      <c r="Q332" s="58">
        <f>Tabla2[[#This Row],[Vendedor tapabocas bien puesto ]]/Tabla2[[#This Row],[Total vendedor]]</f>
        <v>0.265625</v>
      </c>
      <c r="R332" s="56">
        <f>Tabla2[[#This Row],[Vendedor sin tapabocas ]]/Tabla2[[#This Row],[Total vendedor]]</f>
        <v>0.125</v>
      </c>
    </row>
    <row r="333" spans="1:18" x14ac:dyDescent="0.25">
      <c r="A333" s="52">
        <f t="shared" si="10"/>
        <v>44373</v>
      </c>
      <c r="B333" s="28" t="s">
        <v>227</v>
      </c>
      <c r="C333" s="1" t="s">
        <v>229</v>
      </c>
      <c r="D333" s="1" t="s">
        <v>110</v>
      </c>
      <c r="E333" s="1" t="s">
        <v>217</v>
      </c>
      <c r="F333" s="2" t="s">
        <v>13</v>
      </c>
      <c r="G333" s="2">
        <v>27</v>
      </c>
      <c r="H333" s="2">
        <v>7</v>
      </c>
      <c r="I333" s="2">
        <v>3</v>
      </c>
      <c r="J333" s="2">
        <v>2</v>
      </c>
      <c r="K333" s="1">
        <v>4</v>
      </c>
      <c r="L333" s="1">
        <v>0</v>
      </c>
      <c r="M333">
        <f t="shared" si="11"/>
        <v>37</v>
      </c>
      <c r="N333">
        <f>Tabla2[[#This Row],[Vendedor tapabocas bien puesto ]]+Tabla2[[#This Row],[Vendedor tapabocas mal puesto ]]+Tabla2[[#This Row],[Vendedor sin tapabocas ]]</f>
        <v>6</v>
      </c>
      <c r="O333" s="57">
        <f>Tabla2[[#This Row],[Tapabocas bien puesto ]]/Tabla2[[#This Row],[Total]]</f>
        <v>0.72972972972972971</v>
      </c>
      <c r="P333" s="56">
        <f>Tabla2[[#This Row],[Sin tapabocas]]/Tabla2[[#This Row],[Total]]</f>
        <v>8.1081081081081086E-2</v>
      </c>
      <c r="Q333" s="58">
        <f>Tabla2[[#This Row],[Vendedor tapabocas bien puesto ]]/Tabla2[[#This Row],[Total vendedor]]</f>
        <v>0.33333333333333331</v>
      </c>
      <c r="R333" s="56">
        <f>Tabla2[[#This Row],[Vendedor sin tapabocas ]]/Tabla2[[#This Row],[Total vendedor]]</f>
        <v>0</v>
      </c>
    </row>
    <row r="334" spans="1:18" x14ac:dyDescent="0.25">
      <c r="A334" s="52">
        <f t="shared" si="10"/>
        <v>44373</v>
      </c>
      <c r="B334" s="28" t="s">
        <v>227</v>
      </c>
      <c r="C334" s="1" t="s">
        <v>222</v>
      </c>
      <c r="D334" s="1" t="s">
        <v>110</v>
      </c>
      <c r="E334" s="1" t="s">
        <v>230</v>
      </c>
      <c r="F334" s="2" t="s">
        <v>14</v>
      </c>
      <c r="G334" s="2">
        <v>33</v>
      </c>
      <c r="H334" s="2">
        <v>11</v>
      </c>
      <c r="I334" s="2">
        <v>0</v>
      </c>
      <c r="J334" s="2">
        <v>3</v>
      </c>
      <c r="K334" s="1">
        <v>5</v>
      </c>
      <c r="L334" s="1">
        <v>0</v>
      </c>
      <c r="M334">
        <f t="shared" si="11"/>
        <v>44</v>
      </c>
      <c r="N334">
        <f>Tabla2[[#This Row],[Vendedor tapabocas bien puesto ]]+Tabla2[[#This Row],[Vendedor tapabocas mal puesto ]]+Tabla2[[#This Row],[Vendedor sin tapabocas ]]</f>
        <v>8</v>
      </c>
      <c r="O334" s="57">
        <f>Tabla2[[#This Row],[Tapabocas bien puesto ]]/Tabla2[[#This Row],[Total]]</f>
        <v>0.75</v>
      </c>
      <c r="P334" s="56">
        <f>Tabla2[[#This Row],[Sin tapabocas]]/Tabla2[[#This Row],[Total]]</f>
        <v>0</v>
      </c>
      <c r="Q334" s="58">
        <f>Tabla2[[#This Row],[Vendedor tapabocas bien puesto ]]/Tabla2[[#This Row],[Total vendedor]]</f>
        <v>0.375</v>
      </c>
      <c r="R334" s="56">
        <f>Tabla2[[#This Row],[Vendedor sin tapabocas ]]/Tabla2[[#This Row],[Total vendedor]]</f>
        <v>0</v>
      </c>
    </row>
    <row r="335" spans="1:18" x14ac:dyDescent="0.25">
      <c r="A335" s="52">
        <f t="shared" si="10"/>
        <v>44373</v>
      </c>
      <c r="B335" s="28" t="s">
        <v>227</v>
      </c>
      <c r="C335" s="1" t="s">
        <v>222</v>
      </c>
      <c r="D335" s="1" t="s">
        <v>110</v>
      </c>
      <c r="E335" s="1" t="s">
        <v>216</v>
      </c>
      <c r="F335" s="2" t="s">
        <v>15</v>
      </c>
      <c r="G335" s="2">
        <v>91</v>
      </c>
      <c r="H335" s="2">
        <v>22</v>
      </c>
      <c r="I335" s="2">
        <v>6</v>
      </c>
      <c r="J335" s="2">
        <v>10</v>
      </c>
      <c r="K335" s="1">
        <v>17</v>
      </c>
      <c r="L335" s="1">
        <v>1</v>
      </c>
      <c r="M335">
        <f t="shared" si="11"/>
        <v>119</v>
      </c>
      <c r="N335">
        <f>Tabla2[[#This Row],[Vendedor tapabocas bien puesto ]]+Tabla2[[#This Row],[Vendedor tapabocas mal puesto ]]+Tabla2[[#This Row],[Vendedor sin tapabocas ]]</f>
        <v>28</v>
      </c>
      <c r="O335" s="57">
        <f>Tabla2[[#This Row],[Tapabocas bien puesto ]]/Tabla2[[#This Row],[Total]]</f>
        <v>0.76470588235294112</v>
      </c>
      <c r="P335" s="56">
        <f>Tabla2[[#This Row],[Sin tapabocas]]/Tabla2[[#This Row],[Total]]</f>
        <v>5.0420168067226892E-2</v>
      </c>
      <c r="Q335" s="58">
        <f>Tabla2[[#This Row],[Vendedor tapabocas bien puesto ]]/Tabla2[[#This Row],[Total vendedor]]</f>
        <v>0.35714285714285715</v>
      </c>
      <c r="R335" s="56">
        <f>Tabla2[[#This Row],[Vendedor sin tapabocas ]]/Tabla2[[#This Row],[Total vendedor]]</f>
        <v>3.5714285714285712E-2</v>
      </c>
    </row>
    <row r="336" spans="1:18" x14ac:dyDescent="0.25">
      <c r="A336" s="52">
        <f t="shared" si="10"/>
        <v>44376</v>
      </c>
      <c r="B336" s="28" t="s">
        <v>285</v>
      </c>
      <c r="C336" s="1" t="s">
        <v>162</v>
      </c>
      <c r="D336" s="1" t="s">
        <v>36</v>
      </c>
      <c r="E336" s="1" t="s">
        <v>286</v>
      </c>
      <c r="F336" s="2" t="s">
        <v>14</v>
      </c>
      <c r="G336" s="2">
        <v>256</v>
      </c>
      <c r="H336" s="2">
        <v>35</v>
      </c>
      <c r="I336" s="2">
        <v>6</v>
      </c>
      <c r="J336" s="2">
        <v>62</v>
      </c>
      <c r="K336" s="1">
        <v>28</v>
      </c>
      <c r="L336" s="1">
        <v>10</v>
      </c>
      <c r="M336">
        <f t="shared" si="11"/>
        <v>297</v>
      </c>
      <c r="N336">
        <f>Tabla2[[#This Row],[Vendedor tapabocas bien puesto ]]+Tabla2[[#This Row],[Vendedor tapabocas mal puesto ]]+Tabla2[[#This Row],[Vendedor sin tapabocas ]]</f>
        <v>100</v>
      </c>
      <c r="O336" s="57">
        <f>Tabla2[[#This Row],[Tapabocas bien puesto ]]/Tabla2[[#This Row],[Total]]</f>
        <v>0.86195286195286192</v>
      </c>
      <c r="P336" s="56">
        <f>Tabla2[[#This Row],[Sin tapabocas]]/Tabla2[[#This Row],[Total]]</f>
        <v>2.0202020202020204E-2</v>
      </c>
      <c r="Q336" s="58">
        <f>Tabla2[[#This Row],[Vendedor tapabocas bien puesto ]]/Tabla2[[#This Row],[Total vendedor]]</f>
        <v>0.62</v>
      </c>
      <c r="R336" s="56">
        <f>Tabla2[[#This Row],[Vendedor sin tapabocas ]]/Tabla2[[#This Row],[Total vendedor]]</f>
        <v>0.1</v>
      </c>
    </row>
    <row r="337" spans="1:18" x14ac:dyDescent="0.25">
      <c r="A337" s="52">
        <f t="shared" si="10"/>
        <v>44376</v>
      </c>
      <c r="B337" s="28" t="s">
        <v>285</v>
      </c>
      <c r="C337" s="1" t="s">
        <v>162</v>
      </c>
      <c r="D337" s="1" t="s">
        <v>36</v>
      </c>
      <c r="E337" s="1" t="s">
        <v>286</v>
      </c>
      <c r="F337" s="2" t="s">
        <v>14</v>
      </c>
      <c r="G337" s="2">
        <v>169</v>
      </c>
      <c r="H337" s="2">
        <v>16</v>
      </c>
      <c r="I337" s="2">
        <v>6</v>
      </c>
      <c r="J337" s="2">
        <v>6</v>
      </c>
      <c r="K337" s="1">
        <v>9</v>
      </c>
      <c r="L337" s="1">
        <v>0</v>
      </c>
      <c r="M337">
        <f t="shared" si="11"/>
        <v>191</v>
      </c>
      <c r="N337">
        <f>Tabla2[[#This Row],[Vendedor tapabocas bien puesto ]]+Tabla2[[#This Row],[Vendedor tapabocas mal puesto ]]+Tabla2[[#This Row],[Vendedor sin tapabocas ]]</f>
        <v>15</v>
      </c>
      <c r="O337" s="57">
        <f>Tabla2[[#This Row],[Tapabocas bien puesto ]]/Tabla2[[#This Row],[Total]]</f>
        <v>0.88481675392670156</v>
      </c>
      <c r="P337" s="56">
        <f>Tabla2[[#This Row],[Sin tapabocas]]/Tabla2[[#This Row],[Total]]</f>
        <v>3.1413612565445025E-2</v>
      </c>
      <c r="Q337" s="58">
        <f>Tabla2[[#This Row],[Vendedor tapabocas bien puesto ]]/Tabla2[[#This Row],[Total vendedor]]</f>
        <v>0.4</v>
      </c>
      <c r="R337" s="56">
        <f>Tabla2[[#This Row],[Vendedor sin tapabocas ]]/Tabla2[[#This Row],[Total vendedor]]</f>
        <v>0</v>
      </c>
    </row>
    <row r="338" spans="1:18" x14ac:dyDescent="0.25">
      <c r="A338" s="52">
        <f t="shared" si="10"/>
        <v>44376</v>
      </c>
      <c r="B338" s="28" t="s">
        <v>285</v>
      </c>
      <c r="C338" s="1" t="s">
        <v>162</v>
      </c>
      <c r="D338" s="1" t="s">
        <v>36</v>
      </c>
      <c r="E338" s="1" t="s">
        <v>286</v>
      </c>
      <c r="F338" s="2" t="s">
        <v>15</v>
      </c>
      <c r="G338" s="2">
        <v>356</v>
      </c>
      <c r="H338" s="2">
        <v>48</v>
      </c>
      <c r="I338" s="2">
        <v>2</v>
      </c>
      <c r="J338" s="2">
        <v>80</v>
      </c>
      <c r="K338" s="1">
        <v>62</v>
      </c>
      <c r="L338" s="1">
        <v>3</v>
      </c>
      <c r="M338">
        <f t="shared" si="11"/>
        <v>406</v>
      </c>
      <c r="N338">
        <f>Tabla2[[#This Row],[Vendedor tapabocas bien puesto ]]+Tabla2[[#This Row],[Vendedor tapabocas mal puesto ]]+Tabla2[[#This Row],[Vendedor sin tapabocas ]]</f>
        <v>145</v>
      </c>
      <c r="O338" s="57">
        <f>Tabla2[[#This Row],[Tapabocas bien puesto ]]/Tabla2[[#This Row],[Total]]</f>
        <v>0.87684729064039413</v>
      </c>
      <c r="P338" s="56">
        <f>Tabla2[[#This Row],[Sin tapabocas]]/Tabla2[[#This Row],[Total]]</f>
        <v>4.9261083743842365E-3</v>
      </c>
      <c r="Q338" s="58">
        <f>Tabla2[[#This Row],[Vendedor tapabocas bien puesto ]]/Tabla2[[#This Row],[Total vendedor]]</f>
        <v>0.55172413793103448</v>
      </c>
      <c r="R338" s="56">
        <f>Tabla2[[#This Row],[Vendedor sin tapabocas ]]/Tabla2[[#This Row],[Total vendedor]]</f>
        <v>2.0689655172413793E-2</v>
      </c>
    </row>
    <row r="339" spans="1:18" x14ac:dyDescent="0.25">
      <c r="A339" s="52">
        <f t="shared" si="10"/>
        <v>44376</v>
      </c>
      <c r="B339" s="28" t="s">
        <v>285</v>
      </c>
      <c r="C339" s="1" t="s">
        <v>135</v>
      </c>
      <c r="D339" s="1" t="s">
        <v>18</v>
      </c>
      <c r="E339" s="1" t="s">
        <v>47</v>
      </c>
      <c r="F339" s="2" t="s">
        <v>14</v>
      </c>
      <c r="G339" s="2">
        <v>150</v>
      </c>
      <c r="H339" s="2">
        <v>65</v>
      </c>
      <c r="I339" s="2">
        <v>16</v>
      </c>
      <c r="J339" s="2">
        <v>13</v>
      </c>
      <c r="K339" s="1">
        <v>17</v>
      </c>
      <c r="L339" s="1">
        <v>2</v>
      </c>
      <c r="M339">
        <f t="shared" si="11"/>
        <v>231</v>
      </c>
      <c r="N339">
        <f>Tabla2[[#This Row],[Vendedor tapabocas bien puesto ]]+Tabla2[[#This Row],[Vendedor tapabocas mal puesto ]]+Tabla2[[#This Row],[Vendedor sin tapabocas ]]</f>
        <v>32</v>
      </c>
      <c r="O339" s="57">
        <f>Tabla2[[#This Row],[Tapabocas bien puesto ]]/Tabla2[[#This Row],[Total]]</f>
        <v>0.64935064935064934</v>
      </c>
      <c r="P339" s="56">
        <f>Tabla2[[#This Row],[Sin tapabocas]]/Tabla2[[#This Row],[Total]]</f>
        <v>6.9264069264069264E-2</v>
      </c>
      <c r="Q339" s="58">
        <f>Tabla2[[#This Row],[Vendedor tapabocas bien puesto ]]/Tabla2[[#This Row],[Total vendedor]]</f>
        <v>0.40625</v>
      </c>
      <c r="R339" s="56">
        <f>Tabla2[[#This Row],[Vendedor sin tapabocas ]]/Tabla2[[#This Row],[Total vendedor]]</f>
        <v>6.25E-2</v>
      </c>
    </row>
    <row r="340" spans="1:18" x14ac:dyDescent="0.25">
      <c r="A340" s="52">
        <f t="shared" si="10"/>
        <v>44376</v>
      </c>
      <c r="B340" s="28" t="s">
        <v>285</v>
      </c>
      <c r="C340" s="1" t="s">
        <v>135</v>
      </c>
      <c r="D340" s="1" t="s">
        <v>18</v>
      </c>
      <c r="E340" s="1" t="s">
        <v>287</v>
      </c>
      <c r="F340" s="2" t="s">
        <v>15</v>
      </c>
      <c r="G340" s="2">
        <v>307</v>
      </c>
      <c r="H340" s="2">
        <v>58</v>
      </c>
      <c r="I340" s="2">
        <v>20</v>
      </c>
      <c r="J340" s="2">
        <v>109</v>
      </c>
      <c r="K340" s="1">
        <v>16</v>
      </c>
      <c r="L340" s="1">
        <v>1</v>
      </c>
      <c r="M340">
        <f t="shared" si="11"/>
        <v>385</v>
      </c>
      <c r="N340">
        <f>Tabla2[[#This Row],[Vendedor tapabocas bien puesto ]]+Tabla2[[#This Row],[Vendedor tapabocas mal puesto ]]+Tabla2[[#This Row],[Vendedor sin tapabocas ]]</f>
        <v>126</v>
      </c>
      <c r="O340" s="57">
        <f>Tabla2[[#This Row],[Tapabocas bien puesto ]]/Tabla2[[#This Row],[Total]]</f>
        <v>0.79740259740259745</v>
      </c>
      <c r="P340" s="56">
        <f>Tabla2[[#This Row],[Sin tapabocas]]/Tabla2[[#This Row],[Total]]</f>
        <v>5.1948051948051951E-2</v>
      </c>
      <c r="Q340" s="58">
        <f>Tabla2[[#This Row],[Vendedor tapabocas bien puesto ]]/Tabla2[[#This Row],[Total vendedor]]</f>
        <v>0.86507936507936511</v>
      </c>
      <c r="R340" s="56">
        <f>Tabla2[[#This Row],[Vendedor sin tapabocas ]]/Tabla2[[#This Row],[Total vendedor]]</f>
        <v>7.9365079365079361E-3</v>
      </c>
    </row>
    <row r="341" spans="1:18" x14ac:dyDescent="0.25">
      <c r="A341" s="52">
        <f t="shared" si="10"/>
        <v>44376</v>
      </c>
      <c r="B341" s="28" t="s">
        <v>285</v>
      </c>
      <c r="C341" s="1" t="s">
        <v>135</v>
      </c>
      <c r="D341" s="1" t="s">
        <v>18</v>
      </c>
      <c r="E341" s="1" t="s">
        <v>175</v>
      </c>
      <c r="F341" s="2" t="s">
        <v>14</v>
      </c>
      <c r="G341" s="2">
        <v>45</v>
      </c>
      <c r="H341" s="2">
        <v>48</v>
      </c>
      <c r="I341" s="2">
        <v>5</v>
      </c>
      <c r="J341" s="2">
        <v>32</v>
      </c>
      <c r="K341" s="1">
        <v>41</v>
      </c>
      <c r="L341" s="1">
        <v>5</v>
      </c>
      <c r="M341">
        <f t="shared" si="11"/>
        <v>98</v>
      </c>
      <c r="N341">
        <f>Tabla2[[#This Row],[Vendedor tapabocas bien puesto ]]+Tabla2[[#This Row],[Vendedor tapabocas mal puesto ]]+Tabla2[[#This Row],[Vendedor sin tapabocas ]]</f>
        <v>78</v>
      </c>
      <c r="O341" s="57">
        <f>Tabla2[[#This Row],[Tapabocas bien puesto ]]/Tabla2[[#This Row],[Total]]</f>
        <v>0.45918367346938777</v>
      </c>
      <c r="P341" s="56">
        <f>Tabla2[[#This Row],[Sin tapabocas]]/Tabla2[[#This Row],[Total]]</f>
        <v>5.1020408163265307E-2</v>
      </c>
      <c r="Q341" s="58">
        <f>Tabla2[[#This Row],[Vendedor tapabocas bien puesto ]]/Tabla2[[#This Row],[Total vendedor]]</f>
        <v>0.41025641025641024</v>
      </c>
      <c r="R341" s="56">
        <f>Tabla2[[#This Row],[Vendedor sin tapabocas ]]/Tabla2[[#This Row],[Total vendedor]]</f>
        <v>6.4102564102564097E-2</v>
      </c>
    </row>
    <row r="342" spans="1:18" x14ac:dyDescent="0.25">
      <c r="A342" s="52">
        <f t="shared" si="10"/>
        <v>44377</v>
      </c>
      <c r="B342" s="28" t="s">
        <v>282</v>
      </c>
      <c r="C342" s="1" t="s">
        <v>135</v>
      </c>
      <c r="D342" s="1" t="s">
        <v>44</v>
      </c>
      <c r="E342" s="1" t="s">
        <v>45</v>
      </c>
      <c r="F342" s="2" t="s">
        <v>15</v>
      </c>
      <c r="G342" s="2">
        <v>130</v>
      </c>
      <c r="H342" s="2">
        <v>56</v>
      </c>
      <c r="I342" s="2">
        <v>10</v>
      </c>
      <c r="J342" s="2">
        <v>0</v>
      </c>
      <c r="K342" s="1">
        <v>0</v>
      </c>
      <c r="L342" s="1">
        <v>0</v>
      </c>
      <c r="M342">
        <f t="shared" si="11"/>
        <v>196</v>
      </c>
      <c r="N342">
        <f>Tabla2[[#This Row],[Vendedor tapabocas bien puesto ]]+Tabla2[[#This Row],[Vendedor tapabocas mal puesto ]]+Tabla2[[#This Row],[Vendedor sin tapabocas ]]</f>
        <v>0</v>
      </c>
      <c r="O342" s="57">
        <f>Tabla2[[#This Row],[Tapabocas bien puesto ]]/Tabla2[[#This Row],[Total]]</f>
        <v>0.66326530612244894</v>
      </c>
      <c r="P342" s="56">
        <f>Tabla2[[#This Row],[Sin tapabocas]]/Tabla2[[#This Row],[Total]]</f>
        <v>5.1020408163265307E-2</v>
      </c>
      <c r="Q342" s="58" t="e">
        <f>Tabla2[[#This Row],[Vendedor tapabocas bien puesto ]]/Tabla2[[#This Row],[Total vendedor]]</f>
        <v>#DIV/0!</v>
      </c>
      <c r="R342" s="56" t="e">
        <f>Tabla2[[#This Row],[Vendedor sin tapabocas ]]/Tabla2[[#This Row],[Total vendedor]]</f>
        <v>#DIV/0!</v>
      </c>
    </row>
    <row r="343" spans="1:18" x14ac:dyDescent="0.25">
      <c r="A343" s="52">
        <f t="shared" si="10"/>
        <v>44377</v>
      </c>
      <c r="B343" s="28" t="s">
        <v>282</v>
      </c>
      <c r="C343" s="1" t="s">
        <v>135</v>
      </c>
      <c r="D343" s="1" t="s">
        <v>44</v>
      </c>
      <c r="E343" s="1" t="s">
        <v>45</v>
      </c>
      <c r="F343" s="2" t="s">
        <v>14</v>
      </c>
      <c r="G343" s="2">
        <v>121</v>
      </c>
      <c r="H343" s="2">
        <v>40</v>
      </c>
      <c r="I343" s="2">
        <v>1</v>
      </c>
      <c r="J343" s="2">
        <v>5</v>
      </c>
      <c r="K343" s="1">
        <v>13</v>
      </c>
      <c r="L343" s="1">
        <v>1</v>
      </c>
      <c r="M343">
        <f t="shared" si="11"/>
        <v>162</v>
      </c>
      <c r="N343">
        <f>Tabla2[[#This Row],[Vendedor tapabocas bien puesto ]]+Tabla2[[#This Row],[Vendedor tapabocas mal puesto ]]+Tabla2[[#This Row],[Vendedor sin tapabocas ]]</f>
        <v>19</v>
      </c>
      <c r="O343" s="57">
        <f>Tabla2[[#This Row],[Tapabocas bien puesto ]]/Tabla2[[#This Row],[Total]]</f>
        <v>0.74691358024691357</v>
      </c>
      <c r="P343" s="56">
        <f>Tabla2[[#This Row],[Sin tapabocas]]/Tabla2[[#This Row],[Total]]</f>
        <v>6.1728395061728392E-3</v>
      </c>
      <c r="Q343" s="58">
        <f>Tabla2[[#This Row],[Vendedor tapabocas bien puesto ]]/Tabla2[[#This Row],[Total vendedor]]</f>
        <v>0.26315789473684209</v>
      </c>
      <c r="R343" s="56">
        <f>Tabla2[[#This Row],[Vendedor sin tapabocas ]]/Tabla2[[#This Row],[Total vendedor]]</f>
        <v>5.2631578947368418E-2</v>
      </c>
    </row>
    <row r="344" spans="1:18" x14ac:dyDescent="0.25">
      <c r="A344" s="52">
        <f t="shared" si="10"/>
        <v>44377</v>
      </c>
      <c r="B344" s="28" t="s">
        <v>282</v>
      </c>
      <c r="C344" s="1" t="s">
        <v>135</v>
      </c>
      <c r="D344" s="1" t="s">
        <v>44</v>
      </c>
      <c r="E344" s="1" t="s">
        <v>45</v>
      </c>
      <c r="F344" s="2" t="s">
        <v>13</v>
      </c>
      <c r="G344" s="2">
        <v>59</v>
      </c>
      <c r="H344" s="2">
        <v>39</v>
      </c>
      <c r="I344" s="2">
        <v>5</v>
      </c>
      <c r="J344" s="2">
        <v>24</v>
      </c>
      <c r="K344" s="1">
        <v>48</v>
      </c>
      <c r="L344" s="1">
        <v>4</v>
      </c>
      <c r="M344">
        <f t="shared" si="11"/>
        <v>103</v>
      </c>
      <c r="N344">
        <f>Tabla2[[#This Row],[Vendedor tapabocas bien puesto ]]+Tabla2[[#This Row],[Vendedor tapabocas mal puesto ]]+Tabla2[[#This Row],[Vendedor sin tapabocas ]]</f>
        <v>76</v>
      </c>
      <c r="O344" s="57">
        <f>Tabla2[[#This Row],[Tapabocas bien puesto ]]/Tabla2[[#This Row],[Total]]</f>
        <v>0.57281553398058249</v>
      </c>
      <c r="P344" s="56">
        <f>Tabla2[[#This Row],[Sin tapabocas]]/Tabla2[[#This Row],[Total]]</f>
        <v>4.8543689320388349E-2</v>
      </c>
      <c r="Q344" s="58">
        <f>Tabla2[[#This Row],[Vendedor tapabocas bien puesto ]]/Tabla2[[#This Row],[Total vendedor]]</f>
        <v>0.31578947368421051</v>
      </c>
      <c r="R344" s="56">
        <f>Tabla2[[#This Row],[Vendedor sin tapabocas ]]/Tabla2[[#This Row],[Total vendedor]]</f>
        <v>5.2631578947368418E-2</v>
      </c>
    </row>
    <row r="345" spans="1:18" x14ac:dyDescent="0.25">
      <c r="A345" s="52">
        <f t="shared" si="10"/>
        <v>44377</v>
      </c>
      <c r="B345" s="28" t="s">
        <v>282</v>
      </c>
      <c r="C345" s="1" t="s">
        <v>162</v>
      </c>
      <c r="D345" s="1" t="s">
        <v>34</v>
      </c>
      <c r="E345" s="1" t="s">
        <v>283</v>
      </c>
      <c r="F345" s="2" t="s">
        <v>13</v>
      </c>
      <c r="G345" s="2">
        <v>145</v>
      </c>
      <c r="H345" s="2">
        <v>24</v>
      </c>
      <c r="I345" s="2">
        <v>8</v>
      </c>
      <c r="J345" s="2">
        <v>25</v>
      </c>
      <c r="K345" s="1">
        <v>21</v>
      </c>
      <c r="L345" s="1">
        <v>2</v>
      </c>
      <c r="M345">
        <f t="shared" si="11"/>
        <v>177</v>
      </c>
      <c r="N345">
        <f>Tabla2[[#This Row],[Vendedor tapabocas bien puesto ]]+Tabla2[[#This Row],[Vendedor tapabocas mal puesto ]]+Tabla2[[#This Row],[Vendedor sin tapabocas ]]</f>
        <v>48</v>
      </c>
      <c r="O345" s="57">
        <f>Tabla2[[#This Row],[Tapabocas bien puesto ]]/Tabla2[[#This Row],[Total]]</f>
        <v>0.8192090395480226</v>
      </c>
      <c r="P345" s="56">
        <f>Tabla2[[#This Row],[Sin tapabocas]]/Tabla2[[#This Row],[Total]]</f>
        <v>4.519774011299435E-2</v>
      </c>
      <c r="Q345" s="58">
        <f>Tabla2[[#This Row],[Vendedor tapabocas bien puesto ]]/Tabla2[[#This Row],[Total vendedor]]</f>
        <v>0.52083333333333337</v>
      </c>
      <c r="R345" s="56">
        <f>Tabla2[[#This Row],[Vendedor sin tapabocas ]]/Tabla2[[#This Row],[Total vendedor]]</f>
        <v>4.1666666666666664E-2</v>
      </c>
    </row>
    <row r="346" spans="1:18" x14ac:dyDescent="0.25">
      <c r="A346" s="52">
        <f t="shared" si="10"/>
        <v>44377</v>
      </c>
      <c r="B346" s="28" t="s">
        <v>282</v>
      </c>
      <c r="C346" s="1" t="s">
        <v>162</v>
      </c>
      <c r="D346" s="1" t="s">
        <v>34</v>
      </c>
      <c r="E346" s="1" t="s">
        <v>283</v>
      </c>
      <c r="F346" s="2" t="s">
        <v>14</v>
      </c>
      <c r="G346" s="2">
        <v>151</v>
      </c>
      <c r="H346" s="2">
        <v>21</v>
      </c>
      <c r="I346" s="2">
        <v>1</v>
      </c>
      <c r="J346" s="2">
        <v>8</v>
      </c>
      <c r="K346" s="1">
        <v>12</v>
      </c>
      <c r="L346" s="1">
        <v>1</v>
      </c>
      <c r="M346">
        <f t="shared" si="11"/>
        <v>173</v>
      </c>
      <c r="N346">
        <f>Tabla2[[#This Row],[Vendedor tapabocas bien puesto ]]+Tabla2[[#This Row],[Vendedor tapabocas mal puesto ]]+Tabla2[[#This Row],[Vendedor sin tapabocas ]]</f>
        <v>21</v>
      </c>
      <c r="O346" s="57">
        <f>Tabla2[[#This Row],[Tapabocas bien puesto ]]/Tabla2[[#This Row],[Total]]</f>
        <v>0.87283236994219648</v>
      </c>
      <c r="P346" s="56">
        <f>Tabla2[[#This Row],[Sin tapabocas]]/Tabla2[[#This Row],[Total]]</f>
        <v>5.7803468208092483E-3</v>
      </c>
      <c r="Q346" s="58">
        <f>Tabla2[[#This Row],[Vendedor tapabocas bien puesto ]]/Tabla2[[#This Row],[Total vendedor]]</f>
        <v>0.38095238095238093</v>
      </c>
      <c r="R346" s="56">
        <f>Tabla2[[#This Row],[Vendedor sin tapabocas ]]/Tabla2[[#This Row],[Total vendedor]]</f>
        <v>4.7619047619047616E-2</v>
      </c>
    </row>
    <row r="347" spans="1:18" x14ac:dyDescent="0.25">
      <c r="A347" s="52">
        <f t="shared" si="10"/>
        <v>44377</v>
      </c>
      <c r="B347" s="28" t="s">
        <v>282</v>
      </c>
      <c r="C347" s="1" t="s">
        <v>162</v>
      </c>
      <c r="D347" s="1" t="s">
        <v>34</v>
      </c>
      <c r="E347" s="1" t="s">
        <v>284</v>
      </c>
      <c r="F347" s="2" t="s">
        <v>14</v>
      </c>
      <c r="G347" s="2">
        <v>208</v>
      </c>
      <c r="H347" s="2">
        <v>39</v>
      </c>
      <c r="I347" s="2">
        <v>8</v>
      </c>
      <c r="J347" s="2">
        <v>24</v>
      </c>
      <c r="K347" s="1">
        <v>24</v>
      </c>
      <c r="L347" s="1">
        <v>1</v>
      </c>
      <c r="M347">
        <f t="shared" si="11"/>
        <v>255</v>
      </c>
      <c r="N347">
        <f>Tabla2[[#This Row],[Vendedor tapabocas bien puesto ]]+Tabla2[[#This Row],[Vendedor tapabocas mal puesto ]]+Tabla2[[#This Row],[Vendedor sin tapabocas ]]</f>
        <v>49</v>
      </c>
      <c r="O347" s="57">
        <f>Tabla2[[#This Row],[Tapabocas bien puesto ]]/Tabla2[[#This Row],[Total]]</f>
        <v>0.81568627450980391</v>
      </c>
      <c r="P347" s="56">
        <f>Tabla2[[#This Row],[Sin tapabocas]]/Tabla2[[#This Row],[Total]]</f>
        <v>3.1372549019607843E-2</v>
      </c>
      <c r="Q347" s="58">
        <f>Tabla2[[#This Row],[Vendedor tapabocas bien puesto ]]/Tabla2[[#This Row],[Total vendedor]]</f>
        <v>0.48979591836734693</v>
      </c>
      <c r="R347" s="56">
        <f>Tabla2[[#This Row],[Vendedor sin tapabocas ]]/Tabla2[[#This Row],[Total vendedor]]</f>
        <v>2.0408163265306121E-2</v>
      </c>
    </row>
    <row r="348" spans="1:18" x14ac:dyDescent="0.25">
      <c r="A348" s="52">
        <f t="shared" si="10"/>
        <v>44378</v>
      </c>
      <c r="B348" s="28" t="s">
        <v>288</v>
      </c>
      <c r="C348" s="1" t="s">
        <v>23</v>
      </c>
      <c r="D348" s="1" t="s">
        <v>24</v>
      </c>
      <c r="E348" s="1" t="s">
        <v>289</v>
      </c>
      <c r="F348" s="2" t="s">
        <v>14</v>
      </c>
      <c r="G348" s="2">
        <v>170</v>
      </c>
      <c r="H348" s="2">
        <v>41</v>
      </c>
      <c r="I348" s="2">
        <v>5</v>
      </c>
      <c r="J348" s="2">
        <v>25</v>
      </c>
      <c r="K348" s="1">
        <v>18</v>
      </c>
      <c r="L348" s="1">
        <v>0</v>
      </c>
      <c r="M348">
        <f t="shared" si="11"/>
        <v>216</v>
      </c>
      <c r="N348">
        <f>Tabla2[[#This Row],[Vendedor tapabocas bien puesto ]]+Tabla2[[#This Row],[Vendedor tapabocas mal puesto ]]+Tabla2[[#This Row],[Vendedor sin tapabocas ]]</f>
        <v>43</v>
      </c>
      <c r="O348" s="57">
        <f>Tabla2[[#This Row],[Tapabocas bien puesto ]]/Tabla2[[#This Row],[Total]]</f>
        <v>0.78703703703703709</v>
      </c>
      <c r="P348" s="56">
        <f>Tabla2[[#This Row],[Sin tapabocas]]/Tabla2[[#This Row],[Total]]</f>
        <v>2.3148148148148147E-2</v>
      </c>
      <c r="Q348" s="58">
        <f>Tabla2[[#This Row],[Vendedor tapabocas bien puesto ]]/Tabla2[[#This Row],[Total vendedor]]</f>
        <v>0.58139534883720934</v>
      </c>
      <c r="R348" s="56">
        <f>Tabla2[[#This Row],[Vendedor sin tapabocas ]]/Tabla2[[#This Row],[Total vendedor]]</f>
        <v>0</v>
      </c>
    </row>
    <row r="349" spans="1:18" x14ac:dyDescent="0.25">
      <c r="A349" s="52">
        <f t="shared" si="10"/>
        <v>44378</v>
      </c>
      <c r="B349" s="28" t="s">
        <v>288</v>
      </c>
      <c r="C349" s="1" t="s">
        <v>23</v>
      </c>
      <c r="D349" s="1" t="s">
        <v>24</v>
      </c>
      <c r="E349" s="1" t="s">
        <v>289</v>
      </c>
      <c r="F349" s="2" t="s">
        <v>15</v>
      </c>
      <c r="G349" s="2">
        <v>187</v>
      </c>
      <c r="H349" s="2">
        <v>32</v>
      </c>
      <c r="I349" s="2">
        <v>3</v>
      </c>
      <c r="J349" s="2">
        <v>10</v>
      </c>
      <c r="K349" s="1">
        <v>3</v>
      </c>
      <c r="L349" s="1">
        <v>0</v>
      </c>
      <c r="M349">
        <f t="shared" si="11"/>
        <v>222</v>
      </c>
      <c r="N349">
        <f>Tabla2[[#This Row],[Vendedor tapabocas bien puesto ]]+Tabla2[[#This Row],[Vendedor tapabocas mal puesto ]]+Tabla2[[#This Row],[Vendedor sin tapabocas ]]</f>
        <v>13</v>
      </c>
      <c r="O349" s="57">
        <f>Tabla2[[#This Row],[Tapabocas bien puesto ]]/Tabla2[[#This Row],[Total]]</f>
        <v>0.84234234234234229</v>
      </c>
      <c r="P349" s="56">
        <f>Tabla2[[#This Row],[Sin tapabocas]]/Tabla2[[#This Row],[Total]]</f>
        <v>1.3513513513513514E-2</v>
      </c>
      <c r="Q349" s="58">
        <f>Tabla2[[#This Row],[Vendedor tapabocas bien puesto ]]/Tabla2[[#This Row],[Total vendedor]]</f>
        <v>0.76923076923076927</v>
      </c>
      <c r="R349" s="56">
        <f>Tabla2[[#This Row],[Vendedor sin tapabocas ]]/Tabla2[[#This Row],[Total vendedor]]</f>
        <v>0</v>
      </c>
    </row>
    <row r="350" spans="1:18" x14ac:dyDescent="0.25">
      <c r="A350" s="52">
        <f t="shared" si="10"/>
        <v>44378</v>
      </c>
      <c r="B350" s="28" t="s">
        <v>288</v>
      </c>
      <c r="C350" s="1" t="s">
        <v>290</v>
      </c>
      <c r="D350" s="1" t="s">
        <v>24</v>
      </c>
      <c r="E350" s="1" t="s">
        <v>291</v>
      </c>
      <c r="F350" s="2" t="s">
        <v>14</v>
      </c>
      <c r="G350" s="2">
        <v>111</v>
      </c>
      <c r="H350" s="2">
        <v>28</v>
      </c>
      <c r="I350" s="2">
        <v>10</v>
      </c>
      <c r="J350" s="2">
        <v>1</v>
      </c>
      <c r="K350" s="1">
        <v>0</v>
      </c>
      <c r="L350" s="1">
        <v>0</v>
      </c>
      <c r="M350">
        <f t="shared" si="11"/>
        <v>149</v>
      </c>
      <c r="N350">
        <f>Tabla2[[#This Row],[Vendedor tapabocas bien puesto ]]+Tabla2[[#This Row],[Vendedor tapabocas mal puesto ]]+Tabla2[[#This Row],[Vendedor sin tapabocas ]]</f>
        <v>1</v>
      </c>
      <c r="O350" s="57">
        <f>Tabla2[[#This Row],[Tapabocas bien puesto ]]/Tabla2[[#This Row],[Total]]</f>
        <v>0.74496644295302017</v>
      </c>
      <c r="P350" s="56">
        <f>Tabla2[[#This Row],[Sin tapabocas]]/Tabla2[[#This Row],[Total]]</f>
        <v>6.7114093959731544E-2</v>
      </c>
      <c r="Q350" s="58">
        <f>Tabla2[[#This Row],[Vendedor tapabocas bien puesto ]]/Tabla2[[#This Row],[Total vendedor]]</f>
        <v>1</v>
      </c>
      <c r="R350" s="56">
        <f>Tabla2[[#This Row],[Vendedor sin tapabocas ]]/Tabla2[[#This Row],[Total vendedor]]</f>
        <v>0</v>
      </c>
    </row>
    <row r="351" spans="1:18" x14ac:dyDescent="0.25">
      <c r="A351" s="52">
        <f t="shared" si="10"/>
        <v>44378</v>
      </c>
      <c r="B351" s="28" t="s">
        <v>288</v>
      </c>
      <c r="C351" s="1" t="s">
        <v>135</v>
      </c>
      <c r="D351" s="1" t="s">
        <v>61</v>
      </c>
      <c r="E351" s="1" t="s">
        <v>96</v>
      </c>
      <c r="F351" s="2" t="s">
        <v>29</v>
      </c>
      <c r="G351" s="2">
        <v>29</v>
      </c>
      <c r="H351" s="2">
        <v>13</v>
      </c>
      <c r="I351" s="2">
        <v>2</v>
      </c>
      <c r="J351" s="2">
        <v>1</v>
      </c>
      <c r="K351" s="1">
        <v>2</v>
      </c>
      <c r="L351" s="1">
        <v>0</v>
      </c>
      <c r="M351">
        <f t="shared" si="11"/>
        <v>44</v>
      </c>
      <c r="N351">
        <f>Tabla2[[#This Row],[Vendedor tapabocas bien puesto ]]+Tabla2[[#This Row],[Vendedor tapabocas mal puesto ]]+Tabla2[[#This Row],[Vendedor sin tapabocas ]]</f>
        <v>3</v>
      </c>
      <c r="O351" s="57">
        <f>Tabla2[[#This Row],[Tapabocas bien puesto ]]/Tabla2[[#This Row],[Total]]</f>
        <v>0.65909090909090906</v>
      </c>
      <c r="P351" s="56">
        <f>Tabla2[[#This Row],[Sin tapabocas]]/Tabla2[[#This Row],[Total]]</f>
        <v>4.5454545454545456E-2</v>
      </c>
      <c r="Q351" s="58">
        <f>Tabla2[[#This Row],[Vendedor tapabocas bien puesto ]]/Tabla2[[#This Row],[Total vendedor]]</f>
        <v>0.33333333333333331</v>
      </c>
      <c r="R351" s="56">
        <f>Tabla2[[#This Row],[Vendedor sin tapabocas ]]/Tabla2[[#This Row],[Total vendedor]]</f>
        <v>0</v>
      </c>
    </row>
    <row r="352" spans="1:18" x14ac:dyDescent="0.25">
      <c r="A352" s="52">
        <f t="shared" si="10"/>
        <v>44378</v>
      </c>
      <c r="B352" s="28" t="s">
        <v>288</v>
      </c>
      <c r="C352" s="1" t="s">
        <v>135</v>
      </c>
      <c r="D352" s="1" t="s">
        <v>61</v>
      </c>
      <c r="E352" s="1" t="s">
        <v>96</v>
      </c>
      <c r="F352" s="2" t="s">
        <v>29</v>
      </c>
      <c r="G352" s="2">
        <v>107</v>
      </c>
      <c r="H352" s="2">
        <v>27</v>
      </c>
      <c r="I352" s="2">
        <v>9</v>
      </c>
      <c r="J352" s="2">
        <v>11</v>
      </c>
      <c r="K352" s="1">
        <v>7</v>
      </c>
      <c r="L352" s="1">
        <v>0</v>
      </c>
      <c r="M352">
        <f t="shared" si="11"/>
        <v>143</v>
      </c>
      <c r="N352">
        <f>Tabla2[[#This Row],[Vendedor tapabocas bien puesto ]]+Tabla2[[#This Row],[Vendedor tapabocas mal puesto ]]+Tabla2[[#This Row],[Vendedor sin tapabocas ]]</f>
        <v>18</v>
      </c>
      <c r="O352" s="57">
        <f>Tabla2[[#This Row],[Tapabocas bien puesto ]]/Tabla2[[#This Row],[Total]]</f>
        <v>0.74825174825174823</v>
      </c>
      <c r="P352" s="56">
        <f>Tabla2[[#This Row],[Sin tapabocas]]/Tabla2[[#This Row],[Total]]</f>
        <v>6.2937062937062943E-2</v>
      </c>
      <c r="Q352" s="58">
        <f>Tabla2[[#This Row],[Vendedor tapabocas bien puesto ]]/Tabla2[[#This Row],[Total vendedor]]</f>
        <v>0.61111111111111116</v>
      </c>
      <c r="R352" s="56">
        <f>Tabla2[[#This Row],[Vendedor sin tapabocas ]]/Tabla2[[#This Row],[Total vendedor]]</f>
        <v>0</v>
      </c>
    </row>
    <row r="353" spans="1:18" x14ac:dyDescent="0.25">
      <c r="A353" s="52">
        <f t="shared" si="10"/>
        <v>44378</v>
      </c>
      <c r="B353" s="28" t="s">
        <v>288</v>
      </c>
      <c r="C353" s="1" t="s">
        <v>135</v>
      </c>
      <c r="D353" s="1" t="s">
        <v>61</v>
      </c>
      <c r="E353" s="1" t="s">
        <v>292</v>
      </c>
      <c r="F353" s="2" t="s">
        <v>15</v>
      </c>
      <c r="G353" s="2">
        <v>270</v>
      </c>
      <c r="H353" s="2">
        <v>30</v>
      </c>
      <c r="I353" s="2">
        <v>7</v>
      </c>
      <c r="J353" s="2">
        <v>35</v>
      </c>
      <c r="K353" s="1">
        <v>38</v>
      </c>
      <c r="L353" s="1">
        <v>0</v>
      </c>
      <c r="M353">
        <f t="shared" si="11"/>
        <v>307</v>
      </c>
      <c r="N353">
        <f>Tabla2[[#This Row],[Vendedor tapabocas bien puesto ]]+Tabla2[[#This Row],[Vendedor tapabocas mal puesto ]]+Tabla2[[#This Row],[Vendedor sin tapabocas ]]</f>
        <v>73</v>
      </c>
      <c r="O353" s="57">
        <f>Tabla2[[#This Row],[Tapabocas bien puesto ]]/Tabla2[[#This Row],[Total]]</f>
        <v>0.87947882736156346</v>
      </c>
      <c r="P353" s="56">
        <f>Tabla2[[#This Row],[Sin tapabocas]]/Tabla2[[#This Row],[Total]]</f>
        <v>2.2801302931596091E-2</v>
      </c>
      <c r="Q353" s="58">
        <f>Tabla2[[#This Row],[Vendedor tapabocas bien puesto ]]/Tabla2[[#This Row],[Total vendedor]]</f>
        <v>0.47945205479452052</v>
      </c>
      <c r="R353" s="56">
        <f>Tabla2[[#This Row],[Vendedor sin tapabocas ]]/Tabla2[[#This Row],[Total vendedor]]</f>
        <v>0</v>
      </c>
    </row>
    <row r="354" spans="1:18" x14ac:dyDescent="0.25">
      <c r="A354" s="52">
        <f t="shared" si="10"/>
        <v>44379</v>
      </c>
      <c r="B354" s="28" t="s">
        <v>293</v>
      </c>
      <c r="C354" s="1" t="s">
        <v>23</v>
      </c>
      <c r="D354" s="1" t="s">
        <v>40</v>
      </c>
      <c r="E354" s="1" t="s">
        <v>294</v>
      </c>
      <c r="F354" s="2" t="s">
        <v>14</v>
      </c>
      <c r="G354" s="2">
        <v>94</v>
      </c>
      <c r="H354" s="2">
        <v>27</v>
      </c>
      <c r="I354" s="2">
        <v>7</v>
      </c>
      <c r="J354" s="2">
        <v>14</v>
      </c>
      <c r="K354" s="1">
        <v>4</v>
      </c>
      <c r="L354" s="1">
        <v>0</v>
      </c>
      <c r="M354">
        <f t="shared" si="11"/>
        <v>128</v>
      </c>
      <c r="N354">
        <f>Tabla2[[#This Row],[Vendedor tapabocas bien puesto ]]+Tabla2[[#This Row],[Vendedor tapabocas mal puesto ]]+Tabla2[[#This Row],[Vendedor sin tapabocas ]]</f>
        <v>18</v>
      </c>
      <c r="O354" s="57">
        <f>Tabla2[[#This Row],[Tapabocas bien puesto ]]/Tabla2[[#This Row],[Total]]</f>
        <v>0.734375</v>
      </c>
      <c r="P354" s="56">
        <f>Tabla2[[#This Row],[Sin tapabocas]]/Tabla2[[#This Row],[Total]]</f>
        <v>5.46875E-2</v>
      </c>
      <c r="Q354" s="58">
        <f>Tabla2[[#This Row],[Vendedor tapabocas bien puesto ]]/Tabla2[[#This Row],[Total vendedor]]</f>
        <v>0.77777777777777779</v>
      </c>
      <c r="R354" s="56">
        <f>Tabla2[[#This Row],[Vendedor sin tapabocas ]]/Tabla2[[#This Row],[Total vendedor]]</f>
        <v>0</v>
      </c>
    </row>
    <row r="355" spans="1:18" x14ac:dyDescent="0.25">
      <c r="A355" s="52">
        <f t="shared" si="10"/>
        <v>44379</v>
      </c>
      <c r="B355" s="28" t="s">
        <v>293</v>
      </c>
      <c r="C355" s="1" t="s">
        <v>23</v>
      </c>
      <c r="D355" s="1" t="s">
        <v>40</v>
      </c>
      <c r="E355" s="1" t="s">
        <v>294</v>
      </c>
      <c r="F355" s="2" t="s">
        <v>14</v>
      </c>
      <c r="G355" s="2">
        <v>183</v>
      </c>
      <c r="H355" s="2">
        <v>57</v>
      </c>
      <c r="I355" s="2">
        <v>13</v>
      </c>
      <c r="J355" s="2">
        <v>31</v>
      </c>
      <c r="K355" s="1">
        <v>21</v>
      </c>
      <c r="L355" s="1">
        <v>1</v>
      </c>
      <c r="M355">
        <f t="shared" si="11"/>
        <v>253</v>
      </c>
      <c r="N355">
        <f>Tabla2[[#This Row],[Vendedor tapabocas bien puesto ]]+Tabla2[[#This Row],[Vendedor tapabocas mal puesto ]]+Tabla2[[#This Row],[Vendedor sin tapabocas ]]</f>
        <v>53</v>
      </c>
      <c r="O355" s="57">
        <f>Tabla2[[#This Row],[Tapabocas bien puesto ]]/Tabla2[[#This Row],[Total]]</f>
        <v>0.72332015810276684</v>
      </c>
      <c r="P355" s="56">
        <f>Tabla2[[#This Row],[Sin tapabocas]]/Tabla2[[#This Row],[Total]]</f>
        <v>5.1383399209486168E-2</v>
      </c>
      <c r="Q355" s="58">
        <f>Tabla2[[#This Row],[Vendedor tapabocas bien puesto ]]/Tabla2[[#This Row],[Total vendedor]]</f>
        <v>0.58490566037735847</v>
      </c>
      <c r="R355" s="56">
        <f>Tabla2[[#This Row],[Vendedor sin tapabocas ]]/Tabla2[[#This Row],[Total vendedor]]</f>
        <v>1.8867924528301886E-2</v>
      </c>
    </row>
    <row r="356" spans="1:18" x14ac:dyDescent="0.25">
      <c r="A356" s="52">
        <f t="shared" si="10"/>
        <v>44379</v>
      </c>
      <c r="B356" s="28" t="s">
        <v>293</v>
      </c>
      <c r="C356" s="1" t="s">
        <v>23</v>
      </c>
      <c r="D356" s="1" t="s">
        <v>40</v>
      </c>
      <c r="E356" s="1" t="s">
        <v>295</v>
      </c>
      <c r="F356" s="2" t="s">
        <v>14</v>
      </c>
      <c r="G356" s="2">
        <v>132</v>
      </c>
      <c r="H356" s="2">
        <v>48</v>
      </c>
      <c r="I356" s="2">
        <v>20</v>
      </c>
      <c r="J356" s="2">
        <v>21</v>
      </c>
      <c r="K356" s="1">
        <v>4</v>
      </c>
      <c r="L356" s="1">
        <v>0</v>
      </c>
      <c r="M356">
        <f t="shared" si="11"/>
        <v>200</v>
      </c>
      <c r="N356">
        <f>Tabla2[[#This Row],[Vendedor tapabocas bien puesto ]]+Tabla2[[#This Row],[Vendedor tapabocas mal puesto ]]+Tabla2[[#This Row],[Vendedor sin tapabocas ]]</f>
        <v>25</v>
      </c>
      <c r="O356" s="57">
        <f>Tabla2[[#This Row],[Tapabocas bien puesto ]]/Tabla2[[#This Row],[Total]]</f>
        <v>0.66</v>
      </c>
      <c r="P356" s="56">
        <f>Tabla2[[#This Row],[Sin tapabocas]]/Tabla2[[#This Row],[Total]]</f>
        <v>0.1</v>
      </c>
      <c r="Q356" s="58">
        <f>Tabla2[[#This Row],[Vendedor tapabocas bien puesto ]]/Tabla2[[#This Row],[Total vendedor]]</f>
        <v>0.84</v>
      </c>
      <c r="R356" s="56">
        <f>Tabla2[[#This Row],[Vendedor sin tapabocas ]]/Tabla2[[#This Row],[Total vendedor]]</f>
        <v>0</v>
      </c>
    </row>
    <row r="357" spans="1:18" x14ac:dyDescent="0.25">
      <c r="A357" s="52">
        <f t="shared" si="10"/>
        <v>44379</v>
      </c>
      <c r="B357" s="28" t="s">
        <v>293</v>
      </c>
      <c r="C357" s="1" t="s">
        <v>135</v>
      </c>
      <c r="D357" s="1" t="s">
        <v>61</v>
      </c>
      <c r="E357" s="1" t="s">
        <v>296</v>
      </c>
      <c r="F357" s="2" t="s">
        <v>14</v>
      </c>
      <c r="G357" s="2">
        <v>202</v>
      </c>
      <c r="H357" s="2">
        <v>48</v>
      </c>
      <c r="I357" s="2">
        <v>4</v>
      </c>
      <c r="J357" s="2">
        <v>30</v>
      </c>
      <c r="K357" s="1">
        <v>33</v>
      </c>
      <c r="L357" s="1">
        <v>7</v>
      </c>
      <c r="M357">
        <f t="shared" si="11"/>
        <v>254</v>
      </c>
      <c r="N357">
        <f>Tabla2[[#This Row],[Vendedor tapabocas bien puesto ]]+Tabla2[[#This Row],[Vendedor tapabocas mal puesto ]]+Tabla2[[#This Row],[Vendedor sin tapabocas ]]</f>
        <v>70</v>
      </c>
      <c r="O357" s="57">
        <f>Tabla2[[#This Row],[Tapabocas bien puesto ]]/Tabla2[[#This Row],[Total]]</f>
        <v>0.79527559055118113</v>
      </c>
      <c r="P357" s="56">
        <f>Tabla2[[#This Row],[Sin tapabocas]]/Tabla2[[#This Row],[Total]]</f>
        <v>1.5748031496062992E-2</v>
      </c>
      <c r="Q357" s="58">
        <f>Tabla2[[#This Row],[Vendedor tapabocas bien puesto ]]/Tabla2[[#This Row],[Total vendedor]]</f>
        <v>0.42857142857142855</v>
      </c>
      <c r="R357" s="56">
        <f>Tabla2[[#This Row],[Vendedor sin tapabocas ]]/Tabla2[[#This Row],[Total vendedor]]</f>
        <v>0.1</v>
      </c>
    </row>
    <row r="358" spans="1:18" x14ac:dyDescent="0.25">
      <c r="A358" s="52">
        <f t="shared" si="10"/>
        <v>44379</v>
      </c>
      <c r="B358" s="28" t="s">
        <v>293</v>
      </c>
      <c r="C358" s="1" t="s">
        <v>297</v>
      </c>
      <c r="D358" s="1" t="s">
        <v>83</v>
      </c>
      <c r="E358" s="1" t="s">
        <v>192</v>
      </c>
      <c r="F358" s="2" t="s">
        <v>14</v>
      </c>
      <c r="G358" s="2">
        <v>297</v>
      </c>
      <c r="H358" s="2">
        <v>58</v>
      </c>
      <c r="I358" s="2">
        <v>7</v>
      </c>
      <c r="J358" s="2">
        <v>90</v>
      </c>
      <c r="K358" s="1">
        <v>68</v>
      </c>
      <c r="L358" s="1">
        <v>3</v>
      </c>
      <c r="M358">
        <f t="shared" si="11"/>
        <v>362</v>
      </c>
      <c r="N358">
        <f>Tabla2[[#This Row],[Vendedor tapabocas bien puesto ]]+Tabla2[[#This Row],[Vendedor tapabocas mal puesto ]]+Tabla2[[#This Row],[Vendedor sin tapabocas ]]</f>
        <v>161</v>
      </c>
      <c r="O358" s="57">
        <f>Tabla2[[#This Row],[Tapabocas bien puesto ]]/Tabla2[[#This Row],[Total]]</f>
        <v>0.8204419889502762</v>
      </c>
      <c r="P358" s="56">
        <f>Tabla2[[#This Row],[Sin tapabocas]]/Tabla2[[#This Row],[Total]]</f>
        <v>1.9337016574585635E-2</v>
      </c>
      <c r="Q358" s="58">
        <f>Tabla2[[#This Row],[Vendedor tapabocas bien puesto ]]/Tabla2[[#This Row],[Total vendedor]]</f>
        <v>0.55900621118012417</v>
      </c>
      <c r="R358" s="56">
        <f>Tabla2[[#This Row],[Vendedor sin tapabocas ]]/Tabla2[[#This Row],[Total vendedor]]</f>
        <v>1.8633540372670808E-2</v>
      </c>
    </row>
    <row r="359" spans="1:18" x14ac:dyDescent="0.25">
      <c r="A359" s="52">
        <f t="shared" si="10"/>
        <v>44379</v>
      </c>
      <c r="B359" s="28" t="s">
        <v>293</v>
      </c>
      <c r="C359" s="1" t="s">
        <v>298</v>
      </c>
      <c r="D359" s="1" t="s">
        <v>83</v>
      </c>
      <c r="E359" s="1" t="s">
        <v>299</v>
      </c>
      <c r="F359" s="2" t="s">
        <v>14</v>
      </c>
      <c r="G359" s="2">
        <v>163</v>
      </c>
      <c r="H359" s="2">
        <v>17</v>
      </c>
      <c r="I359" s="2">
        <v>0</v>
      </c>
      <c r="J359" s="2">
        <v>13</v>
      </c>
      <c r="K359" s="1">
        <v>9</v>
      </c>
      <c r="L359" s="1">
        <v>1</v>
      </c>
      <c r="M359">
        <f t="shared" si="11"/>
        <v>180</v>
      </c>
      <c r="N359">
        <f>Tabla2[[#This Row],[Vendedor tapabocas bien puesto ]]+Tabla2[[#This Row],[Vendedor tapabocas mal puesto ]]+Tabla2[[#This Row],[Vendedor sin tapabocas ]]</f>
        <v>23</v>
      </c>
      <c r="O359" s="57">
        <f>Tabla2[[#This Row],[Tapabocas bien puesto ]]/Tabla2[[#This Row],[Total]]</f>
        <v>0.90555555555555556</v>
      </c>
      <c r="P359" s="56">
        <f>Tabla2[[#This Row],[Sin tapabocas]]/Tabla2[[#This Row],[Total]]</f>
        <v>0</v>
      </c>
      <c r="Q359" s="58">
        <f>Tabla2[[#This Row],[Vendedor tapabocas bien puesto ]]/Tabla2[[#This Row],[Total vendedor]]</f>
        <v>0.56521739130434778</v>
      </c>
      <c r="R359" s="56">
        <f>Tabla2[[#This Row],[Vendedor sin tapabocas ]]/Tabla2[[#This Row],[Total vendedor]]</f>
        <v>4.3478260869565216E-2</v>
      </c>
    </row>
    <row r="360" spans="1:18" x14ac:dyDescent="0.25">
      <c r="A360" s="52">
        <f t="shared" si="10"/>
        <v>44380</v>
      </c>
      <c r="B360" s="28" t="s">
        <v>300</v>
      </c>
      <c r="C360" s="1" t="s">
        <v>23</v>
      </c>
      <c r="D360" s="1" t="s">
        <v>58</v>
      </c>
      <c r="E360" s="1" t="s">
        <v>301</v>
      </c>
      <c r="F360" s="2" t="s">
        <v>14</v>
      </c>
      <c r="G360" s="2">
        <v>41</v>
      </c>
      <c r="H360" s="2">
        <v>28</v>
      </c>
      <c r="I360" s="2">
        <v>13</v>
      </c>
      <c r="J360" s="2">
        <v>0</v>
      </c>
      <c r="K360" s="1">
        <v>4</v>
      </c>
      <c r="L360" s="1">
        <v>0</v>
      </c>
      <c r="M360">
        <f t="shared" si="11"/>
        <v>82</v>
      </c>
      <c r="N360">
        <f>Tabla2[[#This Row],[Vendedor tapabocas bien puesto ]]+Tabla2[[#This Row],[Vendedor tapabocas mal puesto ]]+Tabla2[[#This Row],[Vendedor sin tapabocas ]]</f>
        <v>4</v>
      </c>
      <c r="O360" s="57">
        <f>Tabla2[[#This Row],[Tapabocas bien puesto ]]/Tabla2[[#This Row],[Total]]</f>
        <v>0.5</v>
      </c>
      <c r="P360" s="56">
        <f>Tabla2[[#This Row],[Sin tapabocas]]/Tabla2[[#This Row],[Total]]</f>
        <v>0.15853658536585366</v>
      </c>
      <c r="Q360" s="58">
        <f>Tabla2[[#This Row],[Vendedor tapabocas bien puesto ]]/Tabla2[[#This Row],[Total vendedor]]</f>
        <v>0</v>
      </c>
      <c r="R360" s="56">
        <f>Tabla2[[#This Row],[Vendedor sin tapabocas ]]/Tabla2[[#This Row],[Total vendedor]]</f>
        <v>0</v>
      </c>
    </row>
    <row r="361" spans="1:18" x14ac:dyDescent="0.25">
      <c r="A361" s="52">
        <f t="shared" si="10"/>
        <v>44380</v>
      </c>
      <c r="B361" s="28" t="s">
        <v>300</v>
      </c>
      <c r="C361" s="1" t="s">
        <v>23</v>
      </c>
      <c r="D361" s="1" t="s">
        <v>58</v>
      </c>
      <c r="E361" s="1" t="s">
        <v>301</v>
      </c>
      <c r="F361" s="2" t="s">
        <v>13</v>
      </c>
      <c r="G361" s="2">
        <v>88</v>
      </c>
      <c r="H361" s="2">
        <v>54</v>
      </c>
      <c r="I361" s="2">
        <v>13</v>
      </c>
      <c r="J361" s="2">
        <v>4</v>
      </c>
      <c r="K361" s="1">
        <v>5</v>
      </c>
      <c r="L361" s="1">
        <v>0</v>
      </c>
      <c r="M361">
        <f t="shared" si="11"/>
        <v>155</v>
      </c>
      <c r="N361">
        <f>Tabla2[[#This Row],[Vendedor tapabocas bien puesto ]]+Tabla2[[#This Row],[Vendedor tapabocas mal puesto ]]+Tabla2[[#This Row],[Vendedor sin tapabocas ]]</f>
        <v>9</v>
      </c>
      <c r="O361" s="57">
        <f>Tabla2[[#This Row],[Tapabocas bien puesto ]]/Tabla2[[#This Row],[Total]]</f>
        <v>0.56774193548387097</v>
      </c>
      <c r="P361" s="56">
        <f>Tabla2[[#This Row],[Sin tapabocas]]/Tabla2[[#This Row],[Total]]</f>
        <v>8.387096774193549E-2</v>
      </c>
      <c r="Q361" s="58">
        <f>Tabla2[[#This Row],[Vendedor tapabocas bien puesto ]]/Tabla2[[#This Row],[Total vendedor]]</f>
        <v>0.44444444444444442</v>
      </c>
      <c r="R361" s="56">
        <f>Tabla2[[#This Row],[Vendedor sin tapabocas ]]/Tabla2[[#This Row],[Total vendedor]]</f>
        <v>0</v>
      </c>
    </row>
    <row r="362" spans="1:18" x14ac:dyDescent="0.25">
      <c r="A362" s="52">
        <f t="shared" si="10"/>
        <v>44380</v>
      </c>
      <c r="B362" s="28" t="s">
        <v>300</v>
      </c>
      <c r="C362" s="1" t="s">
        <v>23</v>
      </c>
      <c r="D362" s="1" t="s">
        <v>58</v>
      </c>
      <c r="E362" s="1" t="s">
        <v>301</v>
      </c>
      <c r="F362" s="2" t="s">
        <v>14</v>
      </c>
      <c r="G362" s="2">
        <v>170</v>
      </c>
      <c r="H362" s="2">
        <v>46</v>
      </c>
      <c r="I362" s="2">
        <v>7</v>
      </c>
      <c r="J362" s="2">
        <v>5</v>
      </c>
      <c r="K362" s="1">
        <v>8</v>
      </c>
      <c r="L362" s="1">
        <v>0</v>
      </c>
      <c r="M362">
        <f t="shared" si="11"/>
        <v>223</v>
      </c>
      <c r="N362">
        <f>Tabla2[[#This Row],[Vendedor tapabocas bien puesto ]]+Tabla2[[#This Row],[Vendedor tapabocas mal puesto ]]+Tabla2[[#This Row],[Vendedor sin tapabocas ]]</f>
        <v>13</v>
      </c>
      <c r="O362" s="57">
        <f>Tabla2[[#This Row],[Tapabocas bien puesto ]]/Tabla2[[#This Row],[Total]]</f>
        <v>0.7623318385650224</v>
      </c>
      <c r="P362" s="56">
        <f>Tabla2[[#This Row],[Sin tapabocas]]/Tabla2[[#This Row],[Total]]</f>
        <v>3.1390134529147982E-2</v>
      </c>
      <c r="Q362" s="58">
        <f>Tabla2[[#This Row],[Vendedor tapabocas bien puesto ]]/Tabla2[[#This Row],[Total vendedor]]</f>
        <v>0.38461538461538464</v>
      </c>
      <c r="R362" s="56">
        <f>Tabla2[[#This Row],[Vendedor sin tapabocas ]]/Tabla2[[#This Row],[Total vendedor]]</f>
        <v>0</v>
      </c>
    </row>
    <row r="363" spans="1:18" x14ac:dyDescent="0.25">
      <c r="A363" s="52">
        <f t="shared" si="10"/>
        <v>44380</v>
      </c>
      <c r="B363" s="28" t="s">
        <v>300</v>
      </c>
      <c r="C363" s="1" t="s">
        <v>135</v>
      </c>
      <c r="D363" s="1" t="s">
        <v>80</v>
      </c>
      <c r="E363" s="1" t="s">
        <v>302</v>
      </c>
      <c r="F363" s="2" t="s">
        <v>29</v>
      </c>
      <c r="G363" s="2">
        <v>189</v>
      </c>
      <c r="H363" s="2">
        <v>63</v>
      </c>
      <c r="I363" s="2">
        <v>9</v>
      </c>
      <c r="J363" s="2">
        <v>17</v>
      </c>
      <c r="K363" s="1">
        <v>23</v>
      </c>
      <c r="L363" s="1">
        <v>2</v>
      </c>
      <c r="M363">
        <f t="shared" si="11"/>
        <v>261</v>
      </c>
      <c r="N363">
        <f>Tabla2[[#This Row],[Vendedor tapabocas bien puesto ]]+Tabla2[[#This Row],[Vendedor tapabocas mal puesto ]]+Tabla2[[#This Row],[Vendedor sin tapabocas ]]</f>
        <v>42</v>
      </c>
      <c r="O363" s="57">
        <f>Tabla2[[#This Row],[Tapabocas bien puesto ]]/Tabla2[[#This Row],[Total]]</f>
        <v>0.72413793103448276</v>
      </c>
      <c r="P363" s="56">
        <f>Tabla2[[#This Row],[Sin tapabocas]]/Tabla2[[#This Row],[Total]]</f>
        <v>3.4482758620689655E-2</v>
      </c>
      <c r="Q363" s="58">
        <f>Tabla2[[#This Row],[Vendedor tapabocas bien puesto ]]/Tabla2[[#This Row],[Total vendedor]]</f>
        <v>0.40476190476190477</v>
      </c>
      <c r="R363" s="56">
        <f>Tabla2[[#This Row],[Vendedor sin tapabocas ]]/Tabla2[[#This Row],[Total vendedor]]</f>
        <v>4.7619047619047616E-2</v>
      </c>
    </row>
    <row r="364" spans="1:18" x14ac:dyDescent="0.25">
      <c r="A364" s="52">
        <f t="shared" si="10"/>
        <v>44380</v>
      </c>
      <c r="B364" s="28" t="s">
        <v>300</v>
      </c>
      <c r="C364" s="1" t="s">
        <v>135</v>
      </c>
      <c r="D364" s="1" t="s">
        <v>80</v>
      </c>
      <c r="E364" s="1" t="s">
        <v>303</v>
      </c>
      <c r="F364" s="2" t="s">
        <v>29</v>
      </c>
      <c r="G364" s="2">
        <v>175</v>
      </c>
      <c r="H364" s="2">
        <v>61</v>
      </c>
      <c r="I364" s="2">
        <v>16</v>
      </c>
      <c r="J364" s="2">
        <v>6</v>
      </c>
      <c r="K364" s="1">
        <v>6</v>
      </c>
      <c r="L364" s="1">
        <v>1</v>
      </c>
      <c r="M364">
        <f t="shared" si="11"/>
        <v>252</v>
      </c>
      <c r="N364">
        <f>Tabla2[[#This Row],[Vendedor tapabocas bien puesto ]]+Tabla2[[#This Row],[Vendedor tapabocas mal puesto ]]+Tabla2[[#This Row],[Vendedor sin tapabocas ]]</f>
        <v>13</v>
      </c>
      <c r="O364" s="57">
        <f>Tabla2[[#This Row],[Tapabocas bien puesto ]]/Tabla2[[#This Row],[Total]]</f>
        <v>0.69444444444444442</v>
      </c>
      <c r="P364" s="56">
        <f>Tabla2[[#This Row],[Sin tapabocas]]/Tabla2[[#This Row],[Total]]</f>
        <v>6.3492063492063489E-2</v>
      </c>
      <c r="Q364" s="58">
        <f>Tabla2[[#This Row],[Vendedor tapabocas bien puesto ]]/Tabla2[[#This Row],[Total vendedor]]</f>
        <v>0.46153846153846156</v>
      </c>
      <c r="R364" s="56">
        <f>Tabla2[[#This Row],[Vendedor sin tapabocas ]]/Tabla2[[#This Row],[Total vendedor]]</f>
        <v>7.6923076923076927E-2</v>
      </c>
    </row>
    <row r="365" spans="1:18" x14ac:dyDescent="0.25">
      <c r="A365" s="52">
        <f t="shared" si="10"/>
        <v>44380</v>
      </c>
      <c r="B365" s="28" t="s">
        <v>300</v>
      </c>
      <c r="C365" s="1" t="s">
        <v>135</v>
      </c>
      <c r="D365" s="1" t="s">
        <v>80</v>
      </c>
      <c r="E365" s="1" t="s">
        <v>116</v>
      </c>
      <c r="F365" s="2" t="s">
        <v>15</v>
      </c>
      <c r="G365" s="2">
        <v>139</v>
      </c>
      <c r="H365" s="2">
        <v>66</v>
      </c>
      <c r="I365" s="2">
        <v>5</v>
      </c>
      <c r="J365" s="2">
        <v>38</v>
      </c>
      <c r="K365" s="1">
        <v>44</v>
      </c>
      <c r="L365" s="1">
        <v>3</v>
      </c>
      <c r="M365">
        <f t="shared" si="11"/>
        <v>210</v>
      </c>
      <c r="N365">
        <f>Tabla2[[#This Row],[Vendedor tapabocas bien puesto ]]+Tabla2[[#This Row],[Vendedor tapabocas mal puesto ]]+Tabla2[[#This Row],[Vendedor sin tapabocas ]]</f>
        <v>85</v>
      </c>
      <c r="O365" s="57">
        <f>Tabla2[[#This Row],[Tapabocas bien puesto ]]/Tabla2[[#This Row],[Total]]</f>
        <v>0.66190476190476188</v>
      </c>
      <c r="P365" s="56">
        <f>Tabla2[[#This Row],[Sin tapabocas]]/Tabla2[[#This Row],[Total]]</f>
        <v>2.3809523809523808E-2</v>
      </c>
      <c r="Q365" s="58">
        <f>Tabla2[[#This Row],[Vendedor tapabocas bien puesto ]]/Tabla2[[#This Row],[Total vendedor]]</f>
        <v>0.44705882352941179</v>
      </c>
      <c r="R365" s="56">
        <f>Tabla2[[#This Row],[Vendedor sin tapabocas ]]/Tabla2[[#This Row],[Total vendedor]]</f>
        <v>3.5294117647058823E-2</v>
      </c>
    </row>
    <row r="366" spans="1:18" x14ac:dyDescent="0.25">
      <c r="A366" s="52">
        <f t="shared" si="10"/>
        <v>44383</v>
      </c>
      <c r="B366" s="28" t="s">
        <v>305</v>
      </c>
      <c r="C366" s="1" t="s">
        <v>162</v>
      </c>
      <c r="D366" s="1" t="s">
        <v>53</v>
      </c>
      <c r="E366" s="1" t="s">
        <v>172</v>
      </c>
      <c r="F366" s="2" t="s">
        <v>14</v>
      </c>
      <c r="G366" s="2">
        <v>313</v>
      </c>
      <c r="H366" s="2">
        <v>50</v>
      </c>
      <c r="I366" s="2">
        <v>2</v>
      </c>
      <c r="J366" s="2">
        <v>14</v>
      </c>
      <c r="K366" s="1">
        <v>10</v>
      </c>
      <c r="L366" s="1">
        <v>2</v>
      </c>
      <c r="M366">
        <f t="shared" si="11"/>
        <v>365</v>
      </c>
      <c r="N366">
        <f>Tabla2[[#This Row],[Vendedor tapabocas bien puesto ]]+Tabla2[[#This Row],[Vendedor tapabocas mal puesto ]]+Tabla2[[#This Row],[Vendedor sin tapabocas ]]</f>
        <v>26</v>
      </c>
      <c r="O366" s="57">
        <f>Tabla2[[#This Row],[Tapabocas bien puesto ]]/Tabla2[[#This Row],[Total]]</f>
        <v>0.8575342465753425</v>
      </c>
      <c r="P366" s="56">
        <f>Tabla2[[#This Row],[Sin tapabocas]]/Tabla2[[#This Row],[Total]]</f>
        <v>5.4794520547945206E-3</v>
      </c>
      <c r="Q366" s="58">
        <f>Tabla2[[#This Row],[Vendedor tapabocas bien puesto ]]/Tabla2[[#This Row],[Total vendedor]]</f>
        <v>0.53846153846153844</v>
      </c>
      <c r="R366" s="56">
        <f>Tabla2[[#This Row],[Vendedor sin tapabocas ]]/Tabla2[[#This Row],[Total vendedor]]</f>
        <v>7.6923076923076927E-2</v>
      </c>
    </row>
    <row r="367" spans="1:18" x14ac:dyDescent="0.25">
      <c r="A367" s="52">
        <f t="shared" si="10"/>
        <v>44383</v>
      </c>
      <c r="B367" s="28" t="s">
        <v>305</v>
      </c>
      <c r="C367" s="1" t="s">
        <v>162</v>
      </c>
      <c r="D367" s="1" t="s">
        <v>53</v>
      </c>
      <c r="E367" s="1" t="s">
        <v>172</v>
      </c>
      <c r="F367" s="2" t="s">
        <v>15</v>
      </c>
      <c r="G367" s="2">
        <v>270</v>
      </c>
      <c r="H367" s="2">
        <v>55</v>
      </c>
      <c r="I367" s="2">
        <v>12</v>
      </c>
      <c r="J367" s="2">
        <v>10</v>
      </c>
      <c r="K367" s="1">
        <v>10</v>
      </c>
      <c r="L367" s="1">
        <v>2</v>
      </c>
      <c r="M367">
        <f t="shared" si="11"/>
        <v>337</v>
      </c>
      <c r="N367">
        <f>Tabla2[[#This Row],[Vendedor tapabocas bien puesto ]]+Tabla2[[#This Row],[Vendedor tapabocas mal puesto ]]+Tabla2[[#This Row],[Vendedor sin tapabocas ]]</f>
        <v>22</v>
      </c>
      <c r="O367" s="57">
        <f>Tabla2[[#This Row],[Tapabocas bien puesto ]]/Tabla2[[#This Row],[Total]]</f>
        <v>0.80118694362017806</v>
      </c>
      <c r="P367" s="56">
        <f>Tabla2[[#This Row],[Sin tapabocas]]/Tabla2[[#This Row],[Total]]</f>
        <v>3.5608308605341248E-2</v>
      </c>
      <c r="Q367" s="58">
        <f>Tabla2[[#This Row],[Vendedor tapabocas bien puesto ]]/Tabla2[[#This Row],[Total vendedor]]</f>
        <v>0.45454545454545453</v>
      </c>
      <c r="R367" s="56">
        <f>Tabla2[[#This Row],[Vendedor sin tapabocas ]]/Tabla2[[#This Row],[Total vendedor]]</f>
        <v>9.0909090909090912E-2</v>
      </c>
    </row>
    <row r="368" spans="1:18" x14ac:dyDescent="0.25">
      <c r="A368" s="52">
        <f t="shared" si="10"/>
        <v>44383</v>
      </c>
      <c r="B368" s="28" t="s">
        <v>305</v>
      </c>
      <c r="C368" s="1" t="s">
        <v>162</v>
      </c>
      <c r="D368" s="1" t="s">
        <v>53</v>
      </c>
      <c r="E368" s="1" t="s">
        <v>310</v>
      </c>
      <c r="F368" s="2" t="s">
        <v>13</v>
      </c>
      <c r="G368" s="2">
        <v>80</v>
      </c>
      <c r="H368" s="2">
        <v>25</v>
      </c>
      <c r="I368" s="2">
        <v>9</v>
      </c>
      <c r="J368" s="2">
        <v>2</v>
      </c>
      <c r="K368" s="1">
        <v>3</v>
      </c>
      <c r="L368" s="1">
        <v>0</v>
      </c>
      <c r="M368">
        <f t="shared" si="11"/>
        <v>114</v>
      </c>
      <c r="N368">
        <f>Tabla2[[#This Row],[Vendedor tapabocas bien puesto ]]+Tabla2[[#This Row],[Vendedor tapabocas mal puesto ]]+Tabla2[[#This Row],[Vendedor sin tapabocas ]]</f>
        <v>5</v>
      </c>
      <c r="O368" s="57">
        <f>Tabla2[[#This Row],[Tapabocas bien puesto ]]/Tabla2[[#This Row],[Total]]</f>
        <v>0.70175438596491224</v>
      </c>
      <c r="P368" s="56">
        <f>Tabla2[[#This Row],[Sin tapabocas]]/Tabla2[[#This Row],[Total]]</f>
        <v>7.8947368421052627E-2</v>
      </c>
      <c r="Q368" s="58">
        <f>Tabla2[[#This Row],[Vendedor tapabocas bien puesto ]]/Tabla2[[#This Row],[Total vendedor]]</f>
        <v>0.4</v>
      </c>
      <c r="R368" s="56">
        <f>Tabla2[[#This Row],[Vendedor sin tapabocas ]]/Tabla2[[#This Row],[Total vendedor]]</f>
        <v>0</v>
      </c>
    </row>
    <row r="369" spans="1:18" x14ac:dyDescent="0.25">
      <c r="A369" s="52">
        <f t="shared" si="10"/>
        <v>44383</v>
      </c>
      <c r="B369" s="28" t="s">
        <v>305</v>
      </c>
      <c r="C369" s="1" t="s">
        <v>135</v>
      </c>
      <c r="D369" s="1" t="s">
        <v>16</v>
      </c>
      <c r="E369" s="1" t="s">
        <v>17</v>
      </c>
      <c r="F369" s="2" t="s">
        <v>14</v>
      </c>
      <c r="G369" s="2">
        <v>92</v>
      </c>
      <c r="H369" s="2">
        <v>43</v>
      </c>
      <c r="I369" s="2">
        <v>9</v>
      </c>
      <c r="J369" s="2">
        <v>17</v>
      </c>
      <c r="K369" s="1">
        <v>24</v>
      </c>
      <c r="L369" s="1">
        <v>4</v>
      </c>
      <c r="M369">
        <f t="shared" si="11"/>
        <v>144</v>
      </c>
      <c r="N369">
        <f>Tabla2[[#This Row],[Vendedor tapabocas bien puesto ]]+Tabla2[[#This Row],[Vendedor tapabocas mal puesto ]]+Tabla2[[#This Row],[Vendedor sin tapabocas ]]</f>
        <v>45</v>
      </c>
      <c r="O369" s="57">
        <f>Tabla2[[#This Row],[Tapabocas bien puesto ]]/Tabla2[[#This Row],[Total]]</f>
        <v>0.63888888888888884</v>
      </c>
      <c r="P369" s="56">
        <f>Tabla2[[#This Row],[Sin tapabocas]]/Tabla2[[#This Row],[Total]]</f>
        <v>6.25E-2</v>
      </c>
      <c r="Q369" s="58">
        <f>Tabla2[[#This Row],[Vendedor tapabocas bien puesto ]]/Tabla2[[#This Row],[Total vendedor]]</f>
        <v>0.37777777777777777</v>
      </c>
      <c r="R369" s="56">
        <f>Tabla2[[#This Row],[Vendedor sin tapabocas ]]/Tabla2[[#This Row],[Total vendedor]]</f>
        <v>8.8888888888888892E-2</v>
      </c>
    </row>
    <row r="370" spans="1:18" x14ac:dyDescent="0.25">
      <c r="A370" s="52">
        <f t="shared" si="10"/>
        <v>44383</v>
      </c>
      <c r="B370" s="28" t="s">
        <v>305</v>
      </c>
      <c r="C370" s="1" t="s">
        <v>135</v>
      </c>
      <c r="D370" s="1" t="s">
        <v>16</v>
      </c>
      <c r="E370" s="1" t="s">
        <v>104</v>
      </c>
      <c r="F370" s="2" t="s">
        <v>13</v>
      </c>
      <c r="G370" s="2">
        <v>25</v>
      </c>
      <c r="H370" s="2">
        <v>44</v>
      </c>
      <c r="I370" s="2">
        <v>5</v>
      </c>
      <c r="J370" s="2">
        <v>13</v>
      </c>
      <c r="K370" s="1">
        <v>38</v>
      </c>
      <c r="L370" s="1">
        <v>9</v>
      </c>
      <c r="M370">
        <f t="shared" si="11"/>
        <v>74</v>
      </c>
      <c r="N370">
        <f>Tabla2[[#This Row],[Vendedor tapabocas bien puesto ]]+Tabla2[[#This Row],[Vendedor tapabocas mal puesto ]]+Tabla2[[#This Row],[Vendedor sin tapabocas ]]</f>
        <v>60</v>
      </c>
      <c r="O370" s="57">
        <f>Tabla2[[#This Row],[Tapabocas bien puesto ]]/Tabla2[[#This Row],[Total]]</f>
        <v>0.33783783783783783</v>
      </c>
      <c r="P370" s="56">
        <f>Tabla2[[#This Row],[Sin tapabocas]]/Tabla2[[#This Row],[Total]]</f>
        <v>6.7567567567567571E-2</v>
      </c>
      <c r="Q370" s="58">
        <f>Tabla2[[#This Row],[Vendedor tapabocas bien puesto ]]/Tabla2[[#This Row],[Total vendedor]]</f>
        <v>0.21666666666666667</v>
      </c>
      <c r="R370" s="56">
        <f>Tabla2[[#This Row],[Vendedor sin tapabocas ]]/Tabla2[[#This Row],[Total vendedor]]</f>
        <v>0.15</v>
      </c>
    </row>
    <row r="371" spans="1:18" x14ac:dyDescent="0.25">
      <c r="A371" s="52">
        <f t="shared" si="10"/>
        <v>44383</v>
      </c>
      <c r="B371" s="28" t="s">
        <v>305</v>
      </c>
      <c r="C371" s="1" t="s">
        <v>135</v>
      </c>
      <c r="D371" s="1" t="s">
        <v>16</v>
      </c>
      <c r="E371" s="1" t="s">
        <v>17</v>
      </c>
      <c r="F371" s="2" t="s">
        <v>14</v>
      </c>
      <c r="G371" s="2">
        <v>126</v>
      </c>
      <c r="H371" s="2">
        <v>32</v>
      </c>
      <c r="I371" s="2">
        <v>7</v>
      </c>
      <c r="J371" s="2">
        <v>17</v>
      </c>
      <c r="K371" s="1">
        <v>16</v>
      </c>
      <c r="L371" s="1">
        <v>3</v>
      </c>
      <c r="M371">
        <f t="shared" si="11"/>
        <v>165</v>
      </c>
      <c r="N371">
        <f>Tabla2[[#This Row],[Vendedor tapabocas bien puesto ]]+Tabla2[[#This Row],[Vendedor tapabocas mal puesto ]]+Tabla2[[#This Row],[Vendedor sin tapabocas ]]</f>
        <v>36</v>
      </c>
      <c r="O371" s="57">
        <f>Tabla2[[#This Row],[Tapabocas bien puesto ]]/Tabla2[[#This Row],[Total]]</f>
        <v>0.76363636363636367</v>
      </c>
      <c r="P371" s="56">
        <f>Tabla2[[#This Row],[Sin tapabocas]]/Tabla2[[#This Row],[Total]]</f>
        <v>4.2424242424242427E-2</v>
      </c>
      <c r="Q371" s="58">
        <f>Tabla2[[#This Row],[Vendedor tapabocas bien puesto ]]/Tabla2[[#This Row],[Total vendedor]]</f>
        <v>0.47222222222222221</v>
      </c>
      <c r="R371" s="56">
        <f>Tabla2[[#This Row],[Vendedor sin tapabocas ]]/Tabla2[[#This Row],[Total vendedor]]</f>
        <v>8.3333333333333329E-2</v>
      </c>
    </row>
    <row r="372" spans="1:18" x14ac:dyDescent="0.25">
      <c r="A372" s="52">
        <f t="shared" si="10"/>
        <v>44383</v>
      </c>
      <c r="B372" s="28" t="s">
        <v>305</v>
      </c>
      <c r="C372" s="1" t="s">
        <v>132</v>
      </c>
      <c r="D372" s="1" t="s">
        <v>48</v>
      </c>
      <c r="E372" s="1" t="s">
        <v>51</v>
      </c>
      <c r="F372" s="2" t="s">
        <v>14</v>
      </c>
      <c r="G372" s="2">
        <v>49</v>
      </c>
      <c r="H372" s="2">
        <v>18</v>
      </c>
      <c r="I372" s="2">
        <v>1</v>
      </c>
      <c r="J372" s="2">
        <v>11</v>
      </c>
      <c r="K372" s="1">
        <v>8</v>
      </c>
      <c r="L372" s="1">
        <v>3</v>
      </c>
      <c r="M372">
        <f t="shared" si="11"/>
        <v>68</v>
      </c>
      <c r="N372">
        <f>Tabla2[[#This Row],[Vendedor tapabocas bien puesto ]]+Tabla2[[#This Row],[Vendedor tapabocas mal puesto ]]+Tabla2[[#This Row],[Vendedor sin tapabocas ]]</f>
        <v>22</v>
      </c>
      <c r="O372" s="57">
        <f>Tabla2[[#This Row],[Tapabocas bien puesto ]]/Tabla2[[#This Row],[Total]]</f>
        <v>0.72058823529411764</v>
      </c>
      <c r="P372" s="56">
        <f>Tabla2[[#This Row],[Sin tapabocas]]/Tabla2[[#This Row],[Total]]</f>
        <v>1.4705882352941176E-2</v>
      </c>
      <c r="Q372" s="58">
        <f>Tabla2[[#This Row],[Vendedor tapabocas bien puesto ]]/Tabla2[[#This Row],[Total vendedor]]</f>
        <v>0.5</v>
      </c>
      <c r="R372" s="56">
        <f>Tabla2[[#This Row],[Vendedor sin tapabocas ]]/Tabla2[[#This Row],[Total vendedor]]</f>
        <v>0.13636363636363635</v>
      </c>
    </row>
    <row r="373" spans="1:18" x14ac:dyDescent="0.25">
      <c r="A373" s="52">
        <f t="shared" si="10"/>
        <v>44383</v>
      </c>
      <c r="B373" s="28" t="s">
        <v>305</v>
      </c>
      <c r="C373" s="1" t="s">
        <v>132</v>
      </c>
      <c r="D373" s="1" t="s">
        <v>48</v>
      </c>
      <c r="E373" s="1" t="s">
        <v>51</v>
      </c>
      <c r="F373" s="2" t="s">
        <v>14</v>
      </c>
      <c r="G373" s="2">
        <v>73</v>
      </c>
      <c r="H373" s="2">
        <v>64</v>
      </c>
      <c r="I373" s="2">
        <v>7</v>
      </c>
      <c r="J373" s="2">
        <v>13</v>
      </c>
      <c r="K373" s="1">
        <v>4</v>
      </c>
      <c r="L373" s="1">
        <v>2</v>
      </c>
      <c r="M373">
        <f t="shared" si="11"/>
        <v>144</v>
      </c>
      <c r="N373">
        <f>Tabla2[[#This Row],[Vendedor tapabocas bien puesto ]]+Tabla2[[#This Row],[Vendedor tapabocas mal puesto ]]+Tabla2[[#This Row],[Vendedor sin tapabocas ]]</f>
        <v>19</v>
      </c>
      <c r="O373" s="57">
        <f>Tabla2[[#This Row],[Tapabocas bien puesto ]]/Tabla2[[#This Row],[Total]]</f>
        <v>0.50694444444444442</v>
      </c>
      <c r="P373" s="56">
        <f>Tabla2[[#This Row],[Sin tapabocas]]/Tabla2[[#This Row],[Total]]</f>
        <v>4.8611111111111112E-2</v>
      </c>
      <c r="Q373" s="58">
        <f>Tabla2[[#This Row],[Vendedor tapabocas bien puesto ]]/Tabla2[[#This Row],[Total vendedor]]</f>
        <v>0.68421052631578949</v>
      </c>
      <c r="R373" s="56">
        <f>Tabla2[[#This Row],[Vendedor sin tapabocas ]]/Tabla2[[#This Row],[Total vendedor]]</f>
        <v>0.10526315789473684</v>
      </c>
    </row>
    <row r="374" spans="1:18" x14ac:dyDescent="0.25">
      <c r="A374" s="52">
        <f t="shared" si="10"/>
        <v>44383</v>
      </c>
      <c r="B374" s="28" t="s">
        <v>305</v>
      </c>
      <c r="C374" s="1" t="s">
        <v>132</v>
      </c>
      <c r="D374" s="1" t="s">
        <v>48</v>
      </c>
      <c r="E374" s="1" t="s">
        <v>51</v>
      </c>
      <c r="F374" s="2" t="s">
        <v>14</v>
      </c>
      <c r="G374" s="2">
        <v>77</v>
      </c>
      <c r="H374" s="2">
        <v>40</v>
      </c>
      <c r="I374" s="2">
        <v>5</v>
      </c>
      <c r="J374" s="2">
        <v>9</v>
      </c>
      <c r="K374" s="1">
        <v>13</v>
      </c>
      <c r="L374" s="1">
        <v>2</v>
      </c>
      <c r="M374">
        <f t="shared" si="11"/>
        <v>122</v>
      </c>
      <c r="N374">
        <f>Tabla2[[#This Row],[Vendedor tapabocas bien puesto ]]+Tabla2[[#This Row],[Vendedor tapabocas mal puesto ]]+Tabla2[[#This Row],[Vendedor sin tapabocas ]]</f>
        <v>24</v>
      </c>
      <c r="O374" s="57">
        <f>Tabla2[[#This Row],[Tapabocas bien puesto ]]/Tabla2[[#This Row],[Total]]</f>
        <v>0.63114754098360659</v>
      </c>
      <c r="P374" s="56">
        <f>Tabla2[[#This Row],[Sin tapabocas]]/Tabla2[[#This Row],[Total]]</f>
        <v>4.0983606557377046E-2</v>
      </c>
      <c r="Q374" s="58">
        <f>Tabla2[[#This Row],[Vendedor tapabocas bien puesto ]]/Tabla2[[#This Row],[Total vendedor]]</f>
        <v>0.375</v>
      </c>
      <c r="R374" s="56">
        <f>Tabla2[[#This Row],[Vendedor sin tapabocas ]]/Tabla2[[#This Row],[Total vendedor]]</f>
        <v>8.3333333333333329E-2</v>
      </c>
    </row>
    <row r="375" spans="1:18" x14ac:dyDescent="0.25">
      <c r="A375" s="52">
        <f t="shared" si="10"/>
        <v>44384</v>
      </c>
      <c r="B375" s="28" t="s">
        <v>306</v>
      </c>
      <c r="C375" s="1" t="s">
        <v>135</v>
      </c>
      <c r="D375" s="1" t="s">
        <v>26</v>
      </c>
      <c r="E375" s="1" t="s">
        <v>28</v>
      </c>
      <c r="F375" s="2" t="s">
        <v>14</v>
      </c>
      <c r="G375" s="2">
        <v>53</v>
      </c>
      <c r="H375" s="2">
        <v>40</v>
      </c>
      <c r="I375" s="2">
        <v>8</v>
      </c>
      <c r="J375" s="2">
        <v>16</v>
      </c>
      <c r="K375" s="1">
        <v>7</v>
      </c>
      <c r="L375" s="1">
        <v>3</v>
      </c>
      <c r="M375">
        <f t="shared" si="11"/>
        <v>101</v>
      </c>
      <c r="N375">
        <f>Tabla2[[#This Row],[Vendedor tapabocas bien puesto ]]+Tabla2[[#This Row],[Vendedor tapabocas mal puesto ]]+Tabla2[[#This Row],[Vendedor sin tapabocas ]]</f>
        <v>26</v>
      </c>
      <c r="O375" s="57">
        <f>Tabla2[[#This Row],[Tapabocas bien puesto ]]/Tabla2[[#This Row],[Total]]</f>
        <v>0.52475247524752477</v>
      </c>
      <c r="P375" s="56">
        <f>Tabla2[[#This Row],[Sin tapabocas]]/Tabla2[[#This Row],[Total]]</f>
        <v>7.9207920792079209E-2</v>
      </c>
      <c r="Q375" s="58">
        <f>Tabla2[[#This Row],[Vendedor tapabocas bien puesto ]]/Tabla2[[#This Row],[Total vendedor]]</f>
        <v>0.61538461538461542</v>
      </c>
      <c r="R375" s="56">
        <f>Tabla2[[#This Row],[Vendedor sin tapabocas ]]/Tabla2[[#This Row],[Total vendedor]]</f>
        <v>0.11538461538461539</v>
      </c>
    </row>
    <row r="376" spans="1:18" x14ac:dyDescent="0.25">
      <c r="A376" s="52">
        <f t="shared" si="10"/>
        <v>44384</v>
      </c>
      <c r="B376" s="28" t="s">
        <v>306</v>
      </c>
      <c r="C376" s="1" t="s">
        <v>23</v>
      </c>
      <c r="D376" s="1" t="s">
        <v>65</v>
      </c>
      <c r="E376" s="1" t="s">
        <v>66</v>
      </c>
      <c r="F376" s="2" t="s">
        <v>13</v>
      </c>
      <c r="G376" s="2">
        <v>119</v>
      </c>
      <c r="H376" s="2">
        <v>63</v>
      </c>
      <c r="I376" s="2">
        <v>2</v>
      </c>
      <c r="J376" s="2">
        <v>22</v>
      </c>
      <c r="K376" s="1">
        <v>30</v>
      </c>
      <c r="L376" s="1">
        <v>3</v>
      </c>
      <c r="M376">
        <f t="shared" si="11"/>
        <v>184</v>
      </c>
      <c r="N376">
        <f>Tabla2[[#This Row],[Vendedor tapabocas bien puesto ]]+Tabla2[[#This Row],[Vendedor tapabocas mal puesto ]]+Tabla2[[#This Row],[Vendedor sin tapabocas ]]</f>
        <v>55</v>
      </c>
      <c r="O376" s="57">
        <f>Tabla2[[#This Row],[Tapabocas bien puesto ]]/Tabla2[[#This Row],[Total]]</f>
        <v>0.64673913043478259</v>
      </c>
      <c r="P376" s="56">
        <f>Tabla2[[#This Row],[Sin tapabocas]]/Tabla2[[#This Row],[Total]]</f>
        <v>1.0869565217391304E-2</v>
      </c>
      <c r="Q376" s="58">
        <f>Tabla2[[#This Row],[Vendedor tapabocas bien puesto ]]/Tabla2[[#This Row],[Total vendedor]]</f>
        <v>0.4</v>
      </c>
      <c r="R376" s="56">
        <f>Tabla2[[#This Row],[Vendedor sin tapabocas ]]/Tabla2[[#This Row],[Total vendedor]]</f>
        <v>5.4545454545454543E-2</v>
      </c>
    </row>
    <row r="377" spans="1:18" x14ac:dyDescent="0.25">
      <c r="A377" s="52">
        <f t="shared" si="10"/>
        <v>44384</v>
      </c>
      <c r="B377" s="28" t="s">
        <v>306</v>
      </c>
      <c r="C377" s="1" t="s">
        <v>23</v>
      </c>
      <c r="D377" s="1" t="s">
        <v>65</v>
      </c>
      <c r="E377" s="1" t="s">
        <v>311</v>
      </c>
      <c r="F377" s="2" t="s">
        <v>14</v>
      </c>
      <c r="G377" s="2">
        <v>171</v>
      </c>
      <c r="H377" s="2">
        <v>108</v>
      </c>
      <c r="I377" s="2">
        <v>4</v>
      </c>
      <c r="J377" s="2">
        <v>17</v>
      </c>
      <c r="K377" s="1">
        <v>10</v>
      </c>
      <c r="L377" s="1">
        <v>0</v>
      </c>
      <c r="M377">
        <f t="shared" si="11"/>
        <v>283</v>
      </c>
      <c r="N377">
        <f>Tabla2[[#This Row],[Vendedor tapabocas bien puesto ]]+Tabla2[[#This Row],[Vendedor tapabocas mal puesto ]]+Tabla2[[#This Row],[Vendedor sin tapabocas ]]</f>
        <v>27</v>
      </c>
      <c r="O377" s="57">
        <f>Tabla2[[#This Row],[Tapabocas bien puesto ]]/Tabla2[[#This Row],[Total]]</f>
        <v>0.60424028268551233</v>
      </c>
      <c r="P377" s="56">
        <f>Tabla2[[#This Row],[Sin tapabocas]]/Tabla2[[#This Row],[Total]]</f>
        <v>1.4134275618374558E-2</v>
      </c>
      <c r="Q377" s="58">
        <f>Tabla2[[#This Row],[Vendedor tapabocas bien puesto ]]/Tabla2[[#This Row],[Total vendedor]]</f>
        <v>0.62962962962962965</v>
      </c>
      <c r="R377" s="56">
        <f>Tabla2[[#This Row],[Vendedor sin tapabocas ]]/Tabla2[[#This Row],[Total vendedor]]</f>
        <v>0</v>
      </c>
    </row>
    <row r="378" spans="1:18" x14ac:dyDescent="0.25">
      <c r="A378" s="52">
        <f t="shared" si="10"/>
        <v>44384</v>
      </c>
      <c r="B378" s="28" t="s">
        <v>306</v>
      </c>
      <c r="C378" s="1" t="s">
        <v>23</v>
      </c>
      <c r="D378" s="1" t="s">
        <v>65</v>
      </c>
      <c r="E378" s="1" t="s">
        <v>69</v>
      </c>
      <c r="F378" s="2" t="s">
        <v>15</v>
      </c>
      <c r="G378" s="2">
        <v>189</v>
      </c>
      <c r="H378" s="2">
        <v>122</v>
      </c>
      <c r="I378" s="2">
        <v>4</v>
      </c>
      <c r="J378" s="2">
        <v>69</v>
      </c>
      <c r="K378" s="1">
        <v>72</v>
      </c>
      <c r="L378" s="1">
        <v>6</v>
      </c>
      <c r="M378">
        <f t="shared" si="11"/>
        <v>315</v>
      </c>
      <c r="N378">
        <f>Tabla2[[#This Row],[Vendedor tapabocas bien puesto ]]+Tabla2[[#This Row],[Vendedor tapabocas mal puesto ]]+Tabla2[[#This Row],[Vendedor sin tapabocas ]]</f>
        <v>147</v>
      </c>
      <c r="O378" s="57">
        <f>Tabla2[[#This Row],[Tapabocas bien puesto ]]/Tabla2[[#This Row],[Total]]</f>
        <v>0.6</v>
      </c>
      <c r="P378" s="56">
        <f>Tabla2[[#This Row],[Sin tapabocas]]/Tabla2[[#This Row],[Total]]</f>
        <v>1.2698412698412698E-2</v>
      </c>
      <c r="Q378" s="58">
        <f>Tabla2[[#This Row],[Vendedor tapabocas bien puesto ]]/Tabla2[[#This Row],[Total vendedor]]</f>
        <v>0.46938775510204084</v>
      </c>
      <c r="R378" s="56">
        <f>Tabla2[[#This Row],[Vendedor sin tapabocas ]]/Tabla2[[#This Row],[Total vendedor]]</f>
        <v>4.0816326530612242E-2</v>
      </c>
    </row>
    <row r="379" spans="1:18" x14ac:dyDescent="0.25">
      <c r="A379" s="52">
        <f t="shared" si="10"/>
        <v>44384</v>
      </c>
      <c r="B379" s="28" t="s">
        <v>306</v>
      </c>
      <c r="C379" s="1" t="s">
        <v>135</v>
      </c>
      <c r="D379" s="1" t="s">
        <v>26</v>
      </c>
      <c r="E379" s="1" t="s">
        <v>312</v>
      </c>
      <c r="F379" s="2" t="s">
        <v>15</v>
      </c>
      <c r="G379" s="2">
        <v>282</v>
      </c>
      <c r="H379" s="2">
        <v>69</v>
      </c>
      <c r="I379" s="2">
        <v>5</v>
      </c>
      <c r="J379" s="2">
        <v>8</v>
      </c>
      <c r="K379" s="1">
        <v>8</v>
      </c>
      <c r="L379" s="1">
        <v>0</v>
      </c>
      <c r="M379">
        <f t="shared" si="11"/>
        <v>356</v>
      </c>
      <c r="N379">
        <f>Tabla2[[#This Row],[Vendedor tapabocas bien puesto ]]+Tabla2[[#This Row],[Vendedor tapabocas mal puesto ]]+Tabla2[[#This Row],[Vendedor sin tapabocas ]]</f>
        <v>16</v>
      </c>
      <c r="O379" s="57">
        <f>Tabla2[[#This Row],[Tapabocas bien puesto ]]/Tabla2[[#This Row],[Total]]</f>
        <v>0.7921348314606742</v>
      </c>
      <c r="P379" s="56">
        <f>Tabla2[[#This Row],[Sin tapabocas]]/Tabla2[[#This Row],[Total]]</f>
        <v>1.4044943820224719E-2</v>
      </c>
      <c r="Q379" s="58">
        <f>Tabla2[[#This Row],[Vendedor tapabocas bien puesto ]]/Tabla2[[#This Row],[Total vendedor]]</f>
        <v>0.5</v>
      </c>
      <c r="R379" s="56">
        <f>Tabla2[[#This Row],[Vendedor sin tapabocas ]]/Tabla2[[#This Row],[Total vendedor]]</f>
        <v>0</v>
      </c>
    </row>
    <row r="380" spans="1:18" x14ac:dyDescent="0.25">
      <c r="A380" s="52">
        <f t="shared" si="10"/>
        <v>44384</v>
      </c>
      <c r="B380" s="28" t="s">
        <v>306</v>
      </c>
      <c r="C380" s="1" t="s">
        <v>135</v>
      </c>
      <c r="D380" s="1" t="s">
        <v>26</v>
      </c>
      <c r="E380" s="1" t="s">
        <v>313</v>
      </c>
      <c r="F380" s="2" t="s">
        <v>14</v>
      </c>
      <c r="G380" s="2">
        <v>141</v>
      </c>
      <c r="H380" s="2">
        <v>39</v>
      </c>
      <c r="I380" s="2">
        <v>9</v>
      </c>
      <c r="J380" s="2">
        <v>7</v>
      </c>
      <c r="K380" s="1">
        <v>21</v>
      </c>
      <c r="L380" s="1">
        <v>0</v>
      </c>
      <c r="M380">
        <f t="shared" si="11"/>
        <v>189</v>
      </c>
      <c r="N380">
        <f>Tabla2[[#This Row],[Vendedor tapabocas bien puesto ]]+Tabla2[[#This Row],[Vendedor tapabocas mal puesto ]]+Tabla2[[#This Row],[Vendedor sin tapabocas ]]</f>
        <v>28</v>
      </c>
      <c r="O380" s="57">
        <f>Tabla2[[#This Row],[Tapabocas bien puesto ]]/Tabla2[[#This Row],[Total]]</f>
        <v>0.74603174603174605</v>
      </c>
      <c r="P380" s="56">
        <f>Tabla2[[#This Row],[Sin tapabocas]]/Tabla2[[#This Row],[Total]]</f>
        <v>4.7619047619047616E-2</v>
      </c>
      <c r="Q380" s="58">
        <f>Tabla2[[#This Row],[Vendedor tapabocas bien puesto ]]/Tabla2[[#This Row],[Total vendedor]]</f>
        <v>0.25</v>
      </c>
      <c r="R380" s="56">
        <f>Tabla2[[#This Row],[Vendedor sin tapabocas ]]/Tabla2[[#This Row],[Total vendedor]]</f>
        <v>0</v>
      </c>
    </row>
    <row r="381" spans="1:18" x14ac:dyDescent="0.25">
      <c r="A381" s="52">
        <f t="shared" si="10"/>
        <v>44385</v>
      </c>
      <c r="B381" s="28" t="s">
        <v>307</v>
      </c>
      <c r="C381" s="1" t="s">
        <v>135</v>
      </c>
      <c r="D381" s="1" t="s">
        <v>80</v>
      </c>
      <c r="E381" s="1" t="s">
        <v>116</v>
      </c>
      <c r="F381" s="2" t="s">
        <v>15</v>
      </c>
      <c r="G381" s="2">
        <v>214</v>
      </c>
      <c r="H381" s="2">
        <v>96</v>
      </c>
      <c r="I381" s="2">
        <v>6</v>
      </c>
      <c r="J381" s="2">
        <v>16</v>
      </c>
      <c r="K381" s="1">
        <v>26</v>
      </c>
      <c r="L381" s="1">
        <v>3</v>
      </c>
      <c r="M381">
        <f t="shared" si="11"/>
        <v>316</v>
      </c>
      <c r="N381">
        <f>Tabla2[[#This Row],[Vendedor tapabocas bien puesto ]]+Tabla2[[#This Row],[Vendedor tapabocas mal puesto ]]+Tabla2[[#This Row],[Vendedor sin tapabocas ]]</f>
        <v>45</v>
      </c>
      <c r="O381" s="57">
        <f>Tabla2[[#This Row],[Tapabocas bien puesto ]]/Tabla2[[#This Row],[Total]]</f>
        <v>0.67721518987341767</v>
      </c>
      <c r="P381" s="56">
        <f>Tabla2[[#This Row],[Sin tapabocas]]/Tabla2[[#This Row],[Total]]</f>
        <v>1.8987341772151899E-2</v>
      </c>
      <c r="Q381" s="58">
        <f>Tabla2[[#This Row],[Vendedor tapabocas bien puesto ]]/Tabla2[[#This Row],[Total vendedor]]</f>
        <v>0.35555555555555557</v>
      </c>
      <c r="R381" s="56">
        <f>Tabla2[[#This Row],[Vendedor sin tapabocas ]]/Tabla2[[#This Row],[Total vendedor]]</f>
        <v>6.6666666666666666E-2</v>
      </c>
    </row>
    <row r="382" spans="1:18" x14ac:dyDescent="0.25">
      <c r="A382" s="52">
        <f t="shared" si="10"/>
        <v>44385</v>
      </c>
      <c r="B382" s="28" t="s">
        <v>307</v>
      </c>
      <c r="C382" s="1" t="s">
        <v>135</v>
      </c>
      <c r="D382" s="1" t="s">
        <v>80</v>
      </c>
      <c r="E382" s="1" t="s">
        <v>308</v>
      </c>
      <c r="F382" s="2" t="s">
        <v>14</v>
      </c>
      <c r="G382" s="2">
        <v>84</v>
      </c>
      <c r="H382" s="2">
        <v>81</v>
      </c>
      <c r="I382" s="2">
        <v>2</v>
      </c>
      <c r="J382" s="2">
        <v>6</v>
      </c>
      <c r="K382" s="1">
        <v>2</v>
      </c>
      <c r="L382" s="1">
        <v>0</v>
      </c>
      <c r="M382">
        <f t="shared" si="11"/>
        <v>167</v>
      </c>
      <c r="N382">
        <f>Tabla2[[#This Row],[Vendedor tapabocas bien puesto ]]+Tabla2[[#This Row],[Vendedor tapabocas mal puesto ]]+Tabla2[[#This Row],[Vendedor sin tapabocas ]]</f>
        <v>8</v>
      </c>
      <c r="O382" s="57">
        <f>Tabla2[[#This Row],[Tapabocas bien puesto ]]/Tabla2[[#This Row],[Total]]</f>
        <v>0.50299401197604787</v>
      </c>
      <c r="P382" s="56">
        <f>Tabla2[[#This Row],[Sin tapabocas]]/Tabla2[[#This Row],[Total]]</f>
        <v>1.1976047904191617E-2</v>
      </c>
      <c r="Q382" s="58">
        <f>Tabla2[[#This Row],[Vendedor tapabocas bien puesto ]]/Tabla2[[#This Row],[Total vendedor]]</f>
        <v>0.75</v>
      </c>
      <c r="R382" s="56">
        <f>Tabla2[[#This Row],[Vendedor sin tapabocas ]]/Tabla2[[#This Row],[Total vendedor]]</f>
        <v>0</v>
      </c>
    </row>
    <row r="383" spans="1:18" x14ac:dyDescent="0.25">
      <c r="A383" s="52">
        <f t="shared" si="10"/>
        <v>44385</v>
      </c>
      <c r="B383" s="28" t="s">
        <v>307</v>
      </c>
      <c r="C383" s="1" t="s">
        <v>135</v>
      </c>
      <c r="D383" s="1" t="s">
        <v>80</v>
      </c>
      <c r="E383" s="1" t="s">
        <v>309</v>
      </c>
      <c r="F383" s="2" t="s">
        <v>14</v>
      </c>
      <c r="G383" s="2">
        <v>129</v>
      </c>
      <c r="H383" s="2">
        <v>72</v>
      </c>
      <c r="I383" s="2">
        <v>7</v>
      </c>
      <c r="J383" s="2">
        <v>14</v>
      </c>
      <c r="K383" s="1">
        <v>28</v>
      </c>
      <c r="L383" s="1">
        <v>2</v>
      </c>
      <c r="M383">
        <f t="shared" si="11"/>
        <v>208</v>
      </c>
      <c r="N383">
        <f>Tabla2[[#This Row],[Vendedor tapabocas bien puesto ]]+Tabla2[[#This Row],[Vendedor tapabocas mal puesto ]]+Tabla2[[#This Row],[Vendedor sin tapabocas ]]</f>
        <v>44</v>
      </c>
      <c r="O383" s="57">
        <f>Tabla2[[#This Row],[Tapabocas bien puesto ]]/Tabla2[[#This Row],[Total]]</f>
        <v>0.62019230769230771</v>
      </c>
      <c r="P383" s="56">
        <f>Tabla2[[#This Row],[Sin tapabocas]]/Tabla2[[#This Row],[Total]]</f>
        <v>3.3653846153846152E-2</v>
      </c>
      <c r="Q383" s="58">
        <f>Tabla2[[#This Row],[Vendedor tapabocas bien puesto ]]/Tabla2[[#This Row],[Total vendedor]]</f>
        <v>0.31818181818181818</v>
      </c>
      <c r="R383" s="56">
        <f>Tabla2[[#This Row],[Vendedor sin tapabocas ]]/Tabla2[[#This Row],[Total vendedor]]</f>
        <v>4.5454545454545456E-2</v>
      </c>
    </row>
    <row r="384" spans="1:18" x14ac:dyDescent="0.25">
      <c r="A384" s="52">
        <f t="shared" si="10"/>
        <v>44385</v>
      </c>
      <c r="B384" s="28" t="s">
        <v>307</v>
      </c>
      <c r="C384" s="1" t="s">
        <v>23</v>
      </c>
      <c r="D384" s="1" t="s">
        <v>40</v>
      </c>
      <c r="E384" s="1" t="s">
        <v>42</v>
      </c>
      <c r="F384" s="2" t="s">
        <v>14</v>
      </c>
      <c r="G384" s="2">
        <v>187</v>
      </c>
      <c r="H384" s="2">
        <v>24</v>
      </c>
      <c r="I384" s="2">
        <v>8</v>
      </c>
      <c r="J384" s="2">
        <v>9</v>
      </c>
      <c r="K384" s="1">
        <v>7</v>
      </c>
      <c r="L384" s="1">
        <v>0</v>
      </c>
      <c r="M384">
        <f t="shared" si="11"/>
        <v>219</v>
      </c>
      <c r="N384">
        <f>Tabla2[[#This Row],[Vendedor tapabocas bien puesto ]]+Tabla2[[#This Row],[Vendedor tapabocas mal puesto ]]+Tabla2[[#This Row],[Vendedor sin tapabocas ]]</f>
        <v>16</v>
      </c>
      <c r="O384" s="57">
        <f>Tabla2[[#This Row],[Tapabocas bien puesto ]]/Tabla2[[#This Row],[Total]]</f>
        <v>0.85388127853881279</v>
      </c>
      <c r="P384" s="56">
        <f>Tabla2[[#This Row],[Sin tapabocas]]/Tabla2[[#This Row],[Total]]</f>
        <v>3.6529680365296802E-2</v>
      </c>
      <c r="Q384" s="58">
        <f>Tabla2[[#This Row],[Vendedor tapabocas bien puesto ]]/Tabla2[[#This Row],[Total vendedor]]</f>
        <v>0.5625</v>
      </c>
      <c r="R384" s="56">
        <f>Tabla2[[#This Row],[Vendedor sin tapabocas ]]/Tabla2[[#This Row],[Total vendedor]]</f>
        <v>0</v>
      </c>
    </row>
    <row r="385" spans="1:18" x14ac:dyDescent="0.25">
      <c r="A385" s="52">
        <f t="shared" si="10"/>
        <v>44385</v>
      </c>
      <c r="B385" s="28" t="s">
        <v>307</v>
      </c>
      <c r="C385" s="1" t="s">
        <v>23</v>
      </c>
      <c r="D385" s="1" t="s">
        <v>40</v>
      </c>
      <c r="E385" s="1" t="s">
        <v>42</v>
      </c>
      <c r="F385" s="2" t="s">
        <v>14</v>
      </c>
      <c r="G385" s="2">
        <v>150</v>
      </c>
      <c r="H385" s="2">
        <v>28</v>
      </c>
      <c r="I385" s="2">
        <v>13</v>
      </c>
      <c r="J385" s="2">
        <v>14</v>
      </c>
      <c r="K385" s="1">
        <v>33</v>
      </c>
      <c r="L385" s="1">
        <v>3</v>
      </c>
      <c r="M385">
        <f t="shared" si="11"/>
        <v>191</v>
      </c>
      <c r="N385">
        <f>Tabla2[[#This Row],[Vendedor tapabocas bien puesto ]]+Tabla2[[#This Row],[Vendedor tapabocas mal puesto ]]+Tabla2[[#This Row],[Vendedor sin tapabocas ]]</f>
        <v>50</v>
      </c>
      <c r="O385" s="57">
        <f>Tabla2[[#This Row],[Tapabocas bien puesto ]]/Tabla2[[#This Row],[Total]]</f>
        <v>0.78534031413612571</v>
      </c>
      <c r="P385" s="56">
        <f>Tabla2[[#This Row],[Sin tapabocas]]/Tabla2[[#This Row],[Total]]</f>
        <v>6.8062827225130892E-2</v>
      </c>
      <c r="Q385" s="58">
        <f>Tabla2[[#This Row],[Vendedor tapabocas bien puesto ]]/Tabla2[[#This Row],[Total vendedor]]</f>
        <v>0.28000000000000003</v>
      </c>
      <c r="R385" s="56">
        <f>Tabla2[[#This Row],[Vendedor sin tapabocas ]]/Tabla2[[#This Row],[Total vendedor]]</f>
        <v>0.06</v>
      </c>
    </row>
    <row r="386" spans="1:18" x14ac:dyDescent="0.25">
      <c r="A386" s="52">
        <f t="shared" si="10"/>
        <v>44385</v>
      </c>
      <c r="B386" s="28" t="s">
        <v>307</v>
      </c>
      <c r="C386" s="1" t="s">
        <v>23</v>
      </c>
      <c r="D386" s="1" t="s">
        <v>40</v>
      </c>
      <c r="E386" s="1" t="s">
        <v>42</v>
      </c>
      <c r="F386" s="2" t="s">
        <v>13</v>
      </c>
      <c r="G386" s="2">
        <v>227</v>
      </c>
      <c r="H386" s="2">
        <v>42</v>
      </c>
      <c r="I386" s="2">
        <v>13</v>
      </c>
      <c r="J386" s="2">
        <v>5</v>
      </c>
      <c r="K386" s="1">
        <v>28</v>
      </c>
      <c r="L386" s="1">
        <v>2</v>
      </c>
      <c r="M386">
        <f t="shared" si="11"/>
        <v>282</v>
      </c>
      <c r="N386">
        <f>Tabla2[[#This Row],[Vendedor tapabocas bien puesto ]]+Tabla2[[#This Row],[Vendedor tapabocas mal puesto ]]+Tabla2[[#This Row],[Vendedor sin tapabocas ]]</f>
        <v>35</v>
      </c>
      <c r="O386" s="57">
        <f>Tabla2[[#This Row],[Tapabocas bien puesto ]]/Tabla2[[#This Row],[Total]]</f>
        <v>0.80496453900709219</v>
      </c>
      <c r="P386" s="56">
        <f>Tabla2[[#This Row],[Sin tapabocas]]/Tabla2[[#This Row],[Total]]</f>
        <v>4.6099290780141841E-2</v>
      </c>
      <c r="Q386" s="58">
        <f>Tabla2[[#This Row],[Vendedor tapabocas bien puesto ]]/Tabla2[[#This Row],[Total vendedor]]</f>
        <v>0.14285714285714285</v>
      </c>
      <c r="R386" s="56">
        <f>Tabla2[[#This Row],[Vendedor sin tapabocas ]]/Tabla2[[#This Row],[Total vendedor]]</f>
        <v>5.7142857142857141E-2</v>
      </c>
    </row>
    <row r="387" spans="1:18" x14ac:dyDescent="0.25">
      <c r="A387" s="52">
        <f t="shared" ref="A387:A450" si="12">DATE(MID(B387,1,4),MID(B387,6,2),MID(B387,9,11))</f>
        <v>44385</v>
      </c>
      <c r="B387" s="28" t="s">
        <v>307</v>
      </c>
      <c r="C387" s="1" t="s">
        <v>314</v>
      </c>
      <c r="D387" s="1" t="s">
        <v>16</v>
      </c>
      <c r="E387" s="1" t="s">
        <v>17</v>
      </c>
      <c r="F387" s="2" t="s">
        <v>14</v>
      </c>
      <c r="G387" s="2">
        <v>101</v>
      </c>
      <c r="H387" s="2">
        <v>18</v>
      </c>
      <c r="I387" s="2">
        <v>3</v>
      </c>
      <c r="J387" s="2">
        <v>20</v>
      </c>
      <c r="K387" s="1">
        <v>48</v>
      </c>
      <c r="L387" s="1">
        <v>7</v>
      </c>
      <c r="M387">
        <f t="shared" ref="M387:M450" si="13">G387+H387+I387</f>
        <v>122</v>
      </c>
      <c r="N387">
        <f>Tabla2[[#This Row],[Vendedor tapabocas bien puesto ]]+Tabla2[[#This Row],[Vendedor tapabocas mal puesto ]]+Tabla2[[#This Row],[Vendedor sin tapabocas ]]</f>
        <v>75</v>
      </c>
      <c r="O387" s="57">
        <f>Tabla2[[#This Row],[Tapabocas bien puesto ]]/Tabla2[[#This Row],[Total]]</f>
        <v>0.82786885245901642</v>
      </c>
      <c r="P387" s="56">
        <f>Tabla2[[#This Row],[Sin tapabocas]]/Tabla2[[#This Row],[Total]]</f>
        <v>2.4590163934426229E-2</v>
      </c>
      <c r="Q387" s="58">
        <f>Tabla2[[#This Row],[Vendedor tapabocas bien puesto ]]/Tabla2[[#This Row],[Total vendedor]]</f>
        <v>0.26666666666666666</v>
      </c>
      <c r="R387" s="56">
        <f>Tabla2[[#This Row],[Vendedor sin tapabocas ]]/Tabla2[[#This Row],[Total vendedor]]</f>
        <v>9.3333333333333338E-2</v>
      </c>
    </row>
    <row r="388" spans="1:18" x14ac:dyDescent="0.25">
      <c r="A388" s="52">
        <f t="shared" si="12"/>
        <v>44385</v>
      </c>
      <c r="B388" s="28" t="s">
        <v>307</v>
      </c>
      <c r="C388" s="1" t="s">
        <v>314</v>
      </c>
      <c r="D388" s="1" t="s">
        <v>16</v>
      </c>
      <c r="E388" s="1" t="s">
        <v>17</v>
      </c>
      <c r="F388" s="2" t="s">
        <v>13</v>
      </c>
      <c r="G388" s="2">
        <v>113</v>
      </c>
      <c r="H388" s="2">
        <v>57</v>
      </c>
      <c r="I388" s="2">
        <v>6</v>
      </c>
      <c r="J388" s="2">
        <v>29</v>
      </c>
      <c r="K388" s="1">
        <v>77</v>
      </c>
      <c r="L388" s="1">
        <v>5</v>
      </c>
      <c r="M388">
        <f t="shared" si="13"/>
        <v>176</v>
      </c>
      <c r="N388">
        <f>Tabla2[[#This Row],[Vendedor tapabocas bien puesto ]]+Tabla2[[#This Row],[Vendedor tapabocas mal puesto ]]+Tabla2[[#This Row],[Vendedor sin tapabocas ]]</f>
        <v>111</v>
      </c>
      <c r="O388" s="57">
        <f>Tabla2[[#This Row],[Tapabocas bien puesto ]]/Tabla2[[#This Row],[Total]]</f>
        <v>0.64204545454545459</v>
      </c>
      <c r="P388" s="56">
        <f>Tabla2[[#This Row],[Sin tapabocas]]/Tabla2[[#This Row],[Total]]</f>
        <v>3.4090909090909088E-2</v>
      </c>
      <c r="Q388" s="58">
        <f>Tabla2[[#This Row],[Vendedor tapabocas bien puesto ]]/Tabla2[[#This Row],[Total vendedor]]</f>
        <v>0.26126126126126126</v>
      </c>
      <c r="R388" s="56">
        <f>Tabla2[[#This Row],[Vendedor sin tapabocas ]]/Tabla2[[#This Row],[Total vendedor]]</f>
        <v>4.5045045045045043E-2</v>
      </c>
    </row>
    <row r="389" spans="1:18" x14ac:dyDescent="0.25">
      <c r="A389" s="52">
        <f t="shared" si="12"/>
        <v>44385</v>
      </c>
      <c r="B389" s="28" t="s">
        <v>307</v>
      </c>
      <c r="C389" s="1" t="s">
        <v>314</v>
      </c>
      <c r="D389" s="1" t="s">
        <v>16</v>
      </c>
      <c r="E389" s="1" t="s">
        <v>17</v>
      </c>
      <c r="F389" s="2" t="s">
        <v>15</v>
      </c>
      <c r="G389" s="2">
        <v>44</v>
      </c>
      <c r="H389" s="2">
        <v>10</v>
      </c>
      <c r="I389" s="2">
        <v>4</v>
      </c>
      <c r="J389" s="2">
        <v>4</v>
      </c>
      <c r="K389" s="1">
        <v>9</v>
      </c>
      <c r="L389" s="1">
        <v>0</v>
      </c>
      <c r="M389">
        <f t="shared" si="13"/>
        <v>58</v>
      </c>
      <c r="N389">
        <f>Tabla2[[#This Row],[Vendedor tapabocas bien puesto ]]+Tabla2[[#This Row],[Vendedor tapabocas mal puesto ]]+Tabla2[[#This Row],[Vendedor sin tapabocas ]]</f>
        <v>13</v>
      </c>
      <c r="O389" s="57">
        <f>Tabla2[[#This Row],[Tapabocas bien puesto ]]/Tabla2[[#This Row],[Total]]</f>
        <v>0.75862068965517238</v>
      </c>
      <c r="P389" s="56">
        <f>Tabla2[[#This Row],[Sin tapabocas]]/Tabla2[[#This Row],[Total]]</f>
        <v>6.8965517241379309E-2</v>
      </c>
      <c r="Q389" s="58">
        <f>Tabla2[[#This Row],[Vendedor tapabocas bien puesto ]]/Tabla2[[#This Row],[Total vendedor]]</f>
        <v>0.30769230769230771</v>
      </c>
      <c r="R389" s="56">
        <f>Tabla2[[#This Row],[Vendedor sin tapabocas ]]/Tabla2[[#This Row],[Total vendedor]]</f>
        <v>0</v>
      </c>
    </row>
    <row r="390" spans="1:18" x14ac:dyDescent="0.25">
      <c r="A390" s="52">
        <f t="shared" si="12"/>
        <v>44385</v>
      </c>
      <c r="B390" s="28" t="s">
        <v>307</v>
      </c>
      <c r="C390" s="1" t="s">
        <v>196</v>
      </c>
      <c r="D390" s="1" t="s">
        <v>53</v>
      </c>
      <c r="E390" s="1" t="s">
        <v>320</v>
      </c>
      <c r="F390" s="2" t="s">
        <v>14</v>
      </c>
      <c r="G390" s="2">
        <v>152</v>
      </c>
      <c r="H390" s="2">
        <v>39</v>
      </c>
      <c r="I390" s="2">
        <v>7</v>
      </c>
      <c r="J390" s="2">
        <v>7</v>
      </c>
      <c r="K390" s="1">
        <v>4</v>
      </c>
      <c r="L390" s="1">
        <v>1</v>
      </c>
      <c r="M390">
        <f t="shared" si="13"/>
        <v>198</v>
      </c>
      <c r="N390">
        <f>Tabla2[[#This Row],[Vendedor tapabocas bien puesto ]]+Tabla2[[#This Row],[Vendedor tapabocas mal puesto ]]+Tabla2[[#This Row],[Vendedor sin tapabocas ]]</f>
        <v>12</v>
      </c>
      <c r="O390" s="57">
        <f>Tabla2[[#This Row],[Tapabocas bien puesto ]]/Tabla2[[#This Row],[Total]]</f>
        <v>0.76767676767676762</v>
      </c>
      <c r="P390" s="56">
        <f>Tabla2[[#This Row],[Sin tapabocas]]/Tabla2[[#This Row],[Total]]</f>
        <v>3.5353535353535352E-2</v>
      </c>
      <c r="Q390" s="58">
        <f>Tabla2[[#This Row],[Vendedor tapabocas bien puesto ]]/Tabla2[[#This Row],[Total vendedor]]</f>
        <v>0.58333333333333337</v>
      </c>
      <c r="R390" s="56">
        <f>Tabla2[[#This Row],[Vendedor sin tapabocas ]]/Tabla2[[#This Row],[Total vendedor]]</f>
        <v>8.3333333333333329E-2</v>
      </c>
    </row>
    <row r="391" spans="1:18" x14ac:dyDescent="0.25">
      <c r="A391" s="52">
        <f t="shared" si="12"/>
        <v>44385</v>
      </c>
      <c r="B391" s="28" t="s">
        <v>307</v>
      </c>
      <c r="C391" s="1" t="s">
        <v>196</v>
      </c>
      <c r="D391" s="1" t="s">
        <v>53</v>
      </c>
      <c r="E391" s="1" t="s">
        <v>320</v>
      </c>
      <c r="F391" s="2" t="s">
        <v>14</v>
      </c>
      <c r="G391" s="2">
        <v>238</v>
      </c>
      <c r="H391" s="2">
        <v>47</v>
      </c>
      <c r="I391" s="2">
        <v>5</v>
      </c>
      <c r="J391" s="2">
        <v>12</v>
      </c>
      <c r="K391" s="1">
        <v>9</v>
      </c>
      <c r="L391" s="1">
        <v>2</v>
      </c>
      <c r="M391">
        <f t="shared" si="13"/>
        <v>290</v>
      </c>
      <c r="N391">
        <f>Tabla2[[#This Row],[Vendedor tapabocas bien puesto ]]+Tabla2[[#This Row],[Vendedor tapabocas mal puesto ]]+Tabla2[[#This Row],[Vendedor sin tapabocas ]]</f>
        <v>23</v>
      </c>
      <c r="O391" s="57">
        <f>Tabla2[[#This Row],[Tapabocas bien puesto ]]/Tabla2[[#This Row],[Total]]</f>
        <v>0.82068965517241377</v>
      </c>
      <c r="P391" s="56">
        <f>Tabla2[[#This Row],[Sin tapabocas]]/Tabla2[[#This Row],[Total]]</f>
        <v>1.7241379310344827E-2</v>
      </c>
      <c r="Q391" s="58">
        <f>Tabla2[[#This Row],[Vendedor tapabocas bien puesto ]]/Tabla2[[#This Row],[Total vendedor]]</f>
        <v>0.52173913043478259</v>
      </c>
      <c r="R391" s="56">
        <f>Tabla2[[#This Row],[Vendedor sin tapabocas ]]/Tabla2[[#This Row],[Total vendedor]]</f>
        <v>8.6956521739130432E-2</v>
      </c>
    </row>
    <row r="392" spans="1:18" x14ac:dyDescent="0.25">
      <c r="A392" s="52">
        <f t="shared" si="12"/>
        <v>44386</v>
      </c>
      <c r="B392" s="28" t="s">
        <v>315</v>
      </c>
      <c r="C392" s="1" t="s">
        <v>194</v>
      </c>
      <c r="D392" s="1" t="s">
        <v>83</v>
      </c>
      <c r="E392" s="1" t="s">
        <v>146</v>
      </c>
      <c r="F392" s="2" t="s">
        <v>14</v>
      </c>
      <c r="G392" s="2">
        <v>160</v>
      </c>
      <c r="H392" s="2">
        <v>25</v>
      </c>
      <c r="I392" s="2">
        <v>5</v>
      </c>
      <c r="J392" s="2">
        <v>9</v>
      </c>
      <c r="K392" s="1">
        <v>11</v>
      </c>
      <c r="L392" s="1">
        <v>2</v>
      </c>
      <c r="M392">
        <f t="shared" si="13"/>
        <v>190</v>
      </c>
      <c r="N392">
        <f>Tabla2[[#This Row],[Vendedor tapabocas bien puesto ]]+Tabla2[[#This Row],[Vendedor tapabocas mal puesto ]]+Tabla2[[#This Row],[Vendedor sin tapabocas ]]</f>
        <v>22</v>
      </c>
      <c r="O392" s="57">
        <f>Tabla2[[#This Row],[Tapabocas bien puesto ]]/Tabla2[[#This Row],[Total]]</f>
        <v>0.84210526315789469</v>
      </c>
      <c r="P392" s="56">
        <f>Tabla2[[#This Row],[Sin tapabocas]]/Tabla2[[#This Row],[Total]]</f>
        <v>2.6315789473684209E-2</v>
      </c>
      <c r="Q392" s="58">
        <f>Tabla2[[#This Row],[Vendedor tapabocas bien puesto ]]/Tabla2[[#This Row],[Total vendedor]]</f>
        <v>0.40909090909090912</v>
      </c>
      <c r="R392" s="56">
        <f>Tabla2[[#This Row],[Vendedor sin tapabocas ]]/Tabla2[[#This Row],[Total vendedor]]</f>
        <v>9.0909090909090912E-2</v>
      </c>
    </row>
    <row r="393" spans="1:18" x14ac:dyDescent="0.25">
      <c r="A393" s="52">
        <f t="shared" si="12"/>
        <v>44386</v>
      </c>
      <c r="B393" s="28" t="s">
        <v>315</v>
      </c>
      <c r="C393" s="1" t="s">
        <v>23</v>
      </c>
      <c r="D393" s="1" t="s">
        <v>58</v>
      </c>
      <c r="E393" s="1" t="s">
        <v>316</v>
      </c>
      <c r="F393" s="2" t="s">
        <v>14</v>
      </c>
      <c r="G393" s="2">
        <v>183</v>
      </c>
      <c r="H393" s="2">
        <v>36</v>
      </c>
      <c r="I393" s="2">
        <v>20</v>
      </c>
      <c r="J393" s="2">
        <v>1</v>
      </c>
      <c r="K393" s="1">
        <v>1</v>
      </c>
      <c r="L393" s="1">
        <v>0</v>
      </c>
      <c r="M393">
        <f t="shared" si="13"/>
        <v>239</v>
      </c>
      <c r="N393">
        <f>Tabla2[[#This Row],[Vendedor tapabocas bien puesto ]]+Tabla2[[#This Row],[Vendedor tapabocas mal puesto ]]+Tabla2[[#This Row],[Vendedor sin tapabocas ]]</f>
        <v>2</v>
      </c>
      <c r="O393" s="57">
        <f>Tabla2[[#This Row],[Tapabocas bien puesto ]]/Tabla2[[#This Row],[Total]]</f>
        <v>0.76569037656903771</v>
      </c>
      <c r="P393" s="56">
        <f>Tabla2[[#This Row],[Sin tapabocas]]/Tabla2[[#This Row],[Total]]</f>
        <v>8.3682008368200833E-2</v>
      </c>
      <c r="Q393" s="58">
        <f>Tabla2[[#This Row],[Vendedor tapabocas bien puesto ]]/Tabla2[[#This Row],[Total vendedor]]</f>
        <v>0.5</v>
      </c>
      <c r="R393" s="56">
        <f>Tabla2[[#This Row],[Vendedor sin tapabocas ]]/Tabla2[[#This Row],[Total vendedor]]</f>
        <v>0</v>
      </c>
    </row>
    <row r="394" spans="1:18" x14ac:dyDescent="0.25">
      <c r="A394" s="52">
        <f t="shared" si="12"/>
        <v>44386</v>
      </c>
      <c r="B394" s="28" t="s">
        <v>315</v>
      </c>
      <c r="C394" s="1" t="s">
        <v>23</v>
      </c>
      <c r="D394" s="1" t="s">
        <v>58</v>
      </c>
      <c r="E394" s="1" t="s">
        <v>316</v>
      </c>
      <c r="F394" s="2" t="s">
        <v>13</v>
      </c>
      <c r="G394" s="2">
        <v>135</v>
      </c>
      <c r="H394" s="2">
        <v>34</v>
      </c>
      <c r="I394" s="2">
        <v>15</v>
      </c>
      <c r="J394" s="2">
        <v>1</v>
      </c>
      <c r="K394" s="1">
        <v>0</v>
      </c>
      <c r="L394" s="1">
        <v>0</v>
      </c>
      <c r="M394">
        <f t="shared" si="13"/>
        <v>184</v>
      </c>
      <c r="N394">
        <f>Tabla2[[#This Row],[Vendedor tapabocas bien puesto ]]+Tabla2[[#This Row],[Vendedor tapabocas mal puesto ]]+Tabla2[[#This Row],[Vendedor sin tapabocas ]]</f>
        <v>1</v>
      </c>
      <c r="O394" s="57">
        <f>Tabla2[[#This Row],[Tapabocas bien puesto ]]/Tabla2[[#This Row],[Total]]</f>
        <v>0.73369565217391308</v>
      </c>
      <c r="P394" s="56">
        <f>Tabla2[[#This Row],[Sin tapabocas]]/Tabla2[[#This Row],[Total]]</f>
        <v>8.1521739130434784E-2</v>
      </c>
      <c r="Q394" s="58">
        <f>Tabla2[[#This Row],[Vendedor tapabocas bien puesto ]]/Tabla2[[#This Row],[Total vendedor]]</f>
        <v>1</v>
      </c>
      <c r="R394" s="56">
        <f>Tabla2[[#This Row],[Vendedor sin tapabocas ]]/Tabla2[[#This Row],[Total vendedor]]</f>
        <v>0</v>
      </c>
    </row>
    <row r="395" spans="1:18" x14ac:dyDescent="0.25">
      <c r="A395" s="52">
        <f t="shared" si="12"/>
        <v>44386</v>
      </c>
      <c r="B395" s="28" t="s">
        <v>315</v>
      </c>
      <c r="C395" s="1" t="s">
        <v>23</v>
      </c>
      <c r="D395" s="1" t="s">
        <v>58</v>
      </c>
      <c r="E395" s="1" t="s">
        <v>317</v>
      </c>
      <c r="F395" s="2" t="s">
        <v>14</v>
      </c>
      <c r="G395" s="2">
        <v>197</v>
      </c>
      <c r="H395" s="2">
        <v>56</v>
      </c>
      <c r="I395" s="2">
        <v>18</v>
      </c>
      <c r="J395" s="2">
        <v>1</v>
      </c>
      <c r="K395" s="1">
        <v>4</v>
      </c>
      <c r="L395" s="1">
        <v>0</v>
      </c>
      <c r="M395">
        <f t="shared" si="13"/>
        <v>271</v>
      </c>
      <c r="N395">
        <f>Tabla2[[#This Row],[Vendedor tapabocas bien puesto ]]+Tabla2[[#This Row],[Vendedor tapabocas mal puesto ]]+Tabla2[[#This Row],[Vendedor sin tapabocas ]]</f>
        <v>5</v>
      </c>
      <c r="O395" s="57">
        <f>Tabla2[[#This Row],[Tapabocas bien puesto ]]/Tabla2[[#This Row],[Total]]</f>
        <v>0.72693726937269376</v>
      </c>
      <c r="P395" s="56">
        <f>Tabla2[[#This Row],[Sin tapabocas]]/Tabla2[[#This Row],[Total]]</f>
        <v>6.6420664206642069E-2</v>
      </c>
      <c r="Q395" s="58">
        <f>Tabla2[[#This Row],[Vendedor tapabocas bien puesto ]]/Tabla2[[#This Row],[Total vendedor]]</f>
        <v>0.2</v>
      </c>
      <c r="R395" s="56">
        <f>Tabla2[[#This Row],[Vendedor sin tapabocas ]]/Tabla2[[#This Row],[Total vendedor]]</f>
        <v>0</v>
      </c>
    </row>
    <row r="396" spans="1:18" x14ac:dyDescent="0.25">
      <c r="A396" s="52">
        <f t="shared" si="12"/>
        <v>44386</v>
      </c>
      <c r="B396" s="28" t="s">
        <v>315</v>
      </c>
      <c r="C396" s="1" t="s">
        <v>194</v>
      </c>
      <c r="D396" s="1" t="s">
        <v>83</v>
      </c>
      <c r="E396" s="1" t="s">
        <v>192</v>
      </c>
      <c r="F396" s="2" t="s">
        <v>14</v>
      </c>
      <c r="G396" s="2">
        <v>380</v>
      </c>
      <c r="H396" s="2">
        <v>79</v>
      </c>
      <c r="I396" s="2">
        <v>14</v>
      </c>
      <c r="J396" s="2">
        <v>88</v>
      </c>
      <c r="K396" s="1">
        <v>87</v>
      </c>
      <c r="L396" s="1">
        <v>12</v>
      </c>
      <c r="M396">
        <f t="shared" si="13"/>
        <v>473</v>
      </c>
      <c r="N396">
        <f>Tabla2[[#This Row],[Vendedor tapabocas bien puesto ]]+Tabla2[[#This Row],[Vendedor tapabocas mal puesto ]]+Tabla2[[#This Row],[Vendedor sin tapabocas ]]</f>
        <v>187</v>
      </c>
      <c r="O396" s="57">
        <f>Tabla2[[#This Row],[Tapabocas bien puesto ]]/Tabla2[[#This Row],[Total]]</f>
        <v>0.80338266384778012</v>
      </c>
      <c r="P396" s="56">
        <f>Tabla2[[#This Row],[Sin tapabocas]]/Tabla2[[#This Row],[Total]]</f>
        <v>2.9598308668076109E-2</v>
      </c>
      <c r="Q396" s="58">
        <f>Tabla2[[#This Row],[Vendedor tapabocas bien puesto ]]/Tabla2[[#This Row],[Total vendedor]]</f>
        <v>0.47058823529411764</v>
      </c>
      <c r="R396" s="56">
        <f>Tabla2[[#This Row],[Vendedor sin tapabocas ]]/Tabla2[[#This Row],[Total vendedor]]</f>
        <v>6.4171122994652413E-2</v>
      </c>
    </row>
    <row r="397" spans="1:18" x14ac:dyDescent="0.25">
      <c r="A397" s="52">
        <f t="shared" si="12"/>
        <v>44386</v>
      </c>
      <c r="B397" s="28" t="s">
        <v>315</v>
      </c>
      <c r="C397" s="1" t="s">
        <v>194</v>
      </c>
      <c r="D397" s="1" t="s">
        <v>83</v>
      </c>
      <c r="E397" s="1" t="s">
        <v>192</v>
      </c>
      <c r="F397" s="2" t="s">
        <v>14</v>
      </c>
      <c r="G397" s="2">
        <v>185</v>
      </c>
      <c r="H397" s="2">
        <v>51</v>
      </c>
      <c r="I397" s="2">
        <v>14</v>
      </c>
      <c r="J397" s="2">
        <v>33</v>
      </c>
      <c r="K397" s="1">
        <v>8</v>
      </c>
      <c r="L397" s="1">
        <v>8</v>
      </c>
      <c r="M397">
        <f t="shared" si="13"/>
        <v>250</v>
      </c>
      <c r="N397">
        <f>Tabla2[[#This Row],[Vendedor tapabocas bien puesto ]]+Tabla2[[#This Row],[Vendedor tapabocas mal puesto ]]+Tabla2[[#This Row],[Vendedor sin tapabocas ]]</f>
        <v>49</v>
      </c>
      <c r="O397" s="57">
        <f>Tabla2[[#This Row],[Tapabocas bien puesto ]]/Tabla2[[#This Row],[Total]]</f>
        <v>0.74</v>
      </c>
      <c r="P397" s="56">
        <f>Tabla2[[#This Row],[Sin tapabocas]]/Tabla2[[#This Row],[Total]]</f>
        <v>5.6000000000000001E-2</v>
      </c>
      <c r="Q397" s="58">
        <f>Tabla2[[#This Row],[Vendedor tapabocas bien puesto ]]/Tabla2[[#This Row],[Total vendedor]]</f>
        <v>0.67346938775510201</v>
      </c>
      <c r="R397" s="56">
        <f>Tabla2[[#This Row],[Vendedor sin tapabocas ]]/Tabla2[[#This Row],[Total vendedor]]</f>
        <v>0.16326530612244897</v>
      </c>
    </row>
    <row r="398" spans="1:18" x14ac:dyDescent="0.25">
      <c r="A398" s="52">
        <f t="shared" si="12"/>
        <v>44387</v>
      </c>
      <c r="B398" s="28" t="s">
        <v>304</v>
      </c>
      <c r="C398" s="1" t="s">
        <v>196</v>
      </c>
      <c r="D398" s="1" t="s">
        <v>48</v>
      </c>
      <c r="E398" s="1" t="s">
        <v>51</v>
      </c>
      <c r="F398" s="2" t="s">
        <v>14</v>
      </c>
      <c r="G398" s="2">
        <v>110</v>
      </c>
      <c r="H398" s="2">
        <v>27</v>
      </c>
      <c r="I398" s="2">
        <v>15</v>
      </c>
      <c r="J398" s="2">
        <v>9</v>
      </c>
      <c r="K398" s="1">
        <v>13</v>
      </c>
      <c r="L398" s="1">
        <v>3</v>
      </c>
      <c r="M398">
        <f t="shared" si="13"/>
        <v>152</v>
      </c>
      <c r="N398">
        <f>Tabla2[[#This Row],[Vendedor tapabocas bien puesto ]]+Tabla2[[#This Row],[Vendedor tapabocas mal puesto ]]+Tabla2[[#This Row],[Vendedor sin tapabocas ]]</f>
        <v>25</v>
      </c>
      <c r="O398" s="57">
        <f>Tabla2[[#This Row],[Tapabocas bien puesto ]]/Tabla2[[#This Row],[Total]]</f>
        <v>0.72368421052631582</v>
      </c>
      <c r="P398" s="56">
        <f>Tabla2[[#This Row],[Sin tapabocas]]/Tabla2[[#This Row],[Total]]</f>
        <v>9.8684210526315791E-2</v>
      </c>
      <c r="Q398" s="58">
        <f>Tabla2[[#This Row],[Vendedor tapabocas bien puesto ]]/Tabla2[[#This Row],[Total vendedor]]</f>
        <v>0.36</v>
      </c>
      <c r="R398" s="56">
        <f>Tabla2[[#This Row],[Vendedor sin tapabocas ]]/Tabla2[[#This Row],[Total vendedor]]</f>
        <v>0.12</v>
      </c>
    </row>
    <row r="399" spans="1:18" x14ac:dyDescent="0.25">
      <c r="A399" s="52">
        <f t="shared" si="12"/>
        <v>44387</v>
      </c>
      <c r="B399" s="28" t="s">
        <v>304</v>
      </c>
      <c r="C399" s="1" t="s">
        <v>196</v>
      </c>
      <c r="D399" s="1" t="s">
        <v>48</v>
      </c>
      <c r="E399" s="1" t="s">
        <v>51</v>
      </c>
      <c r="F399" s="2" t="s">
        <v>14</v>
      </c>
      <c r="G399" s="2">
        <v>196</v>
      </c>
      <c r="H399" s="2">
        <v>44</v>
      </c>
      <c r="I399" s="2">
        <v>10</v>
      </c>
      <c r="J399" s="2">
        <v>10</v>
      </c>
      <c r="K399" s="1">
        <v>4</v>
      </c>
      <c r="L399" s="1">
        <v>7</v>
      </c>
      <c r="M399">
        <f t="shared" si="13"/>
        <v>250</v>
      </c>
      <c r="N399">
        <f>Tabla2[[#This Row],[Vendedor tapabocas bien puesto ]]+Tabla2[[#This Row],[Vendedor tapabocas mal puesto ]]+Tabla2[[#This Row],[Vendedor sin tapabocas ]]</f>
        <v>21</v>
      </c>
      <c r="O399" s="57">
        <f>Tabla2[[#This Row],[Tapabocas bien puesto ]]/Tabla2[[#This Row],[Total]]</f>
        <v>0.78400000000000003</v>
      </c>
      <c r="P399" s="56">
        <f>Tabla2[[#This Row],[Sin tapabocas]]/Tabla2[[#This Row],[Total]]</f>
        <v>0.04</v>
      </c>
      <c r="Q399" s="58">
        <f>Tabla2[[#This Row],[Vendedor tapabocas bien puesto ]]/Tabla2[[#This Row],[Total vendedor]]</f>
        <v>0.47619047619047616</v>
      </c>
      <c r="R399" s="56">
        <f>Tabla2[[#This Row],[Vendedor sin tapabocas ]]/Tabla2[[#This Row],[Total vendedor]]</f>
        <v>0.33333333333333331</v>
      </c>
    </row>
    <row r="400" spans="1:18" x14ac:dyDescent="0.25">
      <c r="A400" s="52">
        <f t="shared" si="12"/>
        <v>44387</v>
      </c>
      <c r="B400" s="28" t="s">
        <v>304</v>
      </c>
      <c r="C400" s="1" t="s">
        <v>130</v>
      </c>
      <c r="D400" s="1" t="s">
        <v>53</v>
      </c>
      <c r="E400" s="1" t="s">
        <v>172</v>
      </c>
      <c r="F400" s="2" t="s">
        <v>15</v>
      </c>
      <c r="G400" s="2">
        <v>355</v>
      </c>
      <c r="H400" s="2">
        <v>102</v>
      </c>
      <c r="I400" s="2">
        <v>13</v>
      </c>
      <c r="J400" s="2">
        <v>49</v>
      </c>
      <c r="K400" s="1">
        <v>42</v>
      </c>
      <c r="L400" s="1">
        <v>2</v>
      </c>
      <c r="M400">
        <f t="shared" si="13"/>
        <v>470</v>
      </c>
      <c r="N400">
        <f>Tabla2[[#This Row],[Vendedor tapabocas bien puesto ]]+Tabla2[[#This Row],[Vendedor tapabocas mal puesto ]]+Tabla2[[#This Row],[Vendedor sin tapabocas ]]</f>
        <v>93</v>
      </c>
      <c r="O400" s="57">
        <f>Tabla2[[#This Row],[Tapabocas bien puesto ]]/Tabla2[[#This Row],[Total]]</f>
        <v>0.75531914893617025</v>
      </c>
      <c r="P400" s="56">
        <f>Tabla2[[#This Row],[Sin tapabocas]]/Tabla2[[#This Row],[Total]]</f>
        <v>2.7659574468085105E-2</v>
      </c>
      <c r="Q400" s="58">
        <f>Tabla2[[#This Row],[Vendedor tapabocas bien puesto ]]/Tabla2[[#This Row],[Total vendedor]]</f>
        <v>0.5268817204301075</v>
      </c>
      <c r="R400" s="56">
        <f>Tabla2[[#This Row],[Vendedor sin tapabocas ]]/Tabla2[[#This Row],[Total vendedor]]</f>
        <v>2.1505376344086023E-2</v>
      </c>
    </row>
    <row r="401" spans="1:18" x14ac:dyDescent="0.25">
      <c r="A401" s="52">
        <f t="shared" si="12"/>
        <v>44387</v>
      </c>
      <c r="B401" s="28" t="s">
        <v>304</v>
      </c>
      <c r="C401" s="1" t="s">
        <v>130</v>
      </c>
      <c r="D401" s="1" t="s">
        <v>53</v>
      </c>
      <c r="E401" s="1" t="s">
        <v>318</v>
      </c>
      <c r="F401" s="2" t="s">
        <v>14</v>
      </c>
      <c r="G401" s="2">
        <v>147</v>
      </c>
      <c r="H401" s="2">
        <v>46</v>
      </c>
      <c r="I401" s="2">
        <v>9</v>
      </c>
      <c r="J401" s="2">
        <v>20</v>
      </c>
      <c r="K401" s="1">
        <v>12</v>
      </c>
      <c r="L401" s="1">
        <v>2</v>
      </c>
      <c r="M401">
        <f t="shared" si="13"/>
        <v>202</v>
      </c>
      <c r="N401">
        <f>Tabla2[[#This Row],[Vendedor tapabocas bien puesto ]]+Tabla2[[#This Row],[Vendedor tapabocas mal puesto ]]+Tabla2[[#This Row],[Vendedor sin tapabocas ]]</f>
        <v>34</v>
      </c>
      <c r="O401" s="57">
        <f>Tabla2[[#This Row],[Tapabocas bien puesto ]]/Tabla2[[#This Row],[Total]]</f>
        <v>0.7277227722772277</v>
      </c>
      <c r="P401" s="56">
        <f>Tabla2[[#This Row],[Sin tapabocas]]/Tabla2[[#This Row],[Total]]</f>
        <v>4.4554455445544552E-2</v>
      </c>
      <c r="Q401" s="58">
        <f>Tabla2[[#This Row],[Vendedor tapabocas bien puesto ]]/Tabla2[[#This Row],[Total vendedor]]</f>
        <v>0.58823529411764708</v>
      </c>
      <c r="R401" s="56">
        <f>Tabla2[[#This Row],[Vendedor sin tapabocas ]]/Tabla2[[#This Row],[Total vendedor]]</f>
        <v>5.8823529411764705E-2</v>
      </c>
    </row>
    <row r="402" spans="1:18" x14ac:dyDescent="0.25">
      <c r="A402" s="52">
        <f t="shared" si="12"/>
        <v>44387</v>
      </c>
      <c r="B402" s="28" t="s">
        <v>304</v>
      </c>
      <c r="C402" s="1" t="s">
        <v>141</v>
      </c>
      <c r="D402" s="1" t="s">
        <v>53</v>
      </c>
      <c r="E402" s="1" t="s">
        <v>318</v>
      </c>
      <c r="F402" s="2" t="s">
        <v>13</v>
      </c>
      <c r="G402" s="2">
        <v>182</v>
      </c>
      <c r="H402" s="2">
        <v>39</v>
      </c>
      <c r="I402" s="2">
        <v>7</v>
      </c>
      <c r="J402" s="2">
        <v>3</v>
      </c>
      <c r="K402" s="1">
        <v>1</v>
      </c>
      <c r="L402" s="1">
        <v>0</v>
      </c>
      <c r="M402">
        <f t="shared" si="13"/>
        <v>228</v>
      </c>
      <c r="N402">
        <f>Tabla2[[#This Row],[Vendedor tapabocas bien puesto ]]+Tabla2[[#This Row],[Vendedor tapabocas mal puesto ]]+Tabla2[[#This Row],[Vendedor sin tapabocas ]]</f>
        <v>4</v>
      </c>
      <c r="O402" s="57">
        <f>Tabla2[[#This Row],[Tapabocas bien puesto ]]/Tabla2[[#This Row],[Total]]</f>
        <v>0.79824561403508776</v>
      </c>
      <c r="P402" s="56">
        <f>Tabla2[[#This Row],[Sin tapabocas]]/Tabla2[[#This Row],[Total]]</f>
        <v>3.0701754385964911E-2</v>
      </c>
      <c r="Q402" s="58">
        <f>Tabla2[[#This Row],[Vendedor tapabocas bien puesto ]]/Tabla2[[#This Row],[Total vendedor]]</f>
        <v>0.75</v>
      </c>
      <c r="R402" s="56">
        <f>Tabla2[[#This Row],[Vendedor sin tapabocas ]]/Tabla2[[#This Row],[Total vendedor]]</f>
        <v>0</v>
      </c>
    </row>
    <row r="403" spans="1:18" x14ac:dyDescent="0.25">
      <c r="A403" s="52">
        <f t="shared" si="12"/>
        <v>44387</v>
      </c>
      <c r="B403" s="28" t="s">
        <v>304</v>
      </c>
      <c r="C403" s="1" t="s">
        <v>135</v>
      </c>
      <c r="D403" s="1" t="s">
        <v>80</v>
      </c>
      <c r="E403" s="1" t="s">
        <v>319</v>
      </c>
      <c r="F403" s="2" t="s">
        <v>14</v>
      </c>
      <c r="G403" s="2">
        <v>143</v>
      </c>
      <c r="H403" s="2">
        <v>48</v>
      </c>
      <c r="I403" s="2">
        <v>19</v>
      </c>
      <c r="J403" s="2">
        <v>19</v>
      </c>
      <c r="K403" s="1">
        <v>20</v>
      </c>
      <c r="L403" s="1">
        <v>2</v>
      </c>
      <c r="M403">
        <f t="shared" si="13"/>
        <v>210</v>
      </c>
      <c r="N403">
        <f>Tabla2[[#This Row],[Vendedor tapabocas bien puesto ]]+Tabla2[[#This Row],[Vendedor tapabocas mal puesto ]]+Tabla2[[#This Row],[Vendedor sin tapabocas ]]</f>
        <v>41</v>
      </c>
      <c r="O403" s="57">
        <f>Tabla2[[#This Row],[Tapabocas bien puesto ]]/Tabla2[[#This Row],[Total]]</f>
        <v>0.68095238095238098</v>
      </c>
      <c r="P403" s="56">
        <f>Tabla2[[#This Row],[Sin tapabocas]]/Tabla2[[#This Row],[Total]]</f>
        <v>9.0476190476190474E-2</v>
      </c>
      <c r="Q403" s="58">
        <f>Tabla2[[#This Row],[Vendedor tapabocas bien puesto ]]/Tabla2[[#This Row],[Total vendedor]]</f>
        <v>0.46341463414634149</v>
      </c>
      <c r="R403" s="56">
        <f>Tabla2[[#This Row],[Vendedor sin tapabocas ]]/Tabla2[[#This Row],[Total vendedor]]</f>
        <v>4.878048780487805E-2</v>
      </c>
    </row>
    <row r="404" spans="1:18" x14ac:dyDescent="0.25">
      <c r="A404" s="52">
        <f t="shared" si="12"/>
        <v>44387</v>
      </c>
      <c r="B404" s="28" t="s">
        <v>304</v>
      </c>
      <c r="C404" s="1" t="s">
        <v>194</v>
      </c>
      <c r="D404" s="1" t="s">
        <v>80</v>
      </c>
      <c r="E404" s="1" t="s">
        <v>308</v>
      </c>
      <c r="F404" s="2" t="s">
        <v>14</v>
      </c>
      <c r="G404" s="2">
        <v>183</v>
      </c>
      <c r="H404" s="2">
        <v>88</v>
      </c>
      <c r="I404" s="2">
        <v>26</v>
      </c>
      <c r="J404" s="2">
        <v>18</v>
      </c>
      <c r="K404" s="1">
        <v>3</v>
      </c>
      <c r="L404" s="1">
        <v>2</v>
      </c>
      <c r="M404">
        <f t="shared" si="13"/>
        <v>297</v>
      </c>
      <c r="N404">
        <f>Tabla2[[#This Row],[Vendedor tapabocas bien puesto ]]+Tabla2[[#This Row],[Vendedor tapabocas mal puesto ]]+Tabla2[[#This Row],[Vendedor sin tapabocas ]]</f>
        <v>23</v>
      </c>
      <c r="O404" s="57">
        <f>Tabla2[[#This Row],[Tapabocas bien puesto ]]/Tabla2[[#This Row],[Total]]</f>
        <v>0.61616161616161613</v>
      </c>
      <c r="P404" s="56">
        <f>Tabla2[[#This Row],[Sin tapabocas]]/Tabla2[[#This Row],[Total]]</f>
        <v>8.7542087542087546E-2</v>
      </c>
      <c r="Q404" s="58">
        <f>Tabla2[[#This Row],[Vendedor tapabocas bien puesto ]]/Tabla2[[#This Row],[Total vendedor]]</f>
        <v>0.78260869565217395</v>
      </c>
      <c r="R404" s="56">
        <f>Tabla2[[#This Row],[Vendedor sin tapabocas ]]/Tabla2[[#This Row],[Total vendedor]]</f>
        <v>8.6956521739130432E-2</v>
      </c>
    </row>
    <row r="405" spans="1:18" x14ac:dyDescent="0.25">
      <c r="A405" s="52">
        <f t="shared" si="12"/>
        <v>44387</v>
      </c>
      <c r="B405" s="28" t="s">
        <v>304</v>
      </c>
      <c r="C405" s="1" t="s">
        <v>194</v>
      </c>
      <c r="D405" s="1" t="s">
        <v>80</v>
      </c>
      <c r="E405" s="1" t="s">
        <v>116</v>
      </c>
      <c r="F405" s="2" t="s">
        <v>15</v>
      </c>
      <c r="G405" s="2">
        <v>327</v>
      </c>
      <c r="H405" s="2">
        <v>107</v>
      </c>
      <c r="I405" s="2">
        <v>14</v>
      </c>
      <c r="J405" s="2">
        <v>43</v>
      </c>
      <c r="K405" s="1">
        <v>17</v>
      </c>
      <c r="L405" s="1">
        <v>2</v>
      </c>
      <c r="M405">
        <f t="shared" si="13"/>
        <v>448</v>
      </c>
      <c r="N405">
        <f>Tabla2[[#This Row],[Vendedor tapabocas bien puesto ]]+Tabla2[[#This Row],[Vendedor tapabocas mal puesto ]]+Tabla2[[#This Row],[Vendedor sin tapabocas ]]</f>
        <v>62</v>
      </c>
      <c r="O405" s="57">
        <f>Tabla2[[#This Row],[Tapabocas bien puesto ]]/Tabla2[[#This Row],[Total]]</f>
        <v>0.7299107142857143</v>
      </c>
      <c r="P405" s="56">
        <f>Tabla2[[#This Row],[Sin tapabocas]]/Tabla2[[#This Row],[Total]]</f>
        <v>3.125E-2</v>
      </c>
      <c r="Q405" s="58">
        <f>Tabla2[[#This Row],[Vendedor tapabocas bien puesto ]]/Tabla2[[#This Row],[Total vendedor]]</f>
        <v>0.69354838709677424</v>
      </c>
      <c r="R405" s="56">
        <f>Tabla2[[#This Row],[Vendedor sin tapabocas ]]/Tabla2[[#This Row],[Total vendedor]]</f>
        <v>3.2258064516129031E-2</v>
      </c>
    </row>
    <row r="406" spans="1:18" x14ac:dyDescent="0.25">
      <c r="A406" s="52">
        <f t="shared" si="12"/>
        <v>44387</v>
      </c>
      <c r="B406" s="28" t="s">
        <v>304</v>
      </c>
      <c r="C406" s="1" t="s">
        <v>196</v>
      </c>
      <c r="D406" s="1" t="s">
        <v>48</v>
      </c>
      <c r="E406" s="1" t="s">
        <v>51</v>
      </c>
      <c r="F406" s="2" t="s">
        <v>14</v>
      </c>
      <c r="G406" s="2">
        <v>85</v>
      </c>
      <c r="H406" s="2">
        <v>12</v>
      </c>
      <c r="I406" s="2">
        <v>12</v>
      </c>
      <c r="J406" s="2">
        <v>9</v>
      </c>
      <c r="K406" s="1">
        <v>10</v>
      </c>
      <c r="L406" s="1">
        <v>3</v>
      </c>
      <c r="M406">
        <f t="shared" si="13"/>
        <v>109</v>
      </c>
      <c r="N406">
        <f>Tabla2[[#This Row],[Vendedor tapabocas bien puesto ]]+Tabla2[[#This Row],[Vendedor tapabocas mal puesto ]]+Tabla2[[#This Row],[Vendedor sin tapabocas ]]</f>
        <v>22</v>
      </c>
      <c r="O406" s="57">
        <f>Tabla2[[#This Row],[Tapabocas bien puesto ]]/Tabla2[[#This Row],[Total]]</f>
        <v>0.77981651376146788</v>
      </c>
      <c r="P406" s="56">
        <f>Tabla2[[#This Row],[Sin tapabocas]]/Tabla2[[#This Row],[Total]]</f>
        <v>0.11009174311926606</v>
      </c>
      <c r="Q406" s="58">
        <f>Tabla2[[#This Row],[Vendedor tapabocas bien puesto ]]/Tabla2[[#This Row],[Total vendedor]]</f>
        <v>0.40909090909090912</v>
      </c>
      <c r="R406" s="56">
        <f>Tabla2[[#This Row],[Vendedor sin tapabocas ]]/Tabla2[[#This Row],[Total vendedor]]</f>
        <v>0.13636363636363635</v>
      </c>
    </row>
    <row r="407" spans="1:18" x14ac:dyDescent="0.25">
      <c r="A407" s="52">
        <f t="shared" si="12"/>
        <v>44389</v>
      </c>
      <c r="B407" s="28" t="s">
        <v>321</v>
      </c>
      <c r="C407" s="1" t="s">
        <v>194</v>
      </c>
      <c r="D407" s="1" t="s">
        <v>34</v>
      </c>
      <c r="E407" s="1" t="s">
        <v>327</v>
      </c>
      <c r="F407" s="2" t="s">
        <v>13</v>
      </c>
      <c r="G407" s="2">
        <v>161</v>
      </c>
      <c r="H407" s="2">
        <v>47</v>
      </c>
      <c r="I407" s="2">
        <v>4</v>
      </c>
      <c r="J407" s="2">
        <v>24</v>
      </c>
      <c r="K407" s="1">
        <v>16</v>
      </c>
      <c r="L407" s="1">
        <v>3</v>
      </c>
      <c r="M407">
        <f t="shared" si="13"/>
        <v>212</v>
      </c>
      <c r="N407">
        <f>Tabla2[[#This Row],[Vendedor tapabocas bien puesto ]]+Tabla2[[#This Row],[Vendedor tapabocas mal puesto ]]+Tabla2[[#This Row],[Vendedor sin tapabocas ]]</f>
        <v>43</v>
      </c>
      <c r="O407" s="57">
        <f>Tabla2[[#This Row],[Tapabocas bien puesto ]]/Tabla2[[#This Row],[Total]]</f>
        <v>0.75943396226415094</v>
      </c>
      <c r="P407" s="56">
        <f>Tabla2[[#This Row],[Sin tapabocas]]/Tabla2[[#This Row],[Total]]</f>
        <v>1.8867924528301886E-2</v>
      </c>
      <c r="Q407" s="58">
        <f>Tabla2[[#This Row],[Vendedor tapabocas bien puesto ]]/Tabla2[[#This Row],[Total vendedor]]</f>
        <v>0.55813953488372092</v>
      </c>
      <c r="R407" s="56">
        <f>Tabla2[[#This Row],[Vendedor sin tapabocas ]]/Tabla2[[#This Row],[Total vendedor]]</f>
        <v>6.9767441860465115E-2</v>
      </c>
    </row>
    <row r="408" spans="1:18" x14ac:dyDescent="0.25">
      <c r="A408" s="52">
        <f t="shared" si="12"/>
        <v>44389</v>
      </c>
      <c r="B408" s="28" t="s">
        <v>321</v>
      </c>
      <c r="C408" s="1" t="s">
        <v>135</v>
      </c>
      <c r="D408" s="1" t="s">
        <v>34</v>
      </c>
      <c r="E408" s="1" t="s">
        <v>283</v>
      </c>
      <c r="F408" s="2" t="s">
        <v>14</v>
      </c>
      <c r="G408" s="2">
        <v>317</v>
      </c>
      <c r="H408" s="2">
        <v>64</v>
      </c>
      <c r="I408" s="2">
        <v>2</v>
      </c>
      <c r="J408" s="2">
        <v>65</v>
      </c>
      <c r="K408" s="1">
        <v>68</v>
      </c>
      <c r="L408" s="1">
        <v>1</v>
      </c>
      <c r="M408">
        <f t="shared" si="13"/>
        <v>383</v>
      </c>
      <c r="N408">
        <f>Tabla2[[#This Row],[Vendedor tapabocas bien puesto ]]+Tabla2[[#This Row],[Vendedor tapabocas mal puesto ]]+Tabla2[[#This Row],[Vendedor sin tapabocas ]]</f>
        <v>134</v>
      </c>
      <c r="O408" s="57">
        <f>Tabla2[[#This Row],[Tapabocas bien puesto ]]/Tabla2[[#This Row],[Total]]</f>
        <v>0.82767624020887731</v>
      </c>
      <c r="P408" s="56">
        <f>Tabla2[[#This Row],[Sin tapabocas]]/Tabla2[[#This Row],[Total]]</f>
        <v>5.2219321148825066E-3</v>
      </c>
      <c r="Q408" s="58">
        <f>Tabla2[[#This Row],[Vendedor tapabocas bien puesto ]]/Tabla2[[#This Row],[Total vendedor]]</f>
        <v>0.48507462686567165</v>
      </c>
      <c r="R408" s="56">
        <f>Tabla2[[#This Row],[Vendedor sin tapabocas ]]/Tabla2[[#This Row],[Total vendedor]]</f>
        <v>7.462686567164179E-3</v>
      </c>
    </row>
    <row r="409" spans="1:18" x14ac:dyDescent="0.25">
      <c r="A409" s="52">
        <f t="shared" si="12"/>
        <v>44389</v>
      </c>
      <c r="B409" s="28" t="s">
        <v>321</v>
      </c>
      <c r="C409" s="1" t="s">
        <v>135</v>
      </c>
      <c r="D409" s="1" t="s">
        <v>34</v>
      </c>
      <c r="E409" s="1" t="s">
        <v>152</v>
      </c>
      <c r="F409" s="2" t="s">
        <v>14</v>
      </c>
      <c r="G409" s="2">
        <v>102</v>
      </c>
      <c r="H409" s="2">
        <v>40</v>
      </c>
      <c r="I409" s="2">
        <v>11</v>
      </c>
      <c r="J409" s="2">
        <v>10</v>
      </c>
      <c r="K409" s="1">
        <v>8</v>
      </c>
      <c r="L409" s="1">
        <v>0</v>
      </c>
      <c r="M409">
        <f t="shared" si="13"/>
        <v>153</v>
      </c>
      <c r="N409">
        <f>Tabla2[[#This Row],[Vendedor tapabocas bien puesto ]]+Tabla2[[#This Row],[Vendedor tapabocas mal puesto ]]+Tabla2[[#This Row],[Vendedor sin tapabocas ]]</f>
        <v>18</v>
      </c>
      <c r="O409" s="57">
        <f>Tabla2[[#This Row],[Tapabocas bien puesto ]]/Tabla2[[#This Row],[Total]]</f>
        <v>0.66666666666666663</v>
      </c>
      <c r="P409" s="56">
        <f>Tabla2[[#This Row],[Sin tapabocas]]/Tabla2[[#This Row],[Total]]</f>
        <v>7.1895424836601302E-2</v>
      </c>
      <c r="Q409" s="58">
        <f>Tabla2[[#This Row],[Vendedor tapabocas bien puesto ]]/Tabla2[[#This Row],[Total vendedor]]</f>
        <v>0.55555555555555558</v>
      </c>
      <c r="R409" s="56">
        <f>Tabla2[[#This Row],[Vendedor sin tapabocas ]]/Tabla2[[#This Row],[Total vendedor]]</f>
        <v>0</v>
      </c>
    </row>
    <row r="410" spans="1:18" x14ac:dyDescent="0.25">
      <c r="A410" s="52">
        <f t="shared" si="12"/>
        <v>44389</v>
      </c>
      <c r="B410" s="28" t="s">
        <v>321</v>
      </c>
      <c r="C410" s="1" t="s">
        <v>162</v>
      </c>
      <c r="D410" s="1" t="s">
        <v>36</v>
      </c>
      <c r="E410" s="1" t="s">
        <v>31</v>
      </c>
      <c r="F410" s="2" t="s">
        <v>14</v>
      </c>
      <c r="G410" s="2">
        <v>125</v>
      </c>
      <c r="H410" s="2">
        <v>28</v>
      </c>
      <c r="I410" s="2">
        <v>3</v>
      </c>
      <c r="J410" s="2">
        <v>1</v>
      </c>
      <c r="K410" s="1">
        <v>2</v>
      </c>
      <c r="L410" s="1">
        <v>0</v>
      </c>
      <c r="M410">
        <f t="shared" si="13"/>
        <v>156</v>
      </c>
      <c r="N410">
        <f>Tabla2[[#This Row],[Vendedor tapabocas bien puesto ]]+Tabla2[[#This Row],[Vendedor tapabocas mal puesto ]]+Tabla2[[#This Row],[Vendedor sin tapabocas ]]</f>
        <v>3</v>
      </c>
      <c r="O410" s="57">
        <f>Tabla2[[#This Row],[Tapabocas bien puesto ]]/Tabla2[[#This Row],[Total]]</f>
        <v>0.80128205128205132</v>
      </c>
      <c r="P410" s="56">
        <f>Tabla2[[#This Row],[Sin tapabocas]]/Tabla2[[#This Row],[Total]]</f>
        <v>1.9230769230769232E-2</v>
      </c>
      <c r="Q410" s="58">
        <f>Tabla2[[#This Row],[Vendedor tapabocas bien puesto ]]/Tabla2[[#This Row],[Total vendedor]]</f>
        <v>0.33333333333333331</v>
      </c>
      <c r="R410" s="56">
        <f>Tabla2[[#This Row],[Vendedor sin tapabocas ]]/Tabla2[[#This Row],[Total vendedor]]</f>
        <v>0</v>
      </c>
    </row>
    <row r="411" spans="1:18" x14ac:dyDescent="0.25">
      <c r="A411" s="52">
        <f t="shared" si="12"/>
        <v>44389</v>
      </c>
      <c r="B411" s="28" t="s">
        <v>321</v>
      </c>
      <c r="C411" s="1" t="s">
        <v>162</v>
      </c>
      <c r="D411" s="1" t="s">
        <v>36</v>
      </c>
      <c r="E411" s="1" t="s">
        <v>31</v>
      </c>
      <c r="F411" s="2" t="s">
        <v>14</v>
      </c>
      <c r="G411" s="2">
        <v>73</v>
      </c>
      <c r="H411" s="2">
        <v>19</v>
      </c>
      <c r="I411" s="2">
        <v>1</v>
      </c>
      <c r="J411" s="2">
        <v>25</v>
      </c>
      <c r="K411" s="1">
        <v>18</v>
      </c>
      <c r="L411" s="1">
        <v>1</v>
      </c>
      <c r="M411">
        <f t="shared" si="13"/>
        <v>93</v>
      </c>
      <c r="N411">
        <f>Tabla2[[#This Row],[Vendedor tapabocas bien puesto ]]+Tabla2[[#This Row],[Vendedor tapabocas mal puesto ]]+Tabla2[[#This Row],[Vendedor sin tapabocas ]]</f>
        <v>44</v>
      </c>
      <c r="O411" s="57">
        <f>Tabla2[[#This Row],[Tapabocas bien puesto ]]/Tabla2[[#This Row],[Total]]</f>
        <v>0.78494623655913975</v>
      </c>
      <c r="P411" s="56">
        <f>Tabla2[[#This Row],[Sin tapabocas]]/Tabla2[[#This Row],[Total]]</f>
        <v>1.0752688172043012E-2</v>
      </c>
      <c r="Q411" s="58">
        <f>Tabla2[[#This Row],[Vendedor tapabocas bien puesto ]]/Tabla2[[#This Row],[Total vendedor]]</f>
        <v>0.56818181818181823</v>
      </c>
      <c r="R411" s="56">
        <f>Tabla2[[#This Row],[Vendedor sin tapabocas ]]/Tabla2[[#This Row],[Total vendedor]]</f>
        <v>2.2727272727272728E-2</v>
      </c>
    </row>
    <row r="412" spans="1:18" x14ac:dyDescent="0.25">
      <c r="A412" s="52">
        <f t="shared" si="12"/>
        <v>44389</v>
      </c>
      <c r="B412" s="28" t="s">
        <v>321</v>
      </c>
      <c r="C412" s="1" t="s">
        <v>162</v>
      </c>
      <c r="D412" s="1" t="s">
        <v>36</v>
      </c>
      <c r="E412" s="1" t="s">
        <v>31</v>
      </c>
      <c r="F412" s="2" t="s">
        <v>15</v>
      </c>
      <c r="G412" s="2">
        <v>373</v>
      </c>
      <c r="H412" s="2">
        <v>85</v>
      </c>
      <c r="I412" s="2">
        <v>4</v>
      </c>
      <c r="J412" s="2">
        <v>38</v>
      </c>
      <c r="K412" s="1">
        <v>28</v>
      </c>
      <c r="L412" s="1">
        <v>2</v>
      </c>
      <c r="M412">
        <f t="shared" si="13"/>
        <v>462</v>
      </c>
      <c r="N412">
        <f>Tabla2[[#This Row],[Vendedor tapabocas bien puesto ]]+Tabla2[[#This Row],[Vendedor tapabocas mal puesto ]]+Tabla2[[#This Row],[Vendedor sin tapabocas ]]</f>
        <v>68</v>
      </c>
      <c r="O412" s="57">
        <f>Tabla2[[#This Row],[Tapabocas bien puesto ]]/Tabla2[[#This Row],[Total]]</f>
        <v>0.80735930735930739</v>
      </c>
      <c r="P412" s="56">
        <f>Tabla2[[#This Row],[Sin tapabocas]]/Tabla2[[#This Row],[Total]]</f>
        <v>8.658008658008658E-3</v>
      </c>
      <c r="Q412" s="58">
        <f>Tabla2[[#This Row],[Vendedor tapabocas bien puesto ]]/Tabla2[[#This Row],[Total vendedor]]</f>
        <v>0.55882352941176472</v>
      </c>
      <c r="R412" s="56">
        <f>Tabla2[[#This Row],[Vendedor sin tapabocas ]]/Tabla2[[#This Row],[Total vendedor]]</f>
        <v>2.9411764705882353E-2</v>
      </c>
    </row>
    <row r="413" spans="1:18" x14ac:dyDescent="0.25">
      <c r="A413" s="52">
        <f t="shared" si="12"/>
        <v>44390</v>
      </c>
      <c r="B413" s="28" t="s">
        <v>322</v>
      </c>
      <c r="C413" s="1" t="s">
        <v>23</v>
      </c>
      <c r="D413" s="1" t="s">
        <v>110</v>
      </c>
      <c r="E413" s="1" t="s">
        <v>111</v>
      </c>
      <c r="F413" s="2" t="s">
        <v>13</v>
      </c>
      <c r="G413" s="2">
        <v>127</v>
      </c>
      <c r="H413" s="2">
        <v>30</v>
      </c>
      <c r="I413" s="2">
        <v>6</v>
      </c>
      <c r="J413" s="2">
        <v>4</v>
      </c>
      <c r="K413" s="1">
        <v>3</v>
      </c>
      <c r="L413" s="1">
        <v>1</v>
      </c>
      <c r="M413">
        <f t="shared" si="13"/>
        <v>163</v>
      </c>
      <c r="N413">
        <f>Tabla2[[#This Row],[Vendedor tapabocas bien puesto ]]+Tabla2[[#This Row],[Vendedor tapabocas mal puesto ]]+Tabla2[[#This Row],[Vendedor sin tapabocas ]]</f>
        <v>8</v>
      </c>
      <c r="O413" s="57">
        <f>Tabla2[[#This Row],[Tapabocas bien puesto ]]/Tabla2[[#This Row],[Total]]</f>
        <v>0.77914110429447858</v>
      </c>
      <c r="P413" s="56">
        <f>Tabla2[[#This Row],[Sin tapabocas]]/Tabla2[[#This Row],[Total]]</f>
        <v>3.6809815950920248E-2</v>
      </c>
      <c r="Q413" s="58">
        <f>Tabla2[[#This Row],[Vendedor tapabocas bien puesto ]]/Tabla2[[#This Row],[Total vendedor]]</f>
        <v>0.5</v>
      </c>
      <c r="R413" s="56">
        <f>Tabla2[[#This Row],[Vendedor sin tapabocas ]]/Tabla2[[#This Row],[Total vendedor]]</f>
        <v>0.125</v>
      </c>
    </row>
    <row r="414" spans="1:18" x14ac:dyDescent="0.25">
      <c r="A414" s="52">
        <f t="shared" si="12"/>
        <v>44390</v>
      </c>
      <c r="B414" s="28" t="s">
        <v>322</v>
      </c>
      <c r="C414" s="1" t="s">
        <v>23</v>
      </c>
      <c r="D414" s="1" t="s">
        <v>110</v>
      </c>
      <c r="E414" s="1" t="s">
        <v>328</v>
      </c>
      <c r="F414" s="2" t="s">
        <v>14</v>
      </c>
      <c r="G414" s="2">
        <v>136</v>
      </c>
      <c r="H414" s="2">
        <v>24</v>
      </c>
      <c r="I414" s="2">
        <v>7</v>
      </c>
      <c r="J414" s="2">
        <v>10</v>
      </c>
      <c r="K414" s="1">
        <v>4</v>
      </c>
      <c r="L414" s="1">
        <v>0</v>
      </c>
      <c r="M414">
        <f t="shared" si="13"/>
        <v>167</v>
      </c>
      <c r="N414">
        <f>Tabla2[[#This Row],[Vendedor tapabocas bien puesto ]]+Tabla2[[#This Row],[Vendedor tapabocas mal puesto ]]+Tabla2[[#This Row],[Vendedor sin tapabocas ]]</f>
        <v>14</v>
      </c>
      <c r="O414" s="57">
        <f>Tabla2[[#This Row],[Tapabocas bien puesto ]]/Tabla2[[#This Row],[Total]]</f>
        <v>0.81437125748502992</v>
      </c>
      <c r="P414" s="56">
        <f>Tabla2[[#This Row],[Sin tapabocas]]/Tabla2[[#This Row],[Total]]</f>
        <v>4.1916167664670656E-2</v>
      </c>
      <c r="Q414" s="58">
        <f>Tabla2[[#This Row],[Vendedor tapabocas bien puesto ]]/Tabla2[[#This Row],[Total vendedor]]</f>
        <v>0.7142857142857143</v>
      </c>
      <c r="R414" s="56">
        <f>Tabla2[[#This Row],[Vendedor sin tapabocas ]]/Tabla2[[#This Row],[Total vendedor]]</f>
        <v>0</v>
      </c>
    </row>
    <row r="415" spans="1:18" x14ac:dyDescent="0.25">
      <c r="A415" s="52">
        <f t="shared" si="12"/>
        <v>44390</v>
      </c>
      <c r="B415" s="28" t="s">
        <v>322</v>
      </c>
      <c r="C415" s="1" t="s">
        <v>23</v>
      </c>
      <c r="D415" s="1" t="s">
        <v>110</v>
      </c>
      <c r="E415" s="1" t="s">
        <v>329</v>
      </c>
      <c r="F415" s="2" t="s">
        <v>15</v>
      </c>
      <c r="G415" s="2">
        <v>266</v>
      </c>
      <c r="H415" s="2">
        <v>53</v>
      </c>
      <c r="I415" s="2">
        <v>6</v>
      </c>
      <c r="J415" s="2">
        <v>24</v>
      </c>
      <c r="K415" s="1">
        <v>15</v>
      </c>
      <c r="L415" s="1">
        <v>1</v>
      </c>
      <c r="M415">
        <f t="shared" si="13"/>
        <v>325</v>
      </c>
      <c r="N415">
        <f>Tabla2[[#This Row],[Vendedor tapabocas bien puesto ]]+Tabla2[[#This Row],[Vendedor tapabocas mal puesto ]]+Tabla2[[#This Row],[Vendedor sin tapabocas ]]</f>
        <v>40</v>
      </c>
      <c r="O415" s="57">
        <f>Tabla2[[#This Row],[Tapabocas bien puesto ]]/Tabla2[[#This Row],[Total]]</f>
        <v>0.81846153846153846</v>
      </c>
      <c r="P415" s="56">
        <f>Tabla2[[#This Row],[Sin tapabocas]]/Tabla2[[#This Row],[Total]]</f>
        <v>1.8461538461538463E-2</v>
      </c>
      <c r="Q415" s="58">
        <f>Tabla2[[#This Row],[Vendedor tapabocas bien puesto ]]/Tabla2[[#This Row],[Total vendedor]]</f>
        <v>0.6</v>
      </c>
      <c r="R415" s="56">
        <f>Tabla2[[#This Row],[Vendedor sin tapabocas ]]/Tabla2[[#This Row],[Total vendedor]]</f>
        <v>2.5000000000000001E-2</v>
      </c>
    </row>
    <row r="416" spans="1:18" x14ac:dyDescent="0.25">
      <c r="A416" s="52">
        <f t="shared" si="12"/>
        <v>44390</v>
      </c>
      <c r="B416" s="28" t="s">
        <v>322</v>
      </c>
      <c r="C416" s="1" t="s">
        <v>135</v>
      </c>
      <c r="D416" s="1" t="s">
        <v>30</v>
      </c>
      <c r="E416" s="1" t="s">
        <v>32</v>
      </c>
      <c r="F416" s="2" t="s">
        <v>13</v>
      </c>
      <c r="G416" s="2">
        <v>38</v>
      </c>
      <c r="H416" s="2">
        <v>20</v>
      </c>
      <c r="I416" s="2">
        <v>2</v>
      </c>
      <c r="J416" s="2">
        <v>0</v>
      </c>
      <c r="K416" s="1">
        <v>4</v>
      </c>
      <c r="L416" s="1">
        <v>0</v>
      </c>
      <c r="M416">
        <f t="shared" si="13"/>
        <v>60</v>
      </c>
      <c r="N416">
        <f>Tabla2[[#This Row],[Vendedor tapabocas bien puesto ]]+Tabla2[[#This Row],[Vendedor tapabocas mal puesto ]]+Tabla2[[#This Row],[Vendedor sin tapabocas ]]</f>
        <v>4</v>
      </c>
      <c r="O416" s="57">
        <f>Tabla2[[#This Row],[Tapabocas bien puesto ]]/Tabla2[[#This Row],[Total]]</f>
        <v>0.6333333333333333</v>
      </c>
      <c r="P416" s="56">
        <f>Tabla2[[#This Row],[Sin tapabocas]]/Tabla2[[#This Row],[Total]]</f>
        <v>3.3333333333333333E-2</v>
      </c>
      <c r="Q416" s="58">
        <f>Tabla2[[#This Row],[Vendedor tapabocas bien puesto ]]/Tabla2[[#This Row],[Total vendedor]]</f>
        <v>0</v>
      </c>
      <c r="R416" s="56">
        <f>Tabla2[[#This Row],[Vendedor sin tapabocas ]]/Tabla2[[#This Row],[Total vendedor]]</f>
        <v>0</v>
      </c>
    </row>
    <row r="417" spans="1:18" x14ac:dyDescent="0.25">
      <c r="A417" s="52">
        <f t="shared" si="12"/>
        <v>44390</v>
      </c>
      <c r="B417" s="28" t="s">
        <v>322</v>
      </c>
      <c r="C417" s="1" t="s">
        <v>135</v>
      </c>
      <c r="D417" s="1" t="s">
        <v>30</v>
      </c>
      <c r="E417" s="1" t="s">
        <v>330</v>
      </c>
      <c r="F417" s="2" t="s">
        <v>29</v>
      </c>
      <c r="G417" s="2">
        <v>90</v>
      </c>
      <c r="H417" s="2">
        <v>52</v>
      </c>
      <c r="I417" s="2">
        <v>10</v>
      </c>
      <c r="J417" s="2">
        <v>19</v>
      </c>
      <c r="K417" s="1">
        <v>17</v>
      </c>
      <c r="L417" s="1">
        <v>3</v>
      </c>
      <c r="M417">
        <f t="shared" si="13"/>
        <v>152</v>
      </c>
      <c r="N417">
        <f>Tabla2[[#This Row],[Vendedor tapabocas bien puesto ]]+Tabla2[[#This Row],[Vendedor tapabocas mal puesto ]]+Tabla2[[#This Row],[Vendedor sin tapabocas ]]</f>
        <v>39</v>
      </c>
      <c r="O417" s="57">
        <f>Tabla2[[#This Row],[Tapabocas bien puesto ]]/Tabla2[[#This Row],[Total]]</f>
        <v>0.59210526315789469</v>
      </c>
      <c r="P417" s="56">
        <f>Tabla2[[#This Row],[Sin tapabocas]]/Tabla2[[#This Row],[Total]]</f>
        <v>6.5789473684210523E-2</v>
      </c>
      <c r="Q417" s="58">
        <f>Tabla2[[#This Row],[Vendedor tapabocas bien puesto ]]/Tabla2[[#This Row],[Total vendedor]]</f>
        <v>0.48717948717948717</v>
      </c>
      <c r="R417" s="56">
        <f>Tabla2[[#This Row],[Vendedor sin tapabocas ]]/Tabla2[[#This Row],[Total vendedor]]</f>
        <v>7.6923076923076927E-2</v>
      </c>
    </row>
    <row r="418" spans="1:18" x14ac:dyDescent="0.25">
      <c r="A418" s="52">
        <f t="shared" si="12"/>
        <v>44390</v>
      </c>
      <c r="B418" s="28" t="s">
        <v>322</v>
      </c>
      <c r="C418" s="1" t="s">
        <v>135</v>
      </c>
      <c r="D418" s="1" t="s">
        <v>30</v>
      </c>
      <c r="E418" s="1" t="s">
        <v>331</v>
      </c>
      <c r="F418" s="2" t="s">
        <v>14</v>
      </c>
      <c r="G418" s="2">
        <v>286</v>
      </c>
      <c r="H418" s="2">
        <v>144</v>
      </c>
      <c r="I418" s="2">
        <v>14</v>
      </c>
      <c r="J418" s="2">
        <v>23</v>
      </c>
      <c r="K418" s="1">
        <v>22</v>
      </c>
      <c r="L418" s="1">
        <v>1</v>
      </c>
      <c r="M418">
        <f t="shared" si="13"/>
        <v>444</v>
      </c>
      <c r="N418">
        <f>Tabla2[[#This Row],[Vendedor tapabocas bien puesto ]]+Tabla2[[#This Row],[Vendedor tapabocas mal puesto ]]+Tabla2[[#This Row],[Vendedor sin tapabocas ]]</f>
        <v>46</v>
      </c>
      <c r="O418" s="57">
        <f>Tabla2[[#This Row],[Tapabocas bien puesto ]]/Tabla2[[#This Row],[Total]]</f>
        <v>0.64414414414414412</v>
      </c>
      <c r="P418" s="56">
        <f>Tabla2[[#This Row],[Sin tapabocas]]/Tabla2[[#This Row],[Total]]</f>
        <v>3.1531531531531529E-2</v>
      </c>
      <c r="Q418" s="58">
        <f>Tabla2[[#This Row],[Vendedor tapabocas bien puesto ]]/Tabla2[[#This Row],[Total vendedor]]</f>
        <v>0.5</v>
      </c>
      <c r="R418" s="56">
        <f>Tabla2[[#This Row],[Vendedor sin tapabocas ]]/Tabla2[[#This Row],[Total vendedor]]</f>
        <v>2.1739130434782608E-2</v>
      </c>
    </row>
    <row r="419" spans="1:18" x14ac:dyDescent="0.25">
      <c r="A419" s="52">
        <f t="shared" si="12"/>
        <v>44390</v>
      </c>
      <c r="B419" s="28" t="s">
        <v>322</v>
      </c>
      <c r="C419" s="1" t="s">
        <v>334</v>
      </c>
      <c r="D419" s="1" t="s">
        <v>53</v>
      </c>
      <c r="E419" s="1" t="s">
        <v>335</v>
      </c>
      <c r="F419" s="2" t="s">
        <v>15</v>
      </c>
      <c r="G419" s="2">
        <v>329</v>
      </c>
      <c r="H419" s="2">
        <v>119</v>
      </c>
      <c r="I419" s="2">
        <v>5</v>
      </c>
      <c r="J419" s="2">
        <v>24</v>
      </c>
      <c r="K419" s="1">
        <v>23</v>
      </c>
      <c r="L419" s="1">
        <v>3</v>
      </c>
      <c r="M419">
        <f t="shared" si="13"/>
        <v>453</v>
      </c>
      <c r="N419">
        <f>Tabla2[[#This Row],[Vendedor tapabocas bien puesto ]]+Tabla2[[#This Row],[Vendedor tapabocas mal puesto ]]+Tabla2[[#This Row],[Vendedor sin tapabocas ]]</f>
        <v>50</v>
      </c>
      <c r="O419" s="57">
        <f>Tabla2[[#This Row],[Tapabocas bien puesto ]]/Tabla2[[#This Row],[Total]]</f>
        <v>0.72626931567328923</v>
      </c>
      <c r="P419" s="56">
        <f>Tabla2[[#This Row],[Sin tapabocas]]/Tabla2[[#This Row],[Total]]</f>
        <v>1.1037527593818985E-2</v>
      </c>
      <c r="Q419" s="58">
        <f>Tabla2[[#This Row],[Vendedor tapabocas bien puesto ]]/Tabla2[[#This Row],[Total vendedor]]</f>
        <v>0.48</v>
      </c>
      <c r="R419" s="56">
        <f>Tabla2[[#This Row],[Vendedor sin tapabocas ]]/Tabla2[[#This Row],[Total vendedor]]</f>
        <v>0.06</v>
      </c>
    </row>
    <row r="420" spans="1:18" x14ac:dyDescent="0.25">
      <c r="A420" s="52">
        <f t="shared" si="12"/>
        <v>44390</v>
      </c>
      <c r="B420" s="28" t="s">
        <v>322</v>
      </c>
      <c r="C420" s="1" t="s">
        <v>334</v>
      </c>
      <c r="D420" s="1" t="s">
        <v>53</v>
      </c>
      <c r="E420" s="1" t="s">
        <v>335</v>
      </c>
      <c r="F420" s="2" t="s">
        <v>14</v>
      </c>
      <c r="G420" s="2">
        <v>164</v>
      </c>
      <c r="H420" s="2">
        <v>53</v>
      </c>
      <c r="I420" s="2">
        <v>7</v>
      </c>
      <c r="J420" s="2">
        <v>17</v>
      </c>
      <c r="K420" s="1">
        <v>11</v>
      </c>
      <c r="L420" s="1">
        <v>0</v>
      </c>
      <c r="M420">
        <f t="shared" si="13"/>
        <v>224</v>
      </c>
      <c r="N420">
        <f>Tabla2[[#This Row],[Vendedor tapabocas bien puesto ]]+Tabla2[[#This Row],[Vendedor tapabocas mal puesto ]]+Tabla2[[#This Row],[Vendedor sin tapabocas ]]</f>
        <v>28</v>
      </c>
      <c r="O420" s="57">
        <f>Tabla2[[#This Row],[Tapabocas bien puesto ]]/Tabla2[[#This Row],[Total]]</f>
        <v>0.7321428571428571</v>
      </c>
      <c r="P420" s="56">
        <f>Tabla2[[#This Row],[Sin tapabocas]]/Tabla2[[#This Row],[Total]]</f>
        <v>3.125E-2</v>
      </c>
      <c r="Q420" s="58">
        <f>Tabla2[[#This Row],[Vendedor tapabocas bien puesto ]]/Tabla2[[#This Row],[Total vendedor]]</f>
        <v>0.6071428571428571</v>
      </c>
      <c r="R420" s="56">
        <f>Tabla2[[#This Row],[Vendedor sin tapabocas ]]/Tabla2[[#This Row],[Total vendedor]]</f>
        <v>0</v>
      </c>
    </row>
    <row r="421" spans="1:18" x14ac:dyDescent="0.25">
      <c r="A421" s="52">
        <f t="shared" si="12"/>
        <v>44390</v>
      </c>
      <c r="B421" s="28" t="s">
        <v>322</v>
      </c>
      <c r="C421" s="1" t="s">
        <v>334</v>
      </c>
      <c r="D421" s="1" t="s">
        <v>53</v>
      </c>
      <c r="E421" s="1" t="s">
        <v>336</v>
      </c>
      <c r="F421" s="2" t="s">
        <v>13</v>
      </c>
      <c r="G421" s="2">
        <v>61</v>
      </c>
      <c r="H421" s="2">
        <v>24</v>
      </c>
      <c r="I421" s="2">
        <v>5</v>
      </c>
      <c r="J421" s="2">
        <v>1</v>
      </c>
      <c r="K421" s="1">
        <v>0</v>
      </c>
      <c r="L421" s="1">
        <v>0</v>
      </c>
      <c r="M421">
        <f t="shared" si="13"/>
        <v>90</v>
      </c>
      <c r="N421">
        <f>Tabla2[[#This Row],[Vendedor tapabocas bien puesto ]]+Tabla2[[#This Row],[Vendedor tapabocas mal puesto ]]+Tabla2[[#This Row],[Vendedor sin tapabocas ]]</f>
        <v>1</v>
      </c>
      <c r="O421" s="57">
        <f>Tabla2[[#This Row],[Tapabocas bien puesto ]]/Tabla2[[#This Row],[Total]]</f>
        <v>0.67777777777777781</v>
      </c>
      <c r="P421" s="56">
        <f>Tabla2[[#This Row],[Sin tapabocas]]/Tabla2[[#This Row],[Total]]</f>
        <v>5.5555555555555552E-2</v>
      </c>
      <c r="Q421" s="58">
        <f>Tabla2[[#This Row],[Vendedor tapabocas bien puesto ]]/Tabla2[[#This Row],[Total vendedor]]</f>
        <v>1</v>
      </c>
      <c r="R421" s="56">
        <f>Tabla2[[#This Row],[Vendedor sin tapabocas ]]/Tabla2[[#This Row],[Total vendedor]]</f>
        <v>0</v>
      </c>
    </row>
    <row r="422" spans="1:18" x14ac:dyDescent="0.25">
      <c r="A422" s="52">
        <f t="shared" si="12"/>
        <v>44390</v>
      </c>
      <c r="B422" s="28" t="s">
        <v>322</v>
      </c>
      <c r="C422" s="1" t="s">
        <v>344</v>
      </c>
      <c r="D422" s="1" t="s">
        <v>67</v>
      </c>
      <c r="E422" s="1"/>
      <c r="F422" s="2" t="s">
        <v>14</v>
      </c>
      <c r="G422" s="2">
        <v>216</v>
      </c>
      <c r="H422" s="2">
        <v>93</v>
      </c>
      <c r="I422" s="2">
        <v>23</v>
      </c>
      <c r="J422" s="2">
        <v>55</v>
      </c>
      <c r="K422" s="1">
        <v>60</v>
      </c>
      <c r="L422" s="1">
        <v>23</v>
      </c>
      <c r="M422">
        <f t="shared" si="13"/>
        <v>332</v>
      </c>
      <c r="N422">
        <f>Tabla2[[#This Row],[Vendedor tapabocas bien puesto ]]+Tabla2[[#This Row],[Vendedor tapabocas mal puesto ]]+Tabla2[[#This Row],[Vendedor sin tapabocas ]]</f>
        <v>138</v>
      </c>
      <c r="O422" s="57">
        <f>Tabla2[[#This Row],[Tapabocas bien puesto ]]/Tabla2[[#This Row],[Total]]</f>
        <v>0.6506024096385542</v>
      </c>
      <c r="P422" s="56">
        <f>Tabla2[[#This Row],[Sin tapabocas]]/Tabla2[[#This Row],[Total]]</f>
        <v>6.9277108433734941E-2</v>
      </c>
      <c r="Q422" s="58">
        <f>Tabla2[[#This Row],[Vendedor tapabocas bien puesto ]]/Tabla2[[#This Row],[Total vendedor]]</f>
        <v>0.39855072463768115</v>
      </c>
      <c r="R422" s="56">
        <f>Tabla2[[#This Row],[Vendedor sin tapabocas ]]/Tabla2[[#This Row],[Total vendedor]]</f>
        <v>0.16666666666666666</v>
      </c>
    </row>
    <row r="423" spans="1:18" x14ac:dyDescent="0.25">
      <c r="A423" s="52">
        <f t="shared" si="12"/>
        <v>44390</v>
      </c>
      <c r="B423" s="28" t="s">
        <v>322</v>
      </c>
      <c r="C423" s="1" t="s">
        <v>345</v>
      </c>
      <c r="D423" s="1" t="s">
        <v>67</v>
      </c>
      <c r="E423" s="1" t="s">
        <v>346</v>
      </c>
      <c r="F423" s="2" t="s">
        <v>14</v>
      </c>
      <c r="G423" s="2">
        <v>33</v>
      </c>
      <c r="H423" s="2">
        <v>66</v>
      </c>
      <c r="I423" s="2">
        <v>19</v>
      </c>
      <c r="J423" s="2">
        <v>7</v>
      </c>
      <c r="K423" s="1">
        <v>10</v>
      </c>
      <c r="L423" s="1">
        <v>2</v>
      </c>
      <c r="M423">
        <f t="shared" si="13"/>
        <v>118</v>
      </c>
      <c r="N423">
        <f>Tabla2[[#This Row],[Vendedor tapabocas bien puesto ]]+Tabla2[[#This Row],[Vendedor tapabocas mal puesto ]]+Tabla2[[#This Row],[Vendedor sin tapabocas ]]</f>
        <v>19</v>
      </c>
      <c r="O423" s="57">
        <f>Tabla2[[#This Row],[Tapabocas bien puesto ]]/Tabla2[[#This Row],[Total]]</f>
        <v>0.27966101694915252</v>
      </c>
      <c r="P423" s="56">
        <f>Tabla2[[#This Row],[Sin tapabocas]]/Tabla2[[#This Row],[Total]]</f>
        <v>0.16101694915254236</v>
      </c>
      <c r="Q423" s="58">
        <f>Tabla2[[#This Row],[Vendedor tapabocas bien puesto ]]/Tabla2[[#This Row],[Total vendedor]]</f>
        <v>0.36842105263157893</v>
      </c>
      <c r="R423" s="56">
        <f>Tabla2[[#This Row],[Vendedor sin tapabocas ]]/Tabla2[[#This Row],[Total vendedor]]</f>
        <v>0.10526315789473684</v>
      </c>
    </row>
    <row r="424" spans="1:18" x14ac:dyDescent="0.25">
      <c r="A424" s="52">
        <f t="shared" si="12"/>
        <v>44390</v>
      </c>
      <c r="B424" s="28" t="s">
        <v>322</v>
      </c>
      <c r="C424" s="1" t="s">
        <v>345</v>
      </c>
      <c r="D424" s="1" t="s">
        <v>67</v>
      </c>
      <c r="E424" s="1" t="s">
        <v>131</v>
      </c>
      <c r="F424" s="2" t="s">
        <v>13</v>
      </c>
      <c r="G424" s="2">
        <v>51</v>
      </c>
      <c r="H424" s="2">
        <v>26</v>
      </c>
      <c r="I424" s="2">
        <v>7</v>
      </c>
      <c r="J424" s="2">
        <v>1</v>
      </c>
      <c r="K424" s="1">
        <v>3</v>
      </c>
      <c r="L424" s="1">
        <v>3</v>
      </c>
      <c r="M424">
        <f t="shared" si="13"/>
        <v>84</v>
      </c>
      <c r="N424">
        <f>Tabla2[[#This Row],[Vendedor tapabocas bien puesto ]]+Tabla2[[#This Row],[Vendedor tapabocas mal puesto ]]+Tabla2[[#This Row],[Vendedor sin tapabocas ]]</f>
        <v>7</v>
      </c>
      <c r="O424" s="57">
        <f>Tabla2[[#This Row],[Tapabocas bien puesto ]]/Tabla2[[#This Row],[Total]]</f>
        <v>0.6071428571428571</v>
      </c>
      <c r="P424" s="56">
        <f>Tabla2[[#This Row],[Sin tapabocas]]/Tabla2[[#This Row],[Total]]</f>
        <v>8.3333333333333329E-2</v>
      </c>
      <c r="Q424" s="58">
        <f>Tabla2[[#This Row],[Vendedor tapabocas bien puesto ]]/Tabla2[[#This Row],[Total vendedor]]</f>
        <v>0.14285714285714285</v>
      </c>
      <c r="R424" s="56">
        <f>Tabla2[[#This Row],[Vendedor sin tapabocas ]]/Tabla2[[#This Row],[Total vendedor]]</f>
        <v>0.42857142857142855</v>
      </c>
    </row>
    <row r="425" spans="1:18" x14ac:dyDescent="0.25">
      <c r="A425" s="52">
        <f t="shared" si="12"/>
        <v>44391</v>
      </c>
      <c r="B425" s="28" t="s">
        <v>323</v>
      </c>
      <c r="C425" s="1" t="s">
        <v>135</v>
      </c>
      <c r="D425" s="1" t="s">
        <v>40</v>
      </c>
      <c r="E425" s="1" t="s">
        <v>42</v>
      </c>
      <c r="F425" s="2" t="s">
        <v>13</v>
      </c>
      <c r="G425" s="2">
        <v>181</v>
      </c>
      <c r="H425" s="2">
        <v>40</v>
      </c>
      <c r="I425" s="2">
        <v>2</v>
      </c>
      <c r="J425" s="2">
        <v>4</v>
      </c>
      <c r="K425" s="1">
        <v>13</v>
      </c>
      <c r="L425" s="1">
        <v>1</v>
      </c>
      <c r="M425">
        <f t="shared" si="13"/>
        <v>223</v>
      </c>
      <c r="N425">
        <f>Tabla2[[#This Row],[Vendedor tapabocas bien puesto ]]+Tabla2[[#This Row],[Vendedor tapabocas mal puesto ]]+Tabla2[[#This Row],[Vendedor sin tapabocas ]]</f>
        <v>18</v>
      </c>
      <c r="O425" s="57">
        <f>Tabla2[[#This Row],[Tapabocas bien puesto ]]/Tabla2[[#This Row],[Total]]</f>
        <v>0.81165919282511212</v>
      </c>
      <c r="P425" s="56">
        <f>Tabla2[[#This Row],[Sin tapabocas]]/Tabla2[[#This Row],[Total]]</f>
        <v>8.9686098654708519E-3</v>
      </c>
      <c r="Q425" s="58">
        <f>Tabla2[[#This Row],[Vendedor tapabocas bien puesto ]]/Tabla2[[#This Row],[Total vendedor]]</f>
        <v>0.22222222222222221</v>
      </c>
      <c r="R425" s="56">
        <f>Tabla2[[#This Row],[Vendedor sin tapabocas ]]/Tabla2[[#This Row],[Total vendedor]]</f>
        <v>5.5555555555555552E-2</v>
      </c>
    </row>
    <row r="426" spans="1:18" x14ac:dyDescent="0.25">
      <c r="A426" s="52">
        <f t="shared" si="12"/>
        <v>44391</v>
      </c>
      <c r="B426" s="28" t="s">
        <v>323</v>
      </c>
      <c r="C426" s="1" t="s">
        <v>135</v>
      </c>
      <c r="D426" s="1" t="s">
        <v>40</v>
      </c>
      <c r="E426" s="1" t="s">
        <v>332</v>
      </c>
      <c r="F426" s="2" t="s">
        <v>14</v>
      </c>
      <c r="G426" s="2">
        <v>220</v>
      </c>
      <c r="H426" s="2">
        <v>50</v>
      </c>
      <c r="I426" s="2">
        <v>3</v>
      </c>
      <c r="J426" s="2">
        <v>25</v>
      </c>
      <c r="K426" s="1">
        <v>22</v>
      </c>
      <c r="L426" s="1">
        <v>3</v>
      </c>
      <c r="M426">
        <f t="shared" si="13"/>
        <v>273</v>
      </c>
      <c r="N426">
        <f>Tabla2[[#This Row],[Vendedor tapabocas bien puesto ]]+Tabla2[[#This Row],[Vendedor tapabocas mal puesto ]]+Tabla2[[#This Row],[Vendedor sin tapabocas ]]</f>
        <v>50</v>
      </c>
      <c r="O426" s="57">
        <f>Tabla2[[#This Row],[Tapabocas bien puesto ]]/Tabla2[[#This Row],[Total]]</f>
        <v>0.80586080586080588</v>
      </c>
      <c r="P426" s="56">
        <f>Tabla2[[#This Row],[Sin tapabocas]]/Tabla2[[#This Row],[Total]]</f>
        <v>1.098901098901099E-2</v>
      </c>
      <c r="Q426" s="58">
        <f>Tabla2[[#This Row],[Vendedor tapabocas bien puesto ]]/Tabla2[[#This Row],[Total vendedor]]</f>
        <v>0.5</v>
      </c>
      <c r="R426" s="56">
        <f>Tabla2[[#This Row],[Vendedor sin tapabocas ]]/Tabla2[[#This Row],[Total vendedor]]</f>
        <v>0.06</v>
      </c>
    </row>
    <row r="427" spans="1:18" x14ac:dyDescent="0.25">
      <c r="A427" s="52">
        <f t="shared" si="12"/>
        <v>44391</v>
      </c>
      <c r="B427" s="28" t="s">
        <v>323</v>
      </c>
      <c r="C427" s="1" t="s">
        <v>194</v>
      </c>
      <c r="D427" s="1" t="s">
        <v>40</v>
      </c>
      <c r="E427" s="1" t="s">
        <v>333</v>
      </c>
      <c r="F427" s="2" t="s">
        <v>14</v>
      </c>
      <c r="G427" s="2">
        <v>182</v>
      </c>
      <c r="H427" s="2">
        <v>29</v>
      </c>
      <c r="I427" s="2">
        <v>9</v>
      </c>
      <c r="J427" s="2">
        <v>6</v>
      </c>
      <c r="K427" s="1">
        <v>25</v>
      </c>
      <c r="L427" s="1">
        <v>2</v>
      </c>
      <c r="M427">
        <f t="shared" si="13"/>
        <v>220</v>
      </c>
      <c r="N427">
        <f>Tabla2[[#This Row],[Vendedor tapabocas bien puesto ]]+Tabla2[[#This Row],[Vendedor tapabocas mal puesto ]]+Tabla2[[#This Row],[Vendedor sin tapabocas ]]</f>
        <v>33</v>
      </c>
      <c r="O427" s="57">
        <f>Tabla2[[#This Row],[Tapabocas bien puesto ]]/Tabla2[[#This Row],[Total]]</f>
        <v>0.82727272727272727</v>
      </c>
      <c r="P427" s="56">
        <f>Tabla2[[#This Row],[Sin tapabocas]]/Tabla2[[#This Row],[Total]]</f>
        <v>4.0909090909090909E-2</v>
      </c>
      <c r="Q427" s="58">
        <f>Tabla2[[#This Row],[Vendedor tapabocas bien puesto ]]/Tabla2[[#This Row],[Total vendedor]]</f>
        <v>0.18181818181818182</v>
      </c>
      <c r="R427" s="56">
        <f>Tabla2[[#This Row],[Vendedor sin tapabocas ]]/Tabla2[[#This Row],[Total vendedor]]</f>
        <v>6.0606060606060608E-2</v>
      </c>
    </row>
    <row r="428" spans="1:18" x14ac:dyDescent="0.25">
      <c r="A428" s="52">
        <f t="shared" si="12"/>
        <v>44391</v>
      </c>
      <c r="B428" s="28" t="s">
        <v>323</v>
      </c>
      <c r="C428" s="1" t="s">
        <v>23</v>
      </c>
      <c r="D428" s="1" t="s">
        <v>61</v>
      </c>
      <c r="E428" s="1" t="s">
        <v>96</v>
      </c>
      <c r="F428" s="2" t="s">
        <v>29</v>
      </c>
      <c r="G428" s="2">
        <v>94</v>
      </c>
      <c r="H428" s="2">
        <v>23</v>
      </c>
      <c r="I428" s="2">
        <v>3</v>
      </c>
      <c r="J428" s="2">
        <v>5</v>
      </c>
      <c r="K428" s="1">
        <v>0</v>
      </c>
      <c r="L428" s="1">
        <v>1</v>
      </c>
      <c r="M428">
        <f t="shared" si="13"/>
        <v>120</v>
      </c>
      <c r="N428">
        <f>Tabla2[[#This Row],[Vendedor tapabocas bien puesto ]]+Tabla2[[#This Row],[Vendedor tapabocas mal puesto ]]+Tabla2[[#This Row],[Vendedor sin tapabocas ]]</f>
        <v>6</v>
      </c>
      <c r="O428" s="57">
        <f>Tabla2[[#This Row],[Tapabocas bien puesto ]]/Tabla2[[#This Row],[Total]]</f>
        <v>0.78333333333333333</v>
      </c>
      <c r="P428" s="56">
        <f>Tabla2[[#This Row],[Sin tapabocas]]/Tabla2[[#This Row],[Total]]</f>
        <v>2.5000000000000001E-2</v>
      </c>
      <c r="Q428" s="58">
        <f>Tabla2[[#This Row],[Vendedor tapabocas bien puesto ]]/Tabla2[[#This Row],[Total vendedor]]</f>
        <v>0.83333333333333337</v>
      </c>
      <c r="R428" s="56">
        <f>Tabla2[[#This Row],[Vendedor sin tapabocas ]]/Tabla2[[#This Row],[Total vendedor]]</f>
        <v>0.16666666666666666</v>
      </c>
    </row>
    <row r="429" spans="1:18" x14ac:dyDescent="0.25">
      <c r="A429" s="52">
        <f t="shared" si="12"/>
        <v>44391</v>
      </c>
      <c r="B429" s="28" t="s">
        <v>323</v>
      </c>
      <c r="C429" s="1" t="s">
        <v>23</v>
      </c>
      <c r="D429" s="1" t="s">
        <v>61</v>
      </c>
      <c r="E429" s="1" t="s">
        <v>96</v>
      </c>
      <c r="F429" s="2" t="s">
        <v>29</v>
      </c>
      <c r="G429" s="2">
        <v>222</v>
      </c>
      <c r="H429" s="2">
        <v>34</v>
      </c>
      <c r="I429" s="2">
        <v>5</v>
      </c>
      <c r="J429" s="2">
        <v>10</v>
      </c>
      <c r="K429" s="1">
        <v>1</v>
      </c>
      <c r="L429" s="1">
        <v>0</v>
      </c>
      <c r="M429">
        <f t="shared" si="13"/>
        <v>261</v>
      </c>
      <c r="N429">
        <f>Tabla2[[#This Row],[Vendedor tapabocas bien puesto ]]+Tabla2[[#This Row],[Vendedor tapabocas mal puesto ]]+Tabla2[[#This Row],[Vendedor sin tapabocas ]]</f>
        <v>11</v>
      </c>
      <c r="O429" s="57">
        <f>Tabla2[[#This Row],[Tapabocas bien puesto ]]/Tabla2[[#This Row],[Total]]</f>
        <v>0.85057471264367812</v>
      </c>
      <c r="P429" s="56">
        <f>Tabla2[[#This Row],[Sin tapabocas]]/Tabla2[[#This Row],[Total]]</f>
        <v>1.9157088122605363E-2</v>
      </c>
      <c r="Q429" s="58">
        <f>Tabla2[[#This Row],[Vendedor tapabocas bien puesto ]]/Tabla2[[#This Row],[Total vendedor]]</f>
        <v>0.90909090909090906</v>
      </c>
      <c r="R429" s="56">
        <f>Tabla2[[#This Row],[Vendedor sin tapabocas ]]/Tabla2[[#This Row],[Total vendedor]]</f>
        <v>0</v>
      </c>
    </row>
    <row r="430" spans="1:18" x14ac:dyDescent="0.25">
      <c r="A430" s="52">
        <f t="shared" si="12"/>
        <v>44391</v>
      </c>
      <c r="B430" s="28" t="s">
        <v>323</v>
      </c>
      <c r="C430" s="1" t="s">
        <v>23</v>
      </c>
      <c r="D430" s="1" t="s">
        <v>61</v>
      </c>
      <c r="E430" s="1" t="s">
        <v>63</v>
      </c>
      <c r="F430" s="2" t="s">
        <v>15</v>
      </c>
      <c r="G430" s="2">
        <v>195</v>
      </c>
      <c r="H430" s="2">
        <v>35</v>
      </c>
      <c r="I430" s="2">
        <v>1</v>
      </c>
      <c r="J430" s="2">
        <v>27</v>
      </c>
      <c r="K430" s="1">
        <v>16</v>
      </c>
      <c r="L430" s="1">
        <v>5</v>
      </c>
      <c r="M430">
        <f t="shared" si="13"/>
        <v>231</v>
      </c>
      <c r="N430">
        <f>Tabla2[[#This Row],[Vendedor tapabocas bien puesto ]]+Tabla2[[#This Row],[Vendedor tapabocas mal puesto ]]+Tabla2[[#This Row],[Vendedor sin tapabocas ]]</f>
        <v>48</v>
      </c>
      <c r="O430" s="57">
        <f>Tabla2[[#This Row],[Tapabocas bien puesto ]]/Tabla2[[#This Row],[Total]]</f>
        <v>0.8441558441558441</v>
      </c>
      <c r="P430" s="56">
        <f>Tabla2[[#This Row],[Sin tapabocas]]/Tabla2[[#This Row],[Total]]</f>
        <v>4.329004329004329E-3</v>
      </c>
      <c r="Q430" s="58">
        <f>Tabla2[[#This Row],[Vendedor tapabocas bien puesto ]]/Tabla2[[#This Row],[Total vendedor]]</f>
        <v>0.5625</v>
      </c>
      <c r="R430" s="56">
        <f>Tabla2[[#This Row],[Vendedor sin tapabocas ]]/Tabla2[[#This Row],[Total vendedor]]</f>
        <v>0.10416666666666667</v>
      </c>
    </row>
    <row r="431" spans="1:18" x14ac:dyDescent="0.25">
      <c r="A431" s="52">
        <f t="shared" si="12"/>
        <v>44392</v>
      </c>
      <c r="B431" s="28" t="s">
        <v>324</v>
      </c>
      <c r="C431" s="1" t="s">
        <v>23</v>
      </c>
      <c r="D431" s="1" t="s">
        <v>36</v>
      </c>
      <c r="E431" s="1" t="s">
        <v>158</v>
      </c>
      <c r="F431" s="2" t="s">
        <v>14</v>
      </c>
      <c r="G431" s="2">
        <v>145</v>
      </c>
      <c r="H431" s="2">
        <v>27</v>
      </c>
      <c r="I431" s="2">
        <v>12</v>
      </c>
      <c r="J431" s="2">
        <v>15</v>
      </c>
      <c r="K431" s="1">
        <v>29</v>
      </c>
      <c r="L431" s="1">
        <v>3</v>
      </c>
      <c r="M431">
        <f t="shared" si="13"/>
        <v>184</v>
      </c>
      <c r="N431">
        <f>Tabla2[[#This Row],[Vendedor tapabocas bien puesto ]]+Tabla2[[#This Row],[Vendedor tapabocas mal puesto ]]+Tabla2[[#This Row],[Vendedor sin tapabocas ]]</f>
        <v>47</v>
      </c>
      <c r="O431" s="57">
        <f>Tabla2[[#This Row],[Tapabocas bien puesto ]]/Tabla2[[#This Row],[Total]]</f>
        <v>0.78804347826086951</v>
      </c>
      <c r="P431" s="56">
        <f>Tabla2[[#This Row],[Sin tapabocas]]/Tabla2[[#This Row],[Total]]</f>
        <v>6.5217391304347824E-2</v>
      </c>
      <c r="Q431" s="58">
        <f>Tabla2[[#This Row],[Vendedor tapabocas bien puesto ]]/Tabla2[[#This Row],[Total vendedor]]</f>
        <v>0.31914893617021278</v>
      </c>
      <c r="R431" s="56">
        <f>Tabla2[[#This Row],[Vendedor sin tapabocas ]]/Tabla2[[#This Row],[Total vendedor]]</f>
        <v>6.3829787234042548E-2</v>
      </c>
    </row>
    <row r="432" spans="1:18" x14ac:dyDescent="0.25">
      <c r="A432" s="52">
        <f t="shared" si="12"/>
        <v>44392</v>
      </c>
      <c r="B432" s="28" t="s">
        <v>324</v>
      </c>
      <c r="C432" s="1" t="s">
        <v>23</v>
      </c>
      <c r="D432" s="1" t="s">
        <v>36</v>
      </c>
      <c r="E432" s="1" t="s">
        <v>158</v>
      </c>
      <c r="F432" s="2" t="s">
        <v>15</v>
      </c>
      <c r="G432" s="2">
        <v>122</v>
      </c>
      <c r="H432" s="2">
        <v>56</v>
      </c>
      <c r="I432" s="2">
        <v>7</v>
      </c>
      <c r="J432" s="2">
        <v>30</v>
      </c>
      <c r="K432" s="1">
        <v>65</v>
      </c>
      <c r="L432" s="1">
        <v>5</v>
      </c>
      <c r="M432">
        <f t="shared" si="13"/>
        <v>185</v>
      </c>
      <c r="N432">
        <f>Tabla2[[#This Row],[Vendedor tapabocas bien puesto ]]+Tabla2[[#This Row],[Vendedor tapabocas mal puesto ]]+Tabla2[[#This Row],[Vendedor sin tapabocas ]]</f>
        <v>100</v>
      </c>
      <c r="O432" s="57">
        <f>Tabla2[[#This Row],[Tapabocas bien puesto ]]/Tabla2[[#This Row],[Total]]</f>
        <v>0.6594594594594595</v>
      </c>
      <c r="P432" s="56">
        <f>Tabla2[[#This Row],[Sin tapabocas]]/Tabla2[[#This Row],[Total]]</f>
        <v>3.783783783783784E-2</v>
      </c>
      <c r="Q432" s="58">
        <f>Tabla2[[#This Row],[Vendedor tapabocas bien puesto ]]/Tabla2[[#This Row],[Total vendedor]]</f>
        <v>0.3</v>
      </c>
      <c r="R432" s="56">
        <f>Tabla2[[#This Row],[Vendedor sin tapabocas ]]/Tabla2[[#This Row],[Total vendedor]]</f>
        <v>0.05</v>
      </c>
    </row>
    <row r="433" spans="1:18" x14ac:dyDescent="0.25">
      <c r="A433" s="52">
        <f t="shared" si="12"/>
        <v>44392</v>
      </c>
      <c r="B433" s="28" t="s">
        <v>324</v>
      </c>
      <c r="C433" s="1" t="s">
        <v>23</v>
      </c>
      <c r="D433" s="1" t="s">
        <v>36</v>
      </c>
      <c r="E433" s="1" t="s">
        <v>158</v>
      </c>
      <c r="F433" s="2" t="s">
        <v>29</v>
      </c>
      <c r="G433" s="2">
        <v>61</v>
      </c>
      <c r="H433" s="2">
        <v>13</v>
      </c>
      <c r="I433" s="2">
        <v>5</v>
      </c>
      <c r="J433" s="2">
        <v>0</v>
      </c>
      <c r="K433" s="1">
        <v>1</v>
      </c>
      <c r="L433" s="1">
        <v>0</v>
      </c>
      <c r="M433">
        <f t="shared" si="13"/>
        <v>79</v>
      </c>
      <c r="N433">
        <f>Tabla2[[#This Row],[Vendedor tapabocas bien puesto ]]+Tabla2[[#This Row],[Vendedor tapabocas mal puesto ]]+Tabla2[[#This Row],[Vendedor sin tapabocas ]]</f>
        <v>1</v>
      </c>
      <c r="O433" s="57">
        <f>Tabla2[[#This Row],[Tapabocas bien puesto ]]/Tabla2[[#This Row],[Total]]</f>
        <v>0.77215189873417722</v>
      </c>
      <c r="P433" s="56">
        <f>Tabla2[[#This Row],[Sin tapabocas]]/Tabla2[[#This Row],[Total]]</f>
        <v>6.3291139240506333E-2</v>
      </c>
      <c r="Q433" s="58">
        <f>Tabla2[[#This Row],[Vendedor tapabocas bien puesto ]]/Tabla2[[#This Row],[Total vendedor]]</f>
        <v>0</v>
      </c>
      <c r="R433" s="56">
        <f>Tabla2[[#This Row],[Vendedor sin tapabocas ]]/Tabla2[[#This Row],[Total vendedor]]</f>
        <v>0</v>
      </c>
    </row>
    <row r="434" spans="1:18" x14ac:dyDescent="0.25">
      <c r="A434" s="52">
        <f t="shared" si="12"/>
        <v>44392</v>
      </c>
      <c r="B434" s="28" t="s">
        <v>324</v>
      </c>
      <c r="C434" s="1" t="s">
        <v>337</v>
      </c>
      <c r="D434" s="1" t="s">
        <v>18</v>
      </c>
      <c r="E434" s="1" t="s">
        <v>338</v>
      </c>
      <c r="F434" s="2" t="s">
        <v>15</v>
      </c>
      <c r="G434" s="2">
        <v>244</v>
      </c>
      <c r="H434" s="2">
        <v>53</v>
      </c>
      <c r="I434" s="2">
        <v>4</v>
      </c>
      <c r="J434" s="2">
        <v>25</v>
      </c>
      <c r="K434" s="1">
        <v>23</v>
      </c>
      <c r="L434" s="1">
        <v>2</v>
      </c>
      <c r="M434">
        <f t="shared" si="13"/>
        <v>301</v>
      </c>
      <c r="N434">
        <f>Tabla2[[#This Row],[Vendedor tapabocas bien puesto ]]+Tabla2[[#This Row],[Vendedor tapabocas mal puesto ]]+Tabla2[[#This Row],[Vendedor sin tapabocas ]]</f>
        <v>50</v>
      </c>
      <c r="O434" s="57">
        <f>Tabla2[[#This Row],[Tapabocas bien puesto ]]/Tabla2[[#This Row],[Total]]</f>
        <v>0.81063122923588038</v>
      </c>
      <c r="P434" s="56">
        <f>Tabla2[[#This Row],[Sin tapabocas]]/Tabla2[[#This Row],[Total]]</f>
        <v>1.3289036544850499E-2</v>
      </c>
      <c r="Q434" s="58">
        <f>Tabla2[[#This Row],[Vendedor tapabocas bien puesto ]]/Tabla2[[#This Row],[Total vendedor]]</f>
        <v>0.5</v>
      </c>
      <c r="R434" s="56">
        <f>Tabla2[[#This Row],[Vendedor sin tapabocas ]]/Tabla2[[#This Row],[Total vendedor]]</f>
        <v>0.04</v>
      </c>
    </row>
    <row r="435" spans="1:18" x14ac:dyDescent="0.25">
      <c r="A435" s="52">
        <f t="shared" si="12"/>
        <v>44392</v>
      </c>
      <c r="B435" s="28" t="s">
        <v>324</v>
      </c>
      <c r="C435" s="1" t="s">
        <v>337</v>
      </c>
      <c r="D435" s="1" t="s">
        <v>18</v>
      </c>
      <c r="E435" s="1" t="s">
        <v>47</v>
      </c>
      <c r="F435" s="2" t="s">
        <v>14</v>
      </c>
      <c r="G435" s="2">
        <v>230</v>
      </c>
      <c r="H435" s="2">
        <v>17</v>
      </c>
      <c r="I435" s="2">
        <v>18</v>
      </c>
      <c r="J435" s="2">
        <v>6</v>
      </c>
      <c r="K435" s="1">
        <v>20</v>
      </c>
      <c r="L435" s="1">
        <v>7</v>
      </c>
      <c r="M435">
        <f t="shared" si="13"/>
        <v>265</v>
      </c>
      <c r="N435">
        <f>Tabla2[[#This Row],[Vendedor tapabocas bien puesto ]]+Tabla2[[#This Row],[Vendedor tapabocas mal puesto ]]+Tabla2[[#This Row],[Vendedor sin tapabocas ]]</f>
        <v>33</v>
      </c>
      <c r="O435" s="57">
        <f>Tabla2[[#This Row],[Tapabocas bien puesto ]]/Tabla2[[#This Row],[Total]]</f>
        <v>0.86792452830188682</v>
      </c>
      <c r="P435" s="56">
        <f>Tabla2[[#This Row],[Sin tapabocas]]/Tabla2[[#This Row],[Total]]</f>
        <v>6.7924528301886791E-2</v>
      </c>
      <c r="Q435" s="58">
        <f>Tabla2[[#This Row],[Vendedor tapabocas bien puesto ]]/Tabla2[[#This Row],[Total vendedor]]</f>
        <v>0.18181818181818182</v>
      </c>
      <c r="R435" s="56">
        <f>Tabla2[[#This Row],[Vendedor sin tapabocas ]]/Tabla2[[#This Row],[Total vendedor]]</f>
        <v>0.21212121212121213</v>
      </c>
    </row>
    <row r="436" spans="1:18" x14ac:dyDescent="0.25">
      <c r="A436" s="52">
        <f t="shared" si="12"/>
        <v>44392</v>
      </c>
      <c r="B436" s="28" t="s">
        <v>324</v>
      </c>
      <c r="C436" s="1" t="s">
        <v>337</v>
      </c>
      <c r="D436" s="1" t="s">
        <v>18</v>
      </c>
      <c r="E436" s="1" t="s">
        <v>19</v>
      </c>
      <c r="F436" s="2" t="s">
        <v>13</v>
      </c>
      <c r="G436" s="2">
        <v>158</v>
      </c>
      <c r="H436" s="2">
        <v>21</v>
      </c>
      <c r="I436" s="2">
        <v>7</v>
      </c>
      <c r="J436" s="2">
        <v>17</v>
      </c>
      <c r="K436" s="1">
        <v>41</v>
      </c>
      <c r="L436" s="1">
        <v>7</v>
      </c>
      <c r="M436">
        <f t="shared" si="13"/>
        <v>186</v>
      </c>
      <c r="N436">
        <f>Tabla2[[#This Row],[Vendedor tapabocas bien puesto ]]+Tabla2[[#This Row],[Vendedor tapabocas mal puesto ]]+Tabla2[[#This Row],[Vendedor sin tapabocas ]]</f>
        <v>65</v>
      </c>
      <c r="O436" s="57">
        <f>Tabla2[[#This Row],[Tapabocas bien puesto ]]/Tabla2[[#This Row],[Total]]</f>
        <v>0.84946236559139787</v>
      </c>
      <c r="P436" s="56">
        <f>Tabla2[[#This Row],[Sin tapabocas]]/Tabla2[[#This Row],[Total]]</f>
        <v>3.7634408602150539E-2</v>
      </c>
      <c r="Q436" s="58">
        <f>Tabla2[[#This Row],[Vendedor tapabocas bien puesto ]]/Tabla2[[#This Row],[Total vendedor]]</f>
        <v>0.26153846153846155</v>
      </c>
      <c r="R436" s="56">
        <f>Tabla2[[#This Row],[Vendedor sin tapabocas ]]/Tabla2[[#This Row],[Total vendedor]]</f>
        <v>0.1076923076923077</v>
      </c>
    </row>
    <row r="437" spans="1:18" x14ac:dyDescent="0.25">
      <c r="A437" s="52">
        <f t="shared" si="12"/>
        <v>44393</v>
      </c>
      <c r="B437" s="28" t="s">
        <v>325</v>
      </c>
      <c r="C437" s="1" t="s">
        <v>23</v>
      </c>
      <c r="D437" s="1" t="s">
        <v>26</v>
      </c>
      <c r="E437" s="1" t="s">
        <v>27</v>
      </c>
      <c r="F437" s="2" t="s">
        <v>15</v>
      </c>
      <c r="G437" s="2">
        <v>176</v>
      </c>
      <c r="H437" s="2">
        <v>10</v>
      </c>
      <c r="I437" s="2">
        <v>2</v>
      </c>
      <c r="J437" s="2">
        <v>18</v>
      </c>
      <c r="K437" s="1">
        <v>11</v>
      </c>
      <c r="L437" s="1">
        <v>0</v>
      </c>
      <c r="M437">
        <f t="shared" si="13"/>
        <v>188</v>
      </c>
      <c r="N437">
        <f>Tabla2[[#This Row],[Vendedor tapabocas bien puesto ]]+Tabla2[[#This Row],[Vendedor tapabocas mal puesto ]]+Tabla2[[#This Row],[Vendedor sin tapabocas ]]</f>
        <v>29</v>
      </c>
      <c r="O437" s="57">
        <f>Tabla2[[#This Row],[Tapabocas bien puesto ]]/Tabla2[[#This Row],[Total]]</f>
        <v>0.93617021276595747</v>
      </c>
      <c r="P437" s="56">
        <f>Tabla2[[#This Row],[Sin tapabocas]]/Tabla2[[#This Row],[Total]]</f>
        <v>1.0638297872340425E-2</v>
      </c>
      <c r="Q437" s="58">
        <f>Tabla2[[#This Row],[Vendedor tapabocas bien puesto ]]/Tabla2[[#This Row],[Total vendedor]]</f>
        <v>0.62068965517241381</v>
      </c>
      <c r="R437" s="56">
        <f>Tabla2[[#This Row],[Vendedor sin tapabocas ]]/Tabla2[[#This Row],[Total vendedor]]</f>
        <v>0</v>
      </c>
    </row>
    <row r="438" spans="1:18" x14ac:dyDescent="0.25">
      <c r="A438" s="52">
        <f t="shared" si="12"/>
        <v>44393</v>
      </c>
      <c r="B438" s="28" t="s">
        <v>325</v>
      </c>
      <c r="C438" s="1" t="s">
        <v>23</v>
      </c>
      <c r="D438" s="1" t="s">
        <v>26</v>
      </c>
      <c r="E438" s="1" t="s">
        <v>75</v>
      </c>
      <c r="F438" s="2" t="s">
        <v>14</v>
      </c>
      <c r="G438" s="2">
        <v>186</v>
      </c>
      <c r="H438" s="2">
        <v>34</v>
      </c>
      <c r="I438" s="2">
        <v>4</v>
      </c>
      <c r="J438" s="2">
        <v>12</v>
      </c>
      <c r="K438" s="1">
        <v>8</v>
      </c>
      <c r="L438" s="1">
        <v>0</v>
      </c>
      <c r="M438">
        <f t="shared" si="13"/>
        <v>224</v>
      </c>
      <c r="N438">
        <f>Tabla2[[#This Row],[Vendedor tapabocas bien puesto ]]+Tabla2[[#This Row],[Vendedor tapabocas mal puesto ]]+Tabla2[[#This Row],[Vendedor sin tapabocas ]]</f>
        <v>20</v>
      </c>
      <c r="O438" s="57">
        <f>Tabla2[[#This Row],[Tapabocas bien puesto ]]/Tabla2[[#This Row],[Total]]</f>
        <v>0.8303571428571429</v>
      </c>
      <c r="P438" s="56">
        <f>Tabla2[[#This Row],[Sin tapabocas]]/Tabla2[[#This Row],[Total]]</f>
        <v>1.7857142857142856E-2</v>
      </c>
      <c r="Q438" s="58">
        <f>Tabla2[[#This Row],[Vendedor tapabocas bien puesto ]]/Tabla2[[#This Row],[Total vendedor]]</f>
        <v>0.6</v>
      </c>
      <c r="R438" s="56">
        <f>Tabla2[[#This Row],[Vendedor sin tapabocas ]]/Tabla2[[#This Row],[Total vendedor]]</f>
        <v>0</v>
      </c>
    </row>
    <row r="439" spans="1:18" x14ac:dyDescent="0.25">
      <c r="A439" s="52">
        <f t="shared" si="12"/>
        <v>44393</v>
      </c>
      <c r="B439" s="28" t="s">
        <v>325</v>
      </c>
      <c r="C439" s="1" t="s">
        <v>23</v>
      </c>
      <c r="D439" s="1" t="s">
        <v>26</v>
      </c>
      <c r="E439" s="1" t="s">
        <v>26</v>
      </c>
      <c r="F439" s="2" t="s">
        <v>29</v>
      </c>
      <c r="G439" s="2">
        <v>226</v>
      </c>
      <c r="H439" s="2">
        <v>31</v>
      </c>
      <c r="I439" s="2">
        <v>12</v>
      </c>
      <c r="J439" s="2">
        <v>29</v>
      </c>
      <c r="K439" s="1">
        <v>19</v>
      </c>
      <c r="L439" s="1">
        <v>3</v>
      </c>
      <c r="M439">
        <f t="shared" si="13"/>
        <v>269</v>
      </c>
      <c r="N439">
        <f>Tabla2[[#This Row],[Vendedor tapabocas bien puesto ]]+Tabla2[[#This Row],[Vendedor tapabocas mal puesto ]]+Tabla2[[#This Row],[Vendedor sin tapabocas ]]</f>
        <v>51</v>
      </c>
      <c r="O439" s="57">
        <f>Tabla2[[#This Row],[Tapabocas bien puesto ]]/Tabla2[[#This Row],[Total]]</f>
        <v>0.8401486988847584</v>
      </c>
      <c r="P439" s="56">
        <f>Tabla2[[#This Row],[Sin tapabocas]]/Tabla2[[#This Row],[Total]]</f>
        <v>4.4609665427509292E-2</v>
      </c>
      <c r="Q439" s="58">
        <f>Tabla2[[#This Row],[Vendedor tapabocas bien puesto ]]/Tabla2[[#This Row],[Total vendedor]]</f>
        <v>0.56862745098039214</v>
      </c>
      <c r="R439" s="56">
        <f>Tabla2[[#This Row],[Vendedor sin tapabocas ]]/Tabla2[[#This Row],[Total vendedor]]</f>
        <v>5.8823529411764705E-2</v>
      </c>
    </row>
    <row r="440" spans="1:18" x14ac:dyDescent="0.25">
      <c r="A440" s="52">
        <f t="shared" si="12"/>
        <v>44393</v>
      </c>
      <c r="B440" s="28" t="s">
        <v>325</v>
      </c>
      <c r="C440" s="1" t="s">
        <v>194</v>
      </c>
      <c r="D440" s="1" t="s">
        <v>53</v>
      </c>
      <c r="E440" s="1" t="s">
        <v>172</v>
      </c>
      <c r="F440" s="2" t="s">
        <v>14</v>
      </c>
      <c r="G440" s="2">
        <v>120</v>
      </c>
      <c r="H440" s="2">
        <v>38</v>
      </c>
      <c r="I440" s="2">
        <v>4</v>
      </c>
      <c r="J440" s="2">
        <v>13</v>
      </c>
      <c r="K440" s="1">
        <v>10</v>
      </c>
      <c r="L440" s="1">
        <v>3</v>
      </c>
      <c r="M440">
        <f t="shared" si="13"/>
        <v>162</v>
      </c>
      <c r="N440">
        <f>Tabla2[[#This Row],[Vendedor tapabocas bien puesto ]]+Tabla2[[#This Row],[Vendedor tapabocas mal puesto ]]+Tabla2[[#This Row],[Vendedor sin tapabocas ]]</f>
        <v>26</v>
      </c>
      <c r="O440" s="57">
        <f>Tabla2[[#This Row],[Tapabocas bien puesto ]]/Tabla2[[#This Row],[Total]]</f>
        <v>0.7407407407407407</v>
      </c>
      <c r="P440" s="56">
        <f>Tabla2[[#This Row],[Sin tapabocas]]/Tabla2[[#This Row],[Total]]</f>
        <v>2.4691358024691357E-2</v>
      </c>
      <c r="Q440" s="58">
        <f>Tabla2[[#This Row],[Vendedor tapabocas bien puesto ]]/Tabla2[[#This Row],[Total vendedor]]</f>
        <v>0.5</v>
      </c>
      <c r="R440" s="56">
        <f>Tabla2[[#This Row],[Vendedor sin tapabocas ]]/Tabla2[[#This Row],[Total vendedor]]</f>
        <v>0.11538461538461539</v>
      </c>
    </row>
    <row r="441" spans="1:18" x14ac:dyDescent="0.25">
      <c r="A441" s="52">
        <f t="shared" si="12"/>
        <v>44393</v>
      </c>
      <c r="B441" s="28" t="s">
        <v>325</v>
      </c>
      <c r="C441" s="1" t="s">
        <v>194</v>
      </c>
      <c r="D441" s="1" t="s">
        <v>53</v>
      </c>
      <c r="E441" s="1" t="s">
        <v>172</v>
      </c>
      <c r="F441" s="2" t="s">
        <v>15</v>
      </c>
      <c r="G441" s="2">
        <v>163</v>
      </c>
      <c r="H441" s="2">
        <v>21</v>
      </c>
      <c r="I441" s="2">
        <v>9</v>
      </c>
      <c r="J441" s="2">
        <v>6</v>
      </c>
      <c r="K441" s="1">
        <v>12</v>
      </c>
      <c r="L441" s="1">
        <v>2</v>
      </c>
      <c r="M441">
        <f t="shared" si="13"/>
        <v>193</v>
      </c>
      <c r="N441">
        <f>Tabla2[[#This Row],[Vendedor tapabocas bien puesto ]]+Tabla2[[#This Row],[Vendedor tapabocas mal puesto ]]+Tabla2[[#This Row],[Vendedor sin tapabocas ]]</f>
        <v>20</v>
      </c>
      <c r="O441" s="57">
        <f>Tabla2[[#This Row],[Tapabocas bien puesto ]]/Tabla2[[#This Row],[Total]]</f>
        <v>0.84455958549222798</v>
      </c>
      <c r="P441" s="56">
        <f>Tabla2[[#This Row],[Sin tapabocas]]/Tabla2[[#This Row],[Total]]</f>
        <v>4.6632124352331605E-2</v>
      </c>
      <c r="Q441" s="58">
        <f>Tabla2[[#This Row],[Vendedor tapabocas bien puesto ]]/Tabla2[[#This Row],[Total vendedor]]</f>
        <v>0.3</v>
      </c>
      <c r="R441" s="56">
        <f>Tabla2[[#This Row],[Vendedor sin tapabocas ]]/Tabla2[[#This Row],[Total vendedor]]</f>
        <v>0.1</v>
      </c>
    </row>
    <row r="442" spans="1:18" x14ac:dyDescent="0.25">
      <c r="A442" s="52">
        <f t="shared" si="12"/>
        <v>44393</v>
      </c>
      <c r="B442" s="28" t="s">
        <v>325</v>
      </c>
      <c r="C442" s="1" t="s">
        <v>194</v>
      </c>
      <c r="D442" s="1" t="s">
        <v>53</v>
      </c>
      <c r="E442" s="1" t="s">
        <v>54</v>
      </c>
      <c r="F442" s="2" t="s">
        <v>13</v>
      </c>
      <c r="G442" s="2">
        <v>137</v>
      </c>
      <c r="H442" s="2">
        <v>33</v>
      </c>
      <c r="I442" s="2">
        <v>3</v>
      </c>
      <c r="J442" s="2">
        <v>4</v>
      </c>
      <c r="K442" s="1">
        <v>1</v>
      </c>
      <c r="L442" s="1">
        <v>1</v>
      </c>
      <c r="M442">
        <f t="shared" si="13"/>
        <v>173</v>
      </c>
      <c r="N442">
        <f>Tabla2[[#This Row],[Vendedor tapabocas bien puesto ]]+Tabla2[[#This Row],[Vendedor tapabocas mal puesto ]]+Tabla2[[#This Row],[Vendedor sin tapabocas ]]</f>
        <v>6</v>
      </c>
      <c r="O442" s="57">
        <f>Tabla2[[#This Row],[Tapabocas bien puesto ]]/Tabla2[[#This Row],[Total]]</f>
        <v>0.79190751445086704</v>
      </c>
      <c r="P442" s="56">
        <f>Tabla2[[#This Row],[Sin tapabocas]]/Tabla2[[#This Row],[Total]]</f>
        <v>1.7341040462427744E-2</v>
      </c>
      <c r="Q442" s="58">
        <f>Tabla2[[#This Row],[Vendedor tapabocas bien puesto ]]/Tabla2[[#This Row],[Total vendedor]]</f>
        <v>0.66666666666666663</v>
      </c>
      <c r="R442" s="56">
        <f>Tabla2[[#This Row],[Vendedor sin tapabocas ]]/Tabla2[[#This Row],[Total vendedor]]</f>
        <v>0.16666666666666666</v>
      </c>
    </row>
    <row r="443" spans="1:18" x14ac:dyDescent="0.25">
      <c r="A443" s="52">
        <f t="shared" si="12"/>
        <v>44394</v>
      </c>
      <c r="B443" s="28" t="s">
        <v>326</v>
      </c>
      <c r="C443" s="1" t="s">
        <v>23</v>
      </c>
      <c r="D443" s="1" t="s">
        <v>48</v>
      </c>
      <c r="E443" s="1" t="s">
        <v>51</v>
      </c>
      <c r="F443" s="2" t="s">
        <v>14</v>
      </c>
      <c r="G443" s="2">
        <v>202</v>
      </c>
      <c r="H443" s="2">
        <v>32</v>
      </c>
      <c r="I443" s="2">
        <v>4</v>
      </c>
      <c r="J443" s="2">
        <v>22</v>
      </c>
      <c r="K443" s="1">
        <v>12</v>
      </c>
      <c r="L443" s="1">
        <v>2</v>
      </c>
      <c r="M443">
        <f t="shared" si="13"/>
        <v>238</v>
      </c>
      <c r="N443">
        <f>Tabla2[[#This Row],[Vendedor tapabocas bien puesto ]]+Tabla2[[#This Row],[Vendedor tapabocas mal puesto ]]+Tabla2[[#This Row],[Vendedor sin tapabocas ]]</f>
        <v>36</v>
      </c>
      <c r="O443" s="57">
        <f>Tabla2[[#This Row],[Tapabocas bien puesto ]]/Tabla2[[#This Row],[Total]]</f>
        <v>0.84873949579831931</v>
      </c>
      <c r="P443" s="56">
        <f>Tabla2[[#This Row],[Sin tapabocas]]/Tabla2[[#This Row],[Total]]</f>
        <v>1.680672268907563E-2</v>
      </c>
      <c r="Q443" s="58">
        <f>Tabla2[[#This Row],[Vendedor tapabocas bien puesto ]]/Tabla2[[#This Row],[Total vendedor]]</f>
        <v>0.61111111111111116</v>
      </c>
      <c r="R443" s="56">
        <f>Tabla2[[#This Row],[Vendedor sin tapabocas ]]/Tabla2[[#This Row],[Total vendedor]]</f>
        <v>5.5555555555555552E-2</v>
      </c>
    </row>
    <row r="444" spans="1:18" x14ac:dyDescent="0.25">
      <c r="A444" s="52">
        <f t="shared" si="12"/>
        <v>44394</v>
      </c>
      <c r="B444" s="28" t="s">
        <v>326</v>
      </c>
      <c r="C444" s="1" t="s">
        <v>23</v>
      </c>
      <c r="D444" s="1" t="s">
        <v>48</v>
      </c>
      <c r="E444" s="1" t="s">
        <v>51</v>
      </c>
      <c r="F444" s="2" t="s">
        <v>29</v>
      </c>
      <c r="G444" s="2">
        <v>117</v>
      </c>
      <c r="H444" s="2">
        <v>40</v>
      </c>
      <c r="I444" s="2">
        <v>3</v>
      </c>
      <c r="J444" s="2">
        <v>17</v>
      </c>
      <c r="K444" s="1">
        <v>14</v>
      </c>
      <c r="L444" s="1">
        <v>1</v>
      </c>
      <c r="M444">
        <f t="shared" si="13"/>
        <v>160</v>
      </c>
      <c r="N444">
        <f>Tabla2[[#This Row],[Vendedor tapabocas bien puesto ]]+Tabla2[[#This Row],[Vendedor tapabocas mal puesto ]]+Tabla2[[#This Row],[Vendedor sin tapabocas ]]</f>
        <v>32</v>
      </c>
      <c r="O444" s="57">
        <f>Tabla2[[#This Row],[Tapabocas bien puesto ]]/Tabla2[[#This Row],[Total]]</f>
        <v>0.73124999999999996</v>
      </c>
      <c r="P444" s="56">
        <f>Tabla2[[#This Row],[Sin tapabocas]]/Tabla2[[#This Row],[Total]]</f>
        <v>1.8749999999999999E-2</v>
      </c>
      <c r="Q444" s="58">
        <f>Tabla2[[#This Row],[Vendedor tapabocas bien puesto ]]/Tabla2[[#This Row],[Total vendedor]]</f>
        <v>0.53125</v>
      </c>
      <c r="R444" s="56">
        <f>Tabla2[[#This Row],[Vendedor sin tapabocas ]]/Tabla2[[#This Row],[Total vendedor]]</f>
        <v>3.125E-2</v>
      </c>
    </row>
    <row r="445" spans="1:18" x14ac:dyDescent="0.25">
      <c r="A445" s="52">
        <f t="shared" si="12"/>
        <v>44394</v>
      </c>
      <c r="B445" s="28" t="s">
        <v>326</v>
      </c>
      <c r="C445" s="1" t="s">
        <v>23</v>
      </c>
      <c r="D445" s="1" t="s">
        <v>48</v>
      </c>
      <c r="E445" s="1" t="s">
        <v>51</v>
      </c>
      <c r="F445" s="2" t="s">
        <v>14</v>
      </c>
      <c r="G445" s="2">
        <v>138</v>
      </c>
      <c r="H445" s="2">
        <v>21</v>
      </c>
      <c r="I445" s="2">
        <v>6</v>
      </c>
      <c r="J445" s="2">
        <v>8</v>
      </c>
      <c r="K445" s="1">
        <v>8</v>
      </c>
      <c r="L445" s="1">
        <v>3</v>
      </c>
      <c r="M445">
        <f t="shared" si="13"/>
        <v>165</v>
      </c>
      <c r="N445">
        <f>Tabla2[[#This Row],[Vendedor tapabocas bien puesto ]]+Tabla2[[#This Row],[Vendedor tapabocas mal puesto ]]+Tabla2[[#This Row],[Vendedor sin tapabocas ]]</f>
        <v>19</v>
      </c>
      <c r="O445" s="57">
        <f>Tabla2[[#This Row],[Tapabocas bien puesto ]]/Tabla2[[#This Row],[Total]]</f>
        <v>0.83636363636363631</v>
      </c>
      <c r="P445" s="56">
        <f>Tabla2[[#This Row],[Sin tapabocas]]/Tabla2[[#This Row],[Total]]</f>
        <v>3.6363636363636362E-2</v>
      </c>
      <c r="Q445" s="58">
        <f>Tabla2[[#This Row],[Vendedor tapabocas bien puesto ]]/Tabla2[[#This Row],[Total vendedor]]</f>
        <v>0.42105263157894735</v>
      </c>
      <c r="R445" s="56">
        <f>Tabla2[[#This Row],[Vendedor sin tapabocas ]]/Tabla2[[#This Row],[Total vendedor]]</f>
        <v>0.15789473684210525</v>
      </c>
    </row>
    <row r="446" spans="1:18" x14ac:dyDescent="0.25">
      <c r="A446" s="52">
        <f t="shared" si="12"/>
        <v>44394</v>
      </c>
      <c r="B446" s="28" t="s">
        <v>326</v>
      </c>
      <c r="C446" s="1" t="s">
        <v>344</v>
      </c>
      <c r="D446" s="1" t="s">
        <v>83</v>
      </c>
      <c r="E446" s="1" t="s">
        <v>350</v>
      </c>
      <c r="F446" s="2" t="s">
        <v>14</v>
      </c>
      <c r="G446" s="2">
        <v>117</v>
      </c>
      <c r="H446" s="2">
        <v>31</v>
      </c>
      <c r="I446" s="2">
        <v>6</v>
      </c>
      <c r="J446" s="2">
        <v>13</v>
      </c>
      <c r="K446" s="1">
        <v>9</v>
      </c>
      <c r="L446" s="1">
        <v>2</v>
      </c>
      <c r="M446">
        <f t="shared" si="13"/>
        <v>154</v>
      </c>
      <c r="N446">
        <f>Tabla2[[#This Row],[Vendedor tapabocas bien puesto ]]+Tabla2[[#This Row],[Vendedor tapabocas mal puesto ]]+Tabla2[[#This Row],[Vendedor sin tapabocas ]]</f>
        <v>24</v>
      </c>
      <c r="O446" s="57">
        <f>Tabla2[[#This Row],[Tapabocas bien puesto ]]/Tabla2[[#This Row],[Total]]</f>
        <v>0.75974025974025972</v>
      </c>
      <c r="P446" s="56">
        <f>Tabla2[[#This Row],[Sin tapabocas]]/Tabla2[[#This Row],[Total]]</f>
        <v>3.896103896103896E-2</v>
      </c>
      <c r="Q446" s="58">
        <f>Tabla2[[#This Row],[Vendedor tapabocas bien puesto ]]/Tabla2[[#This Row],[Total vendedor]]</f>
        <v>0.54166666666666663</v>
      </c>
      <c r="R446" s="56">
        <f>Tabla2[[#This Row],[Vendedor sin tapabocas ]]/Tabla2[[#This Row],[Total vendedor]]</f>
        <v>8.3333333333333329E-2</v>
      </c>
    </row>
    <row r="447" spans="1:18" x14ac:dyDescent="0.25">
      <c r="A447" s="52">
        <f t="shared" si="12"/>
        <v>44394</v>
      </c>
      <c r="B447" s="28" t="s">
        <v>326</v>
      </c>
      <c r="C447" s="1" t="s">
        <v>345</v>
      </c>
      <c r="D447" s="1" t="s">
        <v>83</v>
      </c>
      <c r="E447" s="1" t="s">
        <v>351</v>
      </c>
      <c r="F447" s="2" t="s">
        <v>14</v>
      </c>
      <c r="G447" s="2">
        <v>312</v>
      </c>
      <c r="H447" s="2">
        <v>46</v>
      </c>
      <c r="I447" s="2">
        <v>6</v>
      </c>
      <c r="J447" s="2">
        <v>21</v>
      </c>
      <c r="K447" s="1">
        <v>16</v>
      </c>
      <c r="L447" s="1">
        <v>3</v>
      </c>
      <c r="M447">
        <f t="shared" si="13"/>
        <v>364</v>
      </c>
      <c r="N447">
        <f>Tabla2[[#This Row],[Vendedor tapabocas bien puesto ]]+Tabla2[[#This Row],[Vendedor tapabocas mal puesto ]]+Tabla2[[#This Row],[Vendedor sin tapabocas ]]</f>
        <v>40</v>
      </c>
      <c r="O447" s="57">
        <f>Tabla2[[#This Row],[Tapabocas bien puesto ]]/Tabla2[[#This Row],[Total]]</f>
        <v>0.8571428571428571</v>
      </c>
      <c r="P447" s="56">
        <f>Tabla2[[#This Row],[Sin tapabocas]]/Tabla2[[#This Row],[Total]]</f>
        <v>1.6483516483516484E-2</v>
      </c>
      <c r="Q447" s="58">
        <f>Tabla2[[#This Row],[Vendedor tapabocas bien puesto ]]/Tabla2[[#This Row],[Total vendedor]]</f>
        <v>0.52500000000000002</v>
      </c>
      <c r="R447" s="56">
        <f>Tabla2[[#This Row],[Vendedor sin tapabocas ]]/Tabla2[[#This Row],[Total vendedor]]</f>
        <v>7.4999999999999997E-2</v>
      </c>
    </row>
    <row r="448" spans="1:18" x14ac:dyDescent="0.25">
      <c r="A448" s="52">
        <f t="shared" si="12"/>
        <v>44394</v>
      </c>
      <c r="B448" s="28" t="s">
        <v>326</v>
      </c>
      <c r="C448" s="1" t="s">
        <v>345</v>
      </c>
      <c r="D448" s="1" t="s">
        <v>83</v>
      </c>
      <c r="E448" s="1" t="s">
        <v>350</v>
      </c>
      <c r="F448" s="2" t="s">
        <v>14</v>
      </c>
      <c r="G448" s="2">
        <v>69</v>
      </c>
      <c r="H448" s="2">
        <v>41</v>
      </c>
      <c r="I448" s="2">
        <v>6</v>
      </c>
      <c r="J448" s="2">
        <v>22</v>
      </c>
      <c r="K448" s="1">
        <v>48</v>
      </c>
      <c r="L448" s="1">
        <v>6</v>
      </c>
      <c r="M448">
        <f t="shared" si="13"/>
        <v>116</v>
      </c>
      <c r="N448">
        <f>Tabla2[[#This Row],[Vendedor tapabocas bien puesto ]]+Tabla2[[#This Row],[Vendedor tapabocas mal puesto ]]+Tabla2[[#This Row],[Vendedor sin tapabocas ]]</f>
        <v>76</v>
      </c>
      <c r="O448" s="57">
        <f>Tabla2[[#This Row],[Tapabocas bien puesto ]]/Tabla2[[#This Row],[Total]]</f>
        <v>0.59482758620689657</v>
      </c>
      <c r="P448" s="56">
        <f>Tabla2[[#This Row],[Sin tapabocas]]/Tabla2[[#This Row],[Total]]</f>
        <v>5.1724137931034482E-2</v>
      </c>
      <c r="Q448" s="58">
        <f>Tabla2[[#This Row],[Vendedor tapabocas bien puesto ]]/Tabla2[[#This Row],[Total vendedor]]</f>
        <v>0.28947368421052633</v>
      </c>
      <c r="R448" s="56">
        <f>Tabla2[[#This Row],[Vendedor sin tapabocas ]]/Tabla2[[#This Row],[Total vendedor]]</f>
        <v>7.8947368421052627E-2</v>
      </c>
    </row>
    <row r="449" spans="1:18" x14ac:dyDescent="0.25">
      <c r="A449" s="52">
        <f t="shared" si="12"/>
        <v>44396</v>
      </c>
      <c r="B449" s="28" t="s">
        <v>347</v>
      </c>
      <c r="C449" s="1" t="s">
        <v>23</v>
      </c>
      <c r="D449" s="1" t="s">
        <v>26</v>
      </c>
      <c r="E449" s="1" t="s">
        <v>28</v>
      </c>
      <c r="F449" s="2" t="s">
        <v>29</v>
      </c>
      <c r="G449" s="2">
        <v>102</v>
      </c>
      <c r="H449" s="2">
        <v>59</v>
      </c>
      <c r="I449" s="2">
        <v>7</v>
      </c>
      <c r="J449" s="2">
        <v>20</v>
      </c>
      <c r="K449" s="1">
        <v>11</v>
      </c>
      <c r="L449" s="1">
        <v>0</v>
      </c>
      <c r="M449">
        <f t="shared" si="13"/>
        <v>168</v>
      </c>
      <c r="N449">
        <f>Tabla2[[#This Row],[Vendedor tapabocas bien puesto ]]+Tabla2[[#This Row],[Vendedor tapabocas mal puesto ]]+Tabla2[[#This Row],[Vendedor sin tapabocas ]]</f>
        <v>31</v>
      </c>
      <c r="O449" s="57">
        <f>Tabla2[[#This Row],[Tapabocas bien puesto ]]/Tabla2[[#This Row],[Total]]</f>
        <v>0.6071428571428571</v>
      </c>
      <c r="P449" s="56">
        <f>Tabla2[[#This Row],[Sin tapabocas]]/Tabla2[[#This Row],[Total]]</f>
        <v>4.1666666666666664E-2</v>
      </c>
      <c r="Q449" s="58">
        <f>Tabla2[[#This Row],[Vendedor tapabocas bien puesto ]]/Tabla2[[#This Row],[Total vendedor]]</f>
        <v>0.64516129032258063</v>
      </c>
      <c r="R449" s="56">
        <f>Tabla2[[#This Row],[Vendedor sin tapabocas ]]/Tabla2[[#This Row],[Total vendedor]]</f>
        <v>0</v>
      </c>
    </row>
    <row r="450" spans="1:18" x14ac:dyDescent="0.25">
      <c r="A450" s="52">
        <f t="shared" si="12"/>
        <v>44396</v>
      </c>
      <c r="B450" s="28" t="s">
        <v>347</v>
      </c>
      <c r="C450" s="1" t="s">
        <v>23</v>
      </c>
      <c r="D450" s="1" t="s">
        <v>26</v>
      </c>
      <c r="E450" s="1" t="s">
        <v>75</v>
      </c>
      <c r="F450" s="2" t="s">
        <v>14</v>
      </c>
      <c r="G450" s="2">
        <v>82</v>
      </c>
      <c r="H450" s="2">
        <v>39</v>
      </c>
      <c r="I450" s="2">
        <v>8</v>
      </c>
      <c r="J450" s="2">
        <v>9</v>
      </c>
      <c r="K450" s="1">
        <v>12</v>
      </c>
      <c r="L450" s="1">
        <v>0</v>
      </c>
      <c r="M450">
        <f t="shared" si="13"/>
        <v>129</v>
      </c>
      <c r="N450">
        <f>Tabla2[[#This Row],[Vendedor tapabocas bien puesto ]]+Tabla2[[#This Row],[Vendedor tapabocas mal puesto ]]+Tabla2[[#This Row],[Vendedor sin tapabocas ]]</f>
        <v>21</v>
      </c>
      <c r="O450" s="57">
        <f>Tabla2[[#This Row],[Tapabocas bien puesto ]]/Tabla2[[#This Row],[Total]]</f>
        <v>0.63565891472868219</v>
      </c>
      <c r="P450" s="56">
        <f>Tabla2[[#This Row],[Sin tapabocas]]/Tabla2[[#This Row],[Total]]</f>
        <v>6.2015503875968991E-2</v>
      </c>
      <c r="Q450" s="58">
        <f>Tabla2[[#This Row],[Vendedor tapabocas bien puesto ]]/Tabla2[[#This Row],[Total vendedor]]</f>
        <v>0.42857142857142855</v>
      </c>
      <c r="R450" s="56">
        <f>Tabla2[[#This Row],[Vendedor sin tapabocas ]]/Tabla2[[#This Row],[Total vendedor]]</f>
        <v>0</v>
      </c>
    </row>
    <row r="451" spans="1:18" x14ac:dyDescent="0.25">
      <c r="A451" s="52">
        <f t="shared" ref="A451:A514" si="14">DATE(MID(B451,1,4),MID(B451,6,2),MID(B451,9,11))</f>
        <v>44396</v>
      </c>
      <c r="B451" s="28" t="s">
        <v>347</v>
      </c>
      <c r="C451" s="1" t="s">
        <v>23</v>
      </c>
      <c r="D451" s="1" t="s">
        <v>26</v>
      </c>
      <c r="E451" s="1" t="s">
        <v>27</v>
      </c>
      <c r="F451" s="2" t="s">
        <v>15</v>
      </c>
      <c r="G451" s="2">
        <v>88</v>
      </c>
      <c r="H451" s="2">
        <v>25</v>
      </c>
      <c r="I451" s="2">
        <v>4</v>
      </c>
      <c r="J451" s="2">
        <v>7</v>
      </c>
      <c r="K451" s="1">
        <v>3</v>
      </c>
      <c r="L451" s="1">
        <v>0</v>
      </c>
      <c r="M451">
        <f t="shared" ref="M451:M514" si="15">G451+H451+I451</f>
        <v>117</v>
      </c>
      <c r="N451">
        <f>Tabla2[[#This Row],[Vendedor tapabocas bien puesto ]]+Tabla2[[#This Row],[Vendedor tapabocas mal puesto ]]+Tabla2[[#This Row],[Vendedor sin tapabocas ]]</f>
        <v>10</v>
      </c>
      <c r="O451" s="57">
        <f>Tabla2[[#This Row],[Tapabocas bien puesto ]]/Tabla2[[#This Row],[Total]]</f>
        <v>0.75213675213675213</v>
      </c>
      <c r="P451" s="56">
        <f>Tabla2[[#This Row],[Sin tapabocas]]/Tabla2[[#This Row],[Total]]</f>
        <v>3.4188034188034191E-2</v>
      </c>
      <c r="Q451" s="58">
        <f>Tabla2[[#This Row],[Vendedor tapabocas bien puesto ]]/Tabla2[[#This Row],[Total vendedor]]</f>
        <v>0.7</v>
      </c>
      <c r="R451" s="56">
        <f>Tabla2[[#This Row],[Vendedor sin tapabocas ]]/Tabla2[[#This Row],[Total vendedor]]</f>
        <v>0</v>
      </c>
    </row>
    <row r="452" spans="1:18" x14ac:dyDescent="0.25">
      <c r="A452" s="52">
        <f t="shared" si="14"/>
        <v>44396</v>
      </c>
      <c r="B452" s="28" t="s">
        <v>347</v>
      </c>
      <c r="C452" s="1" t="s">
        <v>162</v>
      </c>
      <c r="D452" s="1" t="s">
        <v>40</v>
      </c>
      <c r="E452" s="1" t="s">
        <v>348</v>
      </c>
      <c r="F452" s="2" t="s">
        <v>14</v>
      </c>
      <c r="G452" s="2">
        <v>349</v>
      </c>
      <c r="H452" s="2">
        <v>69</v>
      </c>
      <c r="I452" s="2">
        <v>6</v>
      </c>
      <c r="J452" s="2">
        <v>32</v>
      </c>
      <c r="K452" s="1">
        <v>29</v>
      </c>
      <c r="L452" s="1">
        <v>7</v>
      </c>
      <c r="M452">
        <f t="shared" si="15"/>
        <v>424</v>
      </c>
      <c r="N452">
        <f>Tabla2[[#This Row],[Vendedor tapabocas bien puesto ]]+Tabla2[[#This Row],[Vendedor tapabocas mal puesto ]]+Tabla2[[#This Row],[Vendedor sin tapabocas ]]</f>
        <v>68</v>
      </c>
      <c r="O452" s="57">
        <f>Tabla2[[#This Row],[Tapabocas bien puesto ]]/Tabla2[[#This Row],[Total]]</f>
        <v>0.82311320754716977</v>
      </c>
      <c r="P452" s="56">
        <f>Tabla2[[#This Row],[Sin tapabocas]]/Tabla2[[#This Row],[Total]]</f>
        <v>1.4150943396226415E-2</v>
      </c>
      <c r="Q452" s="58">
        <f>Tabla2[[#This Row],[Vendedor tapabocas bien puesto ]]/Tabla2[[#This Row],[Total vendedor]]</f>
        <v>0.47058823529411764</v>
      </c>
      <c r="R452" s="56">
        <f>Tabla2[[#This Row],[Vendedor sin tapabocas ]]/Tabla2[[#This Row],[Total vendedor]]</f>
        <v>0.10294117647058823</v>
      </c>
    </row>
    <row r="453" spans="1:18" x14ac:dyDescent="0.25">
      <c r="A453" s="52">
        <f t="shared" si="14"/>
        <v>44396</v>
      </c>
      <c r="B453" s="28" t="s">
        <v>347</v>
      </c>
      <c r="C453" s="1" t="s">
        <v>162</v>
      </c>
      <c r="D453" s="1" t="s">
        <v>40</v>
      </c>
      <c r="E453" s="1" t="s">
        <v>348</v>
      </c>
      <c r="F453" s="2" t="s">
        <v>14</v>
      </c>
      <c r="G453" s="2">
        <v>170</v>
      </c>
      <c r="H453" s="2">
        <v>35</v>
      </c>
      <c r="I453" s="2">
        <v>3</v>
      </c>
      <c r="J453" s="2">
        <v>6</v>
      </c>
      <c r="K453" s="1">
        <v>0</v>
      </c>
      <c r="L453" s="1">
        <v>0</v>
      </c>
      <c r="M453">
        <f t="shared" si="15"/>
        <v>208</v>
      </c>
      <c r="N453">
        <f>Tabla2[[#This Row],[Vendedor tapabocas bien puesto ]]+Tabla2[[#This Row],[Vendedor tapabocas mal puesto ]]+Tabla2[[#This Row],[Vendedor sin tapabocas ]]</f>
        <v>6</v>
      </c>
      <c r="O453" s="57">
        <f>Tabla2[[#This Row],[Tapabocas bien puesto ]]/Tabla2[[#This Row],[Total]]</f>
        <v>0.81730769230769229</v>
      </c>
      <c r="P453" s="56">
        <f>Tabla2[[#This Row],[Sin tapabocas]]/Tabla2[[#This Row],[Total]]</f>
        <v>1.4423076923076924E-2</v>
      </c>
      <c r="Q453" s="58">
        <f>Tabla2[[#This Row],[Vendedor tapabocas bien puesto ]]/Tabla2[[#This Row],[Total vendedor]]</f>
        <v>1</v>
      </c>
      <c r="R453" s="56">
        <f>Tabla2[[#This Row],[Vendedor sin tapabocas ]]/Tabla2[[#This Row],[Total vendedor]]</f>
        <v>0</v>
      </c>
    </row>
    <row r="454" spans="1:18" x14ac:dyDescent="0.25">
      <c r="A454" s="52">
        <f t="shared" si="14"/>
        <v>44396</v>
      </c>
      <c r="B454" s="28" t="s">
        <v>347</v>
      </c>
      <c r="C454" s="1" t="s">
        <v>135</v>
      </c>
      <c r="D454" s="1" t="s">
        <v>11</v>
      </c>
      <c r="E454" s="1" t="s">
        <v>349</v>
      </c>
      <c r="F454" s="2" t="s">
        <v>13</v>
      </c>
      <c r="G454" s="2">
        <v>137</v>
      </c>
      <c r="H454" s="2">
        <v>40</v>
      </c>
      <c r="I454" s="2">
        <v>15</v>
      </c>
      <c r="J454" s="2">
        <v>9</v>
      </c>
      <c r="K454" s="1">
        <v>23</v>
      </c>
      <c r="L454" s="1">
        <v>4</v>
      </c>
      <c r="M454">
        <f t="shared" si="15"/>
        <v>192</v>
      </c>
      <c r="N454">
        <f>Tabla2[[#This Row],[Vendedor tapabocas bien puesto ]]+Tabla2[[#This Row],[Vendedor tapabocas mal puesto ]]+Tabla2[[#This Row],[Vendedor sin tapabocas ]]</f>
        <v>36</v>
      </c>
      <c r="O454" s="57">
        <f>Tabla2[[#This Row],[Tapabocas bien puesto ]]/Tabla2[[#This Row],[Total]]</f>
        <v>0.71354166666666663</v>
      </c>
      <c r="P454" s="56">
        <f>Tabla2[[#This Row],[Sin tapabocas]]/Tabla2[[#This Row],[Total]]</f>
        <v>7.8125E-2</v>
      </c>
      <c r="Q454" s="58">
        <f>Tabla2[[#This Row],[Vendedor tapabocas bien puesto ]]/Tabla2[[#This Row],[Total vendedor]]</f>
        <v>0.25</v>
      </c>
      <c r="R454" s="56">
        <f>Tabla2[[#This Row],[Vendedor sin tapabocas ]]/Tabla2[[#This Row],[Total vendedor]]</f>
        <v>0.1111111111111111</v>
      </c>
    </row>
    <row r="455" spans="1:18" x14ac:dyDescent="0.25">
      <c r="A455" s="52">
        <f t="shared" si="14"/>
        <v>44396</v>
      </c>
      <c r="B455" s="28" t="s">
        <v>347</v>
      </c>
      <c r="C455" s="1" t="s">
        <v>135</v>
      </c>
      <c r="D455" s="1" t="s">
        <v>11</v>
      </c>
      <c r="E455" s="1" t="s">
        <v>349</v>
      </c>
      <c r="F455" s="2" t="s">
        <v>14</v>
      </c>
      <c r="G455" s="2">
        <v>120</v>
      </c>
      <c r="H455" s="2">
        <v>55</v>
      </c>
      <c r="I455" s="2">
        <v>15</v>
      </c>
      <c r="J455" s="2">
        <v>12</v>
      </c>
      <c r="K455" s="1">
        <v>29</v>
      </c>
      <c r="L455" s="1">
        <v>4</v>
      </c>
      <c r="M455">
        <f t="shared" si="15"/>
        <v>190</v>
      </c>
      <c r="N455">
        <f>Tabla2[[#This Row],[Vendedor tapabocas bien puesto ]]+Tabla2[[#This Row],[Vendedor tapabocas mal puesto ]]+Tabla2[[#This Row],[Vendedor sin tapabocas ]]</f>
        <v>45</v>
      </c>
      <c r="O455" s="57">
        <f>Tabla2[[#This Row],[Tapabocas bien puesto ]]/Tabla2[[#This Row],[Total]]</f>
        <v>0.63157894736842102</v>
      </c>
      <c r="P455" s="56">
        <f>Tabla2[[#This Row],[Sin tapabocas]]/Tabla2[[#This Row],[Total]]</f>
        <v>7.8947368421052627E-2</v>
      </c>
      <c r="Q455" s="58">
        <f>Tabla2[[#This Row],[Vendedor tapabocas bien puesto ]]/Tabla2[[#This Row],[Total vendedor]]</f>
        <v>0.26666666666666666</v>
      </c>
      <c r="R455" s="56">
        <f>Tabla2[[#This Row],[Vendedor sin tapabocas ]]/Tabla2[[#This Row],[Total vendedor]]</f>
        <v>8.8888888888888892E-2</v>
      </c>
    </row>
    <row r="456" spans="1:18" x14ac:dyDescent="0.25">
      <c r="A456" s="52">
        <f t="shared" si="14"/>
        <v>44396</v>
      </c>
      <c r="B456" s="28" t="s">
        <v>347</v>
      </c>
      <c r="C456" s="1" t="s">
        <v>194</v>
      </c>
      <c r="D456" s="1" t="s">
        <v>11</v>
      </c>
      <c r="E456" s="1" t="s">
        <v>179</v>
      </c>
      <c r="F456" s="2" t="s">
        <v>14</v>
      </c>
      <c r="G456" s="2">
        <v>229</v>
      </c>
      <c r="H456" s="2">
        <v>85</v>
      </c>
      <c r="I456" s="2">
        <v>17</v>
      </c>
      <c r="J456" s="2">
        <v>34</v>
      </c>
      <c r="K456" s="1">
        <v>35</v>
      </c>
      <c r="L456" s="1">
        <v>6</v>
      </c>
      <c r="M456">
        <f t="shared" si="15"/>
        <v>331</v>
      </c>
      <c r="N456">
        <f>Tabla2[[#This Row],[Vendedor tapabocas bien puesto ]]+Tabla2[[#This Row],[Vendedor tapabocas mal puesto ]]+Tabla2[[#This Row],[Vendedor sin tapabocas ]]</f>
        <v>75</v>
      </c>
      <c r="O456" s="57">
        <f>Tabla2[[#This Row],[Tapabocas bien puesto ]]/Tabla2[[#This Row],[Total]]</f>
        <v>0.69184290030211482</v>
      </c>
      <c r="P456" s="56">
        <f>Tabla2[[#This Row],[Sin tapabocas]]/Tabla2[[#This Row],[Total]]</f>
        <v>5.1359516616314202E-2</v>
      </c>
      <c r="Q456" s="58">
        <f>Tabla2[[#This Row],[Vendedor tapabocas bien puesto ]]/Tabla2[[#This Row],[Total vendedor]]</f>
        <v>0.45333333333333331</v>
      </c>
      <c r="R456" s="56">
        <f>Tabla2[[#This Row],[Vendedor sin tapabocas ]]/Tabla2[[#This Row],[Total vendedor]]</f>
        <v>0.08</v>
      </c>
    </row>
    <row r="457" spans="1:18" x14ac:dyDescent="0.25">
      <c r="A457" s="52">
        <f t="shared" si="14"/>
        <v>44396</v>
      </c>
      <c r="B457" s="28" t="s">
        <v>347</v>
      </c>
      <c r="C457" s="1" t="s">
        <v>162</v>
      </c>
      <c r="D457" s="1" t="s">
        <v>40</v>
      </c>
      <c r="E457" s="1" t="s">
        <v>348</v>
      </c>
      <c r="F457" s="2" t="s">
        <v>13</v>
      </c>
      <c r="G457" s="2">
        <v>141</v>
      </c>
      <c r="H457" s="2">
        <v>60</v>
      </c>
      <c r="I457" s="2">
        <v>8</v>
      </c>
      <c r="J457" s="2">
        <v>20</v>
      </c>
      <c r="K457" s="1">
        <v>38</v>
      </c>
      <c r="L457" s="1">
        <v>2</v>
      </c>
      <c r="M457">
        <f t="shared" si="15"/>
        <v>209</v>
      </c>
      <c r="N457">
        <f>Tabla2[[#This Row],[Vendedor tapabocas bien puesto ]]+Tabla2[[#This Row],[Vendedor tapabocas mal puesto ]]+Tabla2[[#This Row],[Vendedor sin tapabocas ]]</f>
        <v>60</v>
      </c>
      <c r="O457" s="57">
        <f>Tabla2[[#This Row],[Tapabocas bien puesto ]]/Tabla2[[#This Row],[Total]]</f>
        <v>0.67464114832535882</v>
      </c>
      <c r="P457" s="56">
        <f>Tabla2[[#This Row],[Sin tapabocas]]/Tabla2[[#This Row],[Total]]</f>
        <v>3.8277511961722487E-2</v>
      </c>
      <c r="Q457" s="58">
        <f>Tabla2[[#This Row],[Vendedor tapabocas bien puesto ]]/Tabla2[[#This Row],[Total vendedor]]</f>
        <v>0.33333333333333331</v>
      </c>
      <c r="R457" s="56">
        <f>Tabla2[[#This Row],[Vendedor sin tapabocas ]]/Tabla2[[#This Row],[Total vendedor]]</f>
        <v>3.3333333333333333E-2</v>
      </c>
    </row>
    <row r="458" spans="1:18" x14ac:dyDescent="0.25">
      <c r="A458" s="52">
        <f t="shared" si="14"/>
        <v>44398</v>
      </c>
      <c r="B458" s="28" t="s">
        <v>352</v>
      </c>
      <c r="C458" s="1" t="s">
        <v>23</v>
      </c>
      <c r="D458" s="1" t="s">
        <v>65</v>
      </c>
      <c r="E458" s="1" t="s">
        <v>66</v>
      </c>
      <c r="F458" s="2" t="s">
        <v>13</v>
      </c>
      <c r="G458" s="2">
        <v>82</v>
      </c>
      <c r="H458" s="2">
        <v>39</v>
      </c>
      <c r="I458" s="2">
        <v>14</v>
      </c>
      <c r="J458" s="2">
        <v>18</v>
      </c>
      <c r="K458" s="1">
        <v>44</v>
      </c>
      <c r="L458" s="1">
        <v>10</v>
      </c>
      <c r="M458">
        <f t="shared" si="15"/>
        <v>135</v>
      </c>
      <c r="N458">
        <f>Tabla2[[#This Row],[Vendedor tapabocas bien puesto ]]+Tabla2[[#This Row],[Vendedor tapabocas mal puesto ]]+Tabla2[[#This Row],[Vendedor sin tapabocas ]]</f>
        <v>72</v>
      </c>
      <c r="O458" s="57">
        <f>Tabla2[[#This Row],[Tapabocas bien puesto ]]/Tabla2[[#This Row],[Total]]</f>
        <v>0.6074074074074074</v>
      </c>
      <c r="P458" s="56">
        <f>Tabla2[[#This Row],[Sin tapabocas]]/Tabla2[[#This Row],[Total]]</f>
        <v>0.1037037037037037</v>
      </c>
      <c r="Q458" s="58">
        <f>Tabla2[[#This Row],[Vendedor tapabocas bien puesto ]]/Tabla2[[#This Row],[Total vendedor]]</f>
        <v>0.25</v>
      </c>
      <c r="R458" s="56">
        <f>Tabla2[[#This Row],[Vendedor sin tapabocas ]]/Tabla2[[#This Row],[Total vendedor]]</f>
        <v>0.1388888888888889</v>
      </c>
    </row>
    <row r="459" spans="1:18" x14ac:dyDescent="0.25">
      <c r="A459" s="52">
        <f t="shared" si="14"/>
        <v>44398</v>
      </c>
      <c r="B459" s="28" t="s">
        <v>352</v>
      </c>
      <c r="C459" s="1" t="s">
        <v>23</v>
      </c>
      <c r="D459" s="1" t="s">
        <v>65</v>
      </c>
      <c r="E459" s="1" t="s">
        <v>107</v>
      </c>
      <c r="F459" s="2" t="s">
        <v>14</v>
      </c>
      <c r="G459" s="2">
        <v>104</v>
      </c>
      <c r="H459" s="2">
        <v>23</v>
      </c>
      <c r="I459" s="2">
        <v>15</v>
      </c>
      <c r="J459" s="2">
        <v>15</v>
      </c>
      <c r="K459" s="1">
        <v>24</v>
      </c>
      <c r="L459" s="1">
        <v>5</v>
      </c>
      <c r="M459">
        <f t="shared" si="15"/>
        <v>142</v>
      </c>
      <c r="N459">
        <f>Tabla2[[#This Row],[Vendedor tapabocas bien puesto ]]+Tabla2[[#This Row],[Vendedor tapabocas mal puesto ]]+Tabla2[[#This Row],[Vendedor sin tapabocas ]]</f>
        <v>44</v>
      </c>
      <c r="O459" s="57">
        <f>Tabla2[[#This Row],[Tapabocas bien puesto ]]/Tabla2[[#This Row],[Total]]</f>
        <v>0.73239436619718312</v>
      </c>
      <c r="P459" s="56">
        <f>Tabla2[[#This Row],[Sin tapabocas]]/Tabla2[[#This Row],[Total]]</f>
        <v>0.10563380281690141</v>
      </c>
      <c r="Q459" s="58">
        <f>Tabla2[[#This Row],[Vendedor tapabocas bien puesto ]]/Tabla2[[#This Row],[Total vendedor]]</f>
        <v>0.34090909090909088</v>
      </c>
      <c r="R459" s="56">
        <f>Tabla2[[#This Row],[Vendedor sin tapabocas ]]/Tabla2[[#This Row],[Total vendedor]]</f>
        <v>0.11363636363636363</v>
      </c>
    </row>
    <row r="460" spans="1:18" x14ac:dyDescent="0.25">
      <c r="A460" s="52">
        <f t="shared" si="14"/>
        <v>44398</v>
      </c>
      <c r="B460" s="28" t="s">
        <v>352</v>
      </c>
      <c r="C460" s="1" t="s">
        <v>23</v>
      </c>
      <c r="D460" s="1" t="s">
        <v>65</v>
      </c>
      <c r="E460" s="1" t="s">
        <v>69</v>
      </c>
      <c r="F460" s="2" t="s">
        <v>15</v>
      </c>
      <c r="G460" s="2">
        <v>183</v>
      </c>
      <c r="H460" s="2">
        <v>51</v>
      </c>
      <c r="I460" s="2">
        <v>7</v>
      </c>
      <c r="J460" s="2">
        <v>21</v>
      </c>
      <c r="K460" s="1">
        <v>56</v>
      </c>
      <c r="L460" s="1">
        <v>2</v>
      </c>
      <c r="M460">
        <f t="shared" si="15"/>
        <v>241</v>
      </c>
      <c r="N460">
        <f>Tabla2[[#This Row],[Vendedor tapabocas bien puesto ]]+Tabla2[[#This Row],[Vendedor tapabocas mal puesto ]]+Tabla2[[#This Row],[Vendedor sin tapabocas ]]</f>
        <v>79</v>
      </c>
      <c r="O460" s="57">
        <f>Tabla2[[#This Row],[Tapabocas bien puesto ]]/Tabla2[[#This Row],[Total]]</f>
        <v>0.75933609958506221</v>
      </c>
      <c r="P460" s="56">
        <f>Tabla2[[#This Row],[Sin tapabocas]]/Tabla2[[#This Row],[Total]]</f>
        <v>2.9045643153526972E-2</v>
      </c>
      <c r="Q460" s="58">
        <f>Tabla2[[#This Row],[Vendedor tapabocas bien puesto ]]/Tabla2[[#This Row],[Total vendedor]]</f>
        <v>0.26582278481012656</v>
      </c>
      <c r="R460" s="56">
        <f>Tabla2[[#This Row],[Vendedor sin tapabocas ]]/Tabla2[[#This Row],[Total vendedor]]</f>
        <v>2.5316455696202531E-2</v>
      </c>
    </row>
    <row r="461" spans="1:18" x14ac:dyDescent="0.25">
      <c r="A461" s="52">
        <f t="shared" si="14"/>
        <v>44398</v>
      </c>
      <c r="B461" s="28" t="s">
        <v>352</v>
      </c>
      <c r="C461" s="1" t="s">
        <v>135</v>
      </c>
      <c r="D461" s="1" t="s">
        <v>44</v>
      </c>
      <c r="E461" s="1" t="s">
        <v>45</v>
      </c>
      <c r="F461" s="2" t="s">
        <v>13</v>
      </c>
      <c r="G461" s="2">
        <v>178</v>
      </c>
      <c r="H461" s="2">
        <v>38</v>
      </c>
      <c r="I461" s="2">
        <v>1</v>
      </c>
      <c r="J461" s="2">
        <v>10</v>
      </c>
      <c r="K461" s="1">
        <v>21</v>
      </c>
      <c r="L461" s="1">
        <v>0</v>
      </c>
      <c r="M461">
        <f t="shared" si="15"/>
        <v>217</v>
      </c>
      <c r="N461">
        <f>Tabla2[[#This Row],[Vendedor tapabocas bien puesto ]]+Tabla2[[#This Row],[Vendedor tapabocas mal puesto ]]+Tabla2[[#This Row],[Vendedor sin tapabocas ]]</f>
        <v>31</v>
      </c>
      <c r="O461" s="57">
        <f>Tabla2[[#This Row],[Tapabocas bien puesto ]]/Tabla2[[#This Row],[Total]]</f>
        <v>0.82027649769585254</v>
      </c>
      <c r="P461" s="56">
        <f>Tabla2[[#This Row],[Sin tapabocas]]/Tabla2[[#This Row],[Total]]</f>
        <v>4.608294930875576E-3</v>
      </c>
      <c r="Q461" s="58">
        <f>Tabla2[[#This Row],[Vendedor tapabocas bien puesto ]]/Tabla2[[#This Row],[Total vendedor]]</f>
        <v>0.32258064516129031</v>
      </c>
      <c r="R461" s="56">
        <f>Tabla2[[#This Row],[Vendedor sin tapabocas ]]/Tabla2[[#This Row],[Total vendedor]]</f>
        <v>0</v>
      </c>
    </row>
    <row r="462" spans="1:18" x14ac:dyDescent="0.25">
      <c r="A462" s="52">
        <f t="shared" si="14"/>
        <v>44398</v>
      </c>
      <c r="B462" s="28" t="s">
        <v>352</v>
      </c>
      <c r="C462" s="1" t="s">
        <v>135</v>
      </c>
      <c r="D462" s="1" t="s">
        <v>44</v>
      </c>
      <c r="E462" s="1" t="s">
        <v>45</v>
      </c>
      <c r="F462" s="2" t="s">
        <v>14</v>
      </c>
      <c r="G462" s="2">
        <v>224</v>
      </c>
      <c r="H462" s="2">
        <v>40</v>
      </c>
      <c r="I462" s="2">
        <v>4</v>
      </c>
      <c r="J462" s="2">
        <v>5</v>
      </c>
      <c r="K462" s="1">
        <v>4</v>
      </c>
      <c r="L462" s="1">
        <v>2</v>
      </c>
      <c r="M462">
        <f t="shared" si="15"/>
        <v>268</v>
      </c>
      <c r="N462">
        <f>Tabla2[[#This Row],[Vendedor tapabocas bien puesto ]]+Tabla2[[#This Row],[Vendedor tapabocas mal puesto ]]+Tabla2[[#This Row],[Vendedor sin tapabocas ]]</f>
        <v>11</v>
      </c>
      <c r="O462" s="57">
        <f>Tabla2[[#This Row],[Tapabocas bien puesto ]]/Tabla2[[#This Row],[Total]]</f>
        <v>0.83582089552238803</v>
      </c>
      <c r="P462" s="56">
        <f>Tabla2[[#This Row],[Sin tapabocas]]/Tabla2[[#This Row],[Total]]</f>
        <v>1.4925373134328358E-2</v>
      </c>
      <c r="Q462" s="58">
        <f>Tabla2[[#This Row],[Vendedor tapabocas bien puesto ]]/Tabla2[[#This Row],[Total vendedor]]</f>
        <v>0.45454545454545453</v>
      </c>
      <c r="R462" s="56">
        <f>Tabla2[[#This Row],[Vendedor sin tapabocas ]]/Tabla2[[#This Row],[Total vendedor]]</f>
        <v>0.18181818181818182</v>
      </c>
    </row>
    <row r="463" spans="1:18" x14ac:dyDescent="0.25">
      <c r="A463" s="52">
        <f t="shared" si="14"/>
        <v>44398</v>
      </c>
      <c r="B463" s="28" t="s">
        <v>352</v>
      </c>
      <c r="C463" s="1" t="s">
        <v>135</v>
      </c>
      <c r="D463" s="1" t="s">
        <v>44</v>
      </c>
      <c r="E463" s="1" t="s">
        <v>353</v>
      </c>
      <c r="F463" s="2" t="s">
        <v>15</v>
      </c>
      <c r="G463" s="2">
        <v>176</v>
      </c>
      <c r="H463" s="2">
        <v>54</v>
      </c>
      <c r="I463" s="2">
        <v>22</v>
      </c>
      <c r="J463" s="2">
        <v>2</v>
      </c>
      <c r="K463" s="1">
        <v>8</v>
      </c>
      <c r="L463" s="1">
        <v>1</v>
      </c>
      <c r="M463">
        <f t="shared" si="15"/>
        <v>252</v>
      </c>
      <c r="N463">
        <f>Tabla2[[#This Row],[Vendedor tapabocas bien puesto ]]+Tabla2[[#This Row],[Vendedor tapabocas mal puesto ]]+Tabla2[[#This Row],[Vendedor sin tapabocas ]]</f>
        <v>11</v>
      </c>
      <c r="O463" s="57">
        <f>Tabla2[[#This Row],[Tapabocas bien puesto ]]/Tabla2[[#This Row],[Total]]</f>
        <v>0.69841269841269837</v>
      </c>
      <c r="P463" s="56">
        <f>Tabla2[[#This Row],[Sin tapabocas]]/Tabla2[[#This Row],[Total]]</f>
        <v>8.7301587301587297E-2</v>
      </c>
      <c r="Q463" s="58">
        <f>Tabla2[[#This Row],[Vendedor tapabocas bien puesto ]]/Tabla2[[#This Row],[Total vendedor]]</f>
        <v>0.18181818181818182</v>
      </c>
      <c r="R463" s="56">
        <f>Tabla2[[#This Row],[Vendedor sin tapabocas ]]/Tabla2[[#This Row],[Total vendedor]]</f>
        <v>9.0909090909090912E-2</v>
      </c>
    </row>
    <row r="464" spans="1:18" x14ac:dyDescent="0.25">
      <c r="A464" s="52">
        <f t="shared" si="14"/>
        <v>44398</v>
      </c>
      <c r="B464" s="28" t="s">
        <v>352</v>
      </c>
      <c r="C464" s="1" t="s">
        <v>162</v>
      </c>
      <c r="D464" s="1" t="s">
        <v>16</v>
      </c>
      <c r="E464" s="1" t="s">
        <v>17</v>
      </c>
      <c r="F464" s="2" t="s">
        <v>14</v>
      </c>
      <c r="G464" s="2">
        <v>70</v>
      </c>
      <c r="H464" s="2">
        <v>19</v>
      </c>
      <c r="I464" s="2">
        <v>1</v>
      </c>
      <c r="J464" s="2">
        <v>21</v>
      </c>
      <c r="K464" s="1">
        <v>17</v>
      </c>
      <c r="L464" s="1">
        <v>18</v>
      </c>
      <c r="M464">
        <f t="shared" si="15"/>
        <v>90</v>
      </c>
      <c r="N464">
        <f>Tabla2[[#This Row],[Vendedor tapabocas bien puesto ]]+Tabla2[[#This Row],[Vendedor tapabocas mal puesto ]]+Tabla2[[#This Row],[Vendedor sin tapabocas ]]</f>
        <v>56</v>
      </c>
      <c r="O464" s="57">
        <f>Tabla2[[#This Row],[Tapabocas bien puesto ]]/Tabla2[[#This Row],[Total]]</f>
        <v>0.77777777777777779</v>
      </c>
      <c r="P464" s="56">
        <f>Tabla2[[#This Row],[Sin tapabocas]]/Tabla2[[#This Row],[Total]]</f>
        <v>1.1111111111111112E-2</v>
      </c>
      <c r="Q464" s="58">
        <f>Tabla2[[#This Row],[Vendedor tapabocas bien puesto ]]/Tabla2[[#This Row],[Total vendedor]]</f>
        <v>0.375</v>
      </c>
      <c r="R464" s="56">
        <f>Tabla2[[#This Row],[Vendedor sin tapabocas ]]/Tabla2[[#This Row],[Total vendedor]]</f>
        <v>0.32142857142857145</v>
      </c>
    </row>
    <row r="465" spans="1:18" x14ac:dyDescent="0.25">
      <c r="A465" s="52">
        <f t="shared" si="14"/>
        <v>44398</v>
      </c>
      <c r="B465" s="28" t="s">
        <v>352</v>
      </c>
      <c r="C465" s="1" t="s">
        <v>162</v>
      </c>
      <c r="D465" s="1" t="s">
        <v>16</v>
      </c>
      <c r="E465" s="1" t="s">
        <v>17</v>
      </c>
      <c r="F465" s="2" t="s">
        <v>13</v>
      </c>
      <c r="G465" s="2">
        <v>109</v>
      </c>
      <c r="H465" s="2">
        <v>46</v>
      </c>
      <c r="I465" s="2">
        <v>2</v>
      </c>
      <c r="J465" s="2">
        <v>38</v>
      </c>
      <c r="K465" s="1">
        <v>61</v>
      </c>
      <c r="L465" s="1">
        <v>8</v>
      </c>
      <c r="M465">
        <f t="shared" si="15"/>
        <v>157</v>
      </c>
      <c r="N465">
        <f>Tabla2[[#This Row],[Vendedor tapabocas bien puesto ]]+Tabla2[[#This Row],[Vendedor tapabocas mal puesto ]]+Tabla2[[#This Row],[Vendedor sin tapabocas ]]</f>
        <v>107</v>
      </c>
      <c r="O465" s="57">
        <f>Tabla2[[#This Row],[Tapabocas bien puesto ]]/Tabla2[[#This Row],[Total]]</f>
        <v>0.69426751592356684</v>
      </c>
      <c r="P465" s="56">
        <f>Tabla2[[#This Row],[Sin tapabocas]]/Tabla2[[#This Row],[Total]]</f>
        <v>1.2738853503184714E-2</v>
      </c>
      <c r="Q465" s="58">
        <f>Tabla2[[#This Row],[Vendedor tapabocas bien puesto ]]/Tabla2[[#This Row],[Total vendedor]]</f>
        <v>0.35514018691588783</v>
      </c>
      <c r="R465" s="56">
        <f>Tabla2[[#This Row],[Vendedor sin tapabocas ]]/Tabla2[[#This Row],[Total vendedor]]</f>
        <v>7.476635514018691E-2</v>
      </c>
    </row>
    <row r="466" spans="1:18" x14ac:dyDescent="0.25">
      <c r="A466" s="52">
        <f t="shared" si="14"/>
        <v>44398</v>
      </c>
      <c r="B466" s="28" t="s">
        <v>352</v>
      </c>
      <c r="C466" s="1" t="s">
        <v>162</v>
      </c>
      <c r="D466" s="1" t="s">
        <v>16</v>
      </c>
      <c r="E466" s="1" t="s">
        <v>17</v>
      </c>
      <c r="F466" s="2" t="s">
        <v>15</v>
      </c>
      <c r="G466" s="2">
        <v>78</v>
      </c>
      <c r="H466" s="2">
        <v>26</v>
      </c>
      <c r="I466" s="2">
        <v>0</v>
      </c>
      <c r="J466" s="2">
        <v>8</v>
      </c>
      <c r="K466" s="1">
        <v>9</v>
      </c>
      <c r="L466" s="1">
        <v>4</v>
      </c>
      <c r="M466">
        <f t="shared" si="15"/>
        <v>104</v>
      </c>
      <c r="N466">
        <f>Tabla2[[#This Row],[Vendedor tapabocas bien puesto ]]+Tabla2[[#This Row],[Vendedor tapabocas mal puesto ]]+Tabla2[[#This Row],[Vendedor sin tapabocas ]]</f>
        <v>21</v>
      </c>
      <c r="O466" s="57">
        <f>Tabla2[[#This Row],[Tapabocas bien puesto ]]/Tabla2[[#This Row],[Total]]</f>
        <v>0.75</v>
      </c>
      <c r="P466" s="56">
        <f>Tabla2[[#This Row],[Sin tapabocas]]/Tabla2[[#This Row],[Total]]</f>
        <v>0</v>
      </c>
      <c r="Q466" s="58">
        <f>Tabla2[[#This Row],[Vendedor tapabocas bien puesto ]]/Tabla2[[#This Row],[Total vendedor]]</f>
        <v>0.38095238095238093</v>
      </c>
      <c r="R466" s="56">
        <f>Tabla2[[#This Row],[Vendedor sin tapabocas ]]/Tabla2[[#This Row],[Total vendedor]]</f>
        <v>0.19047619047619047</v>
      </c>
    </row>
    <row r="467" spans="1:18" x14ac:dyDescent="0.25">
      <c r="A467" s="52">
        <f t="shared" si="14"/>
        <v>44399</v>
      </c>
      <c r="B467" s="28" t="s">
        <v>354</v>
      </c>
      <c r="C467" s="1" t="s">
        <v>162</v>
      </c>
      <c r="D467" s="1" t="s">
        <v>83</v>
      </c>
      <c r="E467" s="1" t="s">
        <v>31</v>
      </c>
      <c r="F467" s="2" t="s">
        <v>15</v>
      </c>
      <c r="G467" s="2">
        <v>113</v>
      </c>
      <c r="H467" s="2">
        <v>45</v>
      </c>
      <c r="I467" s="2">
        <v>3</v>
      </c>
      <c r="J467" s="2">
        <v>23</v>
      </c>
      <c r="K467" s="1">
        <v>26</v>
      </c>
      <c r="L467" s="1">
        <v>1</v>
      </c>
      <c r="M467">
        <f t="shared" si="15"/>
        <v>161</v>
      </c>
      <c r="N467">
        <f>Tabla2[[#This Row],[Vendedor tapabocas bien puesto ]]+Tabla2[[#This Row],[Vendedor tapabocas mal puesto ]]+Tabla2[[#This Row],[Vendedor sin tapabocas ]]</f>
        <v>50</v>
      </c>
      <c r="O467" s="57">
        <f>Tabla2[[#This Row],[Tapabocas bien puesto ]]/Tabla2[[#This Row],[Total]]</f>
        <v>0.70186335403726707</v>
      </c>
      <c r="P467" s="56">
        <f>Tabla2[[#This Row],[Sin tapabocas]]/Tabla2[[#This Row],[Total]]</f>
        <v>1.8633540372670808E-2</v>
      </c>
      <c r="Q467" s="58">
        <f>Tabla2[[#This Row],[Vendedor tapabocas bien puesto ]]/Tabla2[[#This Row],[Total vendedor]]</f>
        <v>0.46</v>
      </c>
      <c r="R467" s="56">
        <f>Tabla2[[#This Row],[Vendedor sin tapabocas ]]/Tabla2[[#This Row],[Total vendedor]]</f>
        <v>0.02</v>
      </c>
    </row>
    <row r="468" spans="1:18" x14ac:dyDescent="0.25">
      <c r="A468" s="52">
        <f t="shared" si="14"/>
        <v>44399</v>
      </c>
      <c r="B468" s="28" t="s">
        <v>354</v>
      </c>
      <c r="C468" s="1" t="s">
        <v>162</v>
      </c>
      <c r="D468" s="1" t="s">
        <v>83</v>
      </c>
      <c r="E468" s="1" t="s">
        <v>31</v>
      </c>
      <c r="F468" s="2" t="s">
        <v>14</v>
      </c>
      <c r="G468" s="2">
        <v>96</v>
      </c>
      <c r="H468" s="2">
        <v>36</v>
      </c>
      <c r="I468" s="2">
        <v>6</v>
      </c>
      <c r="J468" s="2">
        <v>37</v>
      </c>
      <c r="K468" s="1">
        <v>50</v>
      </c>
      <c r="L468" s="1">
        <v>6</v>
      </c>
      <c r="M468">
        <f t="shared" si="15"/>
        <v>138</v>
      </c>
      <c r="N468">
        <f>Tabla2[[#This Row],[Vendedor tapabocas bien puesto ]]+Tabla2[[#This Row],[Vendedor tapabocas mal puesto ]]+Tabla2[[#This Row],[Vendedor sin tapabocas ]]</f>
        <v>93</v>
      </c>
      <c r="O468" s="57">
        <f>Tabla2[[#This Row],[Tapabocas bien puesto ]]/Tabla2[[#This Row],[Total]]</f>
        <v>0.69565217391304346</v>
      </c>
      <c r="P468" s="56">
        <f>Tabla2[[#This Row],[Sin tapabocas]]/Tabla2[[#This Row],[Total]]</f>
        <v>4.3478260869565216E-2</v>
      </c>
      <c r="Q468" s="58">
        <f>Tabla2[[#This Row],[Vendedor tapabocas bien puesto ]]/Tabla2[[#This Row],[Total vendedor]]</f>
        <v>0.39784946236559138</v>
      </c>
      <c r="R468" s="56">
        <f>Tabla2[[#This Row],[Vendedor sin tapabocas ]]/Tabla2[[#This Row],[Total vendedor]]</f>
        <v>6.4516129032258063E-2</v>
      </c>
    </row>
    <row r="469" spans="1:18" x14ac:dyDescent="0.25">
      <c r="A469" s="52">
        <f t="shared" si="14"/>
        <v>44399</v>
      </c>
      <c r="B469" s="28" t="s">
        <v>354</v>
      </c>
      <c r="C469" s="1" t="s">
        <v>162</v>
      </c>
      <c r="D469" s="1" t="s">
        <v>83</v>
      </c>
      <c r="E469" s="1" t="s">
        <v>31</v>
      </c>
      <c r="F469" s="2" t="s">
        <v>14</v>
      </c>
      <c r="G469" s="2">
        <v>101</v>
      </c>
      <c r="H469" s="2">
        <v>34</v>
      </c>
      <c r="I469" s="2">
        <v>11</v>
      </c>
      <c r="J469" s="2">
        <v>24</v>
      </c>
      <c r="K469" s="1">
        <v>16</v>
      </c>
      <c r="L469" s="1">
        <v>2</v>
      </c>
      <c r="M469">
        <f t="shared" si="15"/>
        <v>146</v>
      </c>
      <c r="N469">
        <f>Tabla2[[#This Row],[Vendedor tapabocas bien puesto ]]+Tabla2[[#This Row],[Vendedor tapabocas mal puesto ]]+Tabla2[[#This Row],[Vendedor sin tapabocas ]]</f>
        <v>42</v>
      </c>
      <c r="O469" s="57">
        <f>Tabla2[[#This Row],[Tapabocas bien puesto ]]/Tabla2[[#This Row],[Total]]</f>
        <v>0.69178082191780821</v>
      </c>
      <c r="P469" s="56">
        <f>Tabla2[[#This Row],[Sin tapabocas]]/Tabla2[[#This Row],[Total]]</f>
        <v>7.5342465753424653E-2</v>
      </c>
      <c r="Q469" s="58">
        <f>Tabla2[[#This Row],[Vendedor tapabocas bien puesto ]]/Tabla2[[#This Row],[Total vendedor]]</f>
        <v>0.5714285714285714</v>
      </c>
      <c r="R469" s="56">
        <f>Tabla2[[#This Row],[Vendedor sin tapabocas ]]/Tabla2[[#This Row],[Total vendedor]]</f>
        <v>4.7619047619047616E-2</v>
      </c>
    </row>
    <row r="470" spans="1:18" x14ac:dyDescent="0.25">
      <c r="A470" s="52">
        <f t="shared" si="14"/>
        <v>44400</v>
      </c>
      <c r="B470" s="28" t="s">
        <v>355</v>
      </c>
      <c r="C470" s="1" t="s">
        <v>23</v>
      </c>
      <c r="D470" s="1" t="s">
        <v>26</v>
      </c>
      <c r="E470" s="1" t="s">
        <v>28</v>
      </c>
      <c r="F470" s="2" t="s">
        <v>29</v>
      </c>
      <c r="G470" s="2">
        <v>130</v>
      </c>
      <c r="H470" s="2">
        <v>51</v>
      </c>
      <c r="I470" s="2">
        <v>7</v>
      </c>
      <c r="J470" s="2">
        <v>43</v>
      </c>
      <c r="K470" s="1">
        <v>8</v>
      </c>
      <c r="L470" s="1">
        <v>0</v>
      </c>
      <c r="M470">
        <f t="shared" si="15"/>
        <v>188</v>
      </c>
      <c r="N470">
        <f>Tabla2[[#This Row],[Vendedor tapabocas bien puesto ]]+Tabla2[[#This Row],[Vendedor tapabocas mal puesto ]]+Tabla2[[#This Row],[Vendedor sin tapabocas ]]</f>
        <v>51</v>
      </c>
      <c r="O470" s="57">
        <f>Tabla2[[#This Row],[Tapabocas bien puesto ]]/Tabla2[[#This Row],[Total]]</f>
        <v>0.69148936170212771</v>
      </c>
      <c r="P470" s="56">
        <f>Tabla2[[#This Row],[Sin tapabocas]]/Tabla2[[#This Row],[Total]]</f>
        <v>3.7234042553191488E-2</v>
      </c>
      <c r="Q470" s="58">
        <f>Tabla2[[#This Row],[Vendedor tapabocas bien puesto ]]/Tabla2[[#This Row],[Total vendedor]]</f>
        <v>0.84313725490196079</v>
      </c>
      <c r="R470" s="56">
        <f>Tabla2[[#This Row],[Vendedor sin tapabocas ]]/Tabla2[[#This Row],[Total vendedor]]</f>
        <v>0</v>
      </c>
    </row>
    <row r="471" spans="1:18" x14ac:dyDescent="0.25">
      <c r="A471" s="52">
        <f t="shared" si="14"/>
        <v>44400</v>
      </c>
      <c r="B471" s="28" t="s">
        <v>355</v>
      </c>
      <c r="C471" s="1" t="s">
        <v>23</v>
      </c>
      <c r="D471" s="1" t="s">
        <v>26</v>
      </c>
      <c r="E471" s="1" t="s">
        <v>75</v>
      </c>
      <c r="F471" s="2" t="s">
        <v>14</v>
      </c>
      <c r="G471" s="2">
        <v>265</v>
      </c>
      <c r="H471" s="2">
        <v>57</v>
      </c>
      <c r="I471" s="2">
        <v>9</v>
      </c>
      <c r="J471" s="2">
        <v>31</v>
      </c>
      <c r="K471" s="1">
        <v>10</v>
      </c>
      <c r="L471" s="1">
        <v>0</v>
      </c>
      <c r="M471">
        <f t="shared" si="15"/>
        <v>331</v>
      </c>
      <c r="N471">
        <f>Tabla2[[#This Row],[Vendedor tapabocas bien puesto ]]+Tabla2[[#This Row],[Vendedor tapabocas mal puesto ]]+Tabla2[[#This Row],[Vendedor sin tapabocas ]]</f>
        <v>41</v>
      </c>
      <c r="O471" s="57">
        <f>Tabla2[[#This Row],[Tapabocas bien puesto ]]/Tabla2[[#This Row],[Total]]</f>
        <v>0.80060422960725075</v>
      </c>
      <c r="P471" s="56">
        <f>Tabla2[[#This Row],[Sin tapabocas]]/Tabla2[[#This Row],[Total]]</f>
        <v>2.7190332326283987E-2</v>
      </c>
      <c r="Q471" s="58">
        <f>Tabla2[[#This Row],[Vendedor tapabocas bien puesto ]]/Tabla2[[#This Row],[Total vendedor]]</f>
        <v>0.75609756097560976</v>
      </c>
      <c r="R471" s="56">
        <f>Tabla2[[#This Row],[Vendedor sin tapabocas ]]/Tabla2[[#This Row],[Total vendedor]]</f>
        <v>0</v>
      </c>
    </row>
    <row r="472" spans="1:18" x14ac:dyDescent="0.25">
      <c r="A472" s="52">
        <f t="shared" si="14"/>
        <v>44400</v>
      </c>
      <c r="B472" s="28" t="s">
        <v>355</v>
      </c>
      <c r="C472" s="1" t="s">
        <v>23</v>
      </c>
      <c r="D472" s="1" t="s">
        <v>26</v>
      </c>
      <c r="E472" s="1" t="s">
        <v>27</v>
      </c>
      <c r="F472" s="2" t="s">
        <v>15</v>
      </c>
      <c r="G472" s="2">
        <v>149</v>
      </c>
      <c r="H472" s="2">
        <v>42</v>
      </c>
      <c r="I472" s="2">
        <v>6</v>
      </c>
      <c r="J472" s="2">
        <v>9</v>
      </c>
      <c r="K472" s="1">
        <v>2</v>
      </c>
      <c r="L472" s="1">
        <v>0</v>
      </c>
      <c r="M472">
        <f t="shared" si="15"/>
        <v>197</v>
      </c>
      <c r="N472">
        <f>Tabla2[[#This Row],[Vendedor tapabocas bien puesto ]]+Tabla2[[#This Row],[Vendedor tapabocas mal puesto ]]+Tabla2[[#This Row],[Vendedor sin tapabocas ]]</f>
        <v>11</v>
      </c>
      <c r="O472" s="57">
        <f>Tabla2[[#This Row],[Tapabocas bien puesto ]]/Tabla2[[#This Row],[Total]]</f>
        <v>0.75634517766497467</v>
      </c>
      <c r="P472" s="56">
        <f>Tabla2[[#This Row],[Sin tapabocas]]/Tabla2[[#This Row],[Total]]</f>
        <v>3.0456852791878174E-2</v>
      </c>
      <c r="Q472" s="58">
        <f>Tabla2[[#This Row],[Vendedor tapabocas bien puesto ]]/Tabla2[[#This Row],[Total vendedor]]</f>
        <v>0.81818181818181823</v>
      </c>
      <c r="R472" s="56">
        <f>Tabla2[[#This Row],[Vendedor sin tapabocas ]]/Tabla2[[#This Row],[Total vendedor]]</f>
        <v>0</v>
      </c>
    </row>
    <row r="473" spans="1:18" x14ac:dyDescent="0.25">
      <c r="A473" s="52">
        <f t="shared" si="14"/>
        <v>44400</v>
      </c>
      <c r="B473" s="28" t="s">
        <v>355</v>
      </c>
      <c r="C473" s="1" t="s">
        <v>298</v>
      </c>
      <c r="D473" s="1" t="s">
        <v>48</v>
      </c>
      <c r="E473" s="1" t="s">
        <v>356</v>
      </c>
      <c r="F473" s="2" t="s">
        <v>14</v>
      </c>
      <c r="G473" s="2">
        <v>183</v>
      </c>
      <c r="H473" s="2">
        <v>49</v>
      </c>
      <c r="I473" s="2">
        <v>12</v>
      </c>
      <c r="J473" s="2">
        <v>11</v>
      </c>
      <c r="K473" s="1">
        <v>13</v>
      </c>
      <c r="L473" s="1">
        <v>2</v>
      </c>
      <c r="M473">
        <f t="shared" si="15"/>
        <v>244</v>
      </c>
      <c r="N473">
        <f>Tabla2[[#This Row],[Vendedor tapabocas bien puesto ]]+Tabla2[[#This Row],[Vendedor tapabocas mal puesto ]]+Tabla2[[#This Row],[Vendedor sin tapabocas ]]</f>
        <v>26</v>
      </c>
      <c r="O473" s="57">
        <f>Tabla2[[#This Row],[Tapabocas bien puesto ]]/Tabla2[[#This Row],[Total]]</f>
        <v>0.75</v>
      </c>
      <c r="P473" s="56">
        <f>Tabla2[[#This Row],[Sin tapabocas]]/Tabla2[[#This Row],[Total]]</f>
        <v>4.9180327868852458E-2</v>
      </c>
      <c r="Q473" s="58">
        <f>Tabla2[[#This Row],[Vendedor tapabocas bien puesto ]]/Tabla2[[#This Row],[Total vendedor]]</f>
        <v>0.42307692307692307</v>
      </c>
      <c r="R473" s="56">
        <f>Tabla2[[#This Row],[Vendedor sin tapabocas ]]/Tabla2[[#This Row],[Total vendedor]]</f>
        <v>7.6923076923076927E-2</v>
      </c>
    </row>
    <row r="474" spans="1:18" x14ac:dyDescent="0.25">
      <c r="A474" s="52">
        <f t="shared" si="14"/>
        <v>44400</v>
      </c>
      <c r="B474" s="28" t="s">
        <v>355</v>
      </c>
      <c r="C474" s="1" t="s">
        <v>357</v>
      </c>
      <c r="D474" s="1" t="s">
        <v>48</v>
      </c>
      <c r="E474" s="1" t="s">
        <v>356</v>
      </c>
      <c r="F474" s="2" t="s">
        <v>14</v>
      </c>
      <c r="G474" s="2">
        <v>313</v>
      </c>
      <c r="H474" s="2">
        <v>62</v>
      </c>
      <c r="I474" s="2">
        <v>4</v>
      </c>
      <c r="J474" s="2">
        <v>9</v>
      </c>
      <c r="K474" s="1">
        <v>22</v>
      </c>
      <c r="L474" s="1">
        <v>3</v>
      </c>
      <c r="M474">
        <f t="shared" si="15"/>
        <v>379</v>
      </c>
      <c r="N474">
        <f>Tabla2[[#This Row],[Vendedor tapabocas bien puesto ]]+Tabla2[[#This Row],[Vendedor tapabocas mal puesto ]]+Tabla2[[#This Row],[Vendedor sin tapabocas ]]</f>
        <v>34</v>
      </c>
      <c r="O474" s="57">
        <f>Tabla2[[#This Row],[Tapabocas bien puesto ]]/Tabla2[[#This Row],[Total]]</f>
        <v>0.82585751978891819</v>
      </c>
      <c r="P474" s="56">
        <f>Tabla2[[#This Row],[Sin tapabocas]]/Tabla2[[#This Row],[Total]]</f>
        <v>1.0554089709762533E-2</v>
      </c>
      <c r="Q474" s="58">
        <f>Tabla2[[#This Row],[Vendedor tapabocas bien puesto ]]/Tabla2[[#This Row],[Total vendedor]]</f>
        <v>0.26470588235294118</v>
      </c>
      <c r="R474" s="56">
        <f>Tabla2[[#This Row],[Vendedor sin tapabocas ]]/Tabla2[[#This Row],[Total vendedor]]</f>
        <v>8.8235294117647065E-2</v>
      </c>
    </row>
    <row r="475" spans="1:18" x14ac:dyDescent="0.25">
      <c r="A475" s="52">
        <f t="shared" si="14"/>
        <v>44400</v>
      </c>
      <c r="B475" s="28" t="s">
        <v>355</v>
      </c>
      <c r="C475" s="1" t="s">
        <v>357</v>
      </c>
      <c r="D475" s="1" t="s">
        <v>48</v>
      </c>
      <c r="E475" s="1" t="s">
        <v>358</v>
      </c>
      <c r="F475" s="2" t="s">
        <v>14</v>
      </c>
      <c r="G475" s="2">
        <v>240</v>
      </c>
      <c r="H475" s="2">
        <v>229</v>
      </c>
      <c r="I475" s="2">
        <v>137</v>
      </c>
      <c r="J475" s="2">
        <v>12</v>
      </c>
      <c r="K475" s="1">
        <v>28</v>
      </c>
      <c r="L475" s="1">
        <v>8</v>
      </c>
      <c r="M475">
        <f t="shared" si="15"/>
        <v>606</v>
      </c>
      <c r="N475">
        <f>Tabla2[[#This Row],[Vendedor tapabocas bien puesto ]]+Tabla2[[#This Row],[Vendedor tapabocas mal puesto ]]+Tabla2[[#This Row],[Vendedor sin tapabocas ]]</f>
        <v>48</v>
      </c>
      <c r="O475" s="57">
        <f>Tabla2[[#This Row],[Tapabocas bien puesto ]]/Tabla2[[#This Row],[Total]]</f>
        <v>0.39603960396039606</v>
      </c>
      <c r="P475" s="56">
        <f>Tabla2[[#This Row],[Sin tapabocas]]/Tabla2[[#This Row],[Total]]</f>
        <v>0.22607260726072606</v>
      </c>
      <c r="Q475" s="58">
        <f>Tabla2[[#This Row],[Vendedor tapabocas bien puesto ]]/Tabla2[[#This Row],[Total vendedor]]</f>
        <v>0.25</v>
      </c>
      <c r="R475" s="56">
        <f>Tabla2[[#This Row],[Vendedor sin tapabocas ]]/Tabla2[[#This Row],[Total vendedor]]</f>
        <v>0.16666666666666666</v>
      </c>
    </row>
    <row r="476" spans="1:18" x14ac:dyDescent="0.25">
      <c r="A476" s="52">
        <f t="shared" si="14"/>
        <v>44401</v>
      </c>
      <c r="B476" s="28" t="s">
        <v>343</v>
      </c>
      <c r="C476" s="1" t="s">
        <v>23</v>
      </c>
      <c r="D476" s="1" t="s">
        <v>24</v>
      </c>
      <c r="E476" s="1" t="s">
        <v>75</v>
      </c>
      <c r="F476" s="2" t="s">
        <v>14</v>
      </c>
      <c r="G476" s="2">
        <v>107</v>
      </c>
      <c r="H476" s="2">
        <v>24</v>
      </c>
      <c r="I476" s="2">
        <v>7</v>
      </c>
      <c r="J476" s="2">
        <v>3</v>
      </c>
      <c r="K476" s="1">
        <v>4</v>
      </c>
      <c r="L476" s="1">
        <v>0</v>
      </c>
      <c r="M476">
        <f t="shared" si="15"/>
        <v>138</v>
      </c>
      <c r="N476">
        <f>Tabla2[[#This Row],[Vendedor tapabocas bien puesto ]]+Tabla2[[#This Row],[Vendedor tapabocas mal puesto ]]+Tabla2[[#This Row],[Vendedor sin tapabocas ]]</f>
        <v>7</v>
      </c>
      <c r="O476" s="57">
        <f>Tabla2[[#This Row],[Tapabocas bien puesto ]]/Tabla2[[#This Row],[Total]]</f>
        <v>0.77536231884057971</v>
      </c>
      <c r="P476" s="56">
        <f>Tabla2[[#This Row],[Sin tapabocas]]/Tabla2[[#This Row],[Total]]</f>
        <v>5.0724637681159424E-2</v>
      </c>
      <c r="Q476" s="58">
        <f>Tabla2[[#This Row],[Vendedor tapabocas bien puesto ]]/Tabla2[[#This Row],[Total vendedor]]</f>
        <v>0.42857142857142855</v>
      </c>
      <c r="R476" s="56">
        <f>Tabla2[[#This Row],[Vendedor sin tapabocas ]]/Tabla2[[#This Row],[Total vendedor]]</f>
        <v>0</v>
      </c>
    </row>
    <row r="477" spans="1:18" x14ac:dyDescent="0.25">
      <c r="A477" s="52">
        <f t="shared" si="14"/>
        <v>44401</v>
      </c>
      <c r="B477" s="28" t="s">
        <v>343</v>
      </c>
      <c r="C477" s="1" t="s">
        <v>23</v>
      </c>
      <c r="D477" s="1" t="s">
        <v>24</v>
      </c>
      <c r="E477" s="1" t="s">
        <v>289</v>
      </c>
      <c r="F477" s="2" t="s">
        <v>14</v>
      </c>
      <c r="G477" s="2">
        <v>161</v>
      </c>
      <c r="H477" s="2">
        <v>34</v>
      </c>
      <c r="I477" s="2">
        <v>15</v>
      </c>
      <c r="J477" s="2">
        <v>7</v>
      </c>
      <c r="K477" s="1">
        <v>7</v>
      </c>
      <c r="L477" s="1">
        <v>1</v>
      </c>
      <c r="M477">
        <f t="shared" si="15"/>
        <v>210</v>
      </c>
      <c r="N477">
        <f>Tabla2[[#This Row],[Vendedor tapabocas bien puesto ]]+Tabla2[[#This Row],[Vendedor tapabocas mal puesto ]]+Tabla2[[#This Row],[Vendedor sin tapabocas ]]</f>
        <v>15</v>
      </c>
      <c r="O477" s="57">
        <f>Tabla2[[#This Row],[Tapabocas bien puesto ]]/Tabla2[[#This Row],[Total]]</f>
        <v>0.76666666666666672</v>
      </c>
      <c r="P477" s="56">
        <f>Tabla2[[#This Row],[Sin tapabocas]]/Tabla2[[#This Row],[Total]]</f>
        <v>7.1428571428571425E-2</v>
      </c>
      <c r="Q477" s="58">
        <f>Tabla2[[#This Row],[Vendedor tapabocas bien puesto ]]/Tabla2[[#This Row],[Total vendedor]]</f>
        <v>0.46666666666666667</v>
      </c>
      <c r="R477" s="56">
        <f>Tabla2[[#This Row],[Vendedor sin tapabocas ]]/Tabla2[[#This Row],[Total vendedor]]</f>
        <v>6.6666666666666666E-2</v>
      </c>
    </row>
    <row r="478" spans="1:18" x14ac:dyDescent="0.25">
      <c r="A478" s="52">
        <f t="shared" si="14"/>
        <v>44401</v>
      </c>
      <c r="B478" s="28" t="s">
        <v>343</v>
      </c>
      <c r="C478" s="1" t="s">
        <v>23</v>
      </c>
      <c r="D478" s="1" t="s">
        <v>24</v>
      </c>
      <c r="E478" s="1" t="s">
        <v>289</v>
      </c>
      <c r="F478" s="2" t="s">
        <v>15</v>
      </c>
      <c r="G478" s="2">
        <v>238</v>
      </c>
      <c r="H478" s="2">
        <v>67</v>
      </c>
      <c r="I478" s="2">
        <v>4</v>
      </c>
      <c r="J478" s="2">
        <v>14</v>
      </c>
      <c r="K478" s="1">
        <v>5</v>
      </c>
      <c r="L478" s="1">
        <v>0</v>
      </c>
      <c r="M478">
        <f t="shared" si="15"/>
        <v>309</v>
      </c>
      <c r="N478">
        <f>Tabla2[[#This Row],[Vendedor tapabocas bien puesto ]]+Tabla2[[#This Row],[Vendedor tapabocas mal puesto ]]+Tabla2[[#This Row],[Vendedor sin tapabocas ]]</f>
        <v>19</v>
      </c>
      <c r="O478" s="57">
        <f>Tabla2[[#This Row],[Tapabocas bien puesto ]]/Tabla2[[#This Row],[Total]]</f>
        <v>0.77022653721682843</v>
      </c>
      <c r="P478" s="56">
        <f>Tabla2[[#This Row],[Sin tapabocas]]/Tabla2[[#This Row],[Total]]</f>
        <v>1.2944983818770227E-2</v>
      </c>
      <c r="Q478" s="58">
        <f>Tabla2[[#This Row],[Vendedor tapabocas bien puesto ]]/Tabla2[[#This Row],[Total vendedor]]</f>
        <v>0.73684210526315785</v>
      </c>
      <c r="R478" s="56">
        <f>Tabla2[[#This Row],[Vendedor sin tapabocas ]]/Tabla2[[#This Row],[Total vendedor]]</f>
        <v>0</v>
      </c>
    </row>
    <row r="479" spans="1:18" x14ac:dyDescent="0.25">
      <c r="A479" s="52">
        <f t="shared" si="14"/>
        <v>44405</v>
      </c>
      <c r="B479" s="28" t="s">
        <v>360</v>
      </c>
      <c r="C479" s="1" t="s">
        <v>162</v>
      </c>
      <c r="D479" s="1" t="s">
        <v>40</v>
      </c>
      <c r="E479" s="1" t="s">
        <v>348</v>
      </c>
      <c r="F479" s="2" t="s">
        <v>14</v>
      </c>
      <c r="G479" s="2">
        <v>58</v>
      </c>
      <c r="H479" s="2">
        <v>14</v>
      </c>
      <c r="I479" s="2">
        <v>2</v>
      </c>
      <c r="J479" s="2">
        <v>4</v>
      </c>
      <c r="K479" s="1">
        <v>9</v>
      </c>
      <c r="L479" s="1">
        <v>3</v>
      </c>
      <c r="M479">
        <f t="shared" si="15"/>
        <v>74</v>
      </c>
      <c r="N479">
        <f>Tabla2[[#This Row],[Vendedor tapabocas bien puesto ]]+Tabla2[[#This Row],[Vendedor tapabocas mal puesto ]]+Tabla2[[#This Row],[Vendedor sin tapabocas ]]</f>
        <v>16</v>
      </c>
      <c r="O479" s="57">
        <f>Tabla2[[#This Row],[Tapabocas bien puesto ]]/Tabla2[[#This Row],[Total]]</f>
        <v>0.78378378378378377</v>
      </c>
      <c r="P479" s="56">
        <f>Tabla2[[#This Row],[Sin tapabocas]]/Tabla2[[#This Row],[Total]]</f>
        <v>2.7027027027027029E-2</v>
      </c>
      <c r="Q479" s="58">
        <f>Tabla2[[#This Row],[Vendedor tapabocas bien puesto ]]/Tabla2[[#This Row],[Total vendedor]]</f>
        <v>0.25</v>
      </c>
      <c r="R479" s="56">
        <f>Tabla2[[#This Row],[Vendedor sin tapabocas ]]/Tabla2[[#This Row],[Total vendedor]]</f>
        <v>0.1875</v>
      </c>
    </row>
    <row r="480" spans="1:18" x14ac:dyDescent="0.25">
      <c r="A480" s="52">
        <f t="shared" si="14"/>
        <v>44405</v>
      </c>
      <c r="B480" s="28" t="s">
        <v>360</v>
      </c>
      <c r="C480" s="1" t="s">
        <v>162</v>
      </c>
      <c r="D480" s="1" t="s">
        <v>40</v>
      </c>
      <c r="E480" s="1" t="s">
        <v>348</v>
      </c>
      <c r="F480" s="2" t="s">
        <v>13</v>
      </c>
      <c r="G480" s="2">
        <v>29</v>
      </c>
      <c r="H480" s="2">
        <v>18</v>
      </c>
      <c r="I480" s="2">
        <v>13</v>
      </c>
      <c r="J480" s="2">
        <v>9</v>
      </c>
      <c r="K480" s="1">
        <v>39</v>
      </c>
      <c r="L480" s="1">
        <v>7</v>
      </c>
      <c r="M480">
        <f t="shared" si="15"/>
        <v>60</v>
      </c>
      <c r="N480">
        <f>Tabla2[[#This Row],[Vendedor tapabocas bien puesto ]]+Tabla2[[#This Row],[Vendedor tapabocas mal puesto ]]+Tabla2[[#This Row],[Vendedor sin tapabocas ]]</f>
        <v>55</v>
      </c>
      <c r="O480" s="57">
        <f>Tabla2[[#This Row],[Tapabocas bien puesto ]]/Tabla2[[#This Row],[Total]]</f>
        <v>0.48333333333333334</v>
      </c>
      <c r="P480" s="56">
        <f>Tabla2[[#This Row],[Sin tapabocas]]/Tabla2[[#This Row],[Total]]</f>
        <v>0.21666666666666667</v>
      </c>
      <c r="Q480" s="58">
        <f>Tabla2[[#This Row],[Vendedor tapabocas bien puesto ]]/Tabla2[[#This Row],[Total vendedor]]</f>
        <v>0.16363636363636364</v>
      </c>
      <c r="R480" s="56">
        <f>Tabla2[[#This Row],[Vendedor sin tapabocas ]]/Tabla2[[#This Row],[Total vendedor]]</f>
        <v>0.12727272727272726</v>
      </c>
    </row>
    <row r="481" spans="1:18" x14ac:dyDescent="0.25">
      <c r="A481" s="52">
        <f t="shared" si="14"/>
        <v>44405</v>
      </c>
      <c r="B481" s="28" t="s">
        <v>360</v>
      </c>
      <c r="C481" s="1" t="s">
        <v>135</v>
      </c>
      <c r="D481" s="1" t="s">
        <v>67</v>
      </c>
      <c r="E481" s="1" t="s">
        <v>131</v>
      </c>
      <c r="F481" s="2" t="s">
        <v>13</v>
      </c>
      <c r="G481" s="2">
        <v>23</v>
      </c>
      <c r="H481" s="2">
        <v>9</v>
      </c>
      <c r="I481" s="2">
        <v>3</v>
      </c>
      <c r="J481" s="2">
        <v>0</v>
      </c>
      <c r="K481" s="1">
        <v>0</v>
      </c>
      <c r="L481" s="1">
        <v>0</v>
      </c>
      <c r="M481">
        <f t="shared" si="15"/>
        <v>35</v>
      </c>
      <c r="N481">
        <f>Tabla2[[#This Row],[Vendedor tapabocas bien puesto ]]+Tabla2[[#This Row],[Vendedor tapabocas mal puesto ]]+Tabla2[[#This Row],[Vendedor sin tapabocas ]]</f>
        <v>0</v>
      </c>
      <c r="O481" s="57">
        <f>Tabla2[[#This Row],[Tapabocas bien puesto ]]/Tabla2[[#This Row],[Total]]</f>
        <v>0.65714285714285714</v>
      </c>
      <c r="P481" s="56">
        <f>Tabla2[[#This Row],[Sin tapabocas]]/Tabla2[[#This Row],[Total]]</f>
        <v>8.5714285714285715E-2</v>
      </c>
      <c r="Q481" s="58" t="e">
        <f>Tabla2[[#This Row],[Vendedor tapabocas bien puesto ]]/Tabla2[[#This Row],[Total vendedor]]</f>
        <v>#DIV/0!</v>
      </c>
      <c r="R481" s="56" t="e">
        <f>Tabla2[[#This Row],[Vendedor sin tapabocas ]]/Tabla2[[#This Row],[Total vendedor]]</f>
        <v>#DIV/0!</v>
      </c>
    </row>
    <row r="482" spans="1:18" x14ac:dyDescent="0.25">
      <c r="A482" s="52">
        <f t="shared" si="14"/>
        <v>44405</v>
      </c>
      <c r="B482" s="28" t="s">
        <v>360</v>
      </c>
      <c r="C482" s="1" t="s">
        <v>135</v>
      </c>
      <c r="D482" s="1" t="s">
        <v>67</v>
      </c>
      <c r="E482" s="1" t="s">
        <v>361</v>
      </c>
      <c r="F482" s="2" t="s">
        <v>15</v>
      </c>
      <c r="G482" s="2">
        <v>67</v>
      </c>
      <c r="H482" s="2">
        <v>35</v>
      </c>
      <c r="I482" s="2">
        <v>3</v>
      </c>
      <c r="J482" s="2">
        <v>23</v>
      </c>
      <c r="K482" s="1">
        <v>14</v>
      </c>
      <c r="L482" s="1">
        <v>2</v>
      </c>
      <c r="M482">
        <f t="shared" si="15"/>
        <v>105</v>
      </c>
      <c r="N482">
        <f>Tabla2[[#This Row],[Vendedor tapabocas bien puesto ]]+Tabla2[[#This Row],[Vendedor tapabocas mal puesto ]]+Tabla2[[#This Row],[Vendedor sin tapabocas ]]</f>
        <v>39</v>
      </c>
      <c r="O482" s="57">
        <f>Tabla2[[#This Row],[Tapabocas bien puesto ]]/Tabla2[[#This Row],[Total]]</f>
        <v>0.63809523809523805</v>
      </c>
      <c r="P482" s="56">
        <f>Tabla2[[#This Row],[Sin tapabocas]]/Tabla2[[#This Row],[Total]]</f>
        <v>2.8571428571428571E-2</v>
      </c>
      <c r="Q482" s="58">
        <f>Tabla2[[#This Row],[Vendedor tapabocas bien puesto ]]/Tabla2[[#This Row],[Total vendedor]]</f>
        <v>0.58974358974358976</v>
      </c>
      <c r="R482" s="56">
        <f>Tabla2[[#This Row],[Vendedor sin tapabocas ]]/Tabla2[[#This Row],[Total vendedor]]</f>
        <v>5.128205128205128E-2</v>
      </c>
    </row>
    <row r="483" spans="1:18" x14ac:dyDescent="0.25">
      <c r="A483" s="52">
        <f t="shared" si="14"/>
        <v>44405</v>
      </c>
      <c r="B483" s="28" t="s">
        <v>360</v>
      </c>
      <c r="C483" s="1" t="s">
        <v>298</v>
      </c>
      <c r="D483" s="1" t="s">
        <v>67</v>
      </c>
      <c r="E483" s="1" t="s">
        <v>362</v>
      </c>
      <c r="F483" s="2" t="s">
        <v>14</v>
      </c>
      <c r="G483" s="2">
        <v>164</v>
      </c>
      <c r="H483" s="2">
        <v>101</v>
      </c>
      <c r="I483" s="2">
        <v>6</v>
      </c>
      <c r="J483" s="2">
        <v>67</v>
      </c>
      <c r="K483" s="1">
        <v>29</v>
      </c>
      <c r="L483" s="1">
        <v>8</v>
      </c>
      <c r="M483">
        <f t="shared" si="15"/>
        <v>271</v>
      </c>
      <c r="N483">
        <f>Tabla2[[#This Row],[Vendedor tapabocas bien puesto ]]+Tabla2[[#This Row],[Vendedor tapabocas mal puesto ]]+Tabla2[[#This Row],[Vendedor sin tapabocas ]]</f>
        <v>104</v>
      </c>
      <c r="O483" s="57">
        <f>Tabla2[[#This Row],[Tapabocas bien puesto ]]/Tabla2[[#This Row],[Total]]</f>
        <v>0.60516605166051662</v>
      </c>
      <c r="P483" s="56">
        <f>Tabla2[[#This Row],[Sin tapabocas]]/Tabla2[[#This Row],[Total]]</f>
        <v>2.2140221402214021E-2</v>
      </c>
      <c r="Q483" s="58">
        <f>Tabla2[[#This Row],[Vendedor tapabocas bien puesto ]]/Tabla2[[#This Row],[Total vendedor]]</f>
        <v>0.64423076923076927</v>
      </c>
      <c r="R483" s="56">
        <f>Tabla2[[#This Row],[Vendedor sin tapabocas ]]/Tabla2[[#This Row],[Total vendedor]]</f>
        <v>7.6923076923076927E-2</v>
      </c>
    </row>
    <row r="484" spans="1:18" x14ac:dyDescent="0.25">
      <c r="A484" s="52">
        <f t="shared" si="14"/>
        <v>44405</v>
      </c>
      <c r="B484" s="28" t="s">
        <v>360</v>
      </c>
      <c r="C484" s="1" t="s">
        <v>363</v>
      </c>
      <c r="D484" s="1" t="s">
        <v>30</v>
      </c>
      <c r="E484" s="1" t="s">
        <v>364</v>
      </c>
      <c r="F484" s="2" t="s">
        <v>13</v>
      </c>
      <c r="G484" s="2">
        <v>46</v>
      </c>
      <c r="H484" s="2">
        <v>33</v>
      </c>
      <c r="I484" s="2">
        <v>9</v>
      </c>
      <c r="J484" s="2">
        <v>1</v>
      </c>
      <c r="K484" s="1">
        <v>3</v>
      </c>
      <c r="L484" s="1">
        <v>0</v>
      </c>
      <c r="M484">
        <f t="shared" si="15"/>
        <v>88</v>
      </c>
      <c r="N484">
        <f>Tabla2[[#This Row],[Vendedor tapabocas bien puesto ]]+Tabla2[[#This Row],[Vendedor tapabocas mal puesto ]]+Tabla2[[#This Row],[Vendedor sin tapabocas ]]</f>
        <v>4</v>
      </c>
      <c r="O484" s="57">
        <f>Tabla2[[#This Row],[Tapabocas bien puesto ]]/Tabla2[[#This Row],[Total]]</f>
        <v>0.52272727272727271</v>
      </c>
      <c r="P484" s="56">
        <f>Tabla2[[#This Row],[Sin tapabocas]]/Tabla2[[#This Row],[Total]]</f>
        <v>0.10227272727272728</v>
      </c>
      <c r="Q484" s="58">
        <f>Tabla2[[#This Row],[Vendedor tapabocas bien puesto ]]/Tabla2[[#This Row],[Total vendedor]]</f>
        <v>0.25</v>
      </c>
      <c r="R484" s="56">
        <f>Tabla2[[#This Row],[Vendedor sin tapabocas ]]/Tabla2[[#This Row],[Total vendedor]]</f>
        <v>0</v>
      </c>
    </row>
    <row r="485" spans="1:18" x14ac:dyDescent="0.25">
      <c r="A485" s="52">
        <f t="shared" si="14"/>
        <v>44405</v>
      </c>
      <c r="B485" s="28" t="s">
        <v>360</v>
      </c>
      <c r="C485" s="1" t="s">
        <v>365</v>
      </c>
      <c r="D485" s="1" t="s">
        <v>30</v>
      </c>
      <c r="E485" s="1" t="s">
        <v>30</v>
      </c>
      <c r="F485" s="2" t="s">
        <v>14</v>
      </c>
      <c r="G485" s="2">
        <v>122</v>
      </c>
      <c r="H485" s="2">
        <v>91</v>
      </c>
      <c r="I485" s="2">
        <v>15</v>
      </c>
      <c r="J485" s="2">
        <v>16</v>
      </c>
      <c r="K485" s="1">
        <v>15</v>
      </c>
      <c r="L485" s="1">
        <v>2</v>
      </c>
      <c r="M485">
        <f t="shared" si="15"/>
        <v>228</v>
      </c>
      <c r="N485">
        <f>Tabla2[[#This Row],[Vendedor tapabocas bien puesto ]]+Tabla2[[#This Row],[Vendedor tapabocas mal puesto ]]+Tabla2[[#This Row],[Vendedor sin tapabocas ]]</f>
        <v>33</v>
      </c>
      <c r="O485" s="57">
        <f>Tabla2[[#This Row],[Tapabocas bien puesto ]]/Tabla2[[#This Row],[Total]]</f>
        <v>0.53508771929824561</v>
      </c>
      <c r="P485" s="56">
        <f>Tabla2[[#This Row],[Sin tapabocas]]/Tabla2[[#This Row],[Total]]</f>
        <v>6.5789473684210523E-2</v>
      </c>
      <c r="Q485" s="58">
        <f>Tabla2[[#This Row],[Vendedor tapabocas bien puesto ]]/Tabla2[[#This Row],[Total vendedor]]</f>
        <v>0.48484848484848486</v>
      </c>
      <c r="R485" s="56">
        <f>Tabla2[[#This Row],[Vendedor sin tapabocas ]]/Tabla2[[#This Row],[Total vendedor]]</f>
        <v>6.0606060606060608E-2</v>
      </c>
    </row>
    <row r="486" spans="1:18" x14ac:dyDescent="0.25">
      <c r="A486" s="52">
        <f t="shared" si="14"/>
        <v>44405</v>
      </c>
      <c r="B486" s="28" t="s">
        <v>360</v>
      </c>
      <c r="C486" s="1" t="s">
        <v>365</v>
      </c>
      <c r="D486" s="1" t="s">
        <v>30</v>
      </c>
      <c r="E486" s="1" t="s">
        <v>30</v>
      </c>
      <c r="F486" s="2" t="s">
        <v>14</v>
      </c>
      <c r="G486" s="2">
        <v>246</v>
      </c>
      <c r="H486" s="2">
        <v>91</v>
      </c>
      <c r="I486" s="2">
        <v>20</v>
      </c>
      <c r="J486" s="2">
        <v>60</v>
      </c>
      <c r="K486" s="1">
        <v>32</v>
      </c>
      <c r="L486" s="1">
        <v>6</v>
      </c>
      <c r="M486">
        <f t="shared" si="15"/>
        <v>357</v>
      </c>
      <c r="N486">
        <f>Tabla2[[#This Row],[Vendedor tapabocas bien puesto ]]+Tabla2[[#This Row],[Vendedor tapabocas mal puesto ]]+Tabla2[[#This Row],[Vendedor sin tapabocas ]]</f>
        <v>98</v>
      </c>
      <c r="O486" s="57">
        <f>Tabla2[[#This Row],[Tapabocas bien puesto ]]/Tabla2[[#This Row],[Total]]</f>
        <v>0.68907563025210083</v>
      </c>
      <c r="P486" s="56">
        <f>Tabla2[[#This Row],[Sin tapabocas]]/Tabla2[[#This Row],[Total]]</f>
        <v>5.6022408963585436E-2</v>
      </c>
      <c r="Q486" s="58">
        <f>Tabla2[[#This Row],[Vendedor tapabocas bien puesto ]]/Tabla2[[#This Row],[Total vendedor]]</f>
        <v>0.61224489795918369</v>
      </c>
      <c r="R486" s="56">
        <f>Tabla2[[#This Row],[Vendedor sin tapabocas ]]/Tabla2[[#This Row],[Total vendedor]]</f>
        <v>6.1224489795918366E-2</v>
      </c>
    </row>
    <row r="487" spans="1:18" x14ac:dyDescent="0.25">
      <c r="A487" s="52">
        <f t="shared" si="14"/>
        <v>44406</v>
      </c>
      <c r="B487" s="28" t="s">
        <v>366</v>
      </c>
      <c r="C487" s="1" t="s">
        <v>363</v>
      </c>
      <c r="D487" s="1" t="s">
        <v>26</v>
      </c>
      <c r="E487" s="1" t="s">
        <v>367</v>
      </c>
      <c r="F487" s="2" t="s">
        <v>15</v>
      </c>
      <c r="G487" s="2">
        <v>154</v>
      </c>
      <c r="H487" s="2">
        <v>24</v>
      </c>
      <c r="I487" s="2">
        <v>1</v>
      </c>
      <c r="J487" s="2">
        <v>3</v>
      </c>
      <c r="K487" s="1">
        <v>1</v>
      </c>
      <c r="L487" s="1">
        <v>0</v>
      </c>
      <c r="M487">
        <f t="shared" si="15"/>
        <v>179</v>
      </c>
      <c r="N487">
        <f>Tabla2[[#This Row],[Vendedor tapabocas bien puesto ]]+Tabla2[[#This Row],[Vendedor tapabocas mal puesto ]]+Tabla2[[#This Row],[Vendedor sin tapabocas ]]</f>
        <v>4</v>
      </c>
      <c r="O487" s="57">
        <f>Tabla2[[#This Row],[Tapabocas bien puesto ]]/Tabla2[[#This Row],[Total]]</f>
        <v>0.86033519553072624</v>
      </c>
      <c r="P487" s="56">
        <f>Tabla2[[#This Row],[Sin tapabocas]]/Tabla2[[#This Row],[Total]]</f>
        <v>5.5865921787709499E-3</v>
      </c>
      <c r="Q487" s="58">
        <f>Tabla2[[#This Row],[Vendedor tapabocas bien puesto ]]/Tabla2[[#This Row],[Total vendedor]]</f>
        <v>0.75</v>
      </c>
      <c r="R487" s="56">
        <f>Tabla2[[#This Row],[Vendedor sin tapabocas ]]/Tabla2[[#This Row],[Total vendedor]]</f>
        <v>0</v>
      </c>
    </row>
    <row r="488" spans="1:18" x14ac:dyDescent="0.25">
      <c r="A488" s="52">
        <f t="shared" si="14"/>
        <v>44406</v>
      </c>
      <c r="B488" s="28" t="s">
        <v>366</v>
      </c>
      <c r="C488" s="1" t="s">
        <v>135</v>
      </c>
      <c r="D488" s="1" t="s">
        <v>11</v>
      </c>
      <c r="E488" s="1" t="s">
        <v>105</v>
      </c>
      <c r="F488" s="2" t="s">
        <v>14</v>
      </c>
      <c r="G488" s="2">
        <v>97</v>
      </c>
      <c r="H488" s="2">
        <v>19</v>
      </c>
      <c r="I488" s="2">
        <v>7</v>
      </c>
      <c r="J488" s="2">
        <v>8</v>
      </c>
      <c r="K488" s="1">
        <v>15</v>
      </c>
      <c r="L488" s="1">
        <v>0</v>
      </c>
      <c r="M488">
        <f t="shared" si="15"/>
        <v>123</v>
      </c>
      <c r="N488">
        <f>Tabla2[[#This Row],[Vendedor tapabocas bien puesto ]]+Tabla2[[#This Row],[Vendedor tapabocas mal puesto ]]+Tabla2[[#This Row],[Vendedor sin tapabocas ]]</f>
        <v>23</v>
      </c>
      <c r="O488" s="57">
        <f>Tabla2[[#This Row],[Tapabocas bien puesto ]]/Tabla2[[#This Row],[Total]]</f>
        <v>0.78861788617886175</v>
      </c>
      <c r="P488" s="56">
        <f>Tabla2[[#This Row],[Sin tapabocas]]/Tabla2[[#This Row],[Total]]</f>
        <v>5.6910569105691054E-2</v>
      </c>
      <c r="Q488" s="58">
        <f>Tabla2[[#This Row],[Vendedor tapabocas bien puesto ]]/Tabla2[[#This Row],[Total vendedor]]</f>
        <v>0.34782608695652173</v>
      </c>
      <c r="R488" s="56">
        <f>Tabla2[[#This Row],[Vendedor sin tapabocas ]]/Tabla2[[#This Row],[Total vendedor]]</f>
        <v>0</v>
      </c>
    </row>
    <row r="489" spans="1:18" x14ac:dyDescent="0.25">
      <c r="A489" s="52">
        <f t="shared" si="14"/>
        <v>44406</v>
      </c>
      <c r="B489" s="28" t="s">
        <v>366</v>
      </c>
      <c r="C489" s="1" t="s">
        <v>135</v>
      </c>
      <c r="D489" s="1" t="s">
        <v>11</v>
      </c>
      <c r="E489" s="1" t="s">
        <v>105</v>
      </c>
      <c r="F489" s="2" t="s">
        <v>13</v>
      </c>
      <c r="G489" s="2">
        <v>61</v>
      </c>
      <c r="H489" s="2">
        <v>25</v>
      </c>
      <c r="I489" s="2">
        <v>5</v>
      </c>
      <c r="J489" s="2">
        <v>14</v>
      </c>
      <c r="K489" s="1">
        <v>34</v>
      </c>
      <c r="L489" s="1">
        <v>7</v>
      </c>
      <c r="M489">
        <f t="shared" si="15"/>
        <v>91</v>
      </c>
      <c r="N489">
        <f>Tabla2[[#This Row],[Vendedor tapabocas bien puesto ]]+Tabla2[[#This Row],[Vendedor tapabocas mal puesto ]]+Tabla2[[#This Row],[Vendedor sin tapabocas ]]</f>
        <v>55</v>
      </c>
      <c r="O489" s="57">
        <f>Tabla2[[#This Row],[Tapabocas bien puesto ]]/Tabla2[[#This Row],[Total]]</f>
        <v>0.67032967032967028</v>
      </c>
      <c r="P489" s="56">
        <f>Tabla2[[#This Row],[Sin tapabocas]]/Tabla2[[#This Row],[Total]]</f>
        <v>5.4945054945054944E-2</v>
      </c>
      <c r="Q489" s="58">
        <f>Tabla2[[#This Row],[Vendedor tapabocas bien puesto ]]/Tabla2[[#This Row],[Total vendedor]]</f>
        <v>0.25454545454545452</v>
      </c>
      <c r="R489" s="56">
        <f>Tabla2[[#This Row],[Vendedor sin tapabocas ]]/Tabla2[[#This Row],[Total vendedor]]</f>
        <v>0.12727272727272726</v>
      </c>
    </row>
    <row r="490" spans="1:18" x14ac:dyDescent="0.25">
      <c r="A490" s="52">
        <f t="shared" si="14"/>
        <v>44406</v>
      </c>
      <c r="B490" s="28" t="s">
        <v>366</v>
      </c>
      <c r="C490" s="1" t="s">
        <v>23</v>
      </c>
      <c r="D490" s="1" t="s">
        <v>16</v>
      </c>
      <c r="E490" s="1" t="s">
        <v>104</v>
      </c>
      <c r="F490" s="2" t="s">
        <v>14</v>
      </c>
      <c r="G490" s="2">
        <v>290</v>
      </c>
      <c r="H490" s="2">
        <v>43</v>
      </c>
      <c r="I490" s="2">
        <v>24</v>
      </c>
      <c r="J490" s="2">
        <v>40</v>
      </c>
      <c r="K490" s="1">
        <v>62</v>
      </c>
      <c r="L490" s="1">
        <v>12</v>
      </c>
      <c r="M490">
        <f t="shared" si="15"/>
        <v>357</v>
      </c>
      <c r="N490">
        <f>Tabla2[[#This Row],[Vendedor tapabocas bien puesto ]]+Tabla2[[#This Row],[Vendedor tapabocas mal puesto ]]+Tabla2[[#This Row],[Vendedor sin tapabocas ]]</f>
        <v>114</v>
      </c>
      <c r="O490" s="57">
        <f>Tabla2[[#This Row],[Tapabocas bien puesto ]]/Tabla2[[#This Row],[Total]]</f>
        <v>0.8123249299719888</v>
      </c>
      <c r="P490" s="56">
        <f>Tabla2[[#This Row],[Sin tapabocas]]/Tabla2[[#This Row],[Total]]</f>
        <v>6.7226890756302518E-2</v>
      </c>
      <c r="Q490" s="58">
        <f>Tabla2[[#This Row],[Vendedor tapabocas bien puesto ]]/Tabla2[[#This Row],[Total vendedor]]</f>
        <v>0.35087719298245612</v>
      </c>
      <c r="R490" s="56">
        <f>Tabla2[[#This Row],[Vendedor sin tapabocas ]]/Tabla2[[#This Row],[Total vendedor]]</f>
        <v>0.10526315789473684</v>
      </c>
    </row>
    <row r="491" spans="1:18" x14ac:dyDescent="0.25">
      <c r="A491" s="52">
        <f t="shared" si="14"/>
        <v>44406</v>
      </c>
      <c r="B491" s="28" t="s">
        <v>366</v>
      </c>
      <c r="C491" s="1" t="s">
        <v>23</v>
      </c>
      <c r="D491" s="1" t="s">
        <v>16</v>
      </c>
      <c r="E491" s="1" t="s">
        <v>104</v>
      </c>
      <c r="F491" s="2" t="s">
        <v>13</v>
      </c>
      <c r="G491" s="2">
        <v>282</v>
      </c>
      <c r="H491" s="2">
        <v>26</v>
      </c>
      <c r="I491" s="2">
        <v>15</v>
      </c>
      <c r="J491" s="2">
        <v>81</v>
      </c>
      <c r="K491" s="1">
        <v>125</v>
      </c>
      <c r="L491" s="1">
        <v>11</v>
      </c>
      <c r="M491">
        <f t="shared" si="15"/>
        <v>323</v>
      </c>
      <c r="N491">
        <f>Tabla2[[#This Row],[Vendedor tapabocas bien puesto ]]+Tabla2[[#This Row],[Vendedor tapabocas mal puesto ]]+Tabla2[[#This Row],[Vendedor sin tapabocas ]]</f>
        <v>217</v>
      </c>
      <c r="O491" s="57">
        <f>Tabla2[[#This Row],[Tapabocas bien puesto ]]/Tabla2[[#This Row],[Total]]</f>
        <v>0.87306501547987614</v>
      </c>
      <c r="P491" s="56">
        <f>Tabla2[[#This Row],[Sin tapabocas]]/Tabla2[[#This Row],[Total]]</f>
        <v>4.6439628482972138E-2</v>
      </c>
      <c r="Q491" s="58">
        <f>Tabla2[[#This Row],[Vendedor tapabocas bien puesto ]]/Tabla2[[#This Row],[Total vendedor]]</f>
        <v>0.37327188940092165</v>
      </c>
      <c r="R491" s="56">
        <f>Tabla2[[#This Row],[Vendedor sin tapabocas ]]/Tabla2[[#This Row],[Total vendedor]]</f>
        <v>5.0691244239631339E-2</v>
      </c>
    </row>
    <row r="492" spans="1:18" x14ac:dyDescent="0.25">
      <c r="A492" s="52">
        <f t="shared" si="14"/>
        <v>44406</v>
      </c>
      <c r="B492" s="28" t="s">
        <v>366</v>
      </c>
      <c r="C492" s="1" t="s">
        <v>23</v>
      </c>
      <c r="D492" s="1" t="s">
        <v>16</v>
      </c>
      <c r="E492" s="1" t="s">
        <v>104</v>
      </c>
      <c r="F492" s="2" t="s">
        <v>15</v>
      </c>
      <c r="G492" s="2">
        <v>180</v>
      </c>
      <c r="H492" s="2">
        <v>17</v>
      </c>
      <c r="I492" s="2">
        <v>13</v>
      </c>
      <c r="J492" s="2">
        <v>14</v>
      </c>
      <c r="K492" s="1">
        <v>56</v>
      </c>
      <c r="L492" s="1">
        <v>3</v>
      </c>
      <c r="M492">
        <f t="shared" si="15"/>
        <v>210</v>
      </c>
      <c r="N492">
        <f>Tabla2[[#This Row],[Vendedor tapabocas bien puesto ]]+Tabla2[[#This Row],[Vendedor tapabocas mal puesto ]]+Tabla2[[#This Row],[Vendedor sin tapabocas ]]</f>
        <v>73</v>
      </c>
      <c r="O492" s="57">
        <f>Tabla2[[#This Row],[Tapabocas bien puesto ]]/Tabla2[[#This Row],[Total]]</f>
        <v>0.8571428571428571</v>
      </c>
      <c r="P492" s="56">
        <f>Tabla2[[#This Row],[Sin tapabocas]]/Tabla2[[#This Row],[Total]]</f>
        <v>6.1904761904761907E-2</v>
      </c>
      <c r="Q492" s="58">
        <f>Tabla2[[#This Row],[Vendedor tapabocas bien puesto ]]/Tabla2[[#This Row],[Total vendedor]]</f>
        <v>0.19178082191780821</v>
      </c>
      <c r="R492" s="56">
        <f>Tabla2[[#This Row],[Vendedor sin tapabocas ]]/Tabla2[[#This Row],[Total vendedor]]</f>
        <v>4.1095890410958902E-2</v>
      </c>
    </row>
    <row r="493" spans="1:18" x14ac:dyDescent="0.25">
      <c r="A493" s="52">
        <f t="shared" si="14"/>
        <v>44406</v>
      </c>
      <c r="B493" s="28" t="s">
        <v>366</v>
      </c>
      <c r="C493" s="1" t="s">
        <v>178</v>
      </c>
      <c r="D493" s="1" t="s">
        <v>11</v>
      </c>
      <c r="E493" s="1" t="s">
        <v>349</v>
      </c>
      <c r="F493" s="2" t="s">
        <v>14</v>
      </c>
      <c r="G493" s="2">
        <v>83</v>
      </c>
      <c r="H493" s="2">
        <v>48</v>
      </c>
      <c r="I493" s="2">
        <v>4</v>
      </c>
      <c r="J493" s="2">
        <v>20</v>
      </c>
      <c r="K493" s="1">
        <v>31</v>
      </c>
      <c r="L493" s="1">
        <v>4</v>
      </c>
      <c r="M493">
        <f t="shared" si="15"/>
        <v>135</v>
      </c>
      <c r="N493">
        <f>Tabla2[[#This Row],[Vendedor tapabocas bien puesto ]]+Tabla2[[#This Row],[Vendedor tapabocas mal puesto ]]+Tabla2[[#This Row],[Vendedor sin tapabocas ]]</f>
        <v>55</v>
      </c>
      <c r="O493" s="57">
        <f>Tabla2[[#This Row],[Tapabocas bien puesto ]]/Tabla2[[#This Row],[Total]]</f>
        <v>0.61481481481481481</v>
      </c>
      <c r="P493" s="56">
        <f>Tabla2[[#This Row],[Sin tapabocas]]/Tabla2[[#This Row],[Total]]</f>
        <v>2.9629629629629631E-2</v>
      </c>
      <c r="Q493" s="58">
        <f>Tabla2[[#This Row],[Vendedor tapabocas bien puesto ]]/Tabla2[[#This Row],[Total vendedor]]</f>
        <v>0.36363636363636365</v>
      </c>
      <c r="R493" s="56">
        <f>Tabla2[[#This Row],[Vendedor sin tapabocas ]]/Tabla2[[#This Row],[Total vendedor]]</f>
        <v>7.2727272727272724E-2</v>
      </c>
    </row>
    <row r="494" spans="1:18" x14ac:dyDescent="0.25">
      <c r="A494" s="52">
        <f t="shared" si="14"/>
        <v>44406</v>
      </c>
      <c r="B494" s="28" t="s">
        <v>366</v>
      </c>
      <c r="C494" s="1" t="s">
        <v>368</v>
      </c>
      <c r="D494" s="1" t="s">
        <v>30</v>
      </c>
      <c r="E494" s="1" t="s">
        <v>32</v>
      </c>
      <c r="F494" s="2" t="s">
        <v>13</v>
      </c>
      <c r="G494" s="2">
        <v>74</v>
      </c>
      <c r="H494" s="2">
        <v>24</v>
      </c>
      <c r="I494" s="2">
        <v>8</v>
      </c>
      <c r="J494" s="2">
        <v>2</v>
      </c>
      <c r="K494" s="1">
        <v>0</v>
      </c>
      <c r="L494" s="1">
        <v>0</v>
      </c>
      <c r="M494">
        <f t="shared" si="15"/>
        <v>106</v>
      </c>
      <c r="N494">
        <f>Tabla2[[#This Row],[Vendedor tapabocas bien puesto ]]+Tabla2[[#This Row],[Vendedor tapabocas mal puesto ]]+Tabla2[[#This Row],[Vendedor sin tapabocas ]]</f>
        <v>2</v>
      </c>
      <c r="O494" s="57">
        <f>Tabla2[[#This Row],[Tapabocas bien puesto ]]/Tabla2[[#This Row],[Total]]</f>
        <v>0.69811320754716977</v>
      </c>
      <c r="P494" s="56">
        <f>Tabla2[[#This Row],[Sin tapabocas]]/Tabla2[[#This Row],[Total]]</f>
        <v>7.5471698113207544E-2</v>
      </c>
      <c r="Q494" s="58">
        <f>Tabla2[[#This Row],[Vendedor tapabocas bien puesto ]]/Tabla2[[#This Row],[Total vendedor]]</f>
        <v>1</v>
      </c>
      <c r="R494" s="56">
        <f>Tabla2[[#This Row],[Vendedor sin tapabocas ]]/Tabla2[[#This Row],[Total vendedor]]</f>
        <v>0</v>
      </c>
    </row>
    <row r="495" spans="1:18" x14ac:dyDescent="0.25">
      <c r="A495" s="52">
        <f t="shared" si="14"/>
        <v>44406</v>
      </c>
      <c r="B495" s="28" t="s">
        <v>366</v>
      </c>
      <c r="C495" s="1" t="s">
        <v>162</v>
      </c>
      <c r="D495" s="1" t="s">
        <v>30</v>
      </c>
      <c r="E495" s="1" t="s">
        <v>31</v>
      </c>
      <c r="F495" s="2" t="s">
        <v>14</v>
      </c>
      <c r="G495" s="2">
        <v>45</v>
      </c>
      <c r="H495" s="2">
        <v>11</v>
      </c>
      <c r="I495" s="2">
        <v>1</v>
      </c>
      <c r="J495" s="2">
        <v>18</v>
      </c>
      <c r="K495" s="1">
        <v>7</v>
      </c>
      <c r="L495" s="1">
        <v>2</v>
      </c>
      <c r="M495">
        <f t="shared" si="15"/>
        <v>57</v>
      </c>
      <c r="N495">
        <f>Tabla2[[#This Row],[Vendedor tapabocas bien puesto ]]+Tabla2[[#This Row],[Vendedor tapabocas mal puesto ]]+Tabla2[[#This Row],[Vendedor sin tapabocas ]]</f>
        <v>27</v>
      </c>
      <c r="O495" s="57">
        <f>Tabla2[[#This Row],[Tapabocas bien puesto ]]/Tabla2[[#This Row],[Total]]</f>
        <v>0.78947368421052633</v>
      </c>
      <c r="P495" s="56">
        <f>Tabla2[[#This Row],[Sin tapabocas]]/Tabla2[[#This Row],[Total]]</f>
        <v>1.7543859649122806E-2</v>
      </c>
      <c r="Q495" s="58">
        <f>Tabla2[[#This Row],[Vendedor tapabocas bien puesto ]]/Tabla2[[#This Row],[Total vendedor]]</f>
        <v>0.66666666666666663</v>
      </c>
      <c r="R495" s="56">
        <f>Tabla2[[#This Row],[Vendedor sin tapabocas ]]/Tabla2[[#This Row],[Total vendedor]]</f>
        <v>7.407407407407407E-2</v>
      </c>
    </row>
    <row r="496" spans="1:18" x14ac:dyDescent="0.25">
      <c r="A496" s="52">
        <f t="shared" si="14"/>
        <v>44406</v>
      </c>
      <c r="B496" s="28" t="s">
        <v>366</v>
      </c>
      <c r="C496" s="1" t="s">
        <v>365</v>
      </c>
      <c r="D496" s="1" t="s">
        <v>26</v>
      </c>
      <c r="E496" s="1" t="s">
        <v>28</v>
      </c>
      <c r="F496" s="2" t="s">
        <v>14</v>
      </c>
      <c r="G496" s="2">
        <v>287</v>
      </c>
      <c r="H496" s="2">
        <v>42</v>
      </c>
      <c r="I496" s="2">
        <v>7</v>
      </c>
      <c r="J496" s="2">
        <v>26</v>
      </c>
      <c r="K496" s="1">
        <v>15</v>
      </c>
      <c r="L496" s="1">
        <v>1</v>
      </c>
      <c r="M496">
        <f t="shared" si="15"/>
        <v>336</v>
      </c>
      <c r="N496">
        <f>Tabla2[[#This Row],[Vendedor tapabocas bien puesto ]]+Tabla2[[#This Row],[Vendedor tapabocas mal puesto ]]+Tabla2[[#This Row],[Vendedor sin tapabocas ]]</f>
        <v>42</v>
      </c>
      <c r="O496" s="57">
        <f>Tabla2[[#This Row],[Tapabocas bien puesto ]]/Tabla2[[#This Row],[Total]]</f>
        <v>0.85416666666666663</v>
      </c>
      <c r="P496" s="56">
        <f>Tabla2[[#This Row],[Sin tapabocas]]/Tabla2[[#This Row],[Total]]</f>
        <v>2.0833333333333332E-2</v>
      </c>
      <c r="Q496" s="58">
        <f>Tabla2[[#This Row],[Vendedor tapabocas bien puesto ]]/Tabla2[[#This Row],[Total vendedor]]</f>
        <v>0.61904761904761907</v>
      </c>
      <c r="R496" s="56">
        <f>Tabla2[[#This Row],[Vendedor sin tapabocas ]]/Tabla2[[#This Row],[Total vendedor]]</f>
        <v>2.3809523809523808E-2</v>
      </c>
    </row>
    <row r="497" spans="1:18" x14ac:dyDescent="0.25">
      <c r="A497" s="52">
        <f t="shared" si="14"/>
        <v>44406</v>
      </c>
      <c r="B497" s="28" t="s">
        <v>366</v>
      </c>
      <c r="C497" s="1" t="s">
        <v>363</v>
      </c>
      <c r="D497" s="1" t="s">
        <v>26</v>
      </c>
      <c r="E497" s="1" t="s">
        <v>369</v>
      </c>
      <c r="F497" s="2" t="s">
        <v>15</v>
      </c>
      <c r="G497" s="2">
        <v>267</v>
      </c>
      <c r="H497" s="2">
        <v>31</v>
      </c>
      <c r="I497" s="2">
        <v>1</v>
      </c>
      <c r="J497" s="2">
        <v>8</v>
      </c>
      <c r="K497" s="1">
        <v>5</v>
      </c>
      <c r="L497" s="1">
        <v>0</v>
      </c>
      <c r="M497">
        <f t="shared" si="15"/>
        <v>299</v>
      </c>
      <c r="N497">
        <f>Tabla2[[#This Row],[Vendedor tapabocas bien puesto ]]+Tabla2[[#This Row],[Vendedor tapabocas mal puesto ]]+Tabla2[[#This Row],[Vendedor sin tapabocas ]]</f>
        <v>13</v>
      </c>
      <c r="O497" s="57">
        <f>Tabla2[[#This Row],[Tapabocas bien puesto ]]/Tabla2[[#This Row],[Total]]</f>
        <v>0.8929765886287625</v>
      </c>
      <c r="P497" s="56">
        <f>Tabla2[[#This Row],[Sin tapabocas]]/Tabla2[[#This Row],[Total]]</f>
        <v>3.3444816053511705E-3</v>
      </c>
      <c r="Q497" s="58">
        <f>Tabla2[[#This Row],[Vendedor tapabocas bien puesto ]]/Tabla2[[#This Row],[Total vendedor]]</f>
        <v>0.61538461538461542</v>
      </c>
      <c r="R497" s="56">
        <f>Tabla2[[#This Row],[Vendedor sin tapabocas ]]/Tabla2[[#This Row],[Total vendedor]]</f>
        <v>0</v>
      </c>
    </row>
    <row r="498" spans="1:18" x14ac:dyDescent="0.25">
      <c r="A498" s="52">
        <f t="shared" si="14"/>
        <v>44406</v>
      </c>
      <c r="B498" s="28" t="s">
        <v>366</v>
      </c>
      <c r="C498" s="1" t="s">
        <v>162</v>
      </c>
      <c r="D498" s="1" t="s">
        <v>30</v>
      </c>
      <c r="E498" s="1" t="s">
        <v>31</v>
      </c>
      <c r="F498" s="2" t="s">
        <v>14</v>
      </c>
      <c r="G498" s="2">
        <v>284</v>
      </c>
      <c r="H498" s="2">
        <v>46</v>
      </c>
      <c r="I498" s="2">
        <v>7</v>
      </c>
      <c r="J498" s="2">
        <v>27</v>
      </c>
      <c r="K498" s="1">
        <v>44</v>
      </c>
      <c r="L498" s="1">
        <v>3</v>
      </c>
      <c r="M498">
        <f t="shared" si="15"/>
        <v>337</v>
      </c>
      <c r="N498">
        <f>Tabla2[[#This Row],[Vendedor tapabocas bien puesto ]]+Tabla2[[#This Row],[Vendedor tapabocas mal puesto ]]+Tabla2[[#This Row],[Vendedor sin tapabocas ]]</f>
        <v>74</v>
      </c>
      <c r="O498" s="57">
        <f>Tabla2[[#This Row],[Tapabocas bien puesto ]]/Tabla2[[#This Row],[Total]]</f>
        <v>0.84272997032640951</v>
      </c>
      <c r="P498" s="56">
        <f>Tabla2[[#This Row],[Sin tapabocas]]/Tabla2[[#This Row],[Total]]</f>
        <v>2.0771513353115726E-2</v>
      </c>
      <c r="Q498" s="58">
        <f>Tabla2[[#This Row],[Vendedor tapabocas bien puesto ]]/Tabla2[[#This Row],[Total vendedor]]</f>
        <v>0.36486486486486486</v>
      </c>
      <c r="R498" s="56">
        <f>Tabla2[[#This Row],[Vendedor sin tapabocas ]]/Tabla2[[#This Row],[Total vendedor]]</f>
        <v>4.0540540540540543E-2</v>
      </c>
    </row>
    <row r="499" spans="1:18" x14ac:dyDescent="0.25">
      <c r="A499" s="52">
        <f t="shared" si="14"/>
        <v>44407</v>
      </c>
      <c r="B499" s="28" t="s">
        <v>370</v>
      </c>
      <c r="C499" s="1" t="s">
        <v>23</v>
      </c>
      <c r="D499" s="1" t="s">
        <v>58</v>
      </c>
      <c r="E499" s="1" t="s">
        <v>301</v>
      </c>
      <c r="F499" s="2" t="s">
        <v>29</v>
      </c>
      <c r="G499" s="2">
        <v>132</v>
      </c>
      <c r="H499" s="2">
        <v>66</v>
      </c>
      <c r="I499" s="2">
        <v>14</v>
      </c>
      <c r="J499" s="2">
        <v>5</v>
      </c>
      <c r="K499" s="1">
        <v>1</v>
      </c>
      <c r="L499" s="1">
        <v>0</v>
      </c>
      <c r="M499">
        <f t="shared" si="15"/>
        <v>212</v>
      </c>
      <c r="N499">
        <f>Tabla2[[#This Row],[Vendedor tapabocas bien puesto ]]+Tabla2[[#This Row],[Vendedor tapabocas mal puesto ]]+Tabla2[[#This Row],[Vendedor sin tapabocas ]]</f>
        <v>6</v>
      </c>
      <c r="O499" s="57">
        <f>Tabla2[[#This Row],[Tapabocas bien puesto ]]/Tabla2[[#This Row],[Total]]</f>
        <v>0.62264150943396224</v>
      </c>
      <c r="P499" s="56">
        <f>Tabla2[[#This Row],[Sin tapabocas]]/Tabla2[[#This Row],[Total]]</f>
        <v>6.6037735849056603E-2</v>
      </c>
      <c r="Q499" s="58">
        <f>Tabla2[[#This Row],[Vendedor tapabocas bien puesto ]]/Tabla2[[#This Row],[Total vendedor]]</f>
        <v>0.83333333333333337</v>
      </c>
      <c r="R499" s="56">
        <f>Tabla2[[#This Row],[Vendedor sin tapabocas ]]/Tabla2[[#This Row],[Total vendedor]]</f>
        <v>0</v>
      </c>
    </row>
    <row r="500" spans="1:18" x14ac:dyDescent="0.25">
      <c r="A500" s="52">
        <f t="shared" si="14"/>
        <v>44407</v>
      </c>
      <c r="B500" s="28" t="s">
        <v>370</v>
      </c>
      <c r="C500" s="1" t="s">
        <v>23</v>
      </c>
      <c r="D500" s="1" t="s">
        <v>58</v>
      </c>
      <c r="E500" s="1" t="s">
        <v>301</v>
      </c>
      <c r="F500" s="2" t="s">
        <v>13</v>
      </c>
      <c r="G500" s="2">
        <v>151</v>
      </c>
      <c r="H500" s="2">
        <v>92</v>
      </c>
      <c r="I500" s="2">
        <v>13</v>
      </c>
      <c r="J500" s="2">
        <v>3</v>
      </c>
      <c r="K500" s="1">
        <v>3</v>
      </c>
      <c r="L500" s="1">
        <v>1</v>
      </c>
      <c r="M500">
        <f t="shared" si="15"/>
        <v>256</v>
      </c>
      <c r="N500">
        <f>Tabla2[[#This Row],[Vendedor tapabocas bien puesto ]]+Tabla2[[#This Row],[Vendedor tapabocas mal puesto ]]+Tabla2[[#This Row],[Vendedor sin tapabocas ]]</f>
        <v>7</v>
      </c>
      <c r="O500" s="57">
        <f>Tabla2[[#This Row],[Tapabocas bien puesto ]]/Tabla2[[#This Row],[Total]]</f>
        <v>0.58984375</v>
      </c>
      <c r="P500" s="56">
        <f>Tabla2[[#This Row],[Sin tapabocas]]/Tabla2[[#This Row],[Total]]</f>
        <v>5.078125E-2</v>
      </c>
      <c r="Q500" s="58">
        <f>Tabla2[[#This Row],[Vendedor tapabocas bien puesto ]]/Tabla2[[#This Row],[Total vendedor]]</f>
        <v>0.42857142857142855</v>
      </c>
      <c r="R500" s="56">
        <f>Tabla2[[#This Row],[Vendedor sin tapabocas ]]/Tabla2[[#This Row],[Total vendedor]]</f>
        <v>0.14285714285714285</v>
      </c>
    </row>
    <row r="501" spans="1:18" x14ac:dyDescent="0.25">
      <c r="A501" s="52">
        <f t="shared" si="14"/>
        <v>44407</v>
      </c>
      <c r="B501" s="28" t="s">
        <v>370</v>
      </c>
      <c r="C501" s="1" t="s">
        <v>23</v>
      </c>
      <c r="D501" s="1" t="s">
        <v>58</v>
      </c>
      <c r="E501" s="1" t="s">
        <v>301</v>
      </c>
      <c r="F501" s="2" t="s">
        <v>14</v>
      </c>
      <c r="G501" s="2">
        <v>127</v>
      </c>
      <c r="H501" s="2">
        <v>95</v>
      </c>
      <c r="I501" s="2">
        <v>9</v>
      </c>
      <c r="J501" s="2">
        <v>3</v>
      </c>
      <c r="K501" s="1">
        <v>1</v>
      </c>
      <c r="L501" s="1">
        <v>0</v>
      </c>
      <c r="M501">
        <f t="shared" si="15"/>
        <v>231</v>
      </c>
      <c r="N501">
        <f>Tabla2[[#This Row],[Vendedor tapabocas bien puesto ]]+Tabla2[[#This Row],[Vendedor tapabocas mal puesto ]]+Tabla2[[#This Row],[Vendedor sin tapabocas ]]</f>
        <v>4</v>
      </c>
      <c r="O501" s="57">
        <f>Tabla2[[#This Row],[Tapabocas bien puesto ]]/Tabla2[[#This Row],[Total]]</f>
        <v>0.54978354978354982</v>
      </c>
      <c r="P501" s="56">
        <f>Tabla2[[#This Row],[Sin tapabocas]]/Tabla2[[#This Row],[Total]]</f>
        <v>3.896103896103896E-2</v>
      </c>
      <c r="Q501" s="58">
        <f>Tabla2[[#This Row],[Vendedor tapabocas bien puesto ]]/Tabla2[[#This Row],[Total vendedor]]</f>
        <v>0.75</v>
      </c>
      <c r="R501" s="56">
        <f>Tabla2[[#This Row],[Vendedor sin tapabocas ]]/Tabla2[[#This Row],[Total vendedor]]</f>
        <v>0</v>
      </c>
    </row>
    <row r="502" spans="1:18" x14ac:dyDescent="0.25">
      <c r="A502" s="52">
        <f t="shared" si="14"/>
        <v>44407</v>
      </c>
      <c r="B502" s="28" t="s">
        <v>370</v>
      </c>
      <c r="C502" s="1" t="s">
        <v>357</v>
      </c>
      <c r="D502" s="1" t="s">
        <v>34</v>
      </c>
      <c r="E502" s="1" t="s">
        <v>221</v>
      </c>
      <c r="F502" s="2" t="s">
        <v>14</v>
      </c>
      <c r="G502" s="2">
        <v>144</v>
      </c>
      <c r="H502" s="2">
        <v>57</v>
      </c>
      <c r="I502" s="2">
        <v>6</v>
      </c>
      <c r="J502" s="2">
        <v>36</v>
      </c>
      <c r="K502" s="1">
        <v>34</v>
      </c>
      <c r="L502" s="1">
        <v>7</v>
      </c>
      <c r="M502">
        <f t="shared" si="15"/>
        <v>207</v>
      </c>
      <c r="N502">
        <f>Tabla2[[#This Row],[Vendedor tapabocas bien puesto ]]+Tabla2[[#This Row],[Vendedor tapabocas mal puesto ]]+Tabla2[[#This Row],[Vendedor sin tapabocas ]]</f>
        <v>77</v>
      </c>
      <c r="O502" s="57">
        <f>Tabla2[[#This Row],[Tapabocas bien puesto ]]/Tabla2[[#This Row],[Total]]</f>
        <v>0.69565217391304346</v>
      </c>
      <c r="P502" s="56">
        <f>Tabla2[[#This Row],[Sin tapabocas]]/Tabla2[[#This Row],[Total]]</f>
        <v>2.8985507246376812E-2</v>
      </c>
      <c r="Q502" s="58">
        <f>Tabla2[[#This Row],[Vendedor tapabocas bien puesto ]]/Tabla2[[#This Row],[Total vendedor]]</f>
        <v>0.46753246753246752</v>
      </c>
      <c r="R502" s="56">
        <f>Tabla2[[#This Row],[Vendedor sin tapabocas ]]/Tabla2[[#This Row],[Total vendedor]]</f>
        <v>9.0909090909090912E-2</v>
      </c>
    </row>
    <row r="503" spans="1:18" x14ac:dyDescent="0.25">
      <c r="A503" s="52">
        <f t="shared" si="14"/>
        <v>44407</v>
      </c>
      <c r="B503" s="28" t="s">
        <v>370</v>
      </c>
      <c r="C503" s="1" t="s">
        <v>357</v>
      </c>
      <c r="D503" s="1" t="s">
        <v>34</v>
      </c>
      <c r="E503" s="1" t="s">
        <v>221</v>
      </c>
      <c r="F503" s="2" t="s">
        <v>14</v>
      </c>
      <c r="G503" s="2">
        <v>286</v>
      </c>
      <c r="H503" s="2">
        <v>59</v>
      </c>
      <c r="I503" s="2">
        <v>8</v>
      </c>
      <c r="J503" s="2">
        <v>87</v>
      </c>
      <c r="K503" s="1">
        <v>75</v>
      </c>
      <c r="L503" s="1">
        <v>4</v>
      </c>
      <c r="M503">
        <f t="shared" si="15"/>
        <v>353</v>
      </c>
      <c r="N503">
        <f>Tabla2[[#This Row],[Vendedor tapabocas bien puesto ]]+Tabla2[[#This Row],[Vendedor tapabocas mal puesto ]]+Tabla2[[#This Row],[Vendedor sin tapabocas ]]</f>
        <v>166</v>
      </c>
      <c r="O503" s="57">
        <f>Tabla2[[#This Row],[Tapabocas bien puesto ]]/Tabla2[[#This Row],[Total]]</f>
        <v>0.8101983002832861</v>
      </c>
      <c r="P503" s="56">
        <f>Tabla2[[#This Row],[Sin tapabocas]]/Tabla2[[#This Row],[Total]]</f>
        <v>2.2662889518413599E-2</v>
      </c>
      <c r="Q503" s="58">
        <f>Tabla2[[#This Row],[Vendedor tapabocas bien puesto ]]/Tabla2[[#This Row],[Total vendedor]]</f>
        <v>0.52409638554216864</v>
      </c>
      <c r="R503" s="56">
        <f>Tabla2[[#This Row],[Vendedor sin tapabocas ]]/Tabla2[[#This Row],[Total vendedor]]</f>
        <v>2.4096385542168676E-2</v>
      </c>
    </row>
    <row r="504" spans="1:18" x14ac:dyDescent="0.25">
      <c r="A504" s="52">
        <f t="shared" si="14"/>
        <v>44407</v>
      </c>
      <c r="B504" s="28" t="s">
        <v>370</v>
      </c>
      <c r="C504" s="1" t="s">
        <v>357</v>
      </c>
      <c r="D504" s="1" t="s">
        <v>34</v>
      </c>
      <c r="E504" s="1" t="s">
        <v>371</v>
      </c>
      <c r="F504" s="2" t="s">
        <v>13</v>
      </c>
      <c r="G504" s="2">
        <v>106</v>
      </c>
      <c r="H504" s="2">
        <v>43</v>
      </c>
      <c r="I504" s="2">
        <v>0</v>
      </c>
      <c r="J504" s="2">
        <v>68</v>
      </c>
      <c r="K504" s="1">
        <v>34</v>
      </c>
      <c r="L504" s="1">
        <v>0</v>
      </c>
      <c r="M504">
        <f t="shared" si="15"/>
        <v>149</v>
      </c>
      <c r="N504">
        <f>Tabla2[[#This Row],[Vendedor tapabocas bien puesto ]]+Tabla2[[#This Row],[Vendedor tapabocas mal puesto ]]+Tabla2[[#This Row],[Vendedor sin tapabocas ]]</f>
        <v>102</v>
      </c>
      <c r="O504" s="57">
        <f>Tabla2[[#This Row],[Tapabocas bien puesto ]]/Tabla2[[#This Row],[Total]]</f>
        <v>0.71140939597315433</v>
      </c>
      <c r="P504" s="56">
        <f>Tabla2[[#This Row],[Sin tapabocas]]/Tabla2[[#This Row],[Total]]</f>
        <v>0</v>
      </c>
      <c r="Q504" s="58">
        <f>Tabla2[[#This Row],[Vendedor tapabocas bien puesto ]]/Tabla2[[#This Row],[Total vendedor]]</f>
        <v>0.66666666666666663</v>
      </c>
      <c r="R504" s="56">
        <f>Tabla2[[#This Row],[Vendedor sin tapabocas ]]/Tabla2[[#This Row],[Total vendedor]]</f>
        <v>0</v>
      </c>
    </row>
    <row r="505" spans="1:18" x14ac:dyDescent="0.25">
      <c r="A505" s="52">
        <f t="shared" si="14"/>
        <v>44407</v>
      </c>
      <c r="B505" s="28" t="s">
        <v>370</v>
      </c>
      <c r="C505" s="1" t="s">
        <v>132</v>
      </c>
      <c r="D505" s="1" t="s">
        <v>18</v>
      </c>
      <c r="E505" s="1" t="s">
        <v>372</v>
      </c>
      <c r="F505" s="2" t="s">
        <v>14</v>
      </c>
      <c r="G505" s="2">
        <v>97</v>
      </c>
      <c r="H505" s="2">
        <v>69</v>
      </c>
      <c r="I505" s="2">
        <v>7</v>
      </c>
      <c r="J505" s="2">
        <v>7</v>
      </c>
      <c r="K505" s="1">
        <v>69</v>
      </c>
      <c r="L505" s="1">
        <v>7</v>
      </c>
      <c r="M505">
        <f t="shared" si="15"/>
        <v>173</v>
      </c>
      <c r="N505">
        <f>Tabla2[[#This Row],[Vendedor tapabocas bien puesto ]]+Tabla2[[#This Row],[Vendedor tapabocas mal puesto ]]+Tabla2[[#This Row],[Vendedor sin tapabocas ]]</f>
        <v>83</v>
      </c>
      <c r="O505" s="57">
        <f>Tabla2[[#This Row],[Tapabocas bien puesto ]]/Tabla2[[#This Row],[Total]]</f>
        <v>0.56069364161849711</v>
      </c>
      <c r="P505" s="56">
        <f>Tabla2[[#This Row],[Sin tapabocas]]/Tabla2[[#This Row],[Total]]</f>
        <v>4.046242774566474E-2</v>
      </c>
      <c r="Q505" s="58">
        <f>Tabla2[[#This Row],[Vendedor tapabocas bien puesto ]]/Tabla2[[#This Row],[Total vendedor]]</f>
        <v>8.4337349397590355E-2</v>
      </c>
      <c r="R505" s="56">
        <f>Tabla2[[#This Row],[Vendedor sin tapabocas ]]/Tabla2[[#This Row],[Total vendedor]]</f>
        <v>8.4337349397590355E-2</v>
      </c>
    </row>
    <row r="506" spans="1:18" x14ac:dyDescent="0.25">
      <c r="A506" s="52">
        <f t="shared" si="14"/>
        <v>44407</v>
      </c>
      <c r="B506" s="28" t="s">
        <v>370</v>
      </c>
      <c r="C506" s="1" t="s">
        <v>132</v>
      </c>
      <c r="D506" s="1" t="s">
        <v>18</v>
      </c>
      <c r="E506" s="1" t="s">
        <v>19</v>
      </c>
      <c r="F506" s="2" t="s">
        <v>13</v>
      </c>
      <c r="G506" s="2">
        <v>120</v>
      </c>
      <c r="H506" s="2">
        <v>94</v>
      </c>
      <c r="I506" s="2">
        <v>12</v>
      </c>
      <c r="J506" s="2">
        <v>31</v>
      </c>
      <c r="K506" s="1">
        <v>50</v>
      </c>
      <c r="L506" s="1">
        <v>9</v>
      </c>
      <c r="M506">
        <f t="shared" si="15"/>
        <v>226</v>
      </c>
      <c r="N506">
        <f>Tabla2[[#This Row],[Vendedor tapabocas bien puesto ]]+Tabla2[[#This Row],[Vendedor tapabocas mal puesto ]]+Tabla2[[#This Row],[Vendedor sin tapabocas ]]</f>
        <v>90</v>
      </c>
      <c r="O506" s="57">
        <f>Tabla2[[#This Row],[Tapabocas bien puesto ]]/Tabla2[[#This Row],[Total]]</f>
        <v>0.53097345132743368</v>
      </c>
      <c r="P506" s="56">
        <f>Tabla2[[#This Row],[Sin tapabocas]]/Tabla2[[#This Row],[Total]]</f>
        <v>5.3097345132743362E-2</v>
      </c>
      <c r="Q506" s="58">
        <f>Tabla2[[#This Row],[Vendedor tapabocas bien puesto ]]/Tabla2[[#This Row],[Total vendedor]]</f>
        <v>0.34444444444444444</v>
      </c>
      <c r="R506" s="56">
        <f>Tabla2[[#This Row],[Vendedor sin tapabocas ]]/Tabla2[[#This Row],[Total vendedor]]</f>
        <v>0.1</v>
      </c>
    </row>
    <row r="507" spans="1:18" x14ac:dyDescent="0.25">
      <c r="A507" s="52">
        <f t="shared" si="14"/>
        <v>44407</v>
      </c>
      <c r="B507" s="28" t="s">
        <v>370</v>
      </c>
      <c r="C507" s="1" t="s">
        <v>132</v>
      </c>
      <c r="D507" s="1" t="s">
        <v>18</v>
      </c>
      <c r="E507" s="1" t="s">
        <v>175</v>
      </c>
      <c r="F507" s="2" t="s">
        <v>15</v>
      </c>
      <c r="G507" s="2">
        <v>82</v>
      </c>
      <c r="H507" s="2">
        <v>29</v>
      </c>
      <c r="I507" s="2">
        <v>4</v>
      </c>
      <c r="J507" s="2">
        <v>18</v>
      </c>
      <c r="K507" s="1">
        <v>19</v>
      </c>
      <c r="L507" s="1">
        <v>2</v>
      </c>
      <c r="M507">
        <f t="shared" si="15"/>
        <v>115</v>
      </c>
      <c r="N507">
        <f>Tabla2[[#This Row],[Vendedor tapabocas bien puesto ]]+Tabla2[[#This Row],[Vendedor tapabocas mal puesto ]]+Tabla2[[#This Row],[Vendedor sin tapabocas ]]</f>
        <v>39</v>
      </c>
      <c r="O507" s="57">
        <f>Tabla2[[#This Row],[Tapabocas bien puesto ]]/Tabla2[[#This Row],[Total]]</f>
        <v>0.71304347826086956</v>
      </c>
      <c r="P507" s="56">
        <f>Tabla2[[#This Row],[Sin tapabocas]]/Tabla2[[#This Row],[Total]]</f>
        <v>3.4782608695652174E-2</v>
      </c>
      <c r="Q507" s="58">
        <f>Tabla2[[#This Row],[Vendedor tapabocas bien puesto ]]/Tabla2[[#This Row],[Total vendedor]]</f>
        <v>0.46153846153846156</v>
      </c>
      <c r="R507" s="56">
        <f>Tabla2[[#This Row],[Vendedor sin tapabocas ]]/Tabla2[[#This Row],[Total vendedor]]</f>
        <v>5.128205128205128E-2</v>
      </c>
    </row>
    <row r="508" spans="1:18" x14ac:dyDescent="0.25">
      <c r="A508" s="52">
        <f t="shared" si="14"/>
        <v>44408</v>
      </c>
      <c r="B508" s="28" t="s">
        <v>393</v>
      </c>
      <c r="C508" s="1" t="s">
        <v>132</v>
      </c>
      <c r="D508" s="1" t="s">
        <v>18</v>
      </c>
      <c r="E508" s="1" t="s">
        <v>372</v>
      </c>
      <c r="F508" s="1" t="s">
        <v>14</v>
      </c>
      <c r="G508" s="1">
        <v>97</v>
      </c>
      <c r="H508" s="2">
        <v>69</v>
      </c>
      <c r="I508" s="2">
        <v>7</v>
      </c>
      <c r="J508" s="2">
        <v>7</v>
      </c>
      <c r="K508" s="2">
        <v>69</v>
      </c>
      <c r="L508" s="2">
        <v>7</v>
      </c>
      <c r="M508">
        <f t="shared" si="15"/>
        <v>173</v>
      </c>
      <c r="N508">
        <f>Tabla2[[#This Row],[Vendedor tapabocas bien puesto ]]+Tabla2[[#This Row],[Vendedor tapabocas mal puesto ]]+Tabla2[[#This Row],[Vendedor sin tapabocas ]]</f>
        <v>83</v>
      </c>
      <c r="O508" s="57">
        <f>Tabla2[[#This Row],[Tapabocas bien puesto ]]/Tabla2[[#This Row],[Total]]</f>
        <v>0.56069364161849711</v>
      </c>
      <c r="P508" s="56">
        <f>Tabla2[[#This Row],[Sin tapabocas]]/Tabla2[[#This Row],[Total]]</f>
        <v>4.046242774566474E-2</v>
      </c>
      <c r="Q508" s="58">
        <f>Tabla2[[#This Row],[Vendedor tapabocas bien puesto ]]/Tabla2[[#This Row],[Total vendedor]]</f>
        <v>8.4337349397590355E-2</v>
      </c>
      <c r="R508" s="56">
        <f>Tabla2[[#This Row],[Vendedor sin tapabocas ]]/Tabla2[[#This Row],[Total vendedor]]</f>
        <v>8.4337349397590355E-2</v>
      </c>
    </row>
    <row r="509" spans="1:18" x14ac:dyDescent="0.25">
      <c r="A509" s="52">
        <f t="shared" si="14"/>
        <v>44408</v>
      </c>
      <c r="B509" s="28" t="s">
        <v>393</v>
      </c>
      <c r="C509" s="1" t="s">
        <v>132</v>
      </c>
      <c r="D509" s="1" t="s">
        <v>18</v>
      </c>
      <c r="E509" s="1" t="s">
        <v>19</v>
      </c>
      <c r="F509" s="1" t="s">
        <v>13</v>
      </c>
      <c r="G509" s="1">
        <v>120</v>
      </c>
      <c r="H509" s="2">
        <v>94</v>
      </c>
      <c r="I509" s="2">
        <v>12</v>
      </c>
      <c r="J509" s="2">
        <v>31</v>
      </c>
      <c r="K509" s="2">
        <v>50</v>
      </c>
      <c r="L509" s="2">
        <v>9</v>
      </c>
      <c r="M509">
        <f t="shared" si="15"/>
        <v>226</v>
      </c>
      <c r="N509">
        <f>Tabla2[[#This Row],[Vendedor tapabocas bien puesto ]]+Tabla2[[#This Row],[Vendedor tapabocas mal puesto ]]+Tabla2[[#This Row],[Vendedor sin tapabocas ]]</f>
        <v>90</v>
      </c>
      <c r="O509" s="57">
        <f>Tabla2[[#This Row],[Tapabocas bien puesto ]]/Tabla2[[#This Row],[Total]]</f>
        <v>0.53097345132743368</v>
      </c>
      <c r="P509" s="56">
        <f>Tabla2[[#This Row],[Sin tapabocas]]/Tabla2[[#This Row],[Total]]</f>
        <v>5.3097345132743362E-2</v>
      </c>
      <c r="Q509" s="58">
        <f>Tabla2[[#This Row],[Vendedor tapabocas bien puesto ]]/Tabla2[[#This Row],[Total vendedor]]</f>
        <v>0.34444444444444444</v>
      </c>
      <c r="R509" s="56">
        <f>Tabla2[[#This Row],[Vendedor sin tapabocas ]]/Tabla2[[#This Row],[Total vendedor]]</f>
        <v>0.1</v>
      </c>
    </row>
    <row r="510" spans="1:18" x14ac:dyDescent="0.25">
      <c r="A510" s="52">
        <f t="shared" si="14"/>
        <v>44408</v>
      </c>
      <c r="B510" s="28" t="s">
        <v>393</v>
      </c>
      <c r="C510" s="1" t="s">
        <v>132</v>
      </c>
      <c r="D510" s="1" t="s">
        <v>18</v>
      </c>
      <c r="E510" s="1" t="s">
        <v>175</v>
      </c>
      <c r="F510" s="1" t="s">
        <v>15</v>
      </c>
      <c r="G510" s="1">
        <v>82</v>
      </c>
      <c r="H510" s="2">
        <v>29</v>
      </c>
      <c r="I510" s="2">
        <v>4</v>
      </c>
      <c r="J510" s="2">
        <v>18</v>
      </c>
      <c r="K510" s="2">
        <v>19</v>
      </c>
      <c r="L510" s="2">
        <v>2</v>
      </c>
      <c r="M510">
        <f t="shared" si="15"/>
        <v>115</v>
      </c>
      <c r="N510">
        <f>Tabla2[[#This Row],[Vendedor tapabocas bien puesto ]]+Tabla2[[#This Row],[Vendedor tapabocas mal puesto ]]+Tabla2[[#This Row],[Vendedor sin tapabocas ]]</f>
        <v>39</v>
      </c>
      <c r="O510" s="57">
        <f>Tabla2[[#This Row],[Tapabocas bien puesto ]]/Tabla2[[#This Row],[Total]]</f>
        <v>0.71304347826086956</v>
      </c>
      <c r="P510" s="56">
        <f>Tabla2[[#This Row],[Sin tapabocas]]/Tabla2[[#This Row],[Total]]</f>
        <v>3.4782608695652174E-2</v>
      </c>
      <c r="Q510" s="58">
        <f>Tabla2[[#This Row],[Vendedor tapabocas bien puesto ]]/Tabla2[[#This Row],[Total vendedor]]</f>
        <v>0.46153846153846156</v>
      </c>
      <c r="R510" s="56">
        <f>Tabla2[[#This Row],[Vendedor sin tapabocas ]]/Tabla2[[#This Row],[Total vendedor]]</f>
        <v>5.128205128205128E-2</v>
      </c>
    </row>
    <row r="511" spans="1:18" x14ac:dyDescent="0.25">
      <c r="A511" s="52">
        <f t="shared" si="14"/>
        <v>44411</v>
      </c>
      <c r="B511" s="28" t="s">
        <v>373</v>
      </c>
      <c r="C511" s="1" t="s">
        <v>194</v>
      </c>
      <c r="D511" s="1" t="s">
        <v>11</v>
      </c>
      <c r="E511" s="1" t="s">
        <v>349</v>
      </c>
      <c r="F511" s="1" t="s">
        <v>14</v>
      </c>
      <c r="G511" s="1">
        <v>163</v>
      </c>
      <c r="H511" s="2">
        <v>65</v>
      </c>
      <c r="I511" s="2">
        <v>20</v>
      </c>
      <c r="J511" s="2">
        <v>19</v>
      </c>
      <c r="K511" s="2">
        <v>20</v>
      </c>
      <c r="L511" s="2">
        <v>3</v>
      </c>
      <c r="M511">
        <f t="shared" si="15"/>
        <v>248</v>
      </c>
      <c r="N511">
        <f>Tabla2[[#This Row],[Vendedor tapabocas bien puesto ]]+Tabla2[[#This Row],[Vendedor tapabocas mal puesto ]]+Tabla2[[#This Row],[Vendedor sin tapabocas ]]</f>
        <v>42</v>
      </c>
      <c r="O511" s="57">
        <f>Tabla2[[#This Row],[Tapabocas bien puesto ]]/Tabla2[[#This Row],[Total]]</f>
        <v>0.657258064516129</v>
      </c>
      <c r="P511" s="56">
        <f>Tabla2[[#This Row],[Sin tapabocas]]/Tabla2[[#This Row],[Total]]</f>
        <v>8.0645161290322578E-2</v>
      </c>
      <c r="Q511" s="58">
        <f>Tabla2[[#This Row],[Vendedor tapabocas bien puesto ]]/Tabla2[[#This Row],[Total vendedor]]</f>
        <v>0.45238095238095238</v>
      </c>
      <c r="R511" s="56">
        <f>Tabla2[[#This Row],[Vendedor sin tapabocas ]]/Tabla2[[#This Row],[Total vendedor]]</f>
        <v>7.1428571428571425E-2</v>
      </c>
    </row>
    <row r="512" spans="1:18" x14ac:dyDescent="0.25">
      <c r="A512" s="52">
        <f t="shared" si="14"/>
        <v>44411</v>
      </c>
      <c r="B512" s="28" t="s">
        <v>373</v>
      </c>
      <c r="C512" s="1" t="s">
        <v>374</v>
      </c>
      <c r="D512" s="1" t="s">
        <v>11</v>
      </c>
      <c r="E512" s="1" t="s">
        <v>179</v>
      </c>
      <c r="F512" s="1" t="s">
        <v>14</v>
      </c>
      <c r="G512" s="1">
        <v>328</v>
      </c>
      <c r="H512" s="2">
        <v>115</v>
      </c>
      <c r="I512" s="2">
        <v>38</v>
      </c>
      <c r="J512" s="2">
        <v>36</v>
      </c>
      <c r="K512" s="2">
        <v>47</v>
      </c>
      <c r="L512" s="2">
        <v>7</v>
      </c>
      <c r="M512">
        <f t="shared" si="15"/>
        <v>481</v>
      </c>
      <c r="N512">
        <f>Tabla2[[#This Row],[Vendedor tapabocas bien puesto ]]+Tabla2[[#This Row],[Vendedor tapabocas mal puesto ]]+Tabla2[[#This Row],[Vendedor sin tapabocas ]]</f>
        <v>90</v>
      </c>
      <c r="O512" s="57">
        <f>Tabla2[[#This Row],[Tapabocas bien puesto ]]/Tabla2[[#This Row],[Total]]</f>
        <v>0.68191268191268195</v>
      </c>
      <c r="P512" s="56">
        <f>Tabla2[[#This Row],[Sin tapabocas]]/Tabla2[[#This Row],[Total]]</f>
        <v>7.9002079002079006E-2</v>
      </c>
      <c r="Q512" s="58">
        <f>Tabla2[[#This Row],[Vendedor tapabocas bien puesto ]]/Tabla2[[#This Row],[Total vendedor]]</f>
        <v>0.4</v>
      </c>
      <c r="R512" s="56">
        <f>Tabla2[[#This Row],[Vendedor sin tapabocas ]]/Tabla2[[#This Row],[Total vendedor]]</f>
        <v>7.7777777777777779E-2</v>
      </c>
    </row>
    <row r="513" spans="1:18" x14ac:dyDescent="0.25">
      <c r="A513" s="52">
        <f t="shared" si="14"/>
        <v>44411</v>
      </c>
      <c r="B513" s="28" t="s">
        <v>373</v>
      </c>
      <c r="C513" s="1" t="s">
        <v>135</v>
      </c>
      <c r="D513" s="1" t="s">
        <v>11</v>
      </c>
      <c r="E513" s="1" t="s">
        <v>349</v>
      </c>
      <c r="F513" s="1" t="s">
        <v>13</v>
      </c>
      <c r="G513" s="1">
        <v>157</v>
      </c>
      <c r="H513" s="2">
        <v>38</v>
      </c>
      <c r="I513" s="2">
        <v>13</v>
      </c>
      <c r="J513" s="2">
        <v>13</v>
      </c>
      <c r="K513" s="2">
        <v>21</v>
      </c>
      <c r="L513" s="2">
        <v>10</v>
      </c>
      <c r="M513">
        <f t="shared" si="15"/>
        <v>208</v>
      </c>
      <c r="N513">
        <f>Tabla2[[#This Row],[Vendedor tapabocas bien puesto ]]+Tabla2[[#This Row],[Vendedor tapabocas mal puesto ]]+Tabla2[[#This Row],[Vendedor sin tapabocas ]]</f>
        <v>44</v>
      </c>
      <c r="O513" s="57">
        <f>Tabla2[[#This Row],[Tapabocas bien puesto ]]/Tabla2[[#This Row],[Total]]</f>
        <v>0.75480769230769229</v>
      </c>
      <c r="P513" s="56">
        <f>Tabla2[[#This Row],[Sin tapabocas]]/Tabla2[[#This Row],[Total]]</f>
        <v>6.25E-2</v>
      </c>
      <c r="Q513" s="58">
        <f>Tabla2[[#This Row],[Vendedor tapabocas bien puesto ]]/Tabla2[[#This Row],[Total vendedor]]</f>
        <v>0.29545454545454547</v>
      </c>
      <c r="R513" s="56">
        <f>Tabla2[[#This Row],[Vendedor sin tapabocas ]]/Tabla2[[#This Row],[Total vendedor]]</f>
        <v>0.22727272727272727</v>
      </c>
    </row>
    <row r="514" spans="1:18" x14ac:dyDescent="0.25">
      <c r="A514" s="52">
        <f t="shared" si="14"/>
        <v>44411</v>
      </c>
      <c r="B514" s="28" t="s">
        <v>373</v>
      </c>
      <c r="C514" s="1" t="s">
        <v>375</v>
      </c>
      <c r="D514" s="1" t="s">
        <v>24</v>
      </c>
      <c r="E514" s="1" t="s">
        <v>25</v>
      </c>
      <c r="F514" s="1" t="s">
        <v>14</v>
      </c>
      <c r="G514" s="1">
        <v>114</v>
      </c>
      <c r="H514" s="2">
        <v>21</v>
      </c>
      <c r="I514" s="2">
        <v>2</v>
      </c>
      <c r="J514" s="2">
        <v>8</v>
      </c>
      <c r="K514" s="2">
        <v>11</v>
      </c>
      <c r="L514" s="2">
        <v>1</v>
      </c>
      <c r="M514">
        <f t="shared" si="15"/>
        <v>137</v>
      </c>
      <c r="N514">
        <f>Tabla2[[#This Row],[Vendedor tapabocas bien puesto ]]+Tabla2[[#This Row],[Vendedor tapabocas mal puesto ]]+Tabla2[[#This Row],[Vendedor sin tapabocas ]]</f>
        <v>20</v>
      </c>
      <c r="O514" s="57">
        <f>Tabla2[[#This Row],[Tapabocas bien puesto ]]/Tabla2[[#This Row],[Total]]</f>
        <v>0.83211678832116787</v>
      </c>
      <c r="P514" s="56">
        <f>Tabla2[[#This Row],[Sin tapabocas]]/Tabla2[[#This Row],[Total]]</f>
        <v>1.4598540145985401E-2</v>
      </c>
      <c r="Q514" s="58">
        <f>Tabla2[[#This Row],[Vendedor tapabocas bien puesto ]]/Tabla2[[#This Row],[Total vendedor]]</f>
        <v>0.4</v>
      </c>
      <c r="R514" s="56">
        <f>Tabla2[[#This Row],[Vendedor sin tapabocas ]]/Tabla2[[#This Row],[Total vendedor]]</f>
        <v>0.05</v>
      </c>
    </row>
    <row r="515" spans="1:18" x14ac:dyDescent="0.25">
      <c r="A515" s="52">
        <f t="shared" ref="A515:A567" si="16">DATE(MID(B515,1,4),MID(B515,6,2),MID(B515,9,11))</f>
        <v>44411</v>
      </c>
      <c r="B515" s="28" t="s">
        <v>373</v>
      </c>
      <c r="C515" s="1" t="s">
        <v>162</v>
      </c>
      <c r="D515" s="1" t="s">
        <v>24</v>
      </c>
      <c r="E515" s="1" t="s">
        <v>25</v>
      </c>
      <c r="F515" s="1" t="s">
        <v>15</v>
      </c>
      <c r="G515" s="1">
        <v>283</v>
      </c>
      <c r="H515" s="2">
        <v>46</v>
      </c>
      <c r="I515" s="2">
        <v>4</v>
      </c>
      <c r="J515" s="2">
        <v>24</v>
      </c>
      <c r="K515" s="2">
        <v>13</v>
      </c>
      <c r="L515" s="2">
        <v>0</v>
      </c>
      <c r="M515">
        <f t="shared" ref="M515:M567" si="17">G515+H515+I515</f>
        <v>333</v>
      </c>
      <c r="N515">
        <f>Tabla2[[#This Row],[Vendedor tapabocas bien puesto ]]+Tabla2[[#This Row],[Vendedor tapabocas mal puesto ]]+Tabla2[[#This Row],[Vendedor sin tapabocas ]]</f>
        <v>37</v>
      </c>
      <c r="O515" s="57">
        <f>Tabla2[[#This Row],[Tapabocas bien puesto ]]/Tabla2[[#This Row],[Total]]</f>
        <v>0.8498498498498499</v>
      </c>
      <c r="P515" s="56">
        <f>Tabla2[[#This Row],[Sin tapabocas]]/Tabla2[[#This Row],[Total]]</f>
        <v>1.2012012012012012E-2</v>
      </c>
      <c r="Q515" s="58">
        <f>Tabla2[[#This Row],[Vendedor tapabocas bien puesto ]]/Tabla2[[#This Row],[Total vendedor]]</f>
        <v>0.64864864864864868</v>
      </c>
      <c r="R515" s="56">
        <f>Tabla2[[#This Row],[Vendedor sin tapabocas ]]/Tabla2[[#This Row],[Total vendedor]]</f>
        <v>0</v>
      </c>
    </row>
    <row r="516" spans="1:18" x14ac:dyDescent="0.25">
      <c r="A516" s="52">
        <f t="shared" si="16"/>
        <v>44411</v>
      </c>
      <c r="B516" s="28" t="s">
        <v>373</v>
      </c>
      <c r="C516" s="1" t="s">
        <v>162</v>
      </c>
      <c r="D516" s="1" t="s">
        <v>24</v>
      </c>
      <c r="E516" s="1"/>
      <c r="F516" s="1" t="s">
        <v>14</v>
      </c>
      <c r="G516" s="1">
        <v>150</v>
      </c>
      <c r="H516" s="2">
        <v>49</v>
      </c>
      <c r="I516" s="2">
        <v>7</v>
      </c>
      <c r="J516" s="2">
        <v>11</v>
      </c>
      <c r="K516" s="2">
        <v>4</v>
      </c>
      <c r="L516" s="2">
        <v>2</v>
      </c>
      <c r="M516">
        <f t="shared" si="17"/>
        <v>206</v>
      </c>
      <c r="N516">
        <f>Tabla2[[#This Row],[Vendedor tapabocas bien puesto ]]+Tabla2[[#This Row],[Vendedor tapabocas mal puesto ]]+Tabla2[[#This Row],[Vendedor sin tapabocas ]]</f>
        <v>17</v>
      </c>
      <c r="O516" s="57">
        <f>Tabla2[[#This Row],[Tapabocas bien puesto ]]/Tabla2[[#This Row],[Total]]</f>
        <v>0.72815533980582525</v>
      </c>
      <c r="P516" s="56">
        <f>Tabla2[[#This Row],[Sin tapabocas]]/Tabla2[[#This Row],[Total]]</f>
        <v>3.3980582524271843E-2</v>
      </c>
      <c r="Q516" s="58">
        <f>Tabla2[[#This Row],[Vendedor tapabocas bien puesto ]]/Tabla2[[#This Row],[Total vendedor]]</f>
        <v>0.6470588235294118</v>
      </c>
      <c r="R516" s="56">
        <f>Tabla2[[#This Row],[Vendedor sin tapabocas ]]/Tabla2[[#This Row],[Total vendedor]]</f>
        <v>0.11764705882352941</v>
      </c>
    </row>
    <row r="517" spans="1:18" x14ac:dyDescent="0.25">
      <c r="A517" s="52">
        <f t="shared" si="16"/>
        <v>44411</v>
      </c>
      <c r="B517" s="28" t="s">
        <v>373</v>
      </c>
      <c r="C517" s="1" t="s">
        <v>132</v>
      </c>
      <c r="D517" s="1" t="s">
        <v>110</v>
      </c>
      <c r="E517" s="1" t="s">
        <v>112</v>
      </c>
      <c r="F517" s="1" t="s">
        <v>13</v>
      </c>
      <c r="G517" s="1">
        <v>95</v>
      </c>
      <c r="H517" s="2">
        <v>75</v>
      </c>
      <c r="I517" s="2">
        <v>12</v>
      </c>
      <c r="J517" s="2">
        <v>10</v>
      </c>
      <c r="K517" s="2">
        <v>4</v>
      </c>
      <c r="L517" s="2">
        <v>0</v>
      </c>
      <c r="M517">
        <f t="shared" si="17"/>
        <v>182</v>
      </c>
      <c r="N517">
        <f>Tabla2[[#This Row],[Vendedor tapabocas bien puesto ]]+Tabla2[[#This Row],[Vendedor tapabocas mal puesto ]]+Tabla2[[#This Row],[Vendedor sin tapabocas ]]</f>
        <v>14</v>
      </c>
      <c r="O517" s="57">
        <f>Tabla2[[#This Row],[Tapabocas bien puesto ]]/Tabla2[[#This Row],[Total]]</f>
        <v>0.52197802197802201</v>
      </c>
      <c r="P517" s="56">
        <f>Tabla2[[#This Row],[Sin tapabocas]]/Tabla2[[#This Row],[Total]]</f>
        <v>6.5934065934065936E-2</v>
      </c>
      <c r="Q517" s="58">
        <f>Tabla2[[#This Row],[Vendedor tapabocas bien puesto ]]/Tabla2[[#This Row],[Total vendedor]]</f>
        <v>0.7142857142857143</v>
      </c>
      <c r="R517" s="56">
        <f>Tabla2[[#This Row],[Vendedor sin tapabocas ]]/Tabla2[[#This Row],[Total vendedor]]</f>
        <v>0</v>
      </c>
    </row>
    <row r="518" spans="1:18" x14ac:dyDescent="0.25">
      <c r="A518" s="52">
        <f t="shared" si="16"/>
        <v>44411</v>
      </c>
      <c r="B518" s="28" t="s">
        <v>373</v>
      </c>
      <c r="C518" s="1" t="s">
        <v>132</v>
      </c>
      <c r="D518" s="1" t="s">
        <v>110</v>
      </c>
      <c r="E518" s="1" t="s">
        <v>111</v>
      </c>
      <c r="F518" s="1" t="s">
        <v>14</v>
      </c>
      <c r="G518" s="1">
        <v>94</v>
      </c>
      <c r="H518" s="2">
        <v>53</v>
      </c>
      <c r="I518" s="2">
        <v>3</v>
      </c>
      <c r="J518" s="2">
        <v>12</v>
      </c>
      <c r="K518" s="2">
        <v>5</v>
      </c>
      <c r="L518" s="2">
        <v>0</v>
      </c>
      <c r="M518">
        <f t="shared" si="17"/>
        <v>150</v>
      </c>
      <c r="N518">
        <f>Tabla2[[#This Row],[Vendedor tapabocas bien puesto ]]+Tabla2[[#This Row],[Vendedor tapabocas mal puesto ]]+Tabla2[[#This Row],[Vendedor sin tapabocas ]]</f>
        <v>17</v>
      </c>
      <c r="O518" s="57">
        <f>Tabla2[[#This Row],[Tapabocas bien puesto ]]/Tabla2[[#This Row],[Total]]</f>
        <v>0.62666666666666671</v>
      </c>
      <c r="P518" s="56">
        <f>Tabla2[[#This Row],[Sin tapabocas]]/Tabla2[[#This Row],[Total]]</f>
        <v>0.02</v>
      </c>
      <c r="Q518" s="58">
        <f>Tabla2[[#This Row],[Vendedor tapabocas bien puesto ]]/Tabla2[[#This Row],[Total vendedor]]</f>
        <v>0.70588235294117652</v>
      </c>
      <c r="R518" s="56">
        <f>Tabla2[[#This Row],[Vendedor sin tapabocas ]]/Tabla2[[#This Row],[Total vendedor]]</f>
        <v>0</v>
      </c>
    </row>
    <row r="519" spans="1:18" x14ac:dyDescent="0.25">
      <c r="A519" s="52">
        <f t="shared" si="16"/>
        <v>44411</v>
      </c>
      <c r="B519" s="28" t="s">
        <v>373</v>
      </c>
      <c r="C519" s="1" t="s">
        <v>132</v>
      </c>
      <c r="D519" s="1" t="s">
        <v>110</v>
      </c>
      <c r="E519" s="1" t="s">
        <v>112</v>
      </c>
      <c r="F519" s="1" t="s">
        <v>15</v>
      </c>
      <c r="G519" s="1">
        <v>150</v>
      </c>
      <c r="H519" s="2">
        <v>85</v>
      </c>
      <c r="I519" s="2">
        <v>6</v>
      </c>
      <c r="J519" s="2">
        <v>16</v>
      </c>
      <c r="K519" s="2">
        <v>13</v>
      </c>
      <c r="L519" s="2">
        <v>1</v>
      </c>
      <c r="M519">
        <f t="shared" si="17"/>
        <v>241</v>
      </c>
      <c r="N519">
        <f>Tabla2[[#This Row],[Vendedor tapabocas bien puesto ]]+Tabla2[[#This Row],[Vendedor tapabocas mal puesto ]]+Tabla2[[#This Row],[Vendedor sin tapabocas ]]</f>
        <v>30</v>
      </c>
      <c r="O519" s="57">
        <f>Tabla2[[#This Row],[Tapabocas bien puesto ]]/Tabla2[[#This Row],[Total]]</f>
        <v>0.62240663900414939</v>
      </c>
      <c r="P519" s="56">
        <f>Tabla2[[#This Row],[Sin tapabocas]]/Tabla2[[#This Row],[Total]]</f>
        <v>2.4896265560165973E-2</v>
      </c>
      <c r="Q519" s="58">
        <f>Tabla2[[#This Row],[Vendedor tapabocas bien puesto ]]/Tabla2[[#This Row],[Total vendedor]]</f>
        <v>0.53333333333333333</v>
      </c>
      <c r="R519" s="56">
        <f>Tabla2[[#This Row],[Vendedor sin tapabocas ]]/Tabla2[[#This Row],[Total vendedor]]</f>
        <v>3.3333333333333333E-2</v>
      </c>
    </row>
    <row r="520" spans="1:18" x14ac:dyDescent="0.25">
      <c r="A520" s="52">
        <f t="shared" si="16"/>
        <v>44412</v>
      </c>
      <c r="B520" s="28" t="s">
        <v>376</v>
      </c>
      <c r="C520" s="1" t="s">
        <v>23</v>
      </c>
      <c r="D520" s="1" t="s">
        <v>30</v>
      </c>
      <c r="E520" s="1" t="s">
        <v>32</v>
      </c>
      <c r="F520" s="1" t="s">
        <v>13</v>
      </c>
      <c r="G520" s="1">
        <v>45</v>
      </c>
      <c r="H520" s="2">
        <v>30</v>
      </c>
      <c r="I520" s="2">
        <v>4</v>
      </c>
      <c r="J520" s="2">
        <v>3</v>
      </c>
      <c r="K520" s="2">
        <v>1</v>
      </c>
      <c r="L520" s="2">
        <v>0</v>
      </c>
      <c r="M520">
        <f t="shared" si="17"/>
        <v>79</v>
      </c>
      <c r="N520">
        <f>Tabla2[[#This Row],[Vendedor tapabocas bien puesto ]]+Tabla2[[#This Row],[Vendedor tapabocas mal puesto ]]+Tabla2[[#This Row],[Vendedor sin tapabocas ]]</f>
        <v>4</v>
      </c>
      <c r="O520" s="57">
        <f>Tabla2[[#This Row],[Tapabocas bien puesto ]]/Tabla2[[#This Row],[Total]]</f>
        <v>0.569620253164557</v>
      </c>
      <c r="P520" s="56">
        <f>Tabla2[[#This Row],[Sin tapabocas]]/Tabla2[[#This Row],[Total]]</f>
        <v>5.0632911392405063E-2</v>
      </c>
      <c r="Q520" s="58">
        <f>Tabla2[[#This Row],[Vendedor tapabocas bien puesto ]]/Tabla2[[#This Row],[Total vendedor]]</f>
        <v>0.75</v>
      </c>
      <c r="R520" s="56">
        <f>Tabla2[[#This Row],[Vendedor sin tapabocas ]]/Tabla2[[#This Row],[Total vendedor]]</f>
        <v>0</v>
      </c>
    </row>
    <row r="521" spans="1:18" x14ac:dyDescent="0.25">
      <c r="A521" s="52">
        <f t="shared" si="16"/>
        <v>44412</v>
      </c>
      <c r="B521" s="28" t="s">
        <v>376</v>
      </c>
      <c r="C521" s="1" t="s">
        <v>23</v>
      </c>
      <c r="D521" s="1" t="s">
        <v>30</v>
      </c>
      <c r="E521" s="1" t="s">
        <v>31</v>
      </c>
      <c r="F521" s="1" t="s">
        <v>14</v>
      </c>
      <c r="G521" s="1">
        <v>173</v>
      </c>
      <c r="H521" s="2">
        <v>72</v>
      </c>
      <c r="I521" s="2">
        <v>6</v>
      </c>
      <c r="J521" s="2">
        <v>20</v>
      </c>
      <c r="K521" s="2">
        <v>32</v>
      </c>
      <c r="L521" s="2">
        <v>3</v>
      </c>
      <c r="M521">
        <f t="shared" si="17"/>
        <v>251</v>
      </c>
      <c r="N521">
        <f>Tabla2[[#This Row],[Vendedor tapabocas bien puesto ]]+Tabla2[[#This Row],[Vendedor tapabocas mal puesto ]]+Tabla2[[#This Row],[Vendedor sin tapabocas ]]</f>
        <v>55</v>
      </c>
      <c r="O521" s="57">
        <f>Tabla2[[#This Row],[Tapabocas bien puesto ]]/Tabla2[[#This Row],[Total]]</f>
        <v>0.68924302788844627</v>
      </c>
      <c r="P521" s="56">
        <f>Tabla2[[#This Row],[Sin tapabocas]]/Tabla2[[#This Row],[Total]]</f>
        <v>2.3904382470119521E-2</v>
      </c>
      <c r="Q521" s="58">
        <f>Tabla2[[#This Row],[Vendedor tapabocas bien puesto ]]/Tabla2[[#This Row],[Total vendedor]]</f>
        <v>0.36363636363636365</v>
      </c>
      <c r="R521" s="56">
        <f>Tabla2[[#This Row],[Vendedor sin tapabocas ]]/Tabla2[[#This Row],[Total vendedor]]</f>
        <v>5.4545454545454543E-2</v>
      </c>
    </row>
    <row r="522" spans="1:18" x14ac:dyDescent="0.25">
      <c r="A522" s="52">
        <f t="shared" si="16"/>
        <v>44412</v>
      </c>
      <c r="B522" s="28" t="s">
        <v>376</v>
      </c>
      <c r="C522" s="1" t="s">
        <v>23</v>
      </c>
      <c r="D522" s="1" t="s">
        <v>30</v>
      </c>
      <c r="E522" s="1" t="s">
        <v>31</v>
      </c>
      <c r="F522" s="1" t="s">
        <v>14</v>
      </c>
      <c r="G522" s="1">
        <v>268</v>
      </c>
      <c r="H522" s="2">
        <v>86</v>
      </c>
      <c r="I522" s="2">
        <v>6</v>
      </c>
      <c r="J522" s="2">
        <v>43</v>
      </c>
      <c r="K522" s="2">
        <v>62</v>
      </c>
      <c r="L522" s="2">
        <v>2</v>
      </c>
      <c r="M522">
        <f t="shared" si="17"/>
        <v>360</v>
      </c>
      <c r="N522">
        <f>Tabla2[[#This Row],[Vendedor tapabocas bien puesto ]]+Tabla2[[#This Row],[Vendedor tapabocas mal puesto ]]+Tabla2[[#This Row],[Vendedor sin tapabocas ]]</f>
        <v>107</v>
      </c>
      <c r="O522" s="57">
        <f>Tabla2[[#This Row],[Tapabocas bien puesto ]]/Tabla2[[#This Row],[Total]]</f>
        <v>0.74444444444444446</v>
      </c>
      <c r="P522" s="56">
        <f>Tabla2[[#This Row],[Sin tapabocas]]/Tabla2[[#This Row],[Total]]</f>
        <v>1.6666666666666666E-2</v>
      </c>
      <c r="Q522" s="58">
        <f>Tabla2[[#This Row],[Vendedor tapabocas bien puesto ]]/Tabla2[[#This Row],[Total vendedor]]</f>
        <v>0.40186915887850466</v>
      </c>
      <c r="R522" s="56">
        <f>Tabla2[[#This Row],[Vendedor sin tapabocas ]]/Tabla2[[#This Row],[Total vendedor]]</f>
        <v>1.8691588785046728E-2</v>
      </c>
    </row>
    <row r="523" spans="1:18" x14ac:dyDescent="0.25">
      <c r="A523" s="52">
        <f t="shared" si="16"/>
        <v>44412</v>
      </c>
      <c r="B523" s="28" t="s">
        <v>376</v>
      </c>
      <c r="C523" s="1" t="s">
        <v>135</v>
      </c>
      <c r="D523" s="1" t="s">
        <v>67</v>
      </c>
      <c r="E523" s="1" t="s">
        <v>131</v>
      </c>
      <c r="F523" s="1" t="s">
        <v>13</v>
      </c>
      <c r="G523" s="1">
        <v>12</v>
      </c>
      <c r="H523" s="2">
        <v>15</v>
      </c>
      <c r="I523" s="2">
        <v>0</v>
      </c>
      <c r="J523" s="2">
        <v>2</v>
      </c>
      <c r="K523" s="2">
        <v>0</v>
      </c>
      <c r="L523" s="2">
        <v>3</v>
      </c>
      <c r="M523">
        <f t="shared" si="17"/>
        <v>27</v>
      </c>
      <c r="N523">
        <f>Tabla2[[#This Row],[Vendedor tapabocas bien puesto ]]+Tabla2[[#This Row],[Vendedor tapabocas mal puesto ]]+Tabla2[[#This Row],[Vendedor sin tapabocas ]]</f>
        <v>5</v>
      </c>
      <c r="O523" s="57">
        <f>Tabla2[[#This Row],[Tapabocas bien puesto ]]/Tabla2[[#This Row],[Total]]</f>
        <v>0.44444444444444442</v>
      </c>
      <c r="P523" s="56">
        <f>Tabla2[[#This Row],[Sin tapabocas]]/Tabla2[[#This Row],[Total]]</f>
        <v>0</v>
      </c>
      <c r="Q523" s="58">
        <f>Tabla2[[#This Row],[Vendedor tapabocas bien puesto ]]/Tabla2[[#This Row],[Total vendedor]]</f>
        <v>0.4</v>
      </c>
      <c r="R523" s="56">
        <f>Tabla2[[#This Row],[Vendedor sin tapabocas ]]/Tabla2[[#This Row],[Total vendedor]]</f>
        <v>0.6</v>
      </c>
    </row>
    <row r="524" spans="1:18" x14ac:dyDescent="0.25">
      <c r="A524" s="52">
        <f t="shared" si="16"/>
        <v>44412</v>
      </c>
      <c r="B524" s="28" t="s">
        <v>376</v>
      </c>
      <c r="C524" s="1" t="s">
        <v>162</v>
      </c>
      <c r="D524" s="1" t="s">
        <v>44</v>
      </c>
      <c r="E524" s="1" t="s">
        <v>162</v>
      </c>
      <c r="F524" s="1" t="s">
        <v>13</v>
      </c>
      <c r="G524" s="1">
        <v>283</v>
      </c>
      <c r="H524" s="2">
        <v>46</v>
      </c>
      <c r="I524" s="2">
        <v>4</v>
      </c>
      <c r="J524" s="2">
        <v>36</v>
      </c>
      <c r="K524" s="2">
        <v>42</v>
      </c>
      <c r="L524" s="2">
        <v>6</v>
      </c>
      <c r="M524">
        <f t="shared" si="17"/>
        <v>333</v>
      </c>
      <c r="N524">
        <f>Tabla2[[#This Row],[Vendedor tapabocas bien puesto ]]+Tabla2[[#This Row],[Vendedor tapabocas mal puesto ]]+Tabla2[[#This Row],[Vendedor sin tapabocas ]]</f>
        <v>84</v>
      </c>
      <c r="O524" s="57">
        <f>Tabla2[[#This Row],[Tapabocas bien puesto ]]/Tabla2[[#This Row],[Total]]</f>
        <v>0.8498498498498499</v>
      </c>
      <c r="P524" s="56">
        <f>Tabla2[[#This Row],[Sin tapabocas]]/Tabla2[[#This Row],[Total]]</f>
        <v>1.2012012012012012E-2</v>
      </c>
      <c r="Q524" s="58">
        <f>Tabla2[[#This Row],[Vendedor tapabocas bien puesto ]]/Tabla2[[#This Row],[Total vendedor]]</f>
        <v>0.42857142857142855</v>
      </c>
      <c r="R524" s="56">
        <f>Tabla2[[#This Row],[Vendedor sin tapabocas ]]/Tabla2[[#This Row],[Total vendedor]]</f>
        <v>7.1428571428571425E-2</v>
      </c>
    </row>
    <row r="525" spans="1:18" x14ac:dyDescent="0.25">
      <c r="A525" s="52">
        <f t="shared" si="16"/>
        <v>44412</v>
      </c>
      <c r="B525" s="28" t="s">
        <v>376</v>
      </c>
      <c r="C525" s="1" t="s">
        <v>162</v>
      </c>
      <c r="D525" s="1" t="s">
        <v>44</v>
      </c>
      <c r="E525" s="1" t="s">
        <v>45</v>
      </c>
      <c r="F525" s="1" t="s">
        <v>14</v>
      </c>
      <c r="G525" s="1">
        <v>162</v>
      </c>
      <c r="H525" s="2">
        <v>35</v>
      </c>
      <c r="I525" s="2">
        <v>2</v>
      </c>
      <c r="J525" s="2">
        <v>17</v>
      </c>
      <c r="K525" s="2">
        <v>27</v>
      </c>
      <c r="L525" s="2">
        <v>4</v>
      </c>
      <c r="M525">
        <f t="shared" si="17"/>
        <v>199</v>
      </c>
      <c r="N525">
        <f>Tabla2[[#This Row],[Vendedor tapabocas bien puesto ]]+Tabla2[[#This Row],[Vendedor tapabocas mal puesto ]]+Tabla2[[#This Row],[Vendedor sin tapabocas ]]</f>
        <v>48</v>
      </c>
      <c r="O525" s="57">
        <f>Tabla2[[#This Row],[Tapabocas bien puesto ]]/Tabla2[[#This Row],[Total]]</f>
        <v>0.81407035175879394</v>
      </c>
      <c r="P525" s="56">
        <f>Tabla2[[#This Row],[Sin tapabocas]]/Tabla2[[#This Row],[Total]]</f>
        <v>1.0050251256281407E-2</v>
      </c>
      <c r="Q525" s="58">
        <f>Tabla2[[#This Row],[Vendedor tapabocas bien puesto ]]/Tabla2[[#This Row],[Total vendedor]]</f>
        <v>0.35416666666666669</v>
      </c>
      <c r="R525" s="56">
        <f>Tabla2[[#This Row],[Vendedor sin tapabocas ]]/Tabla2[[#This Row],[Total vendedor]]</f>
        <v>8.3333333333333329E-2</v>
      </c>
    </row>
    <row r="526" spans="1:18" x14ac:dyDescent="0.25">
      <c r="A526" s="52">
        <f t="shared" si="16"/>
        <v>44412</v>
      </c>
      <c r="B526" s="28" t="s">
        <v>376</v>
      </c>
      <c r="C526" s="1" t="s">
        <v>162</v>
      </c>
      <c r="D526" s="1" t="s">
        <v>44</v>
      </c>
      <c r="E526" s="1" t="s">
        <v>45</v>
      </c>
      <c r="F526" s="1" t="s">
        <v>15</v>
      </c>
      <c r="G526" s="1">
        <v>43</v>
      </c>
      <c r="H526" s="2">
        <v>3</v>
      </c>
      <c r="I526" s="2">
        <v>3</v>
      </c>
      <c r="J526" s="2">
        <v>1</v>
      </c>
      <c r="K526" s="2">
        <v>0</v>
      </c>
      <c r="L526" s="2">
        <v>0</v>
      </c>
      <c r="M526">
        <f t="shared" si="17"/>
        <v>49</v>
      </c>
      <c r="N526">
        <f>Tabla2[[#This Row],[Vendedor tapabocas bien puesto ]]+Tabla2[[#This Row],[Vendedor tapabocas mal puesto ]]+Tabla2[[#This Row],[Vendedor sin tapabocas ]]</f>
        <v>1</v>
      </c>
      <c r="O526" s="57">
        <f>Tabla2[[#This Row],[Tapabocas bien puesto ]]/Tabla2[[#This Row],[Total]]</f>
        <v>0.87755102040816324</v>
      </c>
      <c r="P526" s="56">
        <f>Tabla2[[#This Row],[Sin tapabocas]]/Tabla2[[#This Row],[Total]]</f>
        <v>6.1224489795918366E-2</v>
      </c>
      <c r="Q526" s="58">
        <f>Tabla2[[#This Row],[Vendedor tapabocas bien puesto ]]/Tabla2[[#This Row],[Total vendedor]]</f>
        <v>1</v>
      </c>
      <c r="R526" s="56">
        <f>Tabla2[[#This Row],[Vendedor sin tapabocas ]]/Tabla2[[#This Row],[Total vendedor]]</f>
        <v>0</v>
      </c>
    </row>
    <row r="527" spans="1:18" x14ac:dyDescent="0.25">
      <c r="A527" s="52">
        <f t="shared" si="16"/>
        <v>44412</v>
      </c>
      <c r="B527" s="28" t="s">
        <v>376</v>
      </c>
      <c r="C527" s="1" t="s">
        <v>194</v>
      </c>
      <c r="D527" s="1" t="s">
        <v>67</v>
      </c>
      <c r="E527" s="1" t="s">
        <v>377</v>
      </c>
      <c r="F527" s="1" t="s">
        <v>15</v>
      </c>
      <c r="G527" s="1">
        <v>15</v>
      </c>
      <c r="H527" s="2">
        <v>27</v>
      </c>
      <c r="I527" s="2">
        <v>4</v>
      </c>
      <c r="J527" s="2">
        <v>17</v>
      </c>
      <c r="K527" s="2">
        <v>11</v>
      </c>
      <c r="L527" s="2">
        <v>0</v>
      </c>
      <c r="M527">
        <f t="shared" si="17"/>
        <v>46</v>
      </c>
      <c r="N527">
        <f>Tabla2[[#This Row],[Vendedor tapabocas bien puesto ]]+Tabla2[[#This Row],[Vendedor tapabocas mal puesto ]]+Tabla2[[#This Row],[Vendedor sin tapabocas ]]</f>
        <v>28</v>
      </c>
      <c r="O527" s="57">
        <f>Tabla2[[#This Row],[Tapabocas bien puesto ]]/Tabla2[[#This Row],[Total]]</f>
        <v>0.32608695652173914</v>
      </c>
      <c r="P527" s="56">
        <f>Tabla2[[#This Row],[Sin tapabocas]]/Tabla2[[#This Row],[Total]]</f>
        <v>8.6956521739130432E-2</v>
      </c>
      <c r="Q527" s="58">
        <f>Tabla2[[#This Row],[Vendedor tapabocas bien puesto ]]/Tabla2[[#This Row],[Total vendedor]]</f>
        <v>0.6071428571428571</v>
      </c>
      <c r="R527" s="56">
        <f>Tabla2[[#This Row],[Vendedor sin tapabocas ]]/Tabla2[[#This Row],[Total vendedor]]</f>
        <v>0</v>
      </c>
    </row>
    <row r="528" spans="1:18" x14ac:dyDescent="0.25">
      <c r="A528" s="52">
        <f t="shared" si="16"/>
        <v>44412</v>
      </c>
      <c r="B528" s="28" t="s">
        <v>376</v>
      </c>
      <c r="C528" s="1" t="s">
        <v>194</v>
      </c>
      <c r="D528" s="1" t="s">
        <v>67</v>
      </c>
      <c r="E528" s="1" t="s">
        <v>378</v>
      </c>
      <c r="F528" s="1" t="s">
        <v>14</v>
      </c>
      <c r="G528" s="1">
        <v>96</v>
      </c>
      <c r="H528" s="2">
        <v>101</v>
      </c>
      <c r="I528" s="2">
        <v>8</v>
      </c>
      <c r="J528" s="2">
        <v>87</v>
      </c>
      <c r="K528" s="2">
        <v>65</v>
      </c>
      <c r="L528" s="2">
        <v>17</v>
      </c>
      <c r="M528">
        <f t="shared" si="17"/>
        <v>205</v>
      </c>
      <c r="N528">
        <f>Tabla2[[#This Row],[Vendedor tapabocas bien puesto ]]+Tabla2[[#This Row],[Vendedor tapabocas mal puesto ]]+Tabla2[[#This Row],[Vendedor sin tapabocas ]]</f>
        <v>169</v>
      </c>
      <c r="O528" s="57">
        <f>Tabla2[[#This Row],[Tapabocas bien puesto ]]/Tabla2[[#This Row],[Total]]</f>
        <v>0.4682926829268293</v>
      </c>
      <c r="P528" s="56">
        <f>Tabla2[[#This Row],[Sin tapabocas]]/Tabla2[[#This Row],[Total]]</f>
        <v>3.9024390243902439E-2</v>
      </c>
      <c r="Q528" s="58">
        <f>Tabla2[[#This Row],[Vendedor tapabocas bien puesto ]]/Tabla2[[#This Row],[Total vendedor]]</f>
        <v>0.51479289940828399</v>
      </c>
      <c r="R528" s="56">
        <f>Tabla2[[#This Row],[Vendedor sin tapabocas ]]/Tabla2[[#This Row],[Total vendedor]]</f>
        <v>0.10059171597633136</v>
      </c>
    </row>
    <row r="529" spans="1:18" x14ac:dyDescent="0.25">
      <c r="A529" s="52">
        <f t="shared" si="16"/>
        <v>44412</v>
      </c>
      <c r="B529" s="28" t="s">
        <v>376</v>
      </c>
      <c r="C529" s="1" t="s">
        <v>132</v>
      </c>
      <c r="D529" s="1" t="s">
        <v>80</v>
      </c>
      <c r="E529" s="1" t="s">
        <v>80</v>
      </c>
      <c r="F529" s="1" t="s">
        <v>29</v>
      </c>
      <c r="G529" s="1">
        <v>166</v>
      </c>
      <c r="H529" s="2">
        <v>58</v>
      </c>
      <c r="I529" s="2">
        <v>8</v>
      </c>
      <c r="J529" s="2">
        <v>8</v>
      </c>
      <c r="K529" s="2">
        <v>19</v>
      </c>
      <c r="L529" s="2">
        <v>0</v>
      </c>
      <c r="M529">
        <f t="shared" si="17"/>
        <v>232</v>
      </c>
      <c r="N529">
        <f>Tabla2[[#This Row],[Vendedor tapabocas bien puesto ]]+Tabla2[[#This Row],[Vendedor tapabocas mal puesto ]]+Tabla2[[#This Row],[Vendedor sin tapabocas ]]</f>
        <v>27</v>
      </c>
      <c r="O529" s="57">
        <f>Tabla2[[#This Row],[Tapabocas bien puesto ]]/Tabla2[[#This Row],[Total]]</f>
        <v>0.71551724137931039</v>
      </c>
      <c r="P529" s="56">
        <f>Tabla2[[#This Row],[Sin tapabocas]]/Tabla2[[#This Row],[Total]]</f>
        <v>3.4482758620689655E-2</v>
      </c>
      <c r="Q529" s="58">
        <f>Tabla2[[#This Row],[Vendedor tapabocas bien puesto ]]/Tabla2[[#This Row],[Total vendedor]]</f>
        <v>0.29629629629629628</v>
      </c>
      <c r="R529" s="56">
        <f>Tabla2[[#This Row],[Vendedor sin tapabocas ]]/Tabla2[[#This Row],[Total vendedor]]</f>
        <v>0</v>
      </c>
    </row>
    <row r="530" spans="1:18" x14ac:dyDescent="0.25">
      <c r="A530" s="52">
        <f t="shared" si="16"/>
        <v>44412</v>
      </c>
      <c r="B530" s="28" t="s">
        <v>376</v>
      </c>
      <c r="C530" s="1" t="s">
        <v>132</v>
      </c>
      <c r="D530" s="1" t="s">
        <v>80</v>
      </c>
      <c r="E530" s="1" t="s">
        <v>80</v>
      </c>
      <c r="F530" s="1" t="s">
        <v>14</v>
      </c>
      <c r="G530" s="1">
        <v>125</v>
      </c>
      <c r="H530" s="2">
        <v>80</v>
      </c>
      <c r="I530" s="2">
        <v>5</v>
      </c>
      <c r="J530" s="2">
        <v>4</v>
      </c>
      <c r="K530" s="2">
        <v>2</v>
      </c>
      <c r="L530" s="2">
        <v>0</v>
      </c>
      <c r="M530">
        <f t="shared" si="17"/>
        <v>210</v>
      </c>
      <c r="N530">
        <f>Tabla2[[#This Row],[Vendedor tapabocas bien puesto ]]+Tabla2[[#This Row],[Vendedor tapabocas mal puesto ]]+Tabla2[[#This Row],[Vendedor sin tapabocas ]]</f>
        <v>6</v>
      </c>
      <c r="O530" s="57">
        <f>Tabla2[[#This Row],[Tapabocas bien puesto ]]/Tabla2[[#This Row],[Total]]</f>
        <v>0.59523809523809523</v>
      </c>
      <c r="P530" s="56">
        <f>Tabla2[[#This Row],[Sin tapabocas]]/Tabla2[[#This Row],[Total]]</f>
        <v>2.3809523809523808E-2</v>
      </c>
      <c r="Q530" s="58">
        <f>Tabla2[[#This Row],[Vendedor tapabocas bien puesto ]]/Tabla2[[#This Row],[Total vendedor]]</f>
        <v>0.66666666666666663</v>
      </c>
      <c r="R530" s="56">
        <f>Tabla2[[#This Row],[Vendedor sin tapabocas ]]/Tabla2[[#This Row],[Total vendedor]]</f>
        <v>0</v>
      </c>
    </row>
    <row r="531" spans="1:18" x14ac:dyDescent="0.25">
      <c r="A531" s="52">
        <f t="shared" si="16"/>
        <v>44412</v>
      </c>
      <c r="B531" s="28" t="s">
        <v>376</v>
      </c>
      <c r="C531" s="1" t="s">
        <v>132</v>
      </c>
      <c r="D531" s="1" t="s">
        <v>80</v>
      </c>
      <c r="E531" s="1" t="s">
        <v>80</v>
      </c>
      <c r="F531" s="1" t="s">
        <v>15</v>
      </c>
      <c r="G531" s="1">
        <v>110</v>
      </c>
      <c r="H531" s="2">
        <v>65</v>
      </c>
      <c r="I531" s="2">
        <v>7</v>
      </c>
      <c r="J531" s="2">
        <v>22</v>
      </c>
      <c r="K531" s="2">
        <v>15</v>
      </c>
      <c r="L531" s="2">
        <v>4</v>
      </c>
      <c r="M531">
        <f t="shared" si="17"/>
        <v>182</v>
      </c>
      <c r="N531">
        <f>Tabla2[[#This Row],[Vendedor tapabocas bien puesto ]]+Tabla2[[#This Row],[Vendedor tapabocas mal puesto ]]+Tabla2[[#This Row],[Vendedor sin tapabocas ]]</f>
        <v>41</v>
      </c>
      <c r="O531" s="57">
        <f>Tabla2[[#This Row],[Tapabocas bien puesto ]]/Tabla2[[#This Row],[Total]]</f>
        <v>0.60439560439560436</v>
      </c>
      <c r="P531" s="56">
        <f>Tabla2[[#This Row],[Sin tapabocas]]/Tabla2[[#This Row],[Total]]</f>
        <v>3.8461538461538464E-2</v>
      </c>
      <c r="Q531" s="58">
        <f>Tabla2[[#This Row],[Vendedor tapabocas bien puesto ]]/Tabla2[[#This Row],[Total vendedor]]</f>
        <v>0.53658536585365857</v>
      </c>
      <c r="R531" s="56">
        <f>Tabla2[[#This Row],[Vendedor sin tapabocas ]]/Tabla2[[#This Row],[Total vendedor]]</f>
        <v>9.7560975609756101E-2</v>
      </c>
    </row>
    <row r="532" spans="1:18" x14ac:dyDescent="0.25">
      <c r="A532" s="52">
        <f t="shared" si="16"/>
        <v>44413</v>
      </c>
      <c r="B532" s="28" t="s">
        <v>379</v>
      </c>
      <c r="C532" s="1" t="s">
        <v>135</v>
      </c>
      <c r="D532" s="1" t="s">
        <v>11</v>
      </c>
      <c r="E532" s="1" t="s">
        <v>349</v>
      </c>
      <c r="F532" s="1" t="s">
        <v>13</v>
      </c>
      <c r="G532" s="1">
        <v>102</v>
      </c>
      <c r="H532" s="2">
        <v>25</v>
      </c>
      <c r="I532" s="2">
        <v>6</v>
      </c>
      <c r="J532" s="2">
        <v>7</v>
      </c>
      <c r="K532" s="2">
        <v>16</v>
      </c>
      <c r="L532" s="2">
        <v>0</v>
      </c>
      <c r="M532">
        <f t="shared" si="17"/>
        <v>133</v>
      </c>
      <c r="N532">
        <f>Tabla2[[#This Row],[Vendedor tapabocas bien puesto ]]+Tabla2[[#This Row],[Vendedor tapabocas mal puesto ]]+Tabla2[[#This Row],[Vendedor sin tapabocas ]]</f>
        <v>23</v>
      </c>
      <c r="O532" s="57">
        <f>Tabla2[[#This Row],[Tapabocas bien puesto ]]/Tabla2[[#This Row],[Total]]</f>
        <v>0.76691729323308266</v>
      </c>
      <c r="P532" s="56">
        <f>Tabla2[[#This Row],[Sin tapabocas]]/Tabla2[[#This Row],[Total]]</f>
        <v>4.5112781954887216E-2</v>
      </c>
      <c r="Q532" s="58">
        <f>Tabla2[[#This Row],[Vendedor tapabocas bien puesto ]]/Tabla2[[#This Row],[Total vendedor]]</f>
        <v>0.30434782608695654</v>
      </c>
      <c r="R532" s="56">
        <f>Tabla2[[#This Row],[Vendedor sin tapabocas ]]/Tabla2[[#This Row],[Total vendedor]]</f>
        <v>0</v>
      </c>
    </row>
    <row r="533" spans="1:18" x14ac:dyDescent="0.25">
      <c r="A533" s="52">
        <f t="shared" si="16"/>
        <v>44413</v>
      </c>
      <c r="B533" s="28" t="s">
        <v>379</v>
      </c>
      <c r="C533" s="1" t="s">
        <v>135</v>
      </c>
      <c r="D533" s="1" t="s">
        <v>11</v>
      </c>
      <c r="E533" s="1" t="s">
        <v>349</v>
      </c>
      <c r="F533" s="1" t="s">
        <v>14</v>
      </c>
      <c r="G533" s="1">
        <v>71</v>
      </c>
      <c r="H533" s="2">
        <v>36</v>
      </c>
      <c r="I533" s="2">
        <v>6</v>
      </c>
      <c r="J533" s="2">
        <v>8</v>
      </c>
      <c r="K533" s="2">
        <v>23</v>
      </c>
      <c r="L533" s="2">
        <v>4</v>
      </c>
      <c r="M533">
        <f t="shared" si="17"/>
        <v>113</v>
      </c>
      <c r="N533">
        <f>Tabla2[[#This Row],[Vendedor tapabocas bien puesto ]]+Tabla2[[#This Row],[Vendedor tapabocas mal puesto ]]+Tabla2[[#This Row],[Vendedor sin tapabocas ]]</f>
        <v>35</v>
      </c>
      <c r="O533" s="57">
        <f>Tabla2[[#This Row],[Tapabocas bien puesto ]]/Tabla2[[#This Row],[Total]]</f>
        <v>0.62831858407079644</v>
      </c>
      <c r="P533" s="56">
        <f>Tabla2[[#This Row],[Sin tapabocas]]/Tabla2[[#This Row],[Total]]</f>
        <v>5.3097345132743362E-2</v>
      </c>
      <c r="Q533" s="58">
        <f>Tabla2[[#This Row],[Vendedor tapabocas bien puesto ]]/Tabla2[[#This Row],[Total vendedor]]</f>
        <v>0.22857142857142856</v>
      </c>
      <c r="R533" s="56">
        <f>Tabla2[[#This Row],[Vendedor sin tapabocas ]]/Tabla2[[#This Row],[Total vendedor]]</f>
        <v>0.11428571428571428</v>
      </c>
    </row>
    <row r="534" spans="1:18" x14ac:dyDescent="0.25">
      <c r="A534" s="52">
        <f t="shared" si="16"/>
        <v>44413</v>
      </c>
      <c r="B534" s="28" t="s">
        <v>379</v>
      </c>
      <c r="C534" s="1" t="s">
        <v>194</v>
      </c>
      <c r="D534" s="1" t="s">
        <v>11</v>
      </c>
      <c r="E534" s="1" t="s">
        <v>179</v>
      </c>
      <c r="F534" s="1" t="s">
        <v>14</v>
      </c>
      <c r="G534" s="1">
        <v>179</v>
      </c>
      <c r="H534" s="2">
        <v>46</v>
      </c>
      <c r="I534" s="2">
        <v>13</v>
      </c>
      <c r="J534" s="2">
        <v>21</v>
      </c>
      <c r="K534" s="2">
        <v>61</v>
      </c>
      <c r="L534" s="2">
        <v>11</v>
      </c>
      <c r="M534">
        <f t="shared" si="17"/>
        <v>238</v>
      </c>
      <c r="N534">
        <f>Tabla2[[#This Row],[Vendedor tapabocas bien puesto ]]+Tabla2[[#This Row],[Vendedor tapabocas mal puesto ]]+Tabla2[[#This Row],[Vendedor sin tapabocas ]]</f>
        <v>93</v>
      </c>
      <c r="O534" s="57">
        <f>Tabla2[[#This Row],[Tapabocas bien puesto ]]/Tabla2[[#This Row],[Total]]</f>
        <v>0.75210084033613445</v>
      </c>
      <c r="P534" s="56">
        <f>Tabla2[[#This Row],[Sin tapabocas]]/Tabla2[[#This Row],[Total]]</f>
        <v>5.4621848739495799E-2</v>
      </c>
      <c r="Q534" s="58">
        <f>Tabla2[[#This Row],[Vendedor tapabocas bien puesto ]]/Tabla2[[#This Row],[Total vendedor]]</f>
        <v>0.22580645161290322</v>
      </c>
      <c r="R534" s="56">
        <f>Tabla2[[#This Row],[Vendedor sin tapabocas ]]/Tabla2[[#This Row],[Total vendedor]]</f>
        <v>0.11827956989247312</v>
      </c>
    </row>
    <row r="535" spans="1:18" x14ac:dyDescent="0.25">
      <c r="A535" s="52">
        <f t="shared" si="16"/>
        <v>44413</v>
      </c>
      <c r="B535" s="28" t="s">
        <v>379</v>
      </c>
      <c r="C535" s="1" t="s">
        <v>23</v>
      </c>
      <c r="D535" s="1" t="s">
        <v>24</v>
      </c>
      <c r="E535" s="1" t="s">
        <v>75</v>
      </c>
      <c r="F535" s="1" t="s">
        <v>14</v>
      </c>
      <c r="G535" s="1">
        <v>63</v>
      </c>
      <c r="H535" s="2">
        <v>28</v>
      </c>
      <c r="I535" s="2">
        <v>3</v>
      </c>
      <c r="J535" s="2">
        <v>10</v>
      </c>
      <c r="K535" s="2">
        <v>7</v>
      </c>
      <c r="L535" s="2">
        <v>0</v>
      </c>
      <c r="M535">
        <f t="shared" si="17"/>
        <v>94</v>
      </c>
      <c r="N535">
        <f>Tabla2[[#This Row],[Vendedor tapabocas bien puesto ]]+Tabla2[[#This Row],[Vendedor tapabocas mal puesto ]]+Tabla2[[#This Row],[Vendedor sin tapabocas ]]</f>
        <v>17</v>
      </c>
      <c r="O535" s="57">
        <f>Tabla2[[#This Row],[Tapabocas bien puesto ]]/Tabla2[[#This Row],[Total]]</f>
        <v>0.67021276595744683</v>
      </c>
      <c r="P535" s="56">
        <f>Tabla2[[#This Row],[Sin tapabocas]]/Tabla2[[#This Row],[Total]]</f>
        <v>3.1914893617021274E-2</v>
      </c>
      <c r="Q535" s="58">
        <f>Tabla2[[#This Row],[Vendedor tapabocas bien puesto ]]/Tabla2[[#This Row],[Total vendedor]]</f>
        <v>0.58823529411764708</v>
      </c>
      <c r="R535" s="56">
        <f>Tabla2[[#This Row],[Vendedor sin tapabocas ]]/Tabla2[[#This Row],[Total vendedor]]</f>
        <v>0</v>
      </c>
    </row>
    <row r="536" spans="1:18" x14ac:dyDescent="0.25">
      <c r="A536" s="52">
        <f t="shared" si="16"/>
        <v>44413</v>
      </c>
      <c r="B536" s="28" t="s">
        <v>379</v>
      </c>
      <c r="C536" s="1" t="s">
        <v>23</v>
      </c>
      <c r="D536" s="1" t="s">
        <v>24</v>
      </c>
      <c r="E536" s="1" t="s">
        <v>289</v>
      </c>
      <c r="F536" s="1" t="s">
        <v>15</v>
      </c>
      <c r="G536" s="1">
        <v>100</v>
      </c>
      <c r="H536" s="2">
        <v>33</v>
      </c>
      <c r="I536" s="2">
        <v>6</v>
      </c>
      <c r="J536" s="2">
        <v>24</v>
      </c>
      <c r="K536" s="2">
        <v>23</v>
      </c>
      <c r="L536" s="2">
        <v>0</v>
      </c>
      <c r="M536">
        <f t="shared" si="17"/>
        <v>139</v>
      </c>
      <c r="N536">
        <f>Tabla2[[#This Row],[Vendedor tapabocas bien puesto ]]+Tabla2[[#This Row],[Vendedor tapabocas mal puesto ]]+Tabla2[[#This Row],[Vendedor sin tapabocas ]]</f>
        <v>47</v>
      </c>
      <c r="O536" s="57">
        <f>Tabla2[[#This Row],[Tapabocas bien puesto ]]/Tabla2[[#This Row],[Total]]</f>
        <v>0.71942446043165464</v>
      </c>
      <c r="P536" s="56">
        <f>Tabla2[[#This Row],[Sin tapabocas]]/Tabla2[[#This Row],[Total]]</f>
        <v>4.3165467625899283E-2</v>
      </c>
      <c r="Q536" s="58">
        <f>Tabla2[[#This Row],[Vendedor tapabocas bien puesto ]]/Tabla2[[#This Row],[Total vendedor]]</f>
        <v>0.51063829787234039</v>
      </c>
      <c r="R536" s="56">
        <f>Tabla2[[#This Row],[Vendedor sin tapabocas ]]/Tabla2[[#This Row],[Total vendedor]]</f>
        <v>0</v>
      </c>
    </row>
    <row r="537" spans="1:18" x14ac:dyDescent="0.25">
      <c r="A537" s="52">
        <f t="shared" si="16"/>
        <v>44413</v>
      </c>
      <c r="B537" s="28" t="s">
        <v>379</v>
      </c>
      <c r="C537" s="1" t="s">
        <v>23</v>
      </c>
      <c r="D537" s="1" t="s">
        <v>24</v>
      </c>
      <c r="E537" s="1" t="s">
        <v>289</v>
      </c>
      <c r="F537" s="1" t="s">
        <v>14</v>
      </c>
      <c r="G537" s="1">
        <v>81</v>
      </c>
      <c r="H537" s="2">
        <v>33</v>
      </c>
      <c r="I537" s="2">
        <v>1</v>
      </c>
      <c r="J537" s="2">
        <v>17</v>
      </c>
      <c r="K537" s="2">
        <v>9</v>
      </c>
      <c r="L537" s="2">
        <v>0</v>
      </c>
      <c r="M537">
        <f t="shared" si="17"/>
        <v>115</v>
      </c>
      <c r="N537">
        <f>Tabla2[[#This Row],[Vendedor tapabocas bien puesto ]]+Tabla2[[#This Row],[Vendedor tapabocas mal puesto ]]+Tabla2[[#This Row],[Vendedor sin tapabocas ]]</f>
        <v>26</v>
      </c>
      <c r="O537" s="57">
        <f>Tabla2[[#This Row],[Tapabocas bien puesto ]]/Tabla2[[#This Row],[Total]]</f>
        <v>0.70434782608695656</v>
      </c>
      <c r="P537" s="56">
        <f>Tabla2[[#This Row],[Sin tapabocas]]/Tabla2[[#This Row],[Total]]</f>
        <v>8.6956521739130436E-3</v>
      </c>
      <c r="Q537" s="58">
        <f>Tabla2[[#This Row],[Vendedor tapabocas bien puesto ]]/Tabla2[[#This Row],[Total vendedor]]</f>
        <v>0.65384615384615385</v>
      </c>
      <c r="R537" s="56">
        <f>Tabla2[[#This Row],[Vendedor sin tapabocas ]]/Tabla2[[#This Row],[Total vendedor]]</f>
        <v>0</v>
      </c>
    </row>
    <row r="538" spans="1:18" x14ac:dyDescent="0.25">
      <c r="A538" s="52">
        <f t="shared" si="16"/>
        <v>44413</v>
      </c>
      <c r="B538" s="28" t="s">
        <v>379</v>
      </c>
      <c r="C538" s="1" t="s">
        <v>132</v>
      </c>
      <c r="D538" s="1" t="s">
        <v>48</v>
      </c>
      <c r="E538" s="1" t="s">
        <v>51</v>
      </c>
      <c r="F538" s="1" t="s">
        <v>14</v>
      </c>
      <c r="G538" s="1">
        <v>96</v>
      </c>
      <c r="H538" s="2">
        <v>40</v>
      </c>
      <c r="I538" s="2">
        <v>5</v>
      </c>
      <c r="J538" s="2">
        <v>19</v>
      </c>
      <c r="K538" s="2">
        <v>17</v>
      </c>
      <c r="L538" s="2">
        <v>0</v>
      </c>
      <c r="M538">
        <f t="shared" si="17"/>
        <v>141</v>
      </c>
      <c r="N538">
        <f>Tabla2[[#This Row],[Vendedor tapabocas bien puesto ]]+Tabla2[[#This Row],[Vendedor tapabocas mal puesto ]]+Tabla2[[#This Row],[Vendedor sin tapabocas ]]</f>
        <v>36</v>
      </c>
      <c r="O538" s="57">
        <f>Tabla2[[#This Row],[Tapabocas bien puesto ]]/Tabla2[[#This Row],[Total]]</f>
        <v>0.68085106382978722</v>
      </c>
      <c r="P538" s="56">
        <f>Tabla2[[#This Row],[Sin tapabocas]]/Tabla2[[#This Row],[Total]]</f>
        <v>3.5460992907801421E-2</v>
      </c>
      <c r="Q538" s="58">
        <f>Tabla2[[#This Row],[Vendedor tapabocas bien puesto ]]/Tabla2[[#This Row],[Total vendedor]]</f>
        <v>0.52777777777777779</v>
      </c>
      <c r="R538" s="56">
        <f>Tabla2[[#This Row],[Vendedor sin tapabocas ]]/Tabla2[[#This Row],[Total vendedor]]</f>
        <v>0</v>
      </c>
    </row>
    <row r="539" spans="1:18" x14ac:dyDescent="0.25">
      <c r="A539" s="52">
        <f t="shared" si="16"/>
        <v>44413</v>
      </c>
      <c r="B539" s="28" t="s">
        <v>379</v>
      </c>
      <c r="C539" s="1" t="s">
        <v>132</v>
      </c>
      <c r="D539" s="1" t="s">
        <v>44</v>
      </c>
      <c r="E539" s="1" t="s">
        <v>380</v>
      </c>
      <c r="F539" s="1" t="s">
        <v>29</v>
      </c>
      <c r="G539" s="1">
        <v>143</v>
      </c>
      <c r="H539" s="2">
        <v>35</v>
      </c>
      <c r="I539" s="2">
        <v>2</v>
      </c>
      <c r="J539" s="2">
        <v>15</v>
      </c>
      <c r="K539" s="2">
        <v>11</v>
      </c>
      <c r="L539" s="2">
        <v>1</v>
      </c>
      <c r="M539">
        <f t="shared" si="17"/>
        <v>180</v>
      </c>
      <c r="N539">
        <f>Tabla2[[#This Row],[Vendedor tapabocas bien puesto ]]+Tabla2[[#This Row],[Vendedor tapabocas mal puesto ]]+Tabla2[[#This Row],[Vendedor sin tapabocas ]]</f>
        <v>27</v>
      </c>
      <c r="O539" s="57">
        <f>Tabla2[[#This Row],[Tapabocas bien puesto ]]/Tabla2[[#This Row],[Total]]</f>
        <v>0.7944444444444444</v>
      </c>
      <c r="P539" s="56">
        <f>Tabla2[[#This Row],[Sin tapabocas]]/Tabla2[[#This Row],[Total]]</f>
        <v>1.1111111111111112E-2</v>
      </c>
      <c r="Q539" s="58">
        <f>Tabla2[[#This Row],[Vendedor tapabocas bien puesto ]]/Tabla2[[#This Row],[Total vendedor]]</f>
        <v>0.55555555555555558</v>
      </c>
      <c r="R539" s="56">
        <f>Tabla2[[#This Row],[Vendedor sin tapabocas ]]/Tabla2[[#This Row],[Total vendedor]]</f>
        <v>3.7037037037037035E-2</v>
      </c>
    </row>
    <row r="540" spans="1:18" x14ac:dyDescent="0.25">
      <c r="A540" s="52">
        <f t="shared" si="16"/>
        <v>44413</v>
      </c>
      <c r="B540" s="28" t="s">
        <v>379</v>
      </c>
      <c r="C540" s="1" t="s">
        <v>132</v>
      </c>
      <c r="D540" s="1" t="s">
        <v>48</v>
      </c>
      <c r="E540" s="1" t="s">
        <v>51</v>
      </c>
      <c r="F540" s="1" t="s">
        <v>14</v>
      </c>
      <c r="G540" s="1">
        <v>294</v>
      </c>
      <c r="H540" s="2">
        <v>184</v>
      </c>
      <c r="I540" s="2">
        <v>94</v>
      </c>
      <c r="J540" s="2">
        <v>38</v>
      </c>
      <c r="K540" s="2">
        <v>28</v>
      </c>
      <c r="L540" s="2">
        <v>17</v>
      </c>
      <c r="M540">
        <f t="shared" si="17"/>
        <v>572</v>
      </c>
      <c r="N540">
        <f>Tabla2[[#This Row],[Vendedor tapabocas bien puesto ]]+Tabla2[[#This Row],[Vendedor tapabocas mal puesto ]]+Tabla2[[#This Row],[Vendedor sin tapabocas ]]</f>
        <v>83</v>
      </c>
      <c r="O540" s="57">
        <f>Tabla2[[#This Row],[Tapabocas bien puesto ]]/Tabla2[[#This Row],[Total]]</f>
        <v>0.51398601398601396</v>
      </c>
      <c r="P540" s="56">
        <f>Tabla2[[#This Row],[Sin tapabocas]]/Tabla2[[#This Row],[Total]]</f>
        <v>0.16433566433566432</v>
      </c>
      <c r="Q540" s="58">
        <f>Tabla2[[#This Row],[Vendedor tapabocas bien puesto ]]/Tabla2[[#This Row],[Total vendedor]]</f>
        <v>0.45783132530120479</v>
      </c>
      <c r="R540" s="56">
        <f>Tabla2[[#This Row],[Vendedor sin tapabocas ]]/Tabla2[[#This Row],[Total vendedor]]</f>
        <v>0.20481927710843373</v>
      </c>
    </row>
    <row r="541" spans="1:18" x14ac:dyDescent="0.25">
      <c r="A541" s="52">
        <f t="shared" si="16"/>
        <v>44414</v>
      </c>
      <c r="B541" s="28" t="s">
        <v>381</v>
      </c>
      <c r="C541" s="1" t="s">
        <v>132</v>
      </c>
      <c r="D541" s="1" t="s">
        <v>18</v>
      </c>
      <c r="E541" s="1" t="s">
        <v>372</v>
      </c>
      <c r="F541" s="1" t="s">
        <v>14</v>
      </c>
      <c r="G541" s="1">
        <v>117</v>
      </c>
      <c r="H541" s="2">
        <v>68</v>
      </c>
      <c r="I541" s="2">
        <v>17</v>
      </c>
      <c r="J541" s="2">
        <v>36</v>
      </c>
      <c r="K541" s="2">
        <v>17</v>
      </c>
      <c r="L541" s="2">
        <v>3</v>
      </c>
      <c r="M541">
        <f t="shared" si="17"/>
        <v>202</v>
      </c>
      <c r="N541">
        <f>Tabla2[[#This Row],[Vendedor tapabocas bien puesto ]]+Tabla2[[#This Row],[Vendedor tapabocas mal puesto ]]+Tabla2[[#This Row],[Vendedor sin tapabocas ]]</f>
        <v>56</v>
      </c>
      <c r="O541" s="57">
        <f>Tabla2[[#This Row],[Tapabocas bien puesto ]]/Tabla2[[#This Row],[Total]]</f>
        <v>0.57920792079207917</v>
      </c>
      <c r="P541" s="56">
        <f>Tabla2[[#This Row],[Sin tapabocas]]/Tabla2[[#This Row],[Total]]</f>
        <v>8.4158415841584164E-2</v>
      </c>
      <c r="Q541" s="58">
        <f>Tabla2[[#This Row],[Vendedor tapabocas bien puesto ]]/Tabla2[[#This Row],[Total vendedor]]</f>
        <v>0.6428571428571429</v>
      </c>
      <c r="R541" s="56">
        <f>Tabla2[[#This Row],[Vendedor sin tapabocas ]]/Tabla2[[#This Row],[Total vendedor]]</f>
        <v>5.3571428571428568E-2</v>
      </c>
    </row>
    <row r="542" spans="1:18" x14ac:dyDescent="0.25">
      <c r="A542" s="52">
        <f t="shared" si="16"/>
        <v>44414</v>
      </c>
      <c r="B542" s="28" t="s">
        <v>381</v>
      </c>
      <c r="C542" s="1" t="s">
        <v>132</v>
      </c>
      <c r="D542" s="1" t="s">
        <v>18</v>
      </c>
      <c r="E542" s="1" t="s">
        <v>19</v>
      </c>
      <c r="F542" s="1" t="s">
        <v>15</v>
      </c>
      <c r="G542" s="1">
        <v>130</v>
      </c>
      <c r="H542" s="2">
        <v>24</v>
      </c>
      <c r="I542" s="2">
        <v>3</v>
      </c>
      <c r="J542" s="2">
        <v>31</v>
      </c>
      <c r="K542" s="2">
        <v>10</v>
      </c>
      <c r="L542" s="2">
        <v>5</v>
      </c>
      <c r="M542">
        <f t="shared" si="17"/>
        <v>157</v>
      </c>
      <c r="N542">
        <f>Tabla2[[#This Row],[Vendedor tapabocas bien puesto ]]+Tabla2[[#This Row],[Vendedor tapabocas mal puesto ]]+Tabla2[[#This Row],[Vendedor sin tapabocas ]]</f>
        <v>46</v>
      </c>
      <c r="O542" s="57">
        <f>Tabla2[[#This Row],[Tapabocas bien puesto ]]/Tabla2[[#This Row],[Total]]</f>
        <v>0.82802547770700641</v>
      </c>
      <c r="P542" s="56">
        <f>Tabla2[[#This Row],[Sin tapabocas]]/Tabla2[[#This Row],[Total]]</f>
        <v>1.9108280254777069E-2</v>
      </c>
      <c r="Q542" s="58">
        <f>Tabla2[[#This Row],[Vendedor tapabocas bien puesto ]]/Tabla2[[#This Row],[Total vendedor]]</f>
        <v>0.67391304347826086</v>
      </c>
      <c r="R542" s="56">
        <f>Tabla2[[#This Row],[Vendedor sin tapabocas ]]/Tabla2[[#This Row],[Total vendedor]]</f>
        <v>0.10869565217391304</v>
      </c>
    </row>
    <row r="543" spans="1:18" x14ac:dyDescent="0.25">
      <c r="A543" s="52">
        <f t="shared" si="16"/>
        <v>44414</v>
      </c>
      <c r="B543" s="28" t="s">
        <v>381</v>
      </c>
      <c r="C543" s="1" t="s">
        <v>132</v>
      </c>
      <c r="D543" s="1" t="s">
        <v>18</v>
      </c>
      <c r="E543" s="1" t="s">
        <v>382</v>
      </c>
      <c r="F543" s="1" t="s">
        <v>13</v>
      </c>
      <c r="G543" s="1">
        <v>129</v>
      </c>
      <c r="H543" s="2">
        <v>23</v>
      </c>
      <c r="I543" s="2">
        <v>16</v>
      </c>
      <c r="J543" s="2">
        <v>39</v>
      </c>
      <c r="K543" s="2">
        <v>15</v>
      </c>
      <c r="L543" s="2">
        <v>8</v>
      </c>
      <c r="M543">
        <f t="shared" si="17"/>
        <v>168</v>
      </c>
      <c r="N543">
        <f>Tabla2[[#This Row],[Vendedor tapabocas bien puesto ]]+Tabla2[[#This Row],[Vendedor tapabocas mal puesto ]]+Tabla2[[#This Row],[Vendedor sin tapabocas ]]</f>
        <v>62</v>
      </c>
      <c r="O543" s="57">
        <f>Tabla2[[#This Row],[Tapabocas bien puesto ]]/Tabla2[[#This Row],[Total]]</f>
        <v>0.7678571428571429</v>
      </c>
      <c r="P543" s="56">
        <f>Tabla2[[#This Row],[Sin tapabocas]]/Tabla2[[#This Row],[Total]]</f>
        <v>9.5238095238095233E-2</v>
      </c>
      <c r="Q543" s="58">
        <f>Tabla2[[#This Row],[Vendedor tapabocas bien puesto ]]/Tabla2[[#This Row],[Total vendedor]]</f>
        <v>0.62903225806451613</v>
      </c>
      <c r="R543" s="56">
        <f>Tabla2[[#This Row],[Vendedor sin tapabocas ]]/Tabla2[[#This Row],[Total vendedor]]</f>
        <v>0.12903225806451613</v>
      </c>
    </row>
    <row r="544" spans="1:18" x14ac:dyDescent="0.25">
      <c r="A544" s="52">
        <f t="shared" si="16"/>
        <v>44414</v>
      </c>
      <c r="B544" s="28" t="s">
        <v>381</v>
      </c>
      <c r="C544" s="1" t="s">
        <v>135</v>
      </c>
      <c r="D544" s="1" t="s">
        <v>16</v>
      </c>
      <c r="E544" s="1" t="s">
        <v>17</v>
      </c>
      <c r="F544" s="1" t="s">
        <v>14</v>
      </c>
      <c r="G544" s="1">
        <v>120</v>
      </c>
      <c r="H544" s="2">
        <v>56</v>
      </c>
      <c r="I544" s="2">
        <v>6</v>
      </c>
      <c r="J544" s="2">
        <v>29</v>
      </c>
      <c r="K544" s="2">
        <v>37</v>
      </c>
      <c r="L544" s="2">
        <v>7</v>
      </c>
      <c r="M544">
        <f t="shared" si="17"/>
        <v>182</v>
      </c>
      <c r="N544">
        <f>Tabla2[[#This Row],[Vendedor tapabocas bien puesto ]]+Tabla2[[#This Row],[Vendedor tapabocas mal puesto ]]+Tabla2[[#This Row],[Vendedor sin tapabocas ]]</f>
        <v>73</v>
      </c>
      <c r="O544" s="57">
        <f>Tabla2[[#This Row],[Tapabocas bien puesto ]]/Tabla2[[#This Row],[Total]]</f>
        <v>0.65934065934065933</v>
      </c>
      <c r="P544" s="56">
        <f>Tabla2[[#This Row],[Sin tapabocas]]/Tabla2[[#This Row],[Total]]</f>
        <v>3.2967032967032968E-2</v>
      </c>
      <c r="Q544" s="58">
        <f>Tabla2[[#This Row],[Vendedor tapabocas bien puesto ]]/Tabla2[[#This Row],[Total vendedor]]</f>
        <v>0.39726027397260272</v>
      </c>
      <c r="R544" s="56">
        <f>Tabla2[[#This Row],[Vendedor sin tapabocas ]]/Tabla2[[#This Row],[Total vendedor]]</f>
        <v>9.5890410958904104E-2</v>
      </c>
    </row>
    <row r="545" spans="1:18" x14ac:dyDescent="0.25">
      <c r="A545" s="52">
        <f t="shared" si="16"/>
        <v>44414</v>
      </c>
      <c r="B545" s="28" t="s">
        <v>381</v>
      </c>
      <c r="C545" s="1" t="s">
        <v>135</v>
      </c>
      <c r="D545" s="1" t="s">
        <v>16</v>
      </c>
      <c r="E545" s="1" t="s">
        <v>17</v>
      </c>
      <c r="F545" s="1" t="s">
        <v>13</v>
      </c>
      <c r="G545" s="1">
        <v>163</v>
      </c>
      <c r="H545" s="2">
        <v>50</v>
      </c>
      <c r="I545" s="2">
        <v>5</v>
      </c>
      <c r="J545" s="2">
        <v>12</v>
      </c>
      <c r="K545" s="2">
        <v>56</v>
      </c>
      <c r="L545" s="2">
        <v>13</v>
      </c>
      <c r="M545">
        <f t="shared" si="17"/>
        <v>218</v>
      </c>
      <c r="N545">
        <f>Tabla2[[#This Row],[Vendedor tapabocas bien puesto ]]+Tabla2[[#This Row],[Vendedor tapabocas mal puesto ]]+Tabla2[[#This Row],[Vendedor sin tapabocas ]]</f>
        <v>81</v>
      </c>
      <c r="O545" s="57">
        <f>Tabla2[[#This Row],[Tapabocas bien puesto ]]/Tabla2[[#This Row],[Total]]</f>
        <v>0.74770642201834858</v>
      </c>
      <c r="P545" s="56">
        <f>Tabla2[[#This Row],[Sin tapabocas]]/Tabla2[[#This Row],[Total]]</f>
        <v>2.2935779816513763E-2</v>
      </c>
      <c r="Q545" s="58">
        <f>Tabla2[[#This Row],[Vendedor tapabocas bien puesto ]]/Tabla2[[#This Row],[Total vendedor]]</f>
        <v>0.14814814814814814</v>
      </c>
      <c r="R545" s="56">
        <f>Tabla2[[#This Row],[Vendedor sin tapabocas ]]/Tabla2[[#This Row],[Total vendedor]]</f>
        <v>0.16049382716049382</v>
      </c>
    </row>
    <row r="546" spans="1:18" x14ac:dyDescent="0.25">
      <c r="A546" s="52">
        <f t="shared" si="16"/>
        <v>44414</v>
      </c>
      <c r="B546" s="28" t="s">
        <v>381</v>
      </c>
      <c r="C546" s="1" t="s">
        <v>135</v>
      </c>
      <c r="D546" s="1" t="s">
        <v>16</v>
      </c>
      <c r="E546" s="1" t="s">
        <v>383</v>
      </c>
      <c r="F546" s="1" t="s">
        <v>15</v>
      </c>
      <c r="G546" s="1">
        <v>95</v>
      </c>
      <c r="H546" s="2">
        <v>40</v>
      </c>
      <c r="I546" s="2">
        <v>14</v>
      </c>
      <c r="J546" s="2">
        <v>18</v>
      </c>
      <c r="K546" s="2">
        <v>27</v>
      </c>
      <c r="L546" s="2">
        <v>2</v>
      </c>
      <c r="M546">
        <f t="shared" si="17"/>
        <v>149</v>
      </c>
      <c r="N546">
        <f>Tabla2[[#This Row],[Vendedor tapabocas bien puesto ]]+Tabla2[[#This Row],[Vendedor tapabocas mal puesto ]]+Tabla2[[#This Row],[Vendedor sin tapabocas ]]</f>
        <v>47</v>
      </c>
      <c r="O546" s="57">
        <f>Tabla2[[#This Row],[Tapabocas bien puesto ]]/Tabla2[[#This Row],[Total]]</f>
        <v>0.63758389261744963</v>
      </c>
      <c r="P546" s="56">
        <f>Tabla2[[#This Row],[Sin tapabocas]]/Tabla2[[#This Row],[Total]]</f>
        <v>9.3959731543624164E-2</v>
      </c>
      <c r="Q546" s="58">
        <f>Tabla2[[#This Row],[Vendedor tapabocas bien puesto ]]/Tabla2[[#This Row],[Total vendedor]]</f>
        <v>0.38297872340425532</v>
      </c>
      <c r="R546" s="56">
        <f>Tabla2[[#This Row],[Vendedor sin tapabocas ]]/Tabla2[[#This Row],[Total vendedor]]</f>
        <v>4.2553191489361701E-2</v>
      </c>
    </row>
    <row r="547" spans="1:18" x14ac:dyDescent="0.25">
      <c r="A547" s="52">
        <f t="shared" si="16"/>
        <v>44420</v>
      </c>
      <c r="B547" s="28" t="s">
        <v>384</v>
      </c>
      <c r="C547" s="1" t="s">
        <v>23</v>
      </c>
      <c r="D547" s="1" t="s">
        <v>24</v>
      </c>
      <c r="E547" s="1" t="s">
        <v>75</v>
      </c>
      <c r="F547" s="1" t="s">
        <v>14</v>
      </c>
      <c r="G547" s="1">
        <v>114</v>
      </c>
      <c r="H547" s="2">
        <v>21</v>
      </c>
      <c r="I547" s="2">
        <v>9</v>
      </c>
      <c r="J547" s="2">
        <v>7</v>
      </c>
      <c r="K547" s="2">
        <v>4</v>
      </c>
      <c r="L547" s="2">
        <v>0</v>
      </c>
      <c r="M547">
        <f t="shared" si="17"/>
        <v>144</v>
      </c>
      <c r="N547">
        <f>Tabla2[[#This Row],[Vendedor tapabocas bien puesto ]]+Tabla2[[#This Row],[Vendedor tapabocas mal puesto ]]+Tabla2[[#This Row],[Vendedor sin tapabocas ]]</f>
        <v>11</v>
      </c>
      <c r="O547" s="57">
        <f>Tabla2[[#This Row],[Tapabocas bien puesto ]]/Tabla2[[#This Row],[Total]]</f>
        <v>0.79166666666666663</v>
      </c>
      <c r="P547" s="56">
        <f>Tabla2[[#This Row],[Sin tapabocas]]/Tabla2[[#This Row],[Total]]</f>
        <v>6.25E-2</v>
      </c>
      <c r="Q547" s="58">
        <f>Tabla2[[#This Row],[Vendedor tapabocas bien puesto ]]/Tabla2[[#This Row],[Total vendedor]]</f>
        <v>0.63636363636363635</v>
      </c>
      <c r="R547" s="56">
        <f>Tabla2[[#This Row],[Vendedor sin tapabocas ]]/Tabla2[[#This Row],[Total vendedor]]</f>
        <v>0</v>
      </c>
    </row>
    <row r="548" spans="1:18" x14ac:dyDescent="0.25">
      <c r="A548" s="52">
        <f t="shared" si="16"/>
        <v>44420</v>
      </c>
      <c r="B548" s="28" t="s">
        <v>384</v>
      </c>
      <c r="C548" s="1" t="s">
        <v>23</v>
      </c>
      <c r="D548" s="1" t="s">
        <v>24</v>
      </c>
      <c r="E548" s="1" t="s">
        <v>289</v>
      </c>
      <c r="F548" s="1" t="s">
        <v>15</v>
      </c>
      <c r="G548" s="1">
        <v>180</v>
      </c>
      <c r="H548" s="2">
        <v>40</v>
      </c>
      <c r="I548" s="2">
        <v>7</v>
      </c>
      <c r="J548" s="2">
        <v>16</v>
      </c>
      <c r="K548" s="2">
        <v>5</v>
      </c>
      <c r="L548" s="2">
        <v>1</v>
      </c>
      <c r="M548">
        <f t="shared" si="17"/>
        <v>227</v>
      </c>
      <c r="N548">
        <f>Tabla2[[#This Row],[Vendedor tapabocas bien puesto ]]+Tabla2[[#This Row],[Vendedor tapabocas mal puesto ]]+Tabla2[[#This Row],[Vendedor sin tapabocas ]]</f>
        <v>22</v>
      </c>
      <c r="O548" s="57">
        <f>Tabla2[[#This Row],[Tapabocas bien puesto ]]/Tabla2[[#This Row],[Total]]</f>
        <v>0.79295154185022021</v>
      </c>
      <c r="P548" s="56">
        <f>Tabla2[[#This Row],[Sin tapabocas]]/Tabla2[[#This Row],[Total]]</f>
        <v>3.0837004405286344E-2</v>
      </c>
      <c r="Q548" s="58">
        <f>Tabla2[[#This Row],[Vendedor tapabocas bien puesto ]]/Tabla2[[#This Row],[Total vendedor]]</f>
        <v>0.72727272727272729</v>
      </c>
      <c r="R548" s="56">
        <f>Tabla2[[#This Row],[Vendedor sin tapabocas ]]/Tabla2[[#This Row],[Total vendedor]]</f>
        <v>4.5454545454545456E-2</v>
      </c>
    </row>
    <row r="549" spans="1:18" x14ac:dyDescent="0.25">
      <c r="A549" s="52">
        <f t="shared" si="16"/>
        <v>44420</v>
      </c>
      <c r="B549" s="28" t="s">
        <v>384</v>
      </c>
      <c r="C549" s="1" t="s">
        <v>23</v>
      </c>
      <c r="D549" s="1" t="s">
        <v>24</v>
      </c>
      <c r="E549" s="1" t="s">
        <v>289</v>
      </c>
      <c r="F549" s="1" t="s">
        <v>14</v>
      </c>
      <c r="G549" s="1">
        <v>158</v>
      </c>
      <c r="H549" s="2">
        <v>32</v>
      </c>
      <c r="I549" s="2">
        <v>4</v>
      </c>
      <c r="J549" s="2">
        <v>8</v>
      </c>
      <c r="K549" s="2">
        <v>5</v>
      </c>
      <c r="L549" s="2">
        <v>1</v>
      </c>
      <c r="M549">
        <f t="shared" si="17"/>
        <v>194</v>
      </c>
      <c r="N549">
        <f>Tabla2[[#This Row],[Vendedor tapabocas bien puesto ]]+Tabla2[[#This Row],[Vendedor tapabocas mal puesto ]]+Tabla2[[#This Row],[Vendedor sin tapabocas ]]</f>
        <v>14</v>
      </c>
      <c r="O549" s="57">
        <f>Tabla2[[#This Row],[Tapabocas bien puesto ]]/Tabla2[[#This Row],[Total]]</f>
        <v>0.81443298969072164</v>
      </c>
      <c r="P549" s="56">
        <f>Tabla2[[#This Row],[Sin tapabocas]]/Tabla2[[#This Row],[Total]]</f>
        <v>2.0618556701030927E-2</v>
      </c>
      <c r="Q549" s="58">
        <f>Tabla2[[#This Row],[Vendedor tapabocas bien puesto ]]/Tabla2[[#This Row],[Total vendedor]]</f>
        <v>0.5714285714285714</v>
      </c>
      <c r="R549" s="56">
        <f>Tabla2[[#This Row],[Vendedor sin tapabocas ]]/Tabla2[[#This Row],[Total vendedor]]</f>
        <v>7.1428571428571425E-2</v>
      </c>
    </row>
    <row r="550" spans="1:18" x14ac:dyDescent="0.25">
      <c r="A550" s="52">
        <f t="shared" si="16"/>
        <v>44425</v>
      </c>
      <c r="B550" s="28" t="s">
        <v>385</v>
      </c>
      <c r="C550" s="1" t="s">
        <v>23</v>
      </c>
      <c r="D550" s="1" t="s">
        <v>36</v>
      </c>
      <c r="E550" s="1" t="s">
        <v>31</v>
      </c>
      <c r="F550" s="1" t="s">
        <v>15</v>
      </c>
      <c r="G550" s="1">
        <v>254</v>
      </c>
      <c r="H550" s="2">
        <v>42</v>
      </c>
      <c r="I550" s="2">
        <v>7</v>
      </c>
      <c r="J550" s="2">
        <v>31</v>
      </c>
      <c r="K550" s="2">
        <v>36</v>
      </c>
      <c r="L550" s="2">
        <v>3</v>
      </c>
      <c r="M550">
        <f t="shared" si="17"/>
        <v>303</v>
      </c>
      <c r="N550">
        <f>Tabla2[[#This Row],[Vendedor tapabocas bien puesto ]]+Tabla2[[#This Row],[Vendedor tapabocas mal puesto ]]+Tabla2[[#This Row],[Vendedor sin tapabocas ]]</f>
        <v>70</v>
      </c>
      <c r="O550" s="57">
        <f>Tabla2[[#This Row],[Tapabocas bien puesto ]]/Tabla2[[#This Row],[Total]]</f>
        <v>0.83828382838283833</v>
      </c>
      <c r="P550" s="56">
        <f>Tabla2[[#This Row],[Sin tapabocas]]/Tabla2[[#This Row],[Total]]</f>
        <v>2.3102310231023101E-2</v>
      </c>
      <c r="Q550" s="58">
        <f>Tabla2[[#This Row],[Vendedor tapabocas bien puesto ]]/Tabla2[[#This Row],[Total vendedor]]</f>
        <v>0.44285714285714284</v>
      </c>
      <c r="R550" s="56">
        <f>Tabla2[[#This Row],[Vendedor sin tapabocas ]]/Tabla2[[#This Row],[Total vendedor]]</f>
        <v>4.2857142857142858E-2</v>
      </c>
    </row>
    <row r="551" spans="1:18" x14ac:dyDescent="0.25">
      <c r="A551" s="52">
        <f t="shared" si="16"/>
        <v>44425</v>
      </c>
      <c r="B551" s="28" t="s">
        <v>385</v>
      </c>
      <c r="C551" s="1" t="s">
        <v>23</v>
      </c>
      <c r="D551" s="1" t="s">
        <v>36</v>
      </c>
      <c r="E551" s="1" t="s">
        <v>31</v>
      </c>
      <c r="F551" s="1" t="s">
        <v>14</v>
      </c>
      <c r="G551" s="1">
        <v>149</v>
      </c>
      <c r="H551" s="2">
        <v>24</v>
      </c>
      <c r="I551" s="2">
        <v>6</v>
      </c>
      <c r="J551" s="2">
        <v>12</v>
      </c>
      <c r="K551" s="2">
        <v>5</v>
      </c>
      <c r="L551" s="2">
        <v>2</v>
      </c>
      <c r="M551">
        <f t="shared" si="17"/>
        <v>179</v>
      </c>
      <c r="N551">
        <f>Tabla2[[#This Row],[Vendedor tapabocas bien puesto ]]+Tabla2[[#This Row],[Vendedor tapabocas mal puesto ]]+Tabla2[[#This Row],[Vendedor sin tapabocas ]]</f>
        <v>19</v>
      </c>
      <c r="O551" s="57">
        <f>Tabla2[[#This Row],[Tapabocas bien puesto ]]/Tabla2[[#This Row],[Total]]</f>
        <v>0.83240223463687146</v>
      </c>
      <c r="P551" s="56">
        <f>Tabla2[[#This Row],[Sin tapabocas]]/Tabla2[[#This Row],[Total]]</f>
        <v>3.3519553072625698E-2</v>
      </c>
      <c r="Q551" s="58">
        <f>Tabla2[[#This Row],[Vendedor tapabocas bien puesto ]]/Tabla2[[#This Row],[Total vendedor]]</f>
        <v>0.63157894736842102</v>
      </c>
      <c r="R551" s="56">
        <f>Tabla2[[#This Row],[Vendedor sin tapabocas ]]/Tabla2[[#This Row],[Total vendedor]]</f>
        <v>0.10526315789473684</v>
      </c>
    </row>
    <row r="552" spans="1:18" x14ac:dyDescent="0.25">
      <c r="A552" s="52">
        <f t="shared" si="16"/>
        <v>44425</v>
      </c>
      <c r="B552" s="28" t="s">
        <v>385</v>
      </c>
      <c r="C552" s="1" t="s">
        <v>23</v>
      </c>
      <c r="D552" s="1" t="s">
        <v>36</v>
      </c>
      <c r="E552" s="1" t="s">
        <v>31</v>
      </c>
      <c r="F552" s="1" t="s">
        <v>29</v>
      </c>
      <c r="G552" s="1">
        <v>131</v>
      </c>
      <c r="H552" s="2">
        <v>24</v>
      </c>
      <c r="I552" s="2">
        <v>3</v>
      </c>
      <c r="J552" s="2">
        <v>0</v>
      </c>
      <c r="K552" s="2">
        <v>2</v>
      </c>
      <c r="L552" s="2">
        <v>0</v>
      </c>
      <c r="M552">
        <f t="shared" si="17"/>
        <v>158</v>
      </c>
      <c r="N552">
        <f>Tabla2[[#This Row],[Vendedor tapabocas bien puesto ]]+Tabla2[[#This Row],[Vendedor tapabocas mal puesto ]]+Tabla2[[#This Row],[Vendedor sin tapabocas ]]</f>
        <v>2</v>
      </c>
      <c r="O552" s="57">
        <f>Tabla2[[#This Row],[Tapabocas bien puesto ]]/Tabla2[[#This Row],[Total]]</f>
        <v>0.82911392405063289</v>
      </c>
      <c r="P552" s="56">
        <f>Tabla2[[#This Row],[Sin tapabocas]]/Tabla2[[#This Row],[Total]]</f>
        <v>1.8987341772151899E-2</v>
      </c>
      <c r="Q552" s="58">
        <f>Tabla2[[#This Row],[Vendedor tapabocas bien puesto ]]/Tabla2[[#This Row],[Total vendedor]]</f>
        <v>0</v>
      </c>
      <c r="R552" s="56">
        <f>Tabla2[[#This Row],[Vendedor sin tapabocas ]]/Tabla2[[#This Row],[Total vendedor]]</f>
        <v>0</v>
      </c>
    </row>
    <row r="553" spans="1:18" x14ac:dyDescent="0.25">
      <c r="A553" s="52">
        <f t="shared" si="16"/>
        <v>44425</v>
      </c>
      <c r="B553" s="28" t="s">
        <v>385</v>
      </c>
      <c r="C553" s="1" t="s">
        <v>196</v>
      </c>
      <c r="D553" s="1" t="s">
        <v>110</v>
      </c>
      <c r="E553" s="1" t="s">
        <v>112</v>
      </c>
      <c r="F553" s="1" t="s">
        <v>13</v>
      </c>
      <c r="G553" s="1">
        <v>35</v>
      </c>
      <c r="H553" s="2">
        <v>18</v>
      </c>
      <c r="I553" s="2">
        <v>4</v>
      </c>
      <c r="J553" s="2">
        <v>9</v>
      </c>
      <c r="K553" s="2">
        <v>2</v>
      </c>
      <c r="L553" s="2">
        <v>0</v>
      </c>
      <c r="M553">
        <f t="shared" si="17"/>
        <v>57</v>
      </c>
      <c r="N553">
        <f>Tabla2[[#This Row],[Vendedor tapabocas bien puesto ]]+Tabla2[[#This Row],[Vendedor tapabocas mal puesto ]]+Tabla2[[#This Row],[Vendedor sin tapabocas ]]</f>
        <v>11</v>
      </c>
      <c r="O553" s="57">
        <f>Tabla2[[#This Row],[Tapabocas bien puesto ]]/Tabla2[[#This Row],[Total]]</f>
        <v>0.61403508771929827</v>
      </c>
      <c r="P553" s="56">
        <f>Tabla2[[#This Row],[Sin tapabocas]]/Tabla2[[#This Row],[Total]]</f>
        <v>7.0175438596491224E-2</v>
      </c>
      <c r="Q553" s="58">
        <f>Tabla2[[#This Row],[Vendedor tapabocas bien puesto ]]/Tabla2[[#This Row],[Total vendedor]]</f>
        <v>0.81818181818181823</v>
      </c>
      <c r="R553" s="56">
        <f>Tabla2[[#This Row],[Vendedor sin tapabocas ]]/Tabla2[[#This Row],[Total vendedor]]</f>
        <v>0</v>
      </c>
    </row>
    <row r="554" spans="1:18" x14ac:dyDescent="0.25">
      <c r="A554" s="52">
        <f t="shared" si="16"/>
        <v>44425</v>
      </c>
      <c r="B554" s="28" t="s">
        <v>385</v>
      </c>
      <c r="C554" s="1" t="s">
        <v>196</v>
      </c>
      <c r="D554" s="1" t="s">
        <v>110</v>
      </c>
      <c r="E554" s="1" t="s">
        <v>112</v>
      </c>
      <c r="F554" s="1" t="s">
        <v>15</v>
      </c>
      <c r="G554" s="1">
        <v>140</v>
      </c>
      <c r="H554" s="2">
        <v>75</v>
      </c>
      <c r="I554" s="2">
        <v>8</v>
      </c>
      <c r="J554" s="2">
        <v>28</v>
      </c>
      <c r="K554" s="2">
        <v>20</v>
      </c>
      <c r="L554" s="2">
        <v>4</v>
      </c>
      <c r="M554">
        <f t="shared" si="17"/>
        <v>223</v>
      </c>
      <c r="N554">
        <f>Tabla2[[#This Row],[Vendedor tapabocas bien puesto ]]+Tabla2[[#This Row],[Vendedor tapabocas mal puesto ]]+Tabla2[[#This Row],[Vendedor sin tapabocas ]]</f>
        <v>52</v>
      </c>
      <c r="O554" s="57">
        <f>Tabla2[[#This Row],[Tapabocas bien puesto ]]/Tabla2[[#This Row],[Total]]</f>
        <v>0.62780269058295968</v>
      </c>
      <c r="P554" s="56">
        <f>Tabla2[[#This Row],[Sin tapabocas]]/Tabla2[[#This Row],[Total]]</f>
        <v>3.5874439461883408E-2</v>
      </c>
      <c r="Q554" s="58">
        <f>Tabla2[[#This Row],[Vendedor tapabocas bien puesto ]]/Tabla2[[#This Row],[Total vendedor]]</f>
        <v>0.53846153846153844</v>
      </c>
      <c r="R554" s="56">
        <f>Tabla2[[#This Row],[Vendedor sin tapabocas ]]/Tabla2[[#This Row],[Total vendedor]]</f>
        <v>7.6923076923076927E-2</v>
      </c>
    </row>
    <row r="555" spans="1:18" x14ac:dyDescent="0.25">
      <c r="A555" s="52">
        <f t="shared" si="16"/>
        <v>44426</v>
      </c>
      <c r="B555" s="28" t="s">
        <v>386</v>
      </c>
      <c r="C555" s="1" t="s">
        <v>298</v>
      </c>
      <c r="D555" s="1" t="s">
        <v>65</v>
      </c>
      <c r="E555" s="1" t="s">
        <v>389</v>
      </c>
      <c r="F555" s="1" t="s">
        <v>13</v>
      </c>
      <c r="G555" s="1">
        <v>188</v>
      </c>
      <c r="H555" s="2">
        <v>39</v>
      </c>
      <c r="I555" s="2">
        <v>6</v>
      </c>
      <c r="J555" s="2">
        <v>21</v>
      </c>
      <c r="K555" s="2">
        <v>34</v>
      </c>
      <c r="L555" s="2">
        <v>2</v>
      </c>
      <c r="M555">
        <f t="shared" si="17"/>
        <v>233</v>
      </c>
      <c r="N555">
        <f>Tabla2[[#This Row],[Vendedor tapabocas bien puesto ]]+Tabla2[[#This Row],[Vendedor tapabocas mal puesto ]]+Tabla2[[#This Row],[Vendedor sin tapabocas ]]</f>
        <v>57</v>
      </c>
      <c r="O555" s="57">
        <f>Tabla2[[#This Row],[Tapabocas bien puesto ]]/Tabla2[[#This Row],[Total]]</f>
        <v>0.80686695278969955</v>
      </c>
      <c r="P555" s="56">
        <f>Tabla2[[#This Row],[Sin tapabocas]]/Tabla2[[#This Row],[Total]]</f>
        <v>2.575107296137339E-2</v>
      </c>
      <c r="Q555" s="58">
        <f>Tabla2[[#This Row],[Vendedor tapabocas bien puesto ]]/Tabla2[[#This Row],[Total vendedor]]</f>
        <v>0.36842105263157893</v>
      </c>
      <c r="R555" s="56">
        <f>Tabla2[[#This Row],[Vendedor sin tapabocas ]]/Tabla2[[#This Row],[Total vendedor]]</f>
        <v>3.5087719298245612E-2</v>
      </c>
    </row>
    <row r="556" spans="1:18" x14ac:dyDescent="0.25">
      <c r="A556" s="52">
        <f t="shared" si="16"/>
        <v>44426</v>
      </c>
      <c r="B556" s="28" t="s">
        <v>386</v>
      </c>
      <c r="C556" s="1" t="s">
        <v>357</v>
      </c>
      <c r="D556" s="1" t="s">
        <v>65</v>
      </c>
      <c r="E556" s="1" t="s">
        <v>390</v>
      </c>
      <c r="F556" s="1" t="s">
        <v>14</v>
      </c>
      <c r="G556" s="1">
        <v>159</v>
      </c>
      <c r="H556" s="2">
        <v>52</v>
      </c>
      <c r="I556" s="2">
        <v>7</v>
      </c>
      <c r="J556" s="2">
        <v>13</v>
      </c>
      <c r="K556" s="2">
        <v>44</v>
      </c>
      <c r="L556" s="2">
        <v>11</v>
      </c>
      <c r="M556">
        <f t="shared" si="17"/>
        <v>218</v>
      </c>
      <c r="N556">
        <f>Tabla2[[#This Row],[Vendedor tapabocas bien puesto ]]+Tabla2[[#This Row],[Vendedor tapabocas mal puesto ]]+Tabla2[[#This Row],[Vendedor sin tapabocas ]]</f>
        <v>68</v>
      </c>
      <c r="O556" s="57">
        <f>Tabla2[[#This Row],[Tapabocas bien puesto ]]/Tabla2[[#This Row],[Total]]</f>
        <v>0.72935779816513757</v>
      </c>
      <c r="P556" s="56">
        <f>Tabla2[[#This Row],[Sin tapabocas]]/Tabla2[[#This Row],[Total]]</f>
        <v>3.2110091743119268E-2</v>
      </c>
      <c r="Q556" s="58">
        <f>Tabla2[[#This Row],[Vendedor tapabocas bien puesto ]]/Tabla2[[#This Row],[Total vendedor]]</f>
        <v>0.19117647058823528</v>
      </c>
      <c r="R556" s="56">
        <f>Tabla2[[#This Row],[Vendedor sin tapabocas ]]/Tabla2[[#This Row],[Total vendedor]]</f>
        <v>0.16176470588235295</v>
      </c>
    </row>
    <row r="557" spans="1:18" x14ac:dyDescent="0.25">
      <c r="A557" s="52">
        <f t="shared" si="16"/>
        <v>44426</v>
      </c>
      <c r="B557" s="28" t="s">
        <v>386</v>
      </c>
      <c r="C557" s="1" t="s">
        <v>357</v>
      </c>
      <c r="D557" s="1" t="s">
        <v>65</v>
      </c>
      <c r="E557" s="1" t="s">
        <v>391</v>
      </c>
      <c r="F557" s="1" t="s">
        <v>15</v>
      </c>
      <c r="G557" s="1">
        <v>151</v>
      </c>
      <c r="H557" s="2">
        <v>81</v>
      </c>
      <c r="I557" s="2">
        <v>7</v>
      </c>
      <c r="J557" s="2">
        <v>30</v>
      </c>
      <c r="K557" s="2">
        <v>79</v>
      </c>
      <c r="L557" s="2">
        <v>4</v>
      </c>
      <c r="M557">
        <f t="shared" si="17"/>
        <v>239</v>
      </c>
      <c r="N557">
        <f>Tabla2[[#This Row],[Vendedor tapabocas bien puesto ]]+Tabla2[[#This Row],[Vendedor tapabocas mal puesto ]]+Tabla2[[#This Row],[Vendedor sin tapabocas ]]</f>
        <v>113</v>
      </c>
      <c r="O557" s="57">
        <f>Tabla2[[#This Row],[Tapabocas bien puesto ]]/Tabla2[[#This Row],[Total]]</f>
        <v>0.63179916317991636</v>
      </c>
      <c r="P557" s="56">
        <f>Tabla2[[#This Row],[Sin tapabocas]]/Tabla2[[#This Row],[Total]]</f>
        <v>2.9288702928870293E-2</v>
      </c>
      <c r="Q557" s="58">
        <f>Tabla2[[#This Row],[Vendedor tapabocas bien puesto ]]/Tabla2[[#This Row],[Total vendedor]]</f>
        <v>0.26548672566371684</v>
      </c>
      <c r="R557" s="56">
        <f>Tabla2[[#This Row],[Vendedor sin tapabocas ]]/Tabla2[[#This Row],[Total vendedor]]</f>
        <v>3.5398230088495575E-2</v>
      </c>
    </row>
    <row r="558" spans="1:18" x14ac:dyDescent="0.25">
      <c r="A558" s="52">
        <f t="shared" si="16"/>
        <v>44427</v>
      </c>
      <c r="B558" s="28" t="s">
        <v>387</v>
      </c>
      <c r="C558" s="1" t="s">
        <v>10</v>
      </c>
      <c r="D558" s="1" t="s">
        <v>67</v>
      </c>
      <c r="E558" s="1" t="s">
        <v>97</v>
      </c>
      <c r="F558" s="1" t="s">
        <v>13</v>
      </c>
      <c r="G558" s="1">
        <v>86</v>
      </c>
      <c r="H558" s="2">
        <v>21</v>
      </c>
      <c r="I558" s="2">
        <v>9</v>
      </c>
      <c r="J558" s="2">
        <v>1</v>
      </c>
      <c r="K558" s="2">
        <v>0</v>
      </c>
      <c r="L558" s="2">
        <v>0</v>
      </c>
      <c r="M558">
        <f t="shared" si="17"/>
        <v>116</v>
      </c>
      <c r="N558">
        <f>Tabla2[[#This Row],[Vendedor tapabocas bien puesto ]]+Tabla2[[#This Row],[Vendedor tapabocas mal puesto ]]+Tabla2[[#This Row],[Vendedor sin tapabocas ]]</f>
        <v>1</v>
      </c>
      <c r="O558" s="57">
        <f>Tabla2[[#This Row],[Tapabocas bien puesto ]]/Tabla2[[#This Row],[Total]]</f>
        <v>0.74137931034482762</v>
      </c>
      <c r="P558" s="56">
        <f>Tabla2[[#This Row],[Sin tapabocas]]/Tabla2[[#This Row],[Total]]</f>
        <v>7.7586206896551727E-2</v>
      </c>
      <c r="Q558" s="58">
        <f>Tabla2[[#This Row],[Vendedor tapabocas bien puesto ]]/Tabla2[[#This Row],[Total vendedor]]</f>
        <v>1</v>
      </c>
      <c r="R558" s="56">
        <f>Tabla2[[#This Row],[Vendedor sin tapabocas ]]/Tabla2[[#This Row],[Total vendedor]]</f>
        <v>0</v>
      </c>
    </row>
    <row r="559" spans="1:18" x14ac:dyDescent="0.25">
      <c r="A559" s="52">
        <f t="shared" si="16"/>
        <v>44427</v>
      </c>
      <c r="B559" s="28" t="s">
        <v>387</v>
      </c>
      <c r="C559" s="1" t="s">
        <v>10</v>
      </c>
      <c r="D559" s="1" t="s">
        <v>67</v>
      </c>
      <c r="E559" s="1" t="s">
        <v>31</v>
      </c>
      <c r="F559" s="1" t="s">
        <v>15</v>
      </c>
      <c r="G559" s="1">
        <v>192</v>
      </c>
      <c r="H559" s="2">
        <v>84</v>
      </c>
      <c r="I559" s="2">
        <v>22</v>
      </c>
      <c r="J559" s="2">
        <v>12</v>
      </c>
      <c r="K559" s="2">
        <v>32</v>
      </c>
      <c r="L559" s="2">
        <v>8</v>
      </c>
      <c r="M559">
        <f t="shared" si="17"/>
        <v>298</v>
      </c>
      <c r="N559">
        <f>Tabla2[[#This Row],[Vendedor tapabocas bien puesto ]]+Tabla2[[#This Row],[Vendedor tapabocas mal puesto ]]+Tabla2[[#This Row],[Vendedor sin tapabocas ]]</f>
        <v>52</v>
      </c>
      <c r="O559" s="57">
        <f>Tabla2[[#This Row],[Tapabocas bien puesto ]]/Tabla2[[#This Row],[Total]]</f>
        <v>0.64429530201342278</v>
      </c>
      <c r="P559" s="56">
        <f>Tabla2[[#This Row],[Sin tapabocas]]/Tabla2[[#This Row],[Total]]</f>
        <v>7.3825503355704702E-2</v>
      </c>
      <c r="Q559" s="58">
        <f>Tabla2[[#This Row],[Vendedor tapabocas bien puesto ]]/Tabla2[[#This Row],[Total vendedor]]</f>
        <v>0.23076923076923078</v>
      </c>
      <c r="R559" s="56">
        <f>Tabla2[[#This Row],[Vendedor sin tapabocas ]]/Tabla2[[#This Row],[Total vendedor]]</f>
        <v>0.15384615384615385</v>
      </c>
    </row>
    <row r="560" spans="1:18" x14ac:dyDescent="0.25">
      <c r="A560" s="52">
        <f t="shared" si="16"/>
        <v>44427</v>
      </c>
      <c r="B560" s="28" t="s">
        <v>387</v>
      </c>
      <c r="C560" s="1" t="s">
        <v>10</v>
      </c>
      <c r="D560" s="1" t="s">
        <v>67</v>
      </c>
      <c r="E560" s="1" t="s">
        <v>31</v>
      </c>
      <c r="F560" s="1" t="s">
        <v>14</v>
      </c>
      <c r="G560" s="1">
        <v>263</v>
      </c>
      <c r="H560" s="2">
        <v>102</v>
      </c>
      <c r="I560" s="2">
        <v>41</v>
      </c>
      <c r="J560" s="2">
        <v>27</v>
      </c>
      <c r="K560" s="2">
        <v>50</v>
      </c>
      <c r="L560" s="2">
        <v>11</v>
      </c>
      <c r="M560">
        <f t="shared" si="17"/>
        <v>406</v>
      </c>
      <c r="N560">
        <f>Tabla2[[#This Row],[Vendedor tapabocas bien puesto ]]+Tabla2[[#This Row],[Vendedor tapabocas mal puesto ]]+Tabla2[[#This Row],[Vendedor sin tapabocas ]]</f>
        <v>88</v>
      </c>
      <c r="O560" s="57">
        <f>Tabla2[[#This Row],[Tapabocas bien puesto ]]/Tabla2[[#This Row],[Total]]</f>
        <v>0.64778325123152714</v>
      </c>
      <c r="P560" s="56">
        <f>Tabla2[[#This Row],[Sin tapabocas]]/Tabla2[[#This Row],[Total]]</f>
        <v>0.10098522167487685</v>
      </c>
      <c r="Q560" s="58">
        <f>Tabla2[[#This Row],[Vendedor tapabocas bien puesto ]]/Tabla2[[#This Row],[Total vendedor]]</f>
        <v>0.30681818181818182</v>
      </c>
      <c r="R560" s="56">
        <f>Tabla2[[#This Row],[Vendedor sin tapabocas ]]/Tabla2[[#This Row],[Total vendedor]]</f>
        <v>0.125</v>
      </c>
    </row>
    <row r="561" spans="1:18" x14ac:dyDescent="0.25">
      <c r="A561" s="52">
        <f t="shared" si="16"/>
        <v>44428</v>
      </c>
      <c r="B561" s="28" t="s">
        <v>388</v>
      </c>
      <c r="C561" s="1" t="s">
        <v>10</v>
      </c>
      <c r="D561" s="1" t="s">
        <v>18</v>
      </c>
      <c r="E561" s="1" t="s">
        <v>19</v>
      </c>
      <c r="F561" s="1" t="s">
        <v>13</v>
      </c>
      <c r="G561" s="1">
        <v>73</v>
      </c>
      <c r="H561" s="2">
        <v>50</v>
      </c>
      <c r="I561" s="2">
        <v>8</v>
      </c>
      <c r="J561" s="2">
        <v>23</v>
      </c>
      <c r="K561" s="2">
        <v>71</v>
      </c>
      <c r="L561" s="2">
        <v>18</v>
      </c>
      <c r="M561">
        <f t="shared" si="17"/>
        <v>131</v>
      </c>
      <c r="N561">
        <f>Tabla2[[#This Row],[Vendedor tapabocas bien puesto ]]+Tabla2[[#This Row],[Vendedor tapabocas mal puesto ]]+Tabla2[[#This Row],[Vendedor sin tapabocas ]]</f>
        <v>112</v>
      </c>
      <c r="O561" s="57">
        <f>Tabla2[[#This Row],[Tapabocas bien puesto ]]/Tabla2[[#This Row],[Total]]</f>
        <v>0.5572519083969466</v>
      </c>
      <c r="P561" s="56">
        <f>Tabla2[[#This Row],[Sin tapabocas]]/Tabla2[[#This Row],[Total]]</f>
        <v>6.1068702290076333E-2</v>
      </c>
      <c r="Q561" s="58">
        <f>Tabla2[[#This Row],[Vendedor tapabocas bien puesto ]]/Tabla2[[#This Row],[Total vendedor]]</f>
        <v>0.20535714285714285</v>
      </c>
      <c r="R561" s="56">
        <f>Tabla2[[#This Row],[Vendedor sin tapabocas ]]/Tabla2[[#This Row],[Total vendedor]]</f>
        <v>0.16071428571428573</v>
      </c>
    </row>
    <row r="562" spans="1:18" x14ac:dyDescent="0.25">
      <c r="A562" s="52">
        <f t="shared" si="16"/>
        <v>44428</v>
      </c>
      <c r="B562" s="28" t="s">
        <v>388</v>
      </c>
      <c r="C562" s="1" t="s">
        <v>196</v>
      </c>
      <c r="D562" s="1" t="s">
        <v>110</v>
      </c>
      <c r="E562" s="1" t="s">
        <v>392</v>
      </c>
      <c r="F562" s="1" t="s">
        <v>14</v>
      </c>
      <c r="G562" s="1">
        <v>66</v>
      </c>
      <c r="H562" s="2">
        <v>30</v>
      </c>
      <c r="I562" s="2">
        <v>7</v>
      </c>
      <c r="J562" s="2">
        <v>13</v>
      </c>
      <c r="K562" s="2">
        <v>4</v>
      </c>
      <c r="L562" s="2">
        <v>2</v>
      </c>
      <c r="M562">
        <f t="shared" si="17"/>
        <v>103</v>
      </c>
      <c r="N562">
        <f>Tabla2[[#This Row],[Vendedor tapabocas bien puesto ]]+Tabla2[[#This Row],[Vendedor tapabocas mal puesto ]]+Tabla2[[#This Row],[Vendedor sin tapabocas ]]</f>
        <v>19</v>
      </c>
      <c r="O562" s="57">
        <f>Tabla2[[#This Row],[Tapabocas bien puesto ]]/Tabla2[[#This Row],[Total]]</f>
        <v>0.64077669902912626</v>
      </c>
      <c r="P562" s="56">
        <f>Tabla2[[#This Row],[Sin tapabocas]]/Tabla2[[#This Row],[Total]]</f>
        <v>6.7961165048543687E-2</v>
      </c>
      <c r="Q562" s="58">
        <f>Tabla2[[#This Row],[Vendedor tapabocas bien puesto ]]/Tabla2[[#This Row],[Total vendedor]]</f>
        <v>0.68421052631578949</v>
      </c>
      <c r="R562" s="56">
        <f>Tabla2[[#This Row],[Vendedor sin tapabocas ]]/Tabla2[[#This Row],[Total vendedor]]</f>
        <v>0.10526315789473684</v>
      </c>
    </row>
    <row r="563" spans="1:18" x14ac:dyDescent="0.25">
      <c r="A563" s="52">
        <f t="shared" si="16"/>
        <v>44428</v>
      </c>
      <c r="B563" s="28" t="s">
        <v>388</v>
      </c>
      <c r="C563" s="1" t="s">
        <v>196</v>
      </c>
      <c r="D563" s="1" t="s">
        <v>16</v>
      </c>
      <c r="E563" s="1" t="s">
        <v>17</v>
      </c>
      <c r="F563" s="1" t="s">
        <v>14</v>
      </c>
      <c r="G563" s="1">
        <v>55</v>
      </c>
      <c r="H563" s="2">
        <v>60</v>
      </c>
      <c r="I563" s="2">
        <v>6</v>
      </c>
      <c r="J563" s="2">
        <v>6</v>
      </c>
      <c r="K563" s="2">
        <v>15</v>
      </c>
      <c r="L563" s="2">
        <v>2</v>
      </c>
      <c r="M563">
        <f t="shared" si="17"/>
        <v>121</v>
      </c>
      <c r="N563">
        <f>Tabla2[[#This Row],[Vendedor tapabocas bien puesto ]]+Tabla2[[#This Row],[Vendedor tapabocas mal puesto ]]+Tabla2[[#This Row],[Vendedor sin tapabocas ]]</f>
        <v>23</v>
      </c>
      <c r="O563" s="57">
        <f>Tabla2[[#This Row],[Tapabocas bien puesto ]]/Tabla2[[#This Row],[Total]]</f>
        <v>0.45454545454545453</v>
      </c>
      <c r="P563" s="56">
        <f>Tabla2[[#This Row],[Sin tapabocas]]/Tabla2[[#This Row],[Total]]</f>
        <v>4.9586776859504134E-2</v>
      </c>
      <c r="Q563" s="58">
        <f>Tabla2[[#This Row],[Vendedor tapabocas bien puesto ]]/Tabla2[[#This Row],[Total vendedor]]</f>
        <v>0.2608695652173913</v>
      </c>
      <c r="R563" s="56">
        <f>Tabla2[[#This Row],[Vendedor sin tapabocas ]]/Tabla2[[#This Row],[Total vendedor]]</f>
        <v>8.6956521739130432E-2</v>
      </c>
    </row>
    <row r="564" spans="1:18" x14ac:dyDescent="0.25">
      <c r="A564" s="52">
        <f t="shared" si="16"/>
        <v>44428</v>
      </c>
      <c r="B564" s="28" t="s">
        <v>388</v>
      </c>
      <c r="C564" s="1" t="s">
        <v>196</v>
      </c>
      <c r="D564" s="1" t="s">
        <v>16</v>
      </c>
      <c r="E564" s="1" t="s">
        <v>17</v>
      </c>
      <c r="F564" s="1" t="s">
        <v>13</v>
      </c>
      <c r="G564" s="1">
        <v>75</v>
      </c>
      <c r="H564" s="2">
        <v>122</v>
      </c>
      <c r="I564" s="2">
        <v>20</v>
      </c>
      <c r="J564" s="2">
        <v>28</v>
      </c>
      <c r="K564" s="2">
        <v>75</v>
      </c>
      <c r="L564" s="2">
        <v>39</v>
      </c>
      <c r="M564">
        <f t="shared" si="17"/>
        <v>217</v>
      </c>
      <c r="N564">
        <f>Tabla2[[#This Row],[Vendedor tapabocas bien puesto ]]+Tabla2[[#This Row],[Vendedor tapabocas mal puesto ]]+Tabla2[[#This Row],[Vendedor sin tapabocas ]]</f>
        <v>142</v>
      </c>
      <c r="O564" s="57">
        <f>Tabla2[[#This Row],[Tapabocas bien puesto ]]/Tabla2[[#This Row],[Total]]</f>
        <v>0.34562211981566821</v>
      </c>
      <c r="P564" s="56">
        <f>Tabla2[[#This Row],[Sin tapabocas]]/Tabla2[[#This Row],[Total]]</f>
        <v>9.2165898617511524E-2</v>
      </c>
      <c r="Q564" s="58">
        <f>Tabla2[[#This Row],[Vendedor tapabocas bien puesto ]]/Tabla2[[#This Row],[Total vendedor]]</f>
        <v>0.19718309859154928</v>
      </c>
      <c r="R564" s="56">
        <f>Tabla2[[#This Row],[Vendedor sin tapabocas ]]/Tabla2[[#This Row],[Total vendedor]]</f>
        <v>0.27464788732394368</v>
      </c>
    </row>
    <row r="565" spans="1:18" x14ac:dyDescent="0.25">
      <c r="A565" s="52">
        <f t="shared" si="16"/>
        <v>44428</v>
      </c>
      <c r="B565" s="28" t="s">
        <v>388</v>
      </c>
      <c r="C565" s="1" t="s">
        <v>196</v>
      </c>
      <c r="D565" s="1" t="s">
        <v>16</v>
      </c>
      <c r="E565" s="1" t="s">
        <v>17</v>
      </c>
      <c r="F565" s="1" t="s">
        <v>15</v>
      </c>
      <c r="G565" s="1">
        <v>40</v>
      </c>
      <c r="H565" s="2">
        <v>49</v>
      </c>
      <c r="I565" s="2">
        <v>4</v>
      </c>
      <c r="J565" s="2">
        <v>11</v>
      </c>
      <c r="K565" s="2">
        <v>7</v>
      </c>
      <c r="L565" s="2">
        <v>5</v>
      </c>
      <c r="M565">
        <f t="shared" si="17"/>
        <v>93</v>
      </c>
      <c r="N565">
        <f>Tabla2[[#This Row],[Vendedor tapabocas bien puesto ]]+Tabla2[[#This Row],[Vendedor tapabocas mal puesto ]]+Tabla2[[#This Row],[Vendedor sin tapabocas ]]</f>
        <v>23</v>
      </c>
      <c r="O565" s="57">
        <f>Tabla2[[#This Row],[Tapabocas bien puesto ]]/Tabla2[[#This Row],[Total]]</f>
        <v>0.43010752688172044</v>
      </c>
      <c r="P565" s="56">
        <f>Tabla2[[#This Row],[Sin tapabocas]]/Tabla2[[#This Row],[Total]]</f>
        <v>4.3010752688172046E-2</v>
      </c>
      <c r="Q565" s="58">
        <f>Tabla2[[#This Row],[Vendedor tapabocas bien puesto ]]/Tabla2[[#This Row],[Total vendedor]]</f>
        <v>0.47826086956521741</v>
      </c>
      <c r="R565" s="56">
        <f>Tabla2[[#This Row],[Vendedor sin tapabocas ]]/Tabla2[[#This Row],[Total vendedor]]</f>
        <v>0.21739130434782608</v>
      </c>
    </row>
    <row r="566" spans="1:18" x14ac:dyDescent="0.25">
      <c r="A566" s="52">
        <f t="shared" si="16"/>
        <v>44428</v>
      </c>
      <c r="B566" s="28" t="s">
        <v>388</v>
      </c>
      <c r="C566" s="1" t="s">
        <v>10</v>
      </c>
      <c r="D566" s="1" t="s">
        <v>18</v>
      </c>
      <c r="E566" s="1" t="s">
        <v>47</v>
      </c>
      <c r="F566" s="1" t="s">
        <v>14</v>
      </c>
      <c r="G566" s="1">
        <v>117</v>
      </c>
      <c r="H566" s="2">
        <v>62</v>
      </c>
      <c r="I566" s="2">
        <v>11</v>
      </c>
      <c r="J566" s="2">
        <v>5</v>
      </c>
      <c r="K566" s="2">
        <v>9</v>
      </c>
      <c r="L566" s="2">
        <v>2</v>
      </c>
      <c r="M566">
        <f t="shared" si="17"/>
        <v>190</v>
      </c>
      <c r="N566">
        <f>Tabla2[[#This Row],[Vendedor tapabocas bien puesto ]]+Tabla2[[#This Row],[Vendedor tapabocas mal puesto ]]+Tabla2[[#This Row],[Vendedor sin tapabocas ]]</f>
        <v>16</v>
      </c>
      <c r="O566" s="57">
        <f>Tabla2[[#This Row],[Tapabocas bien puesto ]]/Tabla2[[#This Row],[Total]]</f>
        <v>0.61578947368421055</v>
      </c>
      <c r="P566" s="56">
        <f>Tabla2[[#This Row],[Sin tapabocas]]/Tabla2[[#This Row],[Total]]</f>
        <v>5.7894736842105263E-2</v>
      </c>
      <c r="Q566" s="58">
        <f>Tabla2[[#This Row],[Vendedor tapabocas bien puesto ]]/Tabla2[[#This Row],[Total vendedor]]</f>
        <v>0.3125</v>
      </c>
      <c r="R566" s="56">
        <f>Tabla2[[#This Row],[Vendedor sin tapabocas ]]/Tabla2[[#This Row],[Total vendedor]]</f>
        <v>0.125</v>
      </c>
    </row>
    <row r="567" spans="1:18" x14ac:dyDescent="0.25">
      <c r="A567" s="52">
        <f t="shared" si="16"/>
        <v>44428</v>
      </c>
      <c r="B567" s="28" t="s">
        <v>388</v>
      </c>
      <c r="C567" s="1" t="s">
        <v>10</v>
      </c>
      <c r="D567" s="1" t="s">
        <v>18</v>
      </c>
      <c r="E567" s="1" t="s">
        <v>120</v>
      </c>
      <c r="F567" s="1" t="s">
        <v>15</v>
      </c>
      <c r="G567" s="1">
        <v>252</v>
      </c>
      <c r="H567" s="2">
        <v>40</v>
      </c>
      <c r="I567" s="2">
        <v>9</v>
      </c>
      <c r="J567" s="2">
        <v>3</v>
      </c>
      <c r="K567" s="2">
        <v>11</v>
      </c>
      <c r="L567" s="2">
        <v>1</v>
      </c>
      <c r="M567">
        <f t="shared" si="17"/>
        <v>301</v>
      </c>
      <c r="N567">
        <f>Tabla2[[#This Row],[Vendedor tapabocas bien puesto ]]+Tabla2[[#This Row],[Vendedor tapabocas mal puesto ]]+Tabla2[[#This Row],[Vendedor sin tapabocas ]]</f>
        <v>15</v>
      </c>
      <c r="O567" s="59">
        <f>Tabla2[[#This Row],[Tapabocas bien puesto ]]/Tabla2[[#This Row],[Total]]</f>
        <v>0.83720930232558144</v>
      </c>
      <c r="P567" s="56">
        <f>Tabla2[[#This Row],[Sin tapabocas]]/Tabla2[[#This Row],[Total]]</f>
        <v>2.9900332225913623E-2</v>
      </c>
      <c r="Q567" s="60">
        <f>Tabla2[[#This Row],[Vendedor tapabocas bien puesto ]]/Tabla2[[#This Row],[Total vendedor]]</f>
        <v>0.2</v>
      </c>
      <c r="R567" s="56">
        <f>Tabla2[[#This Row],[Vendedor sin tapabocas ]]/Tabla2[[#This Row],[Total vendedor]]</f>
        <v>6.6666666666666666E-2</v>
      </c>
    </row>
    <row r="568" spans="1:18" x14ac:dyDescent="0.25">
      <c r="A568" s="52">
        <f t="shared" ref="A568:A599" si="18">DATE(MID(B568,1,4),MID(B568,6,2),MID(B568,9,11))</f>
        <v>44436</v>
      </c>
      <c r="B568" s="28" t="s">
        <v>422</v>
      </c>
      <c r="C568" s="1" t="s">
        <v>83</v>
      </c>
      <c r="D568" s="1"/>
      <c r="E568" s="1"/>
      <c r="F568" s="1" t="s">
        <v>14</v>
      </c>
      <c r="G568" s="1">
        <v>35</v>
      </c>
      <c r="H568" s="2">
        <v>13</v>
      </c>
      <c r="I568" s="2">
        <v>7</v>
      </c>
      <c r="J568" s="2">
        <v>11</v>
      </c>
      <c r="K568" s="2">
        <v>21</v>
      </c>
      <c r="L568" s="2">
        <v>4</v>
      </c>
      <c r="M568" s="68">
        <f t="shared" ref="M568:M599" si="19">G568+H568+I568</f>
        <v>55</v>
      </c>
      <c r="N568" s="69">
        <f>Tabla2[[#This Row],[Vendedor tapabocas bien puesto ]]+Tabla2[[#This Row],[Vendedor tapabocas mal puesto ]]+Tabla2[[#This Row],[Vendedor sin tapabocas ]]</f>
        <v>36</v>
      </c>
      <c r="O568" s="57">
        <f>Tabla2[[#This Row],[Tapabocas bien puesto ]]/Tabla2[[#This Row],[Total]]</f>
        <v>0.63636363636363635</v>
      </c>
      <c r="P568" s="58">
        <f>Tabla2[[#This Row],[Sin tapabocas]]/Tabla2[[#This Row],[Total]]</f>
        <v>0.12727272727272726</v>
      </c>
      <c r="Q568" s="58">
        <f>Tabla2[[#This Row],[Vendedor tapabocas bien puesto ]]/Tabla2[[#This Row],[Total vendedor]]</f>
        <v>0.30555555555555558</v>
      </c>
      <c r="R568" s="58">
        <f>Tabla2[[#This Row],[Vendedor sin tapabocas ]]/Tabla2[[#This Row],[Total vendedor]]</f>
        <v>0.1111111111111111</v>
      </c>
    </row>
    <row r="569" spans="1:18" x14ac:dyDescent="0.25">
      <c r="A569" s="52">
        <f t="shared" si="18"/>
        <v>44436</v>
      </c>
      <c r="B569" s="28" t="s">
        <v>422</v>
      </c>
      <c r="C569" s="1" t="s">
        <v>83</v>
      </c>
      <c r="D569" s="1"/>
      <c r="E569" s="1"/>
      <c r="F569" s="1" t="s">
        <v>14</v>
      </c>
      <c r="G569" s="1">
        <v>155</v>
      </c>
      <c r="H569" s="2">
        <v>66</v>
      </c>
      <c r="I569" s="2">
        <v>28</v>
      </c>
      <c r="J569" s="2">
        <v>88</v>
      </c>
      <c r="K569" s="2">
        <v>97</v>
      </c>
      <c r="L569" s="2">
        <v>24</v>
      </c>
      <c r="M569" s="68">
        <f t="shared" si="19"/>
        <v>249</v>
      </c>
      <c r="N569" s="69">
        <f>Tabla2[[#This Row],[Vendedor tapabocas bien puesto ]]+Tabla2[[#This Row],[Vendedor tapabocas mal puesto ]]+Tabla2[[#This Row],[Vendedor sin tapabocas ]]</f>
        <v>209</v>
      </c>
      <c r="O569" s="57">
        <f>Tabla2[[#This Row],[Tapabocas bien puesto ]]/Tabla2[[#This Row],[Total]]</f>
        <v>0.6224899598393574</v>
      </c>
      <c r="P569" s="58">
        <f>Tabla2[[#This Row],[Sin tapabocas]]/Tabla2[[#This Row],[Total]]</f>
        <v>0.11244979919678715</v>
      </c>
      <c r="Q569" s="58">
        <f>Tabla2[[#This Row],[Vendedor tapabocas bien puesto ]]/Tabla2[[#This Row],[Total vendedor]]</f>
        <v>0.42105263157894735</v>
      </c>
      <c r="R569" s="58">
        <f>Tabla2[[#This Row],[Vendedor sin tapabocas ]]/Tabla2[[#This Row],[Total vendedor]]</f>
        <v>0.11483253588516747</v>
      </c>
    </row>
    <row r="570" spans="1:18" x14ac:dyDescent="0.25">
      <c r="A570" s="52">
        <f t="shared" si="18"/>
        <v>44436</v>
      </c>
      <c r="B570" s="28" t="s">
        <v>422</v>
      </c>
      <c r="C570" s="1" t="s">
        <v>83</v>
      </c>
      <c r="D570" s="1"/>
      <c r="E570" s="1"/>
      <c r="F570" s="1" t="s">
        <v>14</v>
      </c>
      <c r="G570" s="1">
        <v>72</v>
      </c>
      <c r="H570" s="2">
        <v>13</v>
      </c>
      <c r="I570" s="2">
        <v>9</v>
      </c>
      <c r="J570" s="2">
        <v>32</v>
      </c>
      <c r="K570" s="2">
        <v>27</v>
      </c>
      <c r="L570" s="2">
        <v>9</v>
      </c>
      <c r="M570" s="68">
        <f t="shared" si="19"/>
        <v>94</v>
      </c>
      <c r="N570" s="69">
        <f>Tabla2[[#This Row],[Vendedor tapabocas bien puesto ]]+Tabla2[[#This Row],[Vendedor tapabocas mal puesto ]]+Tabla2[[#This Row],[Vendedor sin tapabocas ]]</f>
        <v>68</v>
      </c>
      <c r="O570" s="57">
        <f>Tabla2[[#This Row],[Tapabocas bien puesto ]]/Tabla2[[#This Row],[Total]]</f>
        <v>0.76595744680851063</v>
      </c>
      <c r="P570" s="58">
        <f>Tabla2[[#This Row],[Sin tapabocas]]/Tabla2[[#This Row],[Total]]</f>
        <v>9.5744680851063829E-2</v>
      </c>
      <c r="Q570" s="58">
        <f>Tabla2[[#This Row],[Vendedor tapabocas bien puesto ]]/Tabla2[[#This Row],[Total vendedor]]</f>
        <v>0.47058823529411764</v>
      </c>
      <c r="R570" s="58">
        <f>Tabla2[[#This Row],[Vendedor sin tapabocas ]]/Tabla2[[#This Row],[Total vendedor]]</f>
        <v>0.13235294117647059</v>
      </c>
    </row>
    <row r="571" spans="1:18" x14ac:dyDescent="0.25">
      <c r="A571" s="52">
        <f t="shared" si="18"/>
        <v>44438</v>
      </c>
      <c r="B571" s="28" t="s">
        <v>423</v>
      </c>
      <c r="C571" s="1" t="s">
        <v>110</v>
      </c>
      <c r="D571" s="1"/>
      <c r="E571" s="1"/>
      <c r="F571" s="1" t="s">
        <v>15</v>
      </c>
      <c r="G571" s="1">
        <v>198</v>
      </c>
      <c r="H571" s="2">
        <v>123</v>
      </c>
      <c r="I571" s="2">
        <v>11</v>
      </c>
      <c r="J571" s="2">
        <v>11</v>
      </c>
      <c r="K571" s="2">
        <v>14</v>
      </c>
      <c r="L571" s="2">
        <v>1</v>
      </c>
      <c r="M571" s="68">
        <f t="shared" si="19"/>
        <v>332</v>
      </c>
      <c r="N571" s="69">
        <f>Tabla2[[#This Row],[Vendedor tapabocas bien puesto ]]+Tabla2[[#This Row],[Vendedor tapabocas mal puesto ]]+Tabla2[[#This Row],[Vendedor sin tapabocas ]]</f>
        <v>26</v>
      </c>
      <c r="O571" s="57">
        <f>Tabla2[[#This Row],[Tapabocas bien puesto ]]/Tabla2[[#This Row],[Total]]</f>
        <v>0.59638554216867468</v>
      </c>
      <c r="P571" s="58">
        <f>Tabla2[[#This Row],[Sin tapabocas]]/Tabla2[[#This Row],[Total]]</f>
        <v>3.313253012048193E-2</v>
      </c>
      <c r="Q571" s="58">
        <f>Tabla2[[#This Row],[Vendedor tapabocas bien puesto ]]/Tabla2[[#This Row],[Total vendedor]]</f>
        <v>0.42307692307692307</v>
      </c>
      <c r="R571" s="58">
        <f>Tabla2[[#This Row],[Vendedor sin tapabocas ]]/Tabla2[[#This Row],[Total vendedor]]</f>
        <v>3.8461538461538464E-2</v>
      </c>
    </row>
    <row r="572" spans="1:18" x14ac:dyDescent="0.25">
      <c r="A572" s="52">
        <f t="shared" si="18"/>
        <v>44438</v>
      </c>
      <c r="B572" s="28" t="s">
        <v>423</v>
      </c>
      <c r="C572" s="1" t="s">
        <v>110</v>
      </c>
      <c r="D572" s="1"/>
      <c r="E572" s="1"/>
      <c r="F572" s="1" t="s">
        <v>13</v>
      </c>
      <c r="G572" s="1">
        <v>52</v>
      </c>
      <c r="H572" s="2">
        <v>55</v>
      </c>
      <c r="I572" s="2">
        <v>5</v>
      </c>
      <c r="J572" s="2">
        <v>1</v>
      </c>
      <c r="K572" s="2">
        <v>4</v>
      </c>
      <c r="L572" s="2">
        <v>1</v>
      </c>
      <c r="M572" s="68">
        <f t="shared" si="19"/>
        <v>112</v>
      </c>
      <c r="N572" s="69">
        <f>Tabla2[[#This Row],[Vendedor tapabocas bien puesto ]]+Tabla2[[#This Row],[Vendedor tapabocas mal puesto ]]+Tabla2[[#This Row],[Vendedor sin tapabocas ]]</f>
        <v>6</v>
      </c>
      <c r="O572" s="57">
        <f>Tabla2[[#This Row],[Tapabocas bien puesto ]]/Tabla2[[#This Row],[Total]]</f>
        <v>0.4642857142857143</v>
      </c>
      <c r="P572" s="58">
        <f>Tabla2[[#This Row],[Sin tapabocas]]/Tabla2[[#This Row],[Total]]</f>
        <v>4.4642857142857144E-2</v>
      </c>
      <c r="Q572" s="58">
        <f>Tabla2[[#This Row],[Vendedor tapabocas bien puesto ]]/Tabla2[[#This Row],[Total vendedor]]</f>
        <v>0.16666666666666666</v>
      </c>
      <c r="R572" s="58">
        <f>Tabla2[[#This Row],[Vendedor sin tapabocas ]]/Tabla2[[#This Row],[Total vendedor]]</f>
        <v>0.16666666666666666</v>
      </c>
    </row>
    <row r="573" spans="1:18" x14ac:dyDescent="0.25">
      <c r="A573" s="52">
        <f t="shared" si="18"/>
        <v>44438</v>
      </c>
      <c r="B573" s="28" t="s">
        <v>423</v>
      </c>
      <c r="C573" s="1" t="s">
        <v>110</v>
      </c>
      <c r="D573" s="1"/>
      <c r="E573" s="1"/>
      <c r="F573" s="1" t="s">
        <v>14</v>
      </c>
      <c r="G573" s="1">
        <v>70</v>
      </c>
      <c r="H573" s="2">
        <v>65</v>
      </c>
      <c r="I573" s="2">
        <v>6</v>
      </c>
      <c r="J573" s="2">
        <v>8</v>
      </c>
      <c r="K573" s="2">
        <v>4</v>
      </c>
      <c r="L573" s="2">
        <v>3</v>
      </c>
      <c r="M573" s="68">
        <f t="shared" si="19"/>
        <v>141</v>
      </c>
      <c r="N573" s="69">
        <f>Tabla2[[#This Row],[Vendedor tapabocas bien puesto ]]+Tabla2[[#This Row],[Vendedor tapabocas mal puesto ]]+Tabla2[[#This Row],[Vendedor sin tapabocas ]]</f>
        <v>15</v>
      </c>
      <c r="O573" s="57">
        <f>Tabla2[[#This Row],[Tapabocas bien puesto ]]/Tabla2[[#This Row],[Total]]</f>
        <v>0.49645390070921985</v>
      </c>
      <c r="P573" s="58">
        <f>Tabla2[[#This Row],[Sin tapabocas]]/Tabla2[[#This Row],[Total]]</f>
        <v>4.2553191489361701E-2</v>
      </c>
      <c r="Q573" s="58">
        <f>Tabla2[[#This Row],[Vendedor tapabocas bien puesto ]]/Tabla2[[#This Row],[Total vendedor]]</f>
        <v>0.53333333333333333</v>
      </c>
      <c r="R573" s="58">
        <f>Tabla2[[#This Row],[Vendedor sin tapabocas ]]/Tabla2[[#This Row],[Total vendedor]]</f>
        <v>0.2</v>
      </c>
    </row>
    <row r="574" spans="1:18" x14ac:dyDescent="0.25">
      <c r="A574" s="52">
        <f t="shared" si="18"/>
        <v>44438</v>
      </c>
      <c r="B574" s="28" t="s">
        <v>423</v>
      </c>
      <c r="C574" s="1" t="s">
        <v>34</v>
      </c>
      <c r="D574" s="1"/>
      <c r="E574" s="1"/>
      <c r="F574" s="1" t="s">
        <v>13</v>
      </c>
      <c r="G574" s="1">
        <v>124</v>
      </c>
      <c r="H574" s="2">
        <v>82</v>
      </c>
      <c r="I574" s="2">
        <v>3</v>
      </c>
      <c r="J574" s="2">
        <v>26</v>
      </c>
      <c r="K574" s="2">
        <v>30</v>
      </c>
      <c r="L574" s="2">
        <v>1</v>
      </c>
      <c r="M574" s="68">
        <f t="shared" si="19"/>
        <v>209</v>
      </c>
      <c r="N574" s="69">
        <f>Tabla2[[#This Row],[Vendedor tapabocas bien puesto ]]+Tabla2[[#This Row],[Vendedor tapabocas mal puesto ]]+Tabla2[[#This Row],[Vendedor sin tapabocas ]]</f>
        <v>57</v>
      </c>
      <c r="O574" s="57">
        <f>Tabla2[[#This Row],[Tapabocas bien puesto ]]/Tabla2[[#This Row],[Total]]</f>
        <v>0.59330143540669855</v>
      </c>
      <c r="P574" s="58">
        <f>Tabla2[[#This Row],[Sin tapabocas]]/Tabla2[[#This Row],[Total]]</f>
        <v>1.4354066985645933E-2</v>
      </c>
      <c r="Q574" s="58">
        <f>Tabla2[[#This Row],[Vendedor tapabocas bien puesto ]]/Tabla2[[#This Row],[Total vendedor]]</f>
        <v>0.45614035087719296</v>
      </c>
      <c r="R574" s="58">
        <f>Tabla2[[#This Row],[Vendedor sin tapabocas ]]/Tabla2[[#This Row],[Total vendedor]]</f>
        <v>1.7543859649122806E-2</v>
      </c>
    </row>
    <row r="575" spans="1:18" x14ac:dyDescent="0.25">
      <c r="A575" s="52">
        <f t="shared" si="18"/>
        <v>44438</v>
      </c>
      <c r="B575" s="28" t="s">
        <v>423</v>
      </c>
      <c r="C575" s="1" t="s">
        <v>34</v>
      </c>
      <c r="D575" s="1"/>
      <c r="E575" s="1"/>
      <c r="F575" s="1" t="s">
        <v>14</v>
      </c>
      <c r="G575" s="1">
        <v>149</v>
      </c>
      <c r="H575" s="2">
        <v>136</v>
      </c>
      <c r="I575" s="2">
        <v>13</v>
      </c>
      <c r="J575" s="2">
        <v>25</v>
      </c>
      <c r="K575" s="2">
        <v>38</v>
      </c>
      <c r="L575" s="2">
        <v>2</v>
      </c>
      <c r="M575" s="68">
        <f t="shared" si="19"/>
        <v>298</v>
      </c>
      <c r="N575" s="69">
        <f>Tabla2[[#This Row],[Vendedor tapabocas bien puesto ]]+Tabla2[[#This Row],[Vendedor tapabocas mal puesto ]]+Tabla2[[#This Row],[Vendedor sin tapabocas ]]</f>
        <v>65</v>
      </c>
      <c r="O575" s="57">
        <f>Tabla2[[#This Row],[Tapabocas bien puesto ]]/Tabla2[[#This Row],[Total]]</f>
        <v>0.5</v>
      </c>
      <c r="P575" s="58">
        <f>Tabla2[[#This Row],[Sin tapabocas]]/Tabla2[[#This Row],[Total]]</f>
        <v>4.3624161073825503E-2</v>
      </c>
      <c r="Q575" s="58">
        <f>Tabla2[[#This Row],[Vendedor tapabocas bien puesto ]]/Tabla2[[#This Row],[Total vendedor]]</f>
        <v>0.38461538461538464</v>
      </c>
      <c r="R575" s="58">
        <f>Tabla2[[#This Row],[Vendedor sin tapabocas ]]/Tabla2[[#This Row],[Total vendedor]]</f>
        <v>3.0769230769230771E-2</v>
      </c>
    </row>
    <row r="576" spans="1:18" x14ac:dyDescent="0.25">
      <c r="A576" s="52">
        <f t="shared" si="18"/>
        <v>44438</v>
      </c>
      <c r="B576" s="28" t="s">
        <v>423</v>
      </c>
      <c r="C576" s="1" t="s">
        <v>34</v>
      </c>
      <c r="D576" s="1"/>
      <c r="E576" s="1"/>
      <c r="F576" s="1" t="s">
        <v>14</v>
      </c>
      <c r="G576" s="1">
        <v>172</v>
      </c>
      <c r="H576" s="2">
        <v>69</v>
      </c>
      <c r="I576" s="2">
        <v>11</v>
      </c>
      <c r="J576" s="2">
        <v>22</v>
      </c>
      <c r="K576" s="2">
        <v>9</v>
      </c>
      <c r="L576" s="2">
        <v>2</v>
      </c>
      <c r="M576" s="68">
        <f t="shared" si="19"/>
        <v>252</v>
      </c>
      <c r="N576" s="69">
        <f>Tabla2[[#This Row],[Vendedor tapabocas bien puesto ]]+Tabla2[[#This Row],[Vendedor tapabocas mal puesto ]]+Tabla2[[#This Row],[Vendedor sin tapabocas ]]</f>
        <v>33</v>
      </c>
      <c r="O576" s="57">
        <f>Tabla2[[#This Row],[Tapabocas bien puesto ]]/Tabla2[[#This Row],[Total]]</f>
        <v>0.68253968253968256</v>
      </c>
      <c r="P576" s="58">
        <f>Tabla2[[#This Row],[Sin tapabocas]]/Tabla2[[#This Row],[Total]]</f>
        <v>4.3650793650793648E-2</v>
      </c>
      <c r="Q576" s="58">
        <f>Tabla2[[#This Row],[Vendedor tapabocas bien puesto ]]/Tabla2[[#This Row],[Total vendedor]]</f>
        <v>0.66666666666666663</v>
      </c>
      <c r="R576" s="58">
        <f>Tabla2[[#This Row],[Vendedor sin tapabocas ]]/Tabla2[[#This Row],[Total vendedor]]</f>
        <v>6.0606060606060608E-2</v>
      </c>
    </row>
    <row r="577" spans="1:18" x14ac:dyDescent="0.25">
      <c r="A577" s="52">
        <f t="shared" si="18"/>
        <v>44439</v>
      </c>
      <c r="B577" s="28" t="s">
        <v>424</v>
      </c>
      <c r="C577" s="1" t="s">
        <v>11</v>
      </c>
      <c r="D577" s="1"/>
      <c r="E577" s="1"/>
      <c r="F577" s="1" t="s">
        <v>13</v>
      </c>
      <c r="G577" s="1">
        <v>72</v>
      </c>
      <c r="H577" s="2">
        <v>85</v>
      </c>
      <c r="I577" s="2">
        <v>7</v>
      </c>
      <c r="J577" s="2">
        <v>11</v>
      </c>
      <c r="K577" s="2">
        <v>16</v>
      </c>
      <c r="L577" s="2">
        <v>9</v>
      </c>
      <c r="M577" s="68">
        <f t="shared" si="19"/>
        <v>164</v>
      </c>
      <c r="N577" s="69">
        <f>Tabla2[[#This Row],[Vendedor tapabocas bien puesto ]]+Tabla2[[#This Row],[Vendedor tapabocas mal puesto ]]+Tabla2[[#This Row],[Vendedor sin tapabocas ]]</f>
        <v>36</v>
      </c>
      <c r="O577" s="57">
        <f>Tabla2[[#This Row],[Tapabocas bien puesto ]]/Tabla2[[#This Row],[Total]]</f>
        <v>0.43902439024390244</v>
      </c>
      <c r="P577" s="58">
        <f>Tabla2[[#This Row],[Sin tapabocas]]/Tabla2[[#This Row],[Total]]</f>
        <v>4.2682926829268296E-2</v>
      </c>
      <c r="Q577" s="58">
        <f>Tabla2[[#This Row],[Vendedor tapabocas bien puesto ]]/Tabla2[[#This Row],[Total vendedor]]</f>
        <v>0.30555555555555558</v>
      </c>
      <c r="R577" s="58">
        <f>Tabla2[[#This Row],[Vendedor sin tapabocas ]]/Tabla2[[#This Row],[Total vendedor]]</f>
        <v>0.25</v>
      </c>
    </row>
    <row r="578" spans="1:18" x14ac:dyDescent="0.25">
      <c r="A578" s="52">
        <f t="shared" si="18"/>
        <v>44439</v>
      </c>
      <c r="B578" s="28" t="s">
        <v>424</v>
      </c>
      <c r="C578" s="1" t="s">
        <v>11</v>
      </c>
      <c r="D578" s="1"/>
      <c r="E578" s="1"/>
      <c r="F578" s="1" t="s">
        <v>14</v>
      </c>
      <c r="G578" s="1">
        <v>34</v>
      </c>
      <c r="H578" s="2">
        <v>28</v>
      </c>
      <c r="I578" s="2">
        <v>8</v>
      </c>
      <c r="J578" s="2">
        <v>9</v>
      </c>
      <c r="K578" s="2">
        <v>24</v>
      </c>
      <c r="L578" s="2">
        <v>9</v>
      </c>
      <c r="M578" s="68">
        <f t="shared" si="19"/>
        <v>70</v>
      </c>
      <c r="N578" s="69">
        <f>Tabla2[[#This Row],[Vendedor tapabocas bien puesto ]]+Tabla2[[#This Row],[Vendedor tapabocas mal puesto ]]+Tabla2[[#This Row],[Vendedor sin tapabocas ]]</f>
        <v>42</v>
      </c>
      <c r="O578" s="57">
        <f>Tabla2[[#This Row],[Tapabocas bien puesto ]]/Tabla2[[#This Row],[Total]]</f>
        <v>0.48571428571428571</v>
      </c>
      <c r="P578" s="58">
        <f>Tabla2[[#This Row],[Sin tapabocas]]/Tabla2[[#This Row],[Total]]</f>
        <v>0.11428571428571428</v>
      </c>
      <c r="Q578" s="58">
        <f>Tabla2[[#This Row],[Vendedor tapabocas bien puesto ]]/Tabla2[[#This Row],[Total vendedor]]</f>
        <v>0.21428571428571427</v>
      </c>
      <c r="R578" s="58">
        <f>Tabla2[[#This Row],[Vendedor sin tapabocas ]]/Tabla2[[#This Row],[Total vendedor]]</f>
        <v>0.21428571428571427</v>
      </c>
    </row>
    <row r="579" spans="1:18" x14ac:dyDescent="0.25">
      <c r="A579" s="52">
        <f t="shared" si="18"/>
        <v>44439</v>
      </c>
      <c r="B579" s="28" t="s">
        <v>424</v>
      </c>
      <c r="C579" s="1" t="s">
        <v>11</v>
      </c>
      <c r="D579" s="1"/>
      <c r="E579" s="1"/>
      <c r="F579" s="1" t="s">
        <v>14</v>
      </c>
      <c r="G579" s="1">
        <v>274</v>
      </c>
      <c r="H579" s="2">
        <v>76</v>
      </c>
      <c r="I579" s="2">
        <v>25</v>
      </c>
      <c r="J579" s="2">
        <v>31</v>
      </c>
      <c r="K579" s="2">
        <v>46</v>
      </c>
      <c r="L579" s="2">
        <v>12</v>
      </c>
      <c r="M579" s="68">
        <f t="shared" si="19"/>
        <v>375</v>
      </c>
      <c r="N579" s="69">
        <f>Tabla2[[#This Row],[Vendedor tapabocas bien puesto ]]+Tabla2[[#This Row],[Vendedor tapabocas mal puesto ]]+Tabla2[[#This Row],[Vendedor sin tapabocas ]]</f>
        <v>89</v>
      </c>
      <c r="O579" s="57">
        <f>Tabla2[[#This Row],[Tapabocas bien puesto ]]/Tabla2[[#This Row],[Total]]</f>
        <v>0.73066666666666669</v>
      </c>
      <c r="P579" s="58">
        <f>Tabla2[[#This Row],[Sin tapabocas]]/Tabla2[[#This Row],[Total]]</f>
        <v>6.6666666666666666E-2</v>
      </c>
      <c r="Q579" s="58">
        <f>Tabla2[[#This Row],[Vendedor tapabocas bien puesto ]]/Tabla2[[#This Row],[Total vendedor]]</f>
        <v>0.34831460674157305</v>
      </c>
      <c r="R579" s="58">
        <f>Tabla2[[#This Row],[Vendedor sin tapabocas ]]/Tabla2[[#This Row],[Total vendedor]]</f>
        <v>0.1348314606741573</v>
      </c>
    </row>
    <row r="580" spans="1:18" x14ac:dyDescent="0.25">
      <c r="A580" s="52">
        <f t="shared" si="18"/>
        <v>44439</v>
      </c>
      <c r="B580" s="28" t="s">
        <v>424</v>
      </c>
      <c r="C580" s="1" t="s">
        <v>30</v>
      </c>
      <c r="D580" s="1"/>
      <c r="E580" s="1"/>
      <c r="F580" s="1" t="s">
        <v>13</v>
      </c>
      <c r="G580" s="1">
        <v>47</v>
      </c>
      <c r="H580" s="2">
        <v>58</v>
      </c>
      <c r="I580" s="2">
        <v>9</v>
      </c>
      <c r="J580" s="2">
        <v>4</v>
      </c>
      <c r="K580" s="2">
        <v>4</v>
      </c>
      <c r="L580" s="2">
        <v>0</v>
      </c>
      <c r="M580" s="68">
        <f t="shared" si="19"/>
        <v>114</v>
      </c>
      <c r="N580" s="69">
        <f>Tabla2[[#This Row],[Vendedor tapabocas bien puesto ]]+Tabla2[[#This Row],[Vendedor tapabocas mal puesto ]]+Tabla2[[#This Row],[Vendedor sin tapabocas ]]</f>
        <v>8</v>
      </c>
      <c r="O580" s="57">
        <f>Tabla2[[#This Row],[Tapabocas bien puesto ]]/Tabla2[[#This Row],[Total]]</f>
        <v>0.41228070175438597</v>
      </c>
      <c r="P580" s="58">
        <f>Tabla2[[#This Row],[Sin tapabocas]]/Tabla2[[#This Row],[Total]]</f>
        <v>7.8947368421052627E-2</v>
      </c>
      <c r="Q580" s="58">
        <f>Tabla2[[#This Row],[Vendedor tapabocas bien puesto ]]/Tabla2[[#This Row],[Total vendedor]]</f>
        <v>0.5</v>
      </c>
      <c r="R580" s="58">
        <f>Tabla2[[#This Row],[Vendedor sin tapabocas ]]/Tabla2[[#This Row],[Total vendedor]]</f>
        <v>0</v>
      </c>
    </row>
    <row r="581" spans="1:18" x14ac:dyDescent="0.25">
      <c r="A581" s="52">
        <f t="shared" si="18"/>
        <v>44439</v>
      </c>
      <c r="B581" s="28" t="s">
        <v>424</v>
      </c>
      <c r="C581" s="1" t="s">
        <v>30</v>
      </c>
      <c r="D581" s="1"/>
      <c r="E581" s="1"/>
      <c r="F581" s="1" t="s">
        <v>14</v>
      </c>
      <c r="G581" s="1">
        <v>185</v>
      </c>
      <c r="H581" s="2">
        <v>92</v>
      </c>
      <c r="I581" s="2">
        <v>2</v>
      </c>
      <c r="J581" s="2">
        <v>16</v>
      </c>
      <c r="K581" s="2">
        <v>22</v>
      </c>
      <c r="L581" s="2">
        <v>3</v>
      </c>
      <c r="M581" s="68">
        <f t="shared" si="19"/>
        <v>279</v>
      </c>
      <c r="N581" s="69">
        <f>Tabla2[[#This Row],[Vendedor tapabocas bien puesto ]]+Tabla2[[#This Row],[Vendedor tapabocas mal puesto ]]+Tabla2[[#This Row],[Vendedor sin tapabocas ]]</f>
        <v>41</v>
      </c>
      <c r="O581" s="57">
        <f>Tabla2[[#This Row],[Tapabocas bien puesto ]]/Tabla2[[#This Row],[Total]]</f>
        <v>0.6630824372759857</v>
      </c>
      <c r="P581" s="58">
        <f>Tabla2[[#This Row],[Sin tapabocas]]/Tabla2[[#This Row],[Total]]</f>
        <v>7.1684587813620072E-3</v>
      </c>
      <c r="Q581" s="58">
        <f>Tabla2[[#This Row],[Vendedor tapabocas bien puesto ]]/Tabla2[[#This Row],[Total vendedor]]</f>
        <v>0.3902439024390244</v>
      </c>
      <c r="R581" s="58">
        <f>Tabla2[[#This Row],[Vendedor sin tapabocas ]]/Tabla2[[#This Row],[Total vendedor]]</f>
        <v>7.3170731707317069E-2</v>
      </c>
    </row>
    <row r="582" spans="1:18" x14ac:dyDescent="0.25">
      <c r="A582" s="52">
        <f t="shared" si="18"/>
        <v>44439</v>
      </c>
      <c r="B582" s="28" t="s">
        <v>424</v>
      </c>
      <c r="C582" s="1" t="s">
        <v>30</v>
      </c>
      <c r="D582" s="1"/>
      <c r="E582" s="1"/>
      <c r="F582" s="1" t="s">
        <v>14</v>
      </c>
      <c r="G582" s="1">
        <v>221</v>
      </c>
      <c r="H582" s="2">
        <v>109</v>
      </c>
      <c r="I582" s="2">
        <v>9</v>
      </c>
      <c r="J582" s="2">
        <v>12</v>
      </c>
      <c r="K582" s="2">
        <v>29</v>
      </c>
      <c r="L582" s="2">
        <v>8</v>
      </c>
      <c r="M582" s="68">
        <f t="shared" si="19"/>
        <v>339</v>
      </c>
      <c r="N582" s="69">
        <f>Tabla2[[#This Row],[Vendedor tapabocas bien puesto ]]+Tabla2[[#This Row],[Vendedor tapabocas mal puesto ]]+Tabla2[[#This Row],[Vendedor sin tapabocas ]]</f>
        <v>49</v>
      </c>
      <c r="O582" s="57">
        <f>Tabla2[[#This Row],[Tapabocas bien puesto ]]/Tabla2[[#This Row],[Total]]</f>
        <v>0.65191740412979349</v>
      </c>
      <c r="P582" s="58">
        <f>Tabla2[[#This Row],[Sin tapabocas]]/Tabla2[[#This Row],[Total]]</f>
        <v>2.6548672566371681E-2</v>
      </c>
      <c r="Q582" s="58">
        <f>Tabla2[[#This Row],[Vendedor tapabocas bien puesto ]]/Tabla2[[#This Row],[Total vendedor]]</f>
        <v>0.24489795918367346</v>
      </c>
      <c r="R582" s="58">
        <f>Tabla2[[#This Row],[Vendedor sin tapabocas ]]/Tabla2[[#This Row],[Total vendedor]]</f>
        <v>0.16326530612244897</v>
      </c>
    </row>
    <row r="583" spans="1:18" x14ac:dyDescent="0.25">
      <c r="A583" s="52">
        <f t="shared" si="18"/>
        <v>44439</v>
      </c>
      <c r="B583" s="28" t="s">
        <v>424</v>
      </c>
      <c r="C583" s="1" t="s">
        <v>83</v>
      </c>
      <c r="D583" s="1"/>
      <c r="E583" s="1"/>
      <c r="F583" s="1" t="s">
        <v>14</v>
      </c>
      <c r="G583" s="1">
        <v>85</v>
      </c>
      <c r="H583" s="2">
        <v>18</v>
      </c>
      <c r="I583" s="2">
        <v>5</v>
      </c>
      <c r="J583" s="2">
        <v>5</v>
      </c>
      <c r="K583" s="2">
        <v>22</v>
      </c>
      <c r="L583" s="2">
        <v>4</v>
      </c>
      <c r="M583" s="68">
        <f t="shared" si="19"/>
        <v>108</v>
      </c>
      <c r="N583" s="69">
        <f>Tabla2[[#This Row],[Vendedor tapabocas bien puesto ]]+Tabla2[[#This Row],[Vendedor tapabocas mal puesto ]]+Tabla2[[#This Row],[Vendedor sin tapabocas ]]</f>
        <v>31</v>
      </c>
      <c r="O583" s="57">
        <f>Tabla2[[#This Row],[Tapabocas bien puesto ]]/Tabla2[[#This Row],[Total]]</f>
        <v>0.78703703703703709</v>
      </c>
      <c r="P583" s="58">
        <f>Tabla2[[#This Row],[Sin tapabocas]]/Tabla2[[#This Row],[Total]]</f>
        <v>4.6296296296296294E-2</v>
      </c>
      <c r="Q583" s="58">
        <f>Tabla2[[#This Row],[Vendedor tapabocas bien puesto ]]/Tabla2[[#This Row],[Total vendedor]]</f>
        <v>0.16129032258064516</v>
      </c>
      <c r="R583" s="58">
        <f>Tabla2[[#This Row],[Vendedor sin tapabocas ]]/Tabla2[[#This Row],[Total vendedor]]</f>
        <v>0.12903225806451613</v>
      </c>
    </row>
    <row r="584" spans="1:18" x14ac:dyDescent="0.25">
      <c r="A584" s="52">
        <f t="shared" si="18"/>
        <v>44439</v>
      </c>
      <c r="B584" s="28" t="s">
        <v>424</v>
      </c>
      <c r="C584" s="1" t="s">
        <v>83</v>
      </c>
      <c r="D584" s="1"/>
      <c r="E584" s="1"/>
      <c r="F584" s="1" t="s">
        <v>14</v>
      </c>
      <c r="G584" s="1">
        <v>136</v>
      </c>
      <c r="H584" s="2">
        <v>50</v>
      </c>
      <c r="I584" s="2">
        <v>12</v>
      </c>
      <c r="J584" s="2">
        <v>19</v>
      </c>
      <c r="K584" s="2">
        <v>40</v>
      </c>
      <c r="L584" s="2">
        <v>7</v>
      </c>
      <c r="M584" s="68">
        <f t="shared" si="19"/>
        <v>198</v>
      </c>
      <c r="N584" s="69">
        <f>Tabla2[[#This Row],[Vendedor tapabocas bien puesto ]]+Tabla2[[#This Row],[Vendedor tapabocas mal puesto ]]+Tabla2[[#This Row],[Vendedor sin tapabocas ]]</f>
        <v>66</v>
      </c>
      <c r="O584" s="57">
        <f>Tabla2[[#This Row],[Tapabocas bien puesto ]]/Tabla2[[#This Row],[Total]]</f>
        <v>0.68686868686868685</v>
      </c>
      <c r="P584" s="58">
        <f>Tabla2[[#This Row],[Sin tapabocas]]/Tabla2[[#This Row],[Total]]</f>
        <v>6.0606060606060608E-2</v>
      </c>
      <c r="Q584" s="58">
        <f>Tabla2[[#This Row],[Vendedor tapabocas bien puesto ]]/Tabla2[[#This Row],[Total vendedor]]</f>
        <v>0.2878787878787879</v>
      </c>
      <c r="R584" s="58">
        <f>Tabla2[[#This Row],[Vendedor sin tapabocas ]]/Tabla2[[#This Row],[Total vendedor]]</f>
        <v>0.10606060606060606</v>
      </c>
    </row>
    <row r="585" spans="1:18" x14ac:dyDescent="0.25">
      <c r="A585" s="52">
        <f t="shared" si="18"/>
        <v>44439</v>
      </c>
      <c r="B585" s="28" t="s">
        <v>424</v>
      </c>
      <c r="C585" s="1" t="s">
        <v>83</v>
      </c>
      <c r="D585" s="1"/>
      <c r="E585" s="1"/>
      <c r="F585" s="1" t="s">
        <v>14</v>
      </c>
      <c r="G585" s="1">
        <v>120</v>
      </c>
      <c r="H585" s="2">
        <v>52</v>
      </c>
      <c r="I585" s="2">
        <v>9</v>
      </c>
      <c r="J585" s="2">
        <v>36</v>
      </c>
      <c r="K585" s="2">
        <v>53</v>
      </c>
      <c r="L585" s="2">
        <v>11</v>
      </c>
      <c r="M585" s="68">
        <f t="shared" si="19"/>
        <v>181</v>
      </c>
      <c r="N585" s="69">
        <f>Tabla2[[#This Row],[Vendedor tapabocas bien puesto ]]+Tabla2[[#This Row],[Vendedor tapabocas mal puesto ]]+Tabla2[[#This Row],[Vendedor sin tapabocas ]]</f>
        <v>100</v>
      </c>
      <c r="O585" s="57">
        <f>Tabla2[[#This Row],[Tapabocas bien puesto ]]/Tabla2[[#This Row],[Total]]</f>
        <v>0.66298342541436461</v>
      </c>
      <c r="P585" s="58">
        <f>Tabla2[[#This Row],[Sin tapabocas]]/Tabla2[[#This Row],[Total]]</f>
        <v>4.9723756906077346E-2</v>
      </c>
      <c r="Q585" s="58">
        <f>Tabla2[[#This Row],[Vendedor tapabocas bien puesto ]]/Tabla2[[#This Row],[Total vendedor]]</f>
        <v>0.36</v>
      </c>
      <c r="R585" s="58">
        <f>Tabla2[[#This Row],[Vendedor sin tapabocas ]]/Tabla2[[#This Row],[Total vendedor]]</f>
        <v>0.11</v>
      </c>
    </row>
    <row r="586" spans="1:18" x14ac:dyDescent="0.25">
      <c r="A586" s="52">
        <f t="shared" si="18"/>
        <v>44440</v>
      </c>
      <c r="B586" s="28" t="s">
        <v>425</v>
      </c>
      <c r="C586" s="1" t="s">
        <v>48</v>
      </c>
      <c r="D586" s="1"/>
      <c r="E586" s="1"/>
      <c r="F586" s="1" t="s">
        <v>14</v>
      </c>
      <c r="G586" s="1">
        <v>88</v>
      </c>
      <c r="H586" s="2">
        <v>46</v>
      </c>
      <c r="I586" s="2">
        <v>0</v>
      </c>
      <c r="J586" s="2">
        <v>14</v>
      </c>
      <c r="K586" s="2">
        <v>17</v>
      </c>
      <c r="L586" s="2">
        <v>2</v>
      </c>
      <c r="M586" s="68">
        <f t="shared" si="19"/>
        <v>134</v>
      </c>
      <c r="N586" s="69">
        <f>Tabla2[[#This Row],[Vendedor tapabocas bien puesto ]]+Tabla2[[#This Row],[Vendedor tapabocas mal puesto ]]+Tabla2[[#This Row],[Vendedor sin tapabocas ]]</f>
        <v>33</v>
      </c>
      <c r="O586" s="57">
        <f>Tabla2[[#This Row],[Tapabocas bien puesto ]]/Tabla2[[#This Row],[Total]]</f>
        <v>0.65671641791044777</v>
      </c>
      <c r="P586" s="58">
        <f>Tabla2[[#This Row],[Sin tapabocas]]/Tabla2[[#This Row],[Total]]</f>
        <v>0</v>
      </c>
      <c r="Q586" s="58">
        <f>Tabla2[[#This Row],[Vendedor tapabocas bien puesto ]]/Tabla2[[#This Row],[Total vendedor]]</f>
        <v>0.42424242424242425</v>
      </c>
      <c r="R586" s="58">
        <f>Tabla2[[#This Row],[Vendedor sin tapabocas ]]/Tabla2[[#This Row],[Total vendedor]]</f>
        <v>6.0606060606060608E-2</v>
      </c>
    </row>
    <row r="587" spans="1:18" x14ac:dyDescent="0.25">
      <c r="A587" s="52">
        <f t="shared" si="18"/>
        <v>44440</v>
      </c>
      <c r="B587" s="28" t="s">
        <v>425</v>
      </c>
      <c r="C587" s="1" t="s">
        <v>48</v>
      </c>
      <c r="D587" s="1"/>
      <c r="E587" s="1"/>
      <c r="F587" s="1" t="s">
        <v>14</v>
      </c>
      <c r="G587" s="1">
        <v>188</v>
      </c>
      <c r="H587" s="2">
        <v>86</v>
      </c>
      <c r="I587" s="2">
        <v>6</v>
      </c>
      <c r="J587" s="2">
        <v>15</v>
      </c>
      <c r="K587" s="2">
        <v>26</v>
      </c>
      <c r="L587" s="2">
        <v>3</v>
      </c>
      <c r="M587" s="68">
        <f t="shared" si="19"/>
        <v>280</v>
      </c>
      <c r="N587" s="69">
        <f>Tabla2[[#This Row],[Vendedor tapabocas bien puesto ]]+Tabla2[[#This Row],[Vendedor tapabocas mal puesto ]]+Tabla2[[#This Row],[Vendedor sin tapabocas ]]</f>
        <v>44</v>
      </c>
      <c r="O587" s="57">
        <f>Tabla2[[#This Row],[Tapabocas bien puesto ]]/Tabla2[[#This Row],[Total]]</f>
        <v>0.67142857142857137</v>
      </c>
      <c r="P587" s="58">
        <f>Tabla2[[#This Row],[Sin tapabocas]]/Tabla2[[#This Row],[Total]]</f>
        <v>2.1428571428571429E-2</v>
      </c>
      <c r="Q587" s="58">
        <f>Tabla2[[#This Row],[Vendedor tapabocas bien puesto ]]/Tabla2[[#This Row],[Total vendedor]]</f>
        <v>0.34090909090909088</v>
      </c>
      <c r="R587" s="58">
        <f>Tabla2[[#This Row],[Vendedor sin tapabocas ]]/Tabla2[[#This Row],[Total vendedor]]</f>
        <v>6.8181818181818177E-2</v>
      </c>
    </row>
    <row r="588" spans="1:18" x14ac:dyDescent="0.25">
      <c r="A588" s="52">
        <f t="shared" si="18"/>
        <v>44440</v>
      </c>
      <c r="B588" s="28" t="s">
        <v>425</v>
      </c>
      <c r="C588" s="1" t="s">
        <v>65</v>
      </c>
      <c r="D588" s="1"/>
      <c r="E588" s="1"/>
      <c r="F588" s="1" t="s">
        <v>13</v>
      </c>
      <c r="G588" s="1">
        <v>83</v>
      </c>
      <c r="H588" s="2">
        <v>46</v>
      </c>
      <c r="I588" s="2">
        <v>7</v>
      </c>
      <c r="J588" s="2">
        <v>20</v>
      </c>
      <c r="K588" s="2">
        <v>26</v>
      </c>
      <c r="L588" s="2">
        <v>8</v>
      </c>
      <c r="M588" s="68">
        <f t="shared" si="19"/>
        <v>136</v>
      </c>
      <c r="N588" s="69">
        <f>Tabla2[[#This Row],[Vendedor tapabocas bien puesto ]]+Tabla2[[#This Row],[Vendedor tapabocas mal puesto ]]+Tabla2[[#This Row],[Vendedor sin tapabocas ]]</f>
        <v>54</v>
      </c>
      <c r="O588" s="57">
        <f>Tabla2[[#This Row],[Tapabocas bien puesto ]]/Tabla2[[#This Row],[Total]]</f>
        <v>0.61029411764705888</v>
      </c>
      <c r="P588" s="58">
        <f>Tabla2[[#This Row],[Sin tapabocas]]/Tabla2[[#This Row],[Total]]</f>
        <v>5.1470588235294115E-2</v>
      </c>
      <c r="Q588" s="58">
        <f>Tabla2[[#This Row],[Vendedor tapabocas bien puesto ]]/Tabla2[[#This Row],[Total vendedor]]</f>
        <v>0.37037037037037035</v>
      </c>
      <c r="R588" s="58">
        <f>Tabla2[[#This Row],[Vendedor sin tapabocas ]]/Tabla2[[#This Row],[Total vendedor]]</f>
        <v>0.14814814814814814</v>
      </c>
    </row>
    <row r="589" spans="1:18" x14ac:dyDescent="0.25">
      <c r="A589" s="52">
        <f t="shared" si="18"/>
        <v>44440</v>
      </c>
      <c r="B589" s="28" t="s">
        <v>425</v>
      </c>
      <c r="C589" s="1" t="s">
        <v>65</v>
      </c>
      <c r="D589" s="1"/>
      <c r="E589" s="1"/>
      <c r="F589" s="1" t="s">
        <v>14</v>
      </c>
      <c r="G589" s="1">
        <v>160</v>
      </c>
      <c r="H589" s="2">
        <v>74</v>
      </c>
      <c r="I589" s="2">
        <v>46</v>
      </c>
      <c r="J589" s="2">
        <v>13</v>
      </c>
      <c r="K589" s="2">
        <v>53</v>
      </c>
      <c r="L589" s="2">
        <v>7</v>
      </c>
      <c r="M589" s="68">
        <f t="shared" si="19"/>
        <v>280</v>
      </c>
      <c r="N589" s="69">
        <f>Tabla2[[#This Row],[Vendedor tapabocas bien puesto ]]+Tabla2[[#This Row],[Vendedor tapabocas mal puesto ]]+Tabla2[[#This Row],[Vendedor sin tapabocas ]]</f>
        <v>73</v>
      </c>
      <c r="O589" s="57">
        <f>Tabla2[[#This Row],[Tapabocas bien puesto ]]/Tabla2[[#This Row],[Total]]</f>
        <v>0.5714285714285714</v>
      </c>
      <c r="P589" s="58">
        <f>Tabla2[[#This Row],[Sin tapabocas]]/Tabla2[[#This Row],[Total]]</f>
        <v>0.16428571428571428</v>
      </c>
      <c r="Q589" s="58">
        <f>Tabla2[[#This Row],[Vendedor tapabocas bien puesto ]]/Tabla2[[#This Row],[Total vendedor]]</f>
        <v>0.17808219178082191</v>
      </c>
      <c r="R589" s="58">
        <f>Tabla2[[#This Row],[Vendedor sin tapabocas ]]/Tabla2[[#This Row],[Total vendedor]]</f>
        <v>9.5890410958904104E-2</v>
      </c>
    </row>
    <row r="590" spans="1:18" x14ac:dyDescent="0.25">
      <c r="A590" s="52">
        <f t="shared" si="18"/>
        <v>44440</v>
      </c>
      <c r="B590" s="28" t="s">
        <v>425</v>
      </c>
      <c r="C590" s="1" t="s">
        <v>65</v>
      </c>
      <c r="D590" s="1"/>
      <c r="E590" s="1"/>
      <c r="F590" s="1" t="s">
        <v>15</v>
      </c>
      <c r="G590" s="1">
        <v>108</v>
      </c>
      <c r="H590" s="2">
        <v>63</v>
      </c>
      <c r="I590" s="2">
        <v>14</v>
      </c>
      <c r="J590" s="2">
        <v>46</v>
      </c>
      <c r="K590" s="2">
        <v>51</v>
      </c>
      <c r="L590" s="2">
        <v>8</v>
      </c>
      <c r="M590" s="68">
        <f t="shared" si="19"/>
        <v>185</v>
      </c>
      <c r="N590" s="69">
        <f>Tabla2[[#This Row],[Vendedor tapabocas bien puesto ]]+Tabla2[[#This Row],[Vendedor tapabocas mal puesto ]]+Tabla2[[#This Row],[Vendedor sin tapabocas ]]</f>
        <v>105</v>
      </c>
      <c r="O590" s="57">
        <f>Tabla2[[#This Row],[Tapabocas bien puesto ]]/Tabla2[[#This Row],[Total]]</f>
        <v>0.58378378378378382</v>
      </c>
      <c r="P590" s="58">
        <f>Tabla2[[#This Row],[Sin tapabocas]]/Tabla2[[#This Row],[Total]]</f>
        <v>7.567567567567568E-2</v>
      </c>
      <c r="Q590" s="58">
        <f>Tabla2[[#This Row],[Vendedor tapabocas bien puesto ]]/Tabla2[[#This Row],[Total vendedor]]</f>
        <v>0.43809523809523809</v>
      </c>
      <c r="R590" s="58">
        <f>Tabla2[[#This Row],[Vendedor sin tapabocas ]]/Tabla2[[#This Row],[Total vendedor]]</f>
        <v>7.6190476190476197E-2</v>
      </c>
    </row>
    <row r="591" spans="1:18" x14ac:dyDescent="0.25">
      <c r="A591" s="52">
        <f t="shared" si="18"/>
        <v>44440</v>
      </c>
      <c r="B591" s="28" t="s">
        <v>425</v>
      </c>
      <c r="C591" s="1" t="s">
        <v>48</v>
      </c>
      <c r="D591" s="1"/>
      <c r="E591" s="1"/>
      <c r="F591" s="1" t="s">
        <v>14</v>
      </c>
      <c r="G591" s="1">
        <v>169</v>
      </c>
      <c r="H591" s="2">
        <v>142</v>
      </c>
      <c r="I591" s="2">
        <v>90</v>
      </c>
      <c r="J591" s="2">
        <v>16</v>
      </c>
      <c r="K591" s="2">
        <v>30</v>
      </c>
      <c r="L591" s="2">
        <v>10</v>
      </c>
      <c r="M591" s="68">
        <f t="shared" si="19"/>
        <v>401</v>
      </c>
      <c r="N591" s="69">
        <f>Tabla2[[#This Row],[Vendedor tapabocas bien puesto ]]+Tabla2[[#This Row],[Vendedor tapabocas mal puesto ]]+Tabla2[[#This Row],[Vendedor sin tapabocas ]]</f>
        <v>56</v>
      </c>
      <c r="O591" s="57">
        <f>Tabla2[[#This Row],[Tapabocas bien puesto ]]/Tabla2[[#This Row],[Total]]</f>
        <v>0.42144638403990026</v>
      </c>
      <c r="P591" s="58">
        <f>Tabla2[[#This Row],[Sin tapabocas]]/Tabla2[[#This Row],[Total]]</f>
        <v>0.22443890274314215</v>
      </c>
      <c r="Q591" s="58">
        <f>Tabla2[[#This Row],[Vendedor tapabocas bien puesto ]]/Tabla2[[#This Row],[Total vendedor]]</f>
        <v>0.2857142857142857</v>
      </c>
      <c r="R591" s="58">
        <f>Tabla2[[#This Row],[Vendedor sin tapabocas ]]/Tabla2[[#This Row],[Total vendedor]]</f>
        <v>0.17857142857142858</v>
      </c>
    </row>
    <row r="592" spans="1:18" x14ac:dyDescent="0.25">
      <c r="A592" s="52">
        <f t="shared" si="18"/>
        <v>44440</v>
      </c>
      <c r="B592" s="28" t="s">
        <v>425</v>
      </c>
      <c r="C592" s="1" t="s">
        <v>36</v>
      </c>
      <c r="D592" s="1"/>
      <c r="E592" s="1"/>
      <c r="F592" s="1" t="s">
        <v>15</v>
      </c>
      <c r="G592" s="1">
        <v>215</v>
      </c>
      <c r="H592" s="2">
        <v>75</v>
      </c>
      <c r="I592" s="2">
        <v>5</v>
      </c>
      <c r="J592" s="2">
        <v>24</v>
      </c>
      <c r="K592" s="2">
        <v>26</v>
      </c>
      <c r="L592" s="2">
        <v>12</v>
      </c>
      <c r="M592" s="68">
        <f t="shared" si="19"/>
        <v>295</v>
      </c>
      <c r="N592" s="69">
        <f>Tabla2[[#This Row],[Vendedor tapabocas bien puesto ]]+Tabla2[[#This Row],[Vendedor tapabocas mal puesto ]]+Tabla2[[#This Row],[Vendedor sin tapabocas ]]</f>
        <v>62</v>
      </c>
      <c r="O592" s="57">
        <f>Tabla2[[#This Row],[Tapabocas bien puesto ]]/Tabla2[[#This Row],[Total]]</f>
        <v>0.72881355932203384</v>
      </c>
      <c r="P592" s="58">
        <f>Tabla2[[#This Row],[Sin tapabocas]]/Tabla2[[#This Row],[Total]]</f>
        <v>1.6949152542372881E-2</v>
      </c>
      <c r="Q592" s="58">
        <f>Tabla2[[#This Row],[Vendedor tapabocas bien puesto ]]/Tabla2[[#This Row],[Total vendedor]]</f>
        <v>0.38709677419354838</v>
      </c>
      <c r="R592" s="58">
        <f>Tabla2[[#This Row],[Vendedor sin tapabocas ]]/Tabla2[[#This Row],[Total vendedor]]</f>
        <v>0.19354838709677419</v>
      </c>
    </row>
    <row r="593" spans="1:18" x14ac:dyDescent="0.25">
      <c r="A593" s="52">
        <f t="shared" si="18"/>
        <v>44440</v>
      </c>
      <c r="B593" s="28" t="s">
        <v>425</v>
      </c>
      <c r="C593" s="1" t="s">
        <v>36</v>
      </c>
      <c r="D593" s="1"/>
      <c r="E593" s="1"/>
      <c r="F593" s="1" t="s">
        <v>14</v>
      </c>
      <c r="G593" s="1">
        <v>91</v>
      </c>
      <c r="H593" s="2">
        <v>27</v>
      </c>
      <c r="I593" s="2">
        <v>7</v>
      </c>
      <c r="J593" s="2">
        <v>18</v>
      </c>
      <c r="K593" s="2">
        <v>11</v>
      </c>
      <c r="L593" s="2">
        <v>2</v>
      </c>
      <c r="M593" s="68">
        <f t="shared" si="19"/>
        <v>125</v>
      </c>
      <c r="N593" s="69">
        <f>Tabla2[[#This Row],[Vendedor tapabocas bien puesto ]]+Tabla2[[#This Row],[Vendedor tapabocas mal puesto ]]+Tabla2[[#This Row],[Vendedor sin tapabocas ]]</f>
        <v>31</v>
      </c>
      <c r="O593" s="57">
        <f>Tabla2[[#This Row],[Tapabocas bien puesto ]]/Tabla2[[#This Row],[Total]]</f>
        <v>0.72799999999999998</v>
      </c>
      <c r="P593" s="58">
        <f>Tabla2[[#This Row],[Sin tapabocas]]/Tabla2[[#This Row],[Total]]</f>
        <v>5.6000000000000001E-2</v>
      </c>
      <c r="Q593" s="58">
        <f>Tabla2[[#This Row],[Vendedor tapabocas bien puesto ]]/Tabla2[[#This Row],[Total vendedor]]</f>
        <v>0.58064516129032262</v>
      </c>
      <c r="R593" s="58">
        <f>Tabla2[[#This Row],[Vendedor sin tapabocas ]]/Tabla2[[#This Row],[Total vendedor]]</f>
        <v>6.4516129032258063E-2</v>
      </c>
    </row>
    <row r="594" spans="1:18" x14ac:dyDescent="0.25">
      <c r="A594" s="52">
        <f t="shared" si="18"/>
        <v>44440</v>
      </c>
      <c r="B594" s="28" t="s">
        <v>425</v>
      </c>
      <c r="C594" s="1" t="s">
        <v>36</v>
      </c>
      <c r="D594" s="1"/>
      <c r="E594" s="1" t="s">
        <v>426</v>
      </c>
      <c r="F594" s="1" t="s">
        <v>29</v>
      </c>
      <c r="G594" s="1">
        <v>89</v>
      </c>
      <c r="H594" s="2">
        <v>58</v>
      </c>
      <c r="I594" s="2">
        <v>10</v>
      </c>
      <c r="J594" s="2">
        <v>2</v>
      </c>
      <c r="K594" s="2">
        <v>4</v>
      </c>
      <c r="L594" s="2">
        <v>0</v>
      </c>
      <c r="M594" s="68">
        <f t="shared" si="19"/>
        <v>157</v>
      </c>
      <c r="N594" s="69">
        <f>Tabla2[[#This Row],[Vendedor tapabocas bien puesto ]]+Tabla2[[#This Row],[Vendedor tapabocas mal puesto ]]+Tabla2[[#This Row],[Vendedor sin tapabocas ]]</f>
        <v>6</v>
      </c>
      <c r="O594" s="57">
        <f>Tabla2[[#This Row],[Tapabocas bien puesto ]]/Tabla2[[#This Row],[Total]]</f>
        <v>0.56687898089171973</v>
      </c>
      <c r="P594" s="58">
        <f>Tabla2[[#This Row],[Sin tapabocas]]/Tabla2[[#This Row],[Total]]</f>
        <v>6.3694267515923567E-2</v>
      </c>
      <c r="Q594" s="58">
        <f>Tabla2[[#This Row],[Vendedor tapabocas bien puesto ]]/Tabla2[[#This Row],[Total vendedor]]</f>
        <v>0.33333333333333331</v>
      </c>
      <c r="R594" s="58">
        <f>Tabla2[[#This Row],[Vendedor sin tapabocas ]]/Tabla2[[#This Row],[Total vendedor]]</f>
        <v>0</v>
      </c>
    </row>
    <row r="595" spans="1:18" x14ac:dyDescent="0.25">
      <c r="A595" s="52">
        <f t="shared" si="18"/>
        <v>44441</v>
      </c>
      <c r="B595" s="28" t="s">
        <v>427</v>
      </c>
      <c r="C595" s="1" t="s">
        <v>26</v>
      </c>
      <c r="D595" s="1"/>
      <c r="E595" s="1"/>
      <c r="F595" s="1" t="s">
        <v>15</v>
      </c>
      <c r="G595" s="1">
        <v>55</v>
      </c>
      <c r="H595" s="2">
        <v>31</v>
      </c>
      <c r="I595" s="2">
        <v>1</v>
      </c>
      <c r="J595" s="2">
        <v>7</v>
      </c>
      <c r="K595" s="2">
        <v>8</v>
      </c>
      <c r="L595" s="2">
        <v>0</v>
      </c>
      <c r="M595" s="68">
        <f t="shared" si="19"/>
        <v>87</v>
      </c>
      <c r="N595" s="69">
        <f>Tabla2[[#This Row],[Vendedor tapabocas bien puesto ]]+Tabla2[[#This Row],[Vendedor tapabocas mal puesto ]]+Tabla2[[#This Row],[Vendedor sin tapabocas ]]</f>
        <v>15</v>
      </c>
      <c r="O595" s="57">
        <f>Tabla2[[#This Row],[Tapabocas bien puesto ]]/Tabla2[[#This Row],[Total]]</f>
        <v>0.63218390804597702</v>
      </c>
      <c r="P595" s="58">
        <f>Tabla2[[#This Row],[Sin tapabocas]]/Tabla2[[#This Row],[Total]]</f>
        <v>1.1494252873563218E-2</v>
      </c>
      <c r="Q595" s="58">
        <f>Tabla2[[#This Row],[Vendedor tapabocas bien puesto ]]/Tabla2[[#This Row],[Total vendedor]]</f>
        <v>0.46666666666666667</v>
      </c>
      <c r="R595" s="58">
        <f>Tabla2[[#This Row],[Vendedor sin tapabocas ]]/Tabla2[[#This Row],[Total vendedor]]</f>
        <v>0</v>
      </c>
    </row>
    <row r="596" spans="1:18" x14ac:dyDescent="0.25">
      <c r="A596" s="52">
        <f t="shared" si="18"/>
        <v>44441</v>
      </c>
      <c r="B596" s="28" t="s">
        <v>427</v>
      </c>
      <c r="C596" s="1" t="s">
        <v>26</v>
      </c>
      <c r="D596" s="1"/>
      <c r="E596" s="1" t="s">
        <v>428</v>
      </c>
      <c r="F596" s="1" t="s">
        <v>29</v>
      </c>
      <c r="G596" s="1">
        <v>68</v>
      </c>
      <c r="H596" s="2">
        <v>62</v>
      </c>
      <c r="I596" s="2">
        <v>35</v>
      </c>
      <c r="J596" s="2">
        <v>14</v>
      </c>
      <c r="K596" s="2">
        <v>16</v>
      </c>
      <c r="L596" s="2">
        <v>3</v>
      </c>
      <c r="M596" s="68">
        <f t="shared" si="19"/>
        <v>165</v>
      </c>
      <c r="N596" s="69">
        <f>Tabla2[[#This Row],[Vendedor tapabocas bien puesto ]]+Tabla2[[#This Row],[Vendedor tapabocas mal puesto ]]+Tabla2[[#This Row],[Vendedor sin tapabocas ]]</f>
        <v>33</v>
      </c>
      <c r="O596" s="57">
        <f>Tabla2[[#This Row],[Tapabocas bien puesto ]]/Tabla2[[#This Row],[Total]]</f>
        <v>0.41212121212121211</v>
      </c>
      <c r="P596" s="58">
        <f>Tabla2[[#This Row],[Sin tapabocas]]/Tabla2[[#This Row],[Total]]</f>
        <v>0.21212121212121213</v>
      </c>
      <c r="Q596" s="58">
        <f>Tabla2[[#This Row],[Vendedor tapabocas bien puesto ]]/Tabla2[[#This Row],[Total vendedor]]</f>
        <v>0.42424242424242425</v>
      </c>
      <c r="R596" s="58">
        <f>Tabla2[[#This Row],[Vendedor sin tapabocas ]]/Tabla2[[#This Row],[Total vendedor]]</f>
        <v>9.0909090909090912E-2</v>
      </c>
    </row>
    <row r="597" spans="1:18" x14ac:dyDescent="0.25">
      <c r="A597" s="52">
        <f t="shared" si="18"/>
        <v>44441</v>
      </c>
      <c r="B597" s="28" t="s">
        <v>427</v>
      </c>
      <c r="C597" s="1" t="s">
        <v>26</v>
      </c>
      <c r="D597" s="1"/>
      <c r="E597" s="1"/>
      <c r="F597" s="1" t="s">
        <v>14</v>
      </c>
      <c r="G597" s="1">
        <v>38</v>
      </c>
      <c r="H597" s="2">
        <v>21</v>
      </c>
      <c r="I597" s="2">
        <v>2</v>
      </c>
      <c r="J597" s="2">
        <v>12</v>
      </c>
      <c r="K597" s="2">
        <v>7</v>
      </c>
      <c r="L597" s="2">
        <v>0</v>
      </c>
      <c r="M597" s="68">
        <f t="shared" si="19"/>
        <v>61</v>
      </c>
      <c r="N597" s="69">
        <f>Tabla2[[#This Row],[Vendedor tapabocas bien puesto ]]+Tabla2[[#This Row],[Vendedor tapabocas mal puesto ]]+Tabla2[[#This Row],[Vendedor sin tapabocas ]]</f>
        <v>19</v>
      </c>
      <c r="O597" s="57">
        <f>Tabla2[[#This Row],[Tapabocas bien puesto ]]/Tabla2[[#This Row],[Total]]</f>
        <v>0.62295081967213117</v>
      </c>
      <c r="P597" s="58">
        <f>Tabla2[[#This Row],[Sin tapabocas]]/Tabla2[[#This Row],[Total]]</f>
        <v>3.2786885245901641E-2</v>
      </c>
      <c r="Q597" s="58">
        <f>Tabla2[[#This Row],[Vendedor tapabocas bien puesto ]]/Tabla2[[#This Row],[Total vendedor]]</f>
        <v>0.63157894736842102</v>
      </c>
      <c r="R597" s="58">
        <f>Tabla2[[#This Row],[Vendedor sin tapabocas ]]/Tabla2[[#This Row],[Total vendedor]]</f>
        <v>0</v>
      </c>
    </row>
    <row r="598" spans="1:18" x14ac:dyDescent="0.25">
      <c r="A598" s="52">
        <f t="shared" si="18"/>
        <v>44441</v>
      </c>
      <c r="B598" s="28" t="s">
        <v>427</v>
      </c>
      <c r="C598" s="1" t="s">
        <v>18</v>
      </c>
      <c r="D598" s="1"/>
      <c r="E598" s="1"/>
      <c r="F598" s="1" t="s">
        <v>14</v>
      </c>
      <c r="G598" s="1">
        <v>106</v>
      </c>
      <c r="H598" s="2">
        <v>42</v>
      </c>
      <c r="I598" s="2">
        <v>7</v>
      </c>
      <c r="J598" s="2">
        <v>15</v>
      </c>
      <c r="K598" s="2">
        <v>16</v>
      </c>
      <c r="L598" s="2">
        <v>4</v>
      </c>
      <c r="M598" s="68">
        <f t="shared" si="19"/>
        <v>155</v>
      </c>
      <c r="N598" s="69">
        <f>Tabla2[[#This Row],[Vendedor tapabocas bien puesto ]]+Tabla2[[#This Row],[Vendedor tapabocas mal puesto ]]+Tabla2[[#This Row],[Vendedor sin tapabocas ]]</f>
        <v>35</v>
      </c>
      <c r="O598" s="57">
        <f>Tabla2[[#This Row],[Tapabocas bien puesto ]]/Tabla2[[#This Row],[Total]]</f>
        <v>0.68387096774193545</v>
      </c>
      <c r="P598" s="58">
        <f>Tabla2[[#This Row],[Sin tapabocas]]/Tabla2[[#This Row],[Total]]</f>
        <v>4.5161290322580643E-2</v>
      </c>
      <c r="Q598" s="58">
        <f>Tabla2[[#This Row],[Vendedor tapabocas bien puesto ]]/Tabla2[[#This Row],[Total vendedor]]</f>
        <v>0.42857142857142855</v>
      </c>
      <c r="R598" s="58">
        <f>Tabla2[[#This Row],[Vendedor sin tapabocas ]]/Tabla2[[#This Row],[Total vendedor]]</f>
        <v>0.11428571428571428</v>
      </c>
    </row>
    <row r="599" spans="1:18" x14ac:dyDescent="0.25">
      <c r="A599" s="52">
        <f t="shared" si="18"/>
        <v>44441</v>
      </c>
      <c r="B599" s="28" t="s">
        <v>427</v>
      </c>
      <c r="C599" s="1" t="s">
        <v>11</v>
      </c>
      <c r="D599" s="1"/>
      <c r="E599" s="1"/>
      <c r="F599" s="1" t="s">
        <v>13</v>
      </c>
      <c r="G599" s="1">
        <v>68</v>
      </c>
      <c r="H599" s="2">
        <v>40</v>
      </c>
      <c r="I599" s="2">
        <v>8</v>
      </c>
      <c r="J599" s="2">
        <v>7</v>
      </c>
      <c r="K599" s="2">
        <v>18</v>
      </c>
      <c r="L599" s="2">
        <v>3</v>
      </c>
      <c r="M599" s="68">
        <f t="shared" si="19"/>
        <v>116</v>
      </c>
      <c r="N599" s="69">
        <f>Tabla2[[#This Row],[Vendedor tapabocas bien puesto ]]+Tabla2[[#This Row],[Vendedor tapabocas mal puesto ]]+Tabla2[[#This Row],[Vendedor sin tapabocas ]]</f>
        <v>28</v>
      </c>
      <c r="O599" s="57">
        <f>Tabla2[[#This Row],[Tapabocas bien puesto ]]/Tabla2[[#This Row],[Total]]</f>
        <v>0.58620689655172409</v>
      </c>
      <c r="P599" s="58">
        <f>Tabla2[[#This Row],[Sin tapabocas]]/Tabla2[[#This Row],[Total]]</f>
        <v>6.8965517241379309E-2</v>
      </c>
      <c r="Q599" s="58">
        <f>Tabla2[[#This Row],[Vendedor tapabocas bien puesto ]]/Tabla2[[#This Row],[Total vendedor]]</f>
        <v>0.25</v>
      </c>
      <c r="R599" s="58">
        <f>Tabla2[[#This Row],[Vendedor sin tapabocas ]]/Tabla2[[#This Row],[Total vendedor]]</f>
        <v>0.10714285714285714</v>
      </c>
    </row>
    <row r="600" spans="1:18" x14ac:dyDescent="0.25">
      <c r="A600" s="52">
        <f t="shared" ref="A600:A631" si="20">DATE(MID(B600,1,4),MID(B600,6,2),MID(B600,9,11))</f>
        <v>44441</v>
      </c>
      <c r="B600" s="28" t="s">
        <v>427</v>
      </c>
      <c r="C600" s="1" t="s">
        <v>11</v>
      </c>
      <c r="D600" s="1"/>
      <c r="E600" s="1"/>
      <c r="F600" s="1" t="s">
        <v>14</v>
      </c>
      <c r="G600" s="1">
        <v>74</v>
      </c>
      <c r="H600" s="2">
        <v>24</v>
      </c>
      <c r="I600" s="2">
        <v>13</v>
      </c>
      <c r="J600" s="2">
        <v>74</v>
      </c>
      <c r="K600" s="2">
        <v>14</v>
      </c>
      <c r="L600" s="2">
        <v>5</v>
      </c>
      <c r="M600" s="68">
        <f t="shared" ref="M600:M631" si="21">G600+H600+I600</f>
        <v>111</v>
      </c>
      <c r="N600" s="69">
        <f>Tabla2[[#This Row],[Vendedor tapabocas bien puesto ]]+Tabla2[[#This Row],[Vendedor tapabocas mal puesto ]]+Tabla2[[#This Row],[Vendedor sin tapabocas ]]</f>
        <v>93</v>
      </c>
      <c r="O600" s="57">
        <f>Tabla2[[#This Row],[Tapabocas bien puesto ]]/Tabla2[[#This Row],[Total]]</f>
        <v>0.66666666666666663</v>
      </c>
      <c r="P600" s="58">
        <f>Tabla2[[#This Row],[Sin tapabocas]]/Tabla2[[#This Row],[Total]]</f>
        <v>0.11711711711711711</v>
      </c>
      <c r="Q600" s="58">
        <f>Tabla2[[#This Row],[Vendedor tapabocas bien puesto ]]/Tabla2[[#This Row],[Total vendedor]]</f>
        <v>0.79569892473118276</v>
      </c>
      <c r="R600" s="58">
        <f>Tabla2[[#This Row],[Vendedor sin tapabocas ]]/Tabla2[[#This Row],[Total vendedor]]</f>
        <v>5.3763440860215055E-2</v>
      </c>
    </row>
    <row r="601" spans="1:18" x14ac:dyDescent="0.25">
      <c r="A601" s="52">
        <f t="shared" si="20"/>
        <v>44441</v>
      </c>
      <c r="B601" s="28" t="s">
        <v>427</v>
      </c>
      <c r="C601" s="1" t="s">
        <v>11</v>
      </c>
      <c r="D601" s="1"/>
      <c r="E601" s="1"/>
      <c r="F601" s="1" t="s">
        <v>14</v>
      </c>
      <c r="G601" s="1">
        <v>181</v>
      </c>
      <c r="H601" s="2">
        <v>79</v>
      </c>
      <c r="I601" s="2">
        <v>20</v>
      </c>
      <c r="J601" s="2">
        <v>18</v>
      </c>
      <c r="K601" s="2">
        <v>32</v>
      </c>
      <c r="L601" s="2">
        <v>8</v>
      </c>
      <c r="M601" s="68">
        <f t="shared" si="21"/>
        <v>280</v>
      </c>
      <c r="N601" s="69">
        <f>Tabla2[[#This Row],[Vendedor tapabocas bien puesto ]]+Tabla2[[#This Row],[Vendedor tapabocas mal puesto ]]+Tabla2[[#This Row],[Vendedor sin tapabocas ]]</f>
        <v>58</v>
      </c>
      <c r="O601" s="57">
        <f>Tabla2[[#This Row],[Tapabocas bien puesto ]]/Tabla2[[#This Row],[Total]]</f>
        <v>0.64642857142857146</v>
      </c>
      <c r="P601" s="58">
        <f>Tabla2[[#This Row],[Sin tapabocas]]/Tabla2[[#This Row],[Total]]</f>
        <v>7.1428571428571425E-2</v>
      </c>
      <c r="Q601" s="58">
        <f>Tabla2[[#This Row],[Vendedor tapabocas bien puesto ]]/Tabla2[[#This Row],[Total vendedor]]</f>
        <v>0.31034482758620691</v>
      </c>
      <c r="R601" s="58">
        <f>Tabla2[[#This Row],[Vendedor sin tapabocas ]]/Tabla2[[#This Row],[Total vendedor]]</f>
        <v>0.13793103448275862</v>
      </c>
    </row>
    <row r="602" spans="1:18" x14ac:dyDescent="0.25">
      <c r="A602" s="52">
        <f t="shared" si="20"/>
        <v>44441</v>
      </c>
      <c r="B602" s="28" t="s">
        <v>427</v>
      </c>
      <c r="C602" s="1" t="s">
        <v>18</v>
      </c>
      <c r="D602" s="1"/>
      <c r="E602" s="1"/>
      <c r="F602" s="1" t="s">
        <v>14</v>
      </c>
      <c r="G602" s="1">
        <v>111</v>
      </c>
      <c r="H602" s="2">
        <v>62</v>
      </c>
      <c r="I602" s="2">
        <v>7</v>
      </c>
      <c r="J602" s="2">
        <v>66</v>
      </c>
      <c r="K602" s="2">
        <v>68</v>
      </c>
      <c r="L602" s="2">
        <v>45</v>
      </c>
      <c r="M602" s="68">
        <f t="shared" si="21"/>
        <v>180</v>
      </c>
      <c r="N602" s="69">
        <f>Tabla2[[#This Row],[Vendedor tapabocas bien puesto ]]+Tabla2[[#This Row],[Vendedor tapabocas mal puesto ]]+Tabla2[[#This Row],[Vendedor sin tapabocas ]]</f>
        <v>179</v>
      </c>
      <c r="O602" s="57">
        <f>Tabla2[[#This Row],[Tapabocas bien puesto ]]/Tabla2[[#This Row],[Total]]</f>
        <v>0.6166666666666667</v>
      </c>
      <c r="P602" s="58">
        <f>Tabla2[[#This Row],[Sin tapabocas]]/Tabla2[[#This Row],[Total]]</f>
        <v>3.888888888888889E-2</v>
      </c>
      <c r="Q602" s="58">
        <f>Tabla2[[#This Row],[Vendedor tapabocas bien puesto ]]/Tabla2[[#This Row],[Total vendedor]]</f>
        <v>0.36871508379888268</v>
      </c>
      <c r="R602" s="58">
        <f>Tabla2[[#This Row],[Vendedor sin tapabocas ]]/Tabla2[[#This Row],[Total vendedor]]</f>
        <v>0.25139664804469275</v>
      </c>
    </row>
    <row r="603" spans="1:18" x14ac:dyDescent="0.25">
      <c r="A603" s="52">
        <f t="shared" si="20"/>
        <v>44441</v>
      </c>
      <c r="B603" s="28" t="s">
        <v>427</v>
      </c>
      <c r="C603" s="1" t="s">
        <v>18</v>
      </c>
      <c r="D603" s="1"/>
      <c r="E603" s="1"/>
      <c r="F603" s="1" t="s">
        <v>15</v>
      </c>
      <c r="G603" s="1">
        <v>190</v>
      </c>
      <c r="H603" s="2">
        <v>75</v>
      </c>
      <c r="I603" s="2">
        <v>4</v>
      </c>
      <c r="J603" s="2">
        <v>28</v>
      </c>
      <c r="K603" s="2">
        <v>30</v>
      </c>
      <c r="L603" s="2">
        <v>3</v>
      </c>
      <c r="M603" s="68">
        <f t="shared" si="21"/>
        <v>269</v>
      </c>
      <c r="N603" s="69">
        <f>Tabla2[[#This Row],[Vendedor tapabocas bien puesto ]]+Tabla2[[#This Row],[Vendedor tapabocas mal puesto ]]+Tabla2[[#This Row],[Vendedor sin tapabocas ]]</f>
        <v>61</v>
      </c>
      <c r="O603" s="57">
        <f>Tabla2[[#This Row],[Tapabocas bien puesto ]]/Tabla2[[#This Row],[Total]]</f>
        <v>0.70631970260223054</v>
      </c>
      <c r="P603" s="58">
        <f>Tabla2[[#This Row],[Sin tapabocas]]/Tabla2[[#This Row],[Total]]</f>
        <v>1.4869888475836431E-2</v>
      </c>
      <c r="Q603" s="58">
        <f>Tabla2[[#This Row],[Vendedor tapabocas bien puesto ]]/Tabla2[[#This Row],[Total vendedor]]</f>
        <v>0.45901639344262296</v>
      </c>
      <c r="R603" s="58">
        <f>Tabla2[[#This Row],[Vendedor sin tapabocas ]]/Tabla2[[#This Row],[Total vendedor]]</f>
        <v>4.9180327868852458E-2</v>
      </c>
    </row>
    <row r="604" spans="1:18" x14ac:dyDescent="0.25">
      <c r="A604" s="52">
        <f t="shared" si="20"/>
        <v>44441</v>
      </c>
      <c r="B604" s="28" t="s">
        <v>427</v>
      </c>
      <c r="C604" s="1" t="s">
        <v>61</v>
      </c>
      <c r="D604" s="1"/>
      <c r="E604" s="1"/>
      <c r="F604" s="1" t="s">
        <v>14</v>
      </c>
      <c r="G604" s="1">
        <v>164</v>
      </c>
      <c r="H604" s="2">
        <v>50</v>
      </c>
      <c r="I604" s="2">
        <v>7</v>
      </c>
      <c r="J604" s="2">
        <v>23</v>
      </c>
      <c r="K604" s="2">
        <v>25</v>
      </c>
      <c r="L604" s="2">
        <v>2</v>
      </c>
      <c r="M604" s="68">
        <f t="shared" si="21"/>
        <v>221</v>
      </c>
      <c r="N604" s="69">
        <f>Tabla2[[#This Row],[Vendedor tapabocas bien puesto ]]+Tabla2[[#This Row],[Vendedor tapabocas mal puesto ]]+Tabla2[[#This Row],[Vendedor sin tapabocas ]]</f>
        <v>50</v>
      </c>
      <c r="O604" s="57">
        <f>Tabla2[[#This Row],[Tapabocas bien puesto ]]/Tabla2[[#This Row],[Total]]</f>
        <v>0.74208144796380093</v>
      </c>
      <c r="P604" s="58">
        <f>Tabla2[[#This Row],[Sin tapabocas]]/Tabla2[[#This Row],[Total]]</f>
        <v>3.1674208144796379E-2</v>
      </c>
      <c r="Q604" s="58">
        <f>Tabla2[[#This Row],[Vendedor tapabocas bien puesto ]]/Tabla2[[#This Row],[Total vendedor]]</f>
        <v>0.46</v>
      </c>
      <c r="R604" s="58">
        <f>Tabla2[[#This Row],[Vendedor sin tapabocas ]]/Tabla2[[#This Row],[Total vendedor]]</f>
        <v>0.04</v>
      </c>
    </row>
    <row r="605" spans="1:18" x14ac:dyDescent="0.25">
      <c r="A605" s="52">
        <f t="shared" si="20"/>
        <v>44441</v>
      </c>
      <c r="B605" s="28" t="s">
        <v>427</v>
      </c>
      <c r="C605" s="1" t="s">
        <v>61</v>
      </c>
      <c r="D605" s="1"/>
      <c r="E605" s="1"/>
      <c r="F605" s="1" t="s">
        <v>15</v>
      </c>
      <c r="G605" s="1">
        <v>254</v>
      </c>
      <c r="H605" s="2">
        <v>37</v>
      </c>
      <c r="I605" s="2">
        <v>7</v>
      </c>
      <c r="J605" s="2">
        <v>18</v>
      </c>
      <c r="K605" s="2">
        <v>25</v>
      </c>
      <c r="L605" s="2">
        <v>2</v>
      </c>
      <c r="M605" s="68">
        <f t="shared" si="21"/>
        <v>298</v>
      </c>
      <c r="N605" s="69">
        <f>Tabla2[[#This Row],[Vendedor tapabocas bien puesto ]]+Tabla2[[#This Row],[Vendedor tapabocas mal puesto ]]+Tabla2[[#This Row],[Vendedor sin tapabocas ]]</f>
        <v>45</v>
      </c>
      <c r="O605" s="57">
        <f>Tabla2[[#This Row],[Tapabocas bien puesto ]]/Tabla2[[#This Row],[Total]]</f>
        <v>0.8523489932885906</v>
      </c>
      <c r="P605" s="58">
        <f>Tabla2[[#This Row],[Sin tapabocas]]/Tabla2[[#This Row],[Total]]</f>
        <v>2.3489932885906041E-2</v>
      </c>
      <c r="Q605" s="58">
        <f>Tabla2[[#This Row],[Vendedor tapabocas bien puesto ]]/Tabla2[[#This Row],[Total vendedor]]</f>
        <v>0.4</v>
      </c>
      <c r="R605" s="58">
        <f>Tabla2[[#This Row],[Vendedor sin tapabocas ]]/Tabla2[[#This Row],[Total vendedor]]</f>
        <v>4.4444444444444446E-2</v>
      </c>
    </row>
    <row r="606" spans="1:18" x14ac:dyDescent="0.25">
      <c r="A606" s="52">
        <f t="shared" si="20"/>
        <v>44441</v>
      </c>
      <c r="B606" s="28" t="s">
        <v>427</v>
      </c>
      <c r="C606" s="1" t="s">
        <v>61</v>
      </c>
      <c r="D606" s="1"/>
      <c r="E606" s="1"/>
      <c r="F606" s="1" t="s">
        <v>14</v>
      </c>
      <c r="G606" s="1">
        <v>132</v>
      </c>
      <c r="H606" s="2">
        <v>93</v>
      </c>
      <c r="I606" s="2">
        <v>8</v>
      </c>
      <c r="J606" s="2">
        <v>2</v>
      </c>
      <c r="K606" s="2">
        <v>1</v>
      </c>
      <c r="L606" s="2">
        <v>0</v>
      </c>
      <c r="M606" s="68">
        <f t="shared" si="21"/>
        <v>233</v>
      </c>
      <c r="N606" s="69">
        <f>Tabla2[[#This Row],[Vendedor tapabocas bien puesto ]]+Tabla2[[#This Row],[Vendedor tapabocas mal puesto ]]+Tabla2[[#This Row],[Vendedor sin tapabocas ]]</f>
        <v>3</v>
      </c>
      <c r="O606" s="57">
        <f>Tabla2[[#This Row],[Tapabocas bien puesto ]]/Tabla2[[#This Row],[Total]]</f>
        <v>0.5665236051502146</v>
      </c>
      <c r="P606" s="58">
        <f>Tabla2[[#This Row],[Sin tapabocas]]/Tabla2[[#This Row],[Total]]</f>
        <v>3.4334763948497854E-2</v>
      </c>
      <c r="Q606" s="58">
        <f>Tabla2[[#This Row],[Vendedor tapabocas bien puesto ]]/Tabla2[[#This Row],[Total vendedor]]</f>
        <v>0.66666666666666663</v>
      </c>
      <c r="R606" s="58">
        <f>Tabla2[[#This Row],[Vendedor sin tapabocas ]]/Tabla2[[#This Row],[Total vendedor]]</f>
        <v>0</v>
      </c>
    </row>
    <row r="607" spans="1:18" x14ac:dyDescent="0.25">
      <c r="A607" s="52">
        <f t="shared" si="20"/>
        <v>44442</v>
      </c>
      <c r="B607" s="28" t="s">
        <v>429</v>
      </c>
      <c r="C607" s="1" t="s">
        <v>36</v>
      </c>
      <c r="D607" s="1"/>
      <c r="E607" s="1" t="s">
        <v>428</v>
      </c>
      <c r="F607" s="1" t="s">
        <v>29</v>
      </c>
      <c r="G607" s="1">
        <v>141</v>
      </c>
      <c r="H607" s="2">
        <v>39</v>
      </c>
      <c r="I607" s="2">
        <v>5</v>
      </c>
      <c r="J607" s="2">
        <v>8</v>
      </c>
      <c r="K607" s="2">
        <v>6</v>
      </c>
      <c r="L607" s="2">
        <v>1</v>
      </c>
      <c r="M607" s="68">
        <f t="shared" si="21"/>
        <v>185</v>
      </c>
      <c r="N607" s="69">
        <f>Tabla2[[#This Row],[Vendedor tapabocas bien puesto ]]+Tabla2[[#This Row],[Vendedor tapabocas mal puesto ]]+Tabla2[[#This Row],[Vendedor sin tapabocas ]]</f>
        <v>15</v>
      </c>
      <c r="O607" s="57">
        <f>Tabla2[[#This Row],[Tapabocas bien puesto ]]/Tabla2[[#This Row],[Total]]</f>
        <v>0.76216216216216215</v>
      </c>
      <c r="P607" s="58">
        <f>Tabla2[[#This Row],[Sin tapabocas]]/Tabla2[[#This Row],[Total]]</f>
        <v>2.7027027027027029E-2</v>
      </c>
      <c r="Q607" s="58">
        <f>Tabla2[[#This Row],[Vendedor tapabocas bien puesto ]]/Tabla2[[#This Row],[Total vendedor]]</f>
        <v>0.53333333333333333</v>
      </c>
      <c r="R607" s="58">
        <f>Tabla2[[#This Row],[Vendedor sin tapabocas ]]/Tabla2[[#This Row],[Total vendedor]]</f>
        <v>6.6666666666666666E-2</v>
      </c>
    </row>
    <row r="608" spans="1:18" x14ac:dyDescent="0.25">
      <c r="A608" s="52">
        <f t="shared" si="20"/>
        <v>44442</v>
      </c>
      <c r="B608" s="28" t="s">
        <v>429</v>
      </c>
      <c r="C608" s="1" t="s">
        <v>48</v>
      </c>
      <c r="D608" s="1"/>
      <c r="E608" s="1"/>
      <c r="F608" s="1" t="s">
        <v>14</v>
      </c>
      <c r="G608" s="1">
        <v>117</v>
      </c>
      <c r="H608" s="2">
        <v>209</v>
      </c>
      <c r="I608" s="2">
        <v>152</v>
      </c>
      <c r="J608" s="2">
        <v>16</v>
      </c>
      <c r="K608" s="2">
        <v>28</v>
      </c>
      <c r="L608" s="2">
        <v>2</v>
      </c>
      <c r="M608" s="68">
        <f t="shared" si="21"/>
        <v>478</v>
      </c>
      <c r="N608" s="69">
        <f>Tabla2[[#This Row],[Vendedor tapabocas bien puesto ]]+Tabla2[[#This Row],[Vendedor tapabocas mal puesto ]]+Tabla2[[#This Row],[Vendedor sin tapabocas ]]</f>
        <v>46</v>
      </c>
      <c r="O608" s="57">
        <f>Tabla2[[#This Row],[Tapabocas bien puesto ]]/Tabla2[[#This Row],[Total]]</f>
        <v>0.24476987447698745</v>
      </c>
      <c r="P608" s="58">
        <f>Tabla2[[#This Row],[Sin tapabocas]]/Tabla2[[#This Row],[Total]]</f>
        <v>0.31799163179916318</v>
      </c>
      <c r="Q608" s="58">
        <f>Tabla2[[#This Row],[Vendedor tapabocas bien puesto ]]/Tabla2[[#This Row],[Total vendedor]]</f>
        <v>0.34782608695652173</v>
      </c>
      <c r="R608" s="58">
        <f>Tabla2[[#This Row],[Vendedor sin tapabocas ]]/Tabla2[[#This Row],[Total vendedor]]</f>
        <v>4.3478260869565216E-2</v>
      </c>
    </row>
    <row r="609" spans="1:18" x14ac:dyDescent="0.25">
      <c r="A609" s="52">
        <f t="shared" si="20"/>
        <v>44442</v>
      </c>
      <c r="B609" s="28" t="s">
        <v>429</v>
      </c>
      <c r="C609" s="1" t="s">
        <v>48</v>
      </c>
      <c r="D609" s="1"/>
      <c r="E609" s="1"/>
      <c r="F609" s="1" t="s">
        <v>14</v>
      </c>
      <c r="G609" s="1">
        <v>80</v>
      </c>
      <c r="H609" s="2">
        <v>46</v>
      </c>
      <c r="I609" s="2">
        <v>9</v>
      </c>
      <c r="J609" s="2">
        <v>6</v>
      </c>
      <c r="K609" s="2">
        <v>13</v>
      </c>
      <c r="L609" s="2">
        <v>0</v>
      </c>
      <c r="M609" s="68">
        <f t="shared" si="21"/>
        <v>135</v>
      </c>
      <c r="N609" s="69">
        <f>Tabla2[[#This Row],[Vendedor tapabocas bien puesto ]]+Tabla2[[#This Row],[Vendedor tapabocas mal puesto ]]+Tabla2[[#This Row],[Vendedor sin tapabocas ]]</f>
        <v>19</v>
      </c>
      <c r="O609" s="57">
        <f>Tabla2[[#This Row],[Tapabocas bien puesto ]]/Tabla2[[#This Row],[Total]]</f>
        <v>0.59259259259259256</v>
      </c>
      <c r="P609" s="58">
        <f>Tabla2[[#This Row],[Sin tapabocas]]/Tabla2[[#This Row],[Total]]</f>
        <v>6.6666666666666666E-2</v>
      </c>
      <c r="Q609" s="58">
        <f>Tabla2[[#This Row],[Vendedor tapabocas bien puesto ]]/Tabla2[[#This Row],[Total vendedor]]</f>
        <v>0.31578947368421051</v>
      </c>
      <c r="R609" s="58">
        <f>Tabla2[[#This Row],[Vendedor sin tapabocas ]]/Tabla2[[#This Row],[Total vendedor]]</f>
        <v>0</v>
      </c>
    </row>
    <row r="610" spans="1:18" x14ac:dyDescent="0.25">
      <c r="A610" s="52">
        <f t="shared" si="20"/>
        <v>44442</v>
      </c>
      <c r="B610" s="28" t="s">
        <v>429</v>
      </c>
      <c r="C610" s="1" t="s">
        <v>48</v>
      </c>
      <c r="D610" s="1"/>
      <c r="E610" s="1"/>
      <c r="F610" s="1" t="s">
        <v>14</v>
      </c>
      <c r="G610" s="1">
        <v>103</v>
      </c>
      <c r="H610" s="2">
        <v>102</v>
      </c>
      <c r="I610" s="2">
        <v>15</v>
      </c>
      <c r="J610" s="2">
        <v>16</v>
      </c>
      <c r="K610" s="2">
        <v>14</v>
      </c>
      <c r="L610" s="2">
        <v>0</v>
      </c>
      <c r="M610" s="68">
        <f t="shared" si="21"/>
        <v>220</v>
      </c>
      <c r="N610" s="69">
        <f>Tabla2[[#This Row],[Vendedor tapabocas bien puesto ]]+Tabla2[[#This Row],[Vendedor tapabocas mal puesto ]]+Tabla2[[#This Row],[Vendedor sin tapabocas ]]</f>
        <v>30</v>
      </c>
      <c r="O610" s="57">
        <f>Tabla2[[#This Row],[Tapabocas bien puesto ]]/Tabla2[[#This Row],[Total]]</f>
        <v>0.4681818181818182</v>
      </c>
      <c r="P610" s="58">
        <f>Tabla2[[#This Row],[Sin tapabocas]]/Tabla2[[#This Row],[Total]]</f>
        <v>6.8181818181818177E-2</v>
      </c>
      <c r="Q610" s="58">
        <f>Tabla2[[#This Row],[Vendedor tapabocas bien puesto ]]/Tabla2[[#This Row],[Total vendedor]]</f>
        <v>0.53333333333333333</v>
      </c>
      <c r="R610" s="58">
        <f>Tabla2[[#This Row],[Vendedor sin tapabocas ]]/Tabla2[[#This Row],[Total vendedor]]</f>
        <v>0</v>
      </c>
    </row>
    <row r="611" spans="1:18" x14ac:dyDescent="0.25">
      <c r="A611" s="52">
        <f t="shared" si="20"/>
        <v>44442</v>
      </c>
      <c r="B611" s="28" t="s">
        <v>429</v>
      </c>
      <c r="C611" s="1" t="s">
        <v>30</v>
      </c>
      <c r="D611" s="1"/>
      <c r="E611" s="1"/>
      <c r="F611" s="1" t="s">
        <v>13</v>
      </c>
      <c r="G611" s="1">
        <v>68</v>
      </c>
      <c r="H611" s="2">
        <v>32</v>
      </c>
      <c r="I611" s="2">
        <v>8</v>
      </c>
      <c r="J611" s="2">
        <v>2</v>
      </c>
      <c r="K611" s="2">
        <v>1</v>
      </c>
      <c r="L611" s="2">
        <v>0</v>
      </c>
      <c r="M611" s="68">
        <f t="shared" si="21"/>
        <v>108</v>
      </c>
      <c r="N611" s="69">
        <f>Tabla2[[#This Row],[Vendedor tapabocas bien puesto ]]+Tabla2[[#This Row],[Vendedor tapabocas mal puesto ]]+Tabla2[[#This Row],[Vendedor sin tapabocas ]]</f>
        <v>3</v>
      </c>
      <c r="O611" s="57">
        <f>Tabla2[[#This Row],[Tapabocas bien puesto ]]/Tabla2[[#This Row],[Total]]</f>
        <v>0.62962962962962965</v>
      </c>
      <c r="P611" s="58">
        <f>Tabla2[[#This Row],[Sin tapabocas]]/Tabla2[[#This Row],[Total]]</f>
        <v>7.407407407407407E-2</v>
      </c>
      <c r="Q611" s="58">
        <f>Tabla2[[#This Row],[Vendedor tapabocas bien puesto ]]/Tabla2[[#This Row],[Total vendedor]]</f>
        <v>0.66666666666666663</v>
      </c>
      <c r="R611" s="58">
        <f>Tabla2[[#This Row],[Vendedor sin tapabocas ]]/Tabla2[[#This Row],[Total vendedor]]</f>
        <v>0</v>
      </c>
    </row>
    <row r="612" spans="1:18" x14ac:dyDescent="0.25">
      <c r="A612" s="52">
        <f t="shared" si="20"/>
        <v>44442</v>
      </c>
      <c r="B612" s="28" t="s">
        <v>429</v>
      </c>
      <c r="C612" s="1" t="s">
        <v>36</v>
      </c>
      <c r="D612" s="1"/>
      <c r="E612" s="1"/>
      <c r="F612" s="1" t="s">
        <v>15</v>
      </c>
      <c r="G612" s="1">
        <v>206</v>
      </c>
      <c r="H612" s="2">
        <v>84</v>
      </c>
      <c r="I612" s="2">
        <v>6</v>
      </c>
      <c r="J612" s="2">
        <v>18</v>
      </c>
      <c r="K612" s="2">
        <v>29</v>
      </c>
      <c r="L612" s="2">
        <v>5</v>
      </c>
      <c r="M612" s="68">
        <f t="shared" si="21"/>
        <v>296</v>
      </c>
      <c r="N612" s="69">
        <f>Tabla2[[#This Row],[Vendedor tapabocas bien puesto ]]+Tabla2[[#This Row],[Vendedor tapabocas mal puesto ]]+Tabla2[[#This Row],[Vendedor sin tapabocas ]]</f>
        <v>52</v>
      </c>
      <c r="O612" s="57">
        <f>Tabla2[[#This Row],[Tapabocas bien puesto ]]/Tabla2[[#This Row],[Total]]</f>
        <v>0.69594594594594594</v>
      </c>
      <c r="P612" s="58">
        <f>Tabla2[[#This Row],[Sin tapabocas]]/Tabla2[[#This Row],[Total]]</f>
        <v>2.0270270270270271E-2</v>
      </c>
      <c r="Q612" s="58">
        <f>Tabla2[[#This Row],[Vendedor tapabocas bien puesto ]]/Tabla2[[#This Row],[Total vendedor]]</f>
        <v>0.34615384615384615</v>
      </c>
      <c r="R612" s="58">
        <f>Tabla2[[#This Row],[Vendedor sin tapabocas ]]/Tabla2[[#This Row],[Total vendedor]]</f>
        <v>9.6153846153846159E-2</v>
      </c>
    </row>
    <row r="613" spans="1:18" x14ac:dyDescent="0.25">
      <c r="A613" s="52">
        <f t="shared" si="20"/>
        <v>44442</v>
      </c>
      <c r="B613" s="28" t="s">
        <v>429</v>
      </c>
      <c r="C613" s="1" t="s">
        <v>36</v>
      </c>
      <c r="D613" s="1"/>
      <c r="E613" s="1"/>
      <c r="F613" s="1" t="s">
        <v>14</v>
      </c>
      <c r="G613" s="1">
        <v>83</v>
      </c>
      <c r="H613" s="2">
        <v>36</v>
      </c>
      <c r="I613" s="2">
        <v>7</v>
      </c>
      <c r="J613" s="2">
        <v>12</v>
      </c>
      <c r="K613" s="2">
        <v>14</v>
      </c>
      <c r="L613" s="2">
        <v>2</v>
      </c>
      <c r="M613" s="68">
        <f t="shared" si="21"/>
        <v>126</v>
      </c>
      <c r="N613" s="69">
        <f>Tabla2[[#This Row],[Vendedor tapabocas bien puesto ]]+Tabla2[[#This Row],[Vendedor tapabocas mal puesto ]]+Tabla2[[#This Row],[Vendedor sin tapabocas ]]</f>
        <v>28</v>
      </c>
      <c r="O613" s="57">
        <f>Tabla2[[#This Row],[Tapabocas bien puesto ]]/Tabla2[[#This Row],[Total]]</f>
        <v>0.65873015873015872</v>
      </c>
      <c r="P613" s="58">
        <f>Tabla2[[#This Row],[Sin tapabocas]]/Tabla2[[#This Row],[Total]]</f>
        <v>5.5555555555555552E-2</v>
      </c>
      <c r="Q613" s="58">
        <f>Tabla2[[#This Row],[Vendedor tapabocas bien puesto ]]/Tabla2[[#This Row],[Total vendedor]]</f>
        <v>0.42857142857142855</v>
      </c>
      <c r="R613" s="58">
        <f>Tabla2[[#This Row],[Vendedor sin tapabocas ]]/Tabla2[[#This Row],[Total vendedor]]</f>
        <v>7.1428571428571425E-2</v>
      </c>
    </row>
    <row r="614" spans="1:18" x14ac:dyDescent="0.25">
      <c r="A614" s="52">
        <f t="shared" si="20"/>
        <v>44442</v>
      </c>
      <c r="B614" s="28" t="s">
        <v>429</v>
      </c>
      <c r="C614" s="1" t="s">
        <v>30</v>
      </c>
      <c r="D614" s="1"/>
      <c r="E614" s="1"/>
      <c r="F614" s="1" t="s">
        <v>14</v>
      </c>
      <c r="G614" s="1">
        <v>125</v>
      </c>
      <c r="H614" s="2">
        <v>63</v>
      </c>
      <c r="I614" s="2">
        <v>9</v>
      </c>
      <c r="J614" s="2">
        <v>23</v>
      </c>
      <c r="K614" s="2">
        <v>40</v>
      </c>
      <c r="L614" s="2">
        <v>5</v>
      </c>
      <c r="M614" s="68">
        <f t="shared" si="21"/>
        <v>197</v>
      </c>
      <c r="N614" s="69">
        <f>Tabla2[[#This Row],[Vendedor tapabocas bien puesto ]]+Tabla2[[#This Row],[Vendedor tapabocas mal puesto ]]+Tabla2[[#This Row],[Vendedor sin tapabocas ]]</f>
        <v>68</v>
      </c>
      <c r="O614" s="57">
        <f>Tabla2[[#This Row],[Tapabocas bien puesto ]]/Tabla2[[#This Row],[Total]]</f>
        <v>0.63451776649746194</v>
      </c>
      <c r="P614" s="58">
        <f>Tabla2[[#This Row],[Sin tapabocas]]/Tabla2[[#This Row],[Total]]</f>
        <v>4.5685279187817257E-2</v>
      </c>
      <c r="Q614" s="58">
        <f>Tabla2[[#This Row],[Vendedor tapabocas bien puesto ]]/Tabla2[[#This Row],[Total vendedor]]</f>
        <v>0.33823529411764708</v>
      </c>
      <c r="R614" s="58">
        <f>Tabla2[[#This Row],[Vendedor sin tapabocas ]]/Tabla2[[#This Row],[Total vendedor]]</f>
        <v>7.3529411764705885E-2</v>
      </c>
    </row>
    <row r="615" spans="1:18" x14ac:dyDescent="0.25">
      <c r="A615" s="52">
        <f t="shared" si="20"/>
        <v>44442</v>
      </c>
      <c r="B615" s="28" t="s">
        <v>429</v>
      </c>
      <c r="C615" s="1" t="s">
        <v>30</v>
      </c>
      <c r="D615" s="1"/>
      <c r="E615" s="1"/>
      <c r="F615" s="1" t="s">
        <v>14</v>
      </c>
      <c r="G615" s="1">
        <v>242</v>
      </c>
      <c r="H615" s="2">
        <v>93</v>
      </c>
      <c r="I615" s="2">
        <v>10</v>
      </c>
      <c r="J615" s="2">
        <v>28</v>
      </c>
      <c r="K615" s="2">
        <v>74</v>
      </c>
      <c r="L615" s="2">
        <v>9</v>
      </c>
      <c r="M615" s="68">
        <f t="shared" si="21"/>
        <v>345</v>
      </c>
      <c r="N615" s="69">
        <f>Tabla2[[#This Row],[Vendedor tapabocas bien puesto ]]+Tabla2[[#This Row],[Vendedor tapabocas mal puesto ]]+Tabla2[[#This Row],[Vendedor sin tapabocas ]]</f>
        <v>111</v>
      </c>
      <c r="O615" s="57">
        <f>Tabla2[[#This Row],[Tapabocas bien puesto ]]/Tabla2[[#This Row],[Total]]</f>
        <v>0.70144927536231882</v>
      </c>
      <c r="P615" s="58">
        <f>Tabla2[[#This Row],[Sin tapabocas]]/Tabla2[[#This Row],[Total]]</f>
        <v>2.8985507246376812E-2</v>
      </c>
      <c r="Q615" s="58">
        <f>Tabla2[[#This Row],[Vendedor tapabocas bien puesto ]]/Tabla2[[#This Row],[Total vendedor]]</f>
        <v>0.25225225225225223</v>
      </c>
      <c r="R615" s="58">
        <f>Tabla2[[#This Row],[Vendedor sin tapabocas ]]/Tabla2[[#This Row],[Total vendedor]]</f>
        <v>8.1081081081081086E-2</v>
      </c>
    </row>
    <row r="616" spans="1:18" x14ac:dyDescent="0.25">
      <c r="A616" s="52">
        <f t="shared" si="20"/>
        <v>44442</v>
      </c>
      <c r="B616" s="28" t="s">
        <v>429</v>
      </c>
      <c r="C616" s="1" t="s">
        <v>67</v>
      </c>
      <c r="D616" s="1"/>
      <c r="E616" s="1"/>
      <c r="F616" s="1" t="s">
        <v>13</v>
      </c>
      <c r="G616" s="1">
        <v>23</v>
      </c>
      <c r="H616" s="2">
        <v>14</v>
      </c>
      <c r="I616" s="2">
        <v>0</v>
      </c>
      <c r="J616" s="2">
        <v>0</v>
      </c>
      <c r="K616" s="2">
        <v>0</v>
      </c>
      <c r="L616" s="2">
        <v>0</v>
      </c>
      <c r="M616" s="68">
        <f t="shared" si="21"/>
        <v>37</v>
      </c>
      <c r="N616" s="69">
        <f>Tabla2[[#This Row],[Vendedor tapabocas bien puesto ]]+Tabla2[[#This Row],[Vendedor tapabocas mal puesto ]]+Tabla2[[#This Row],[Vendedor sin tapabocas ]]</f>
        <v>0</v>
      </c>
      <c r="O616" s="57">
        <f>Tabla2[[#This Row],[Tapabocas bien puesto ]]/Tabla2[[#This Row],[Total]]</f>
        <v>0.6216216216216216</v>
      </c>
      <c r="P616" s="58">
        <f>Tabla2[[#This Row],[Sin tapabocas]]/Tabla2[[#This Row],[Total]]</f>
        <v>0</v>
      </c>
      <c r="Q616" s="58" t="e">
        <f>Tabla2[[#This Row],[Vendedor tapabocas bien puesto ]]/Tabla2[[#This Row],[Total vendedor]]</f>
        <v>#DIV/0!</v>
      </c>
      <c r="R616" s="58" t="e">
        <f>Tabla2[[#This Row],[Vendedor sin tapabocas ]]/Tabla2[[#This Row],[Total vendedor]]</f>
        <v>#DIV/0!</v>
      </c>
    </row>
    <row r="617" spans="1:18" x14ac:dyDescent="0.25">
      <c r="A617" s="52">
        <f t="shared" si="20"/>
        <v>44442</v>
      </c>
      <c r="B617" s="28" t="s">
        <v>429</v>
      </c>
      <c r="C617" s="1" t="s">
        <v>67</v>
      </c>
      <c r="D617" s="1"/>
      <c r="E617" s="1"/>
      <c r="F617" s="1" t="s">
        <v>14</v>
      </c>
      <c r="G617" s="1">
        <v>243</v>
      </c>
      <c r="H617" s="2">
        <v>54</v>
      </c>
      <c r="I617" s="2">
        <v>20</v>
      </c>
      <c r="J617" s="2">
        <v>120</v>
      </c>
      <c r="K617" s="2">
        <v>32</v>
      </c>
      <c r="L617" s="2">
        <v>17</v>
      </c>
      <c r="M617" s="68">
        <f t="shared" si="21"/>
        <v>317</v>
      </c>
      <c r="N617" s="69">
        <f>Tabla2[[#This Row],[Vendedor tapabocas bien puesto ]]+Tabla2[[#This Row],[Vendedor tapabocas mal puesto ]]+Tabla2[[#This Row],[Vendedor sin tapabocas ]]</f>
        <v>169</v>
      </c>
      <c r="O617" s="57">
        <f>Tabla2[[#This Row],[Tapabocas bien puesto ]]/Tabla2[[#This Row],[Total]]</f>
        <v>0.7665615141955836</v>
      </c>
      <c r="P617" s="58">
        <f>Tabla2[[#This Row],[Sin tapabocas]]/Tabla2[[#This Row],[Total]]</f>
        <v>6.3091482649842268E-2</v>
      </c>
      <c r="Q617" s="58">
        <f>Tabla2[[#This Row],[Vendedor tapabocas bien puesto ]]/Tabla2[[#This Row],[Total vendedor]]</f>
        <v>0.7100591715976331</v>
      </c>
      <c r="R617" s="58">
        <f>Tabla2[[#This Row],[Vendedor sin tapabocas ]]/Tabla2[[#This Row],[Total vendedor]]</f>
        <v>0.10059171597633136</v>
      </c>
    </row>
    <row r="618" spans="1:18" x14ac:dyDescent="0.25">
      <c r="A618" s="52">
        <f t="shared" si="20"/>
        <v>44442</v>
      </c>
      <c r="B618" s="28" t="s">
        <v>429</v>
      </c>
      <c r="C618" s="1" t="s">
        <v>67</v>
      </c>
      <c r="D618" s="1"/>
      <c r="E618" s="1"/>
      <c r="F618" s="1" t="s">
        <v>13</v>
      </c>
      <c r="G618" s="1">
        <v>23</v>
      </c>
      <c r="H618" s="2">
        <v>14</v>
      </c>
      <c r="I618" s="2">
        <v>0</v>
      </c>
      <c r="J618" s="2">
        <v>0</v>
      </c>
      <c r="K618" s="2">
        <v>0</v>
      </c>
      <c r="L618" s="2">
        <v>0</v>
      </c>
      <c r="M618" s="68">
        <f t="shared" si="21"/>
        <v>37</v>
      </c>
      <c r="N618" s="69">
        <f>Tabla2[[#This Row],[Vendedor tapabocas bien puesto ]]+Tabla2[[#This Row],[Vendedor tapabocas mal puesto ]]+Tabla2[[#This Row],[Vendedor sin tapabocas ]]</f>
        <v>0</v>
      </c>
      <c r="O618" s="57">
        <f>Tabla2[[#This Row],[Tapabocas bien puesto ]]/Tabla2[[#This Row],[Total]]</f>
        <v>0.6216216216216216</v>
      </c>
      <c r="P618" s="58">
        <f>Tabla2[[#This Row],[Sin tapabocas]]/Tabla2[[#This Row],[Total]]</f>
        <v>0</v>
      </c>
      <c r="Q618" s="58" t="e">
        <f>Tabla2[[#This Row],[Vendedor tapabocas bien puesto ]]/Tabla2[[#This Row],[Total vendedor]]</f>
        <v>#DIV/0!</v>
      </c>
      <c r="R618" s="58" t="e">
        <f>Tabla2[[#This Row],[Vendedor sin tapabocas ]]/Tabla2[[#This Row],[Total vendedor]]</f>
        <v>#DIV/0!</v>
      </c>
    </row>
    <row r="619" spans="1:18" x14ac:dyDescent="0.25">
      <c r="A619" s="52">
        <f t="shared" si="20"/>
        <v>44443</v>
      </c>
      <c r="B619" s="28" t="s">
        <v>430</v>
      </c>
      <c r="C619" s="1" t="s">
        <v>30</v>
      </c>
      <c r="D619" s="1"/>
      <c r="E619" s="1"/>
      <c r="F619" s="1" t="s">
        <v>14</v>
      </c>
      <c r="G619" s="1">
        <v>64</v>
      </c>
      <c r="H619" s="2">
        <v>32</v>
      </c>
      <c r="I619" s="2">
        <v>1</v>
      </c>
      <c r="J619" s="2">
        <v>21</v>
      </c>
      <c r="K619" s="2">
        <v>13</v>
      </c>
      <c r="L619" s="2">
        <v>2</v>
      </c>
      <c r="M619" s="68">
        <f t="shared" si="21"/>
        <v>97</v>
      </c>
      <c r="N619" s="69">
        <f>Tabla2[[#This Row],[Vendedor tapabocas bien puesto ]]+Tabla2[[#This Row],[Vendedor tapabocas mal puesto ]]+Tabla2[[#This Row],[Vendedor sin tapabocas ]]</f>
        <v>36</v>
      </c>
      <c r="O619" s="57">
        <f>Tabla2[[#This Row],[Tapabocas bien puesto ]]/Tabla2[[#This Row],[Total]]</f>
        <v>0.65979381443298968</v>
      </c>
      <c r="P619" s="58">
        <f>Tabla2[[#This Row],[Sin tapabocas]]/Tabla2[[#This Row],[Total]]</f>
        <v>1.0309278350515464E-2</v>
      </c>
      <c r="Q619" s="58">
        <f>Tabla2[[#This Row],[Vendedor tapabocas bien puesto ]]/Tabla2[[#This Row],[Total vendedor]]</f>
        <v>0.58333333333333337</v>
      </c>
      <c r="R619" s="58">
        <f>Tabla2[[#This Row],[Vendedor sin tapabocas ]]/Tabla2[[#This Row],[Total vendedor]]</f>
        <v>5.5555555555555552E-2</v>
      </c>
    </row>
    <row r="620" spans="1:18" x14ac:dyDescent="0.25">
      <c r="A620" s="52">
        <f t="shared" si="20"/>
        <v>44443</v>
      </c>
      <c r="B620" s="28" t="s">
        <v>430</v>
      </c>
      <c r="C620" s="1" t="s">
        <v>30</v>
      </c>
      <c r="D620" s="1"/>
      <c r="E620" s="1"/>
      <c r="F620" s="1" t="s">
        <v>14</v>
      </c>
      <c r="G620" s="1">
        <v>261</v>
      </c>
      <c r="H620" s="2">
        <v>69</v>
      </c>
      <c r="I620" s="2">
        <v>6</v>
      </c>
      <c r="J620" s="2">
        <v>38</v>
      </c>
      <c r="K620" s="2">
        <v>29</v>
      </c>
      <c r="L620" s="2">
        <v>7</v>
      </c>
      <c r="M620" s="68">
        <f t="shared" si="21"/>
        <v>336</v>
      </c>
      <c r="N620" s="69">
        <f>Tabla2[[#This Row],[Vendedor tapabocas bien puesto ]]+Tabla2[[#This Row],[Vendedor tapabocas mal puesto ]]+Tabla2[[#This Row],[Vendedor sin tapabocas ]]</f>
        <v>74</v>
      </c>
      <c r="O620" s="57">
        <f>Tabla2[[#This Row],[Tapabocas bien puesto ]]/Tabla2[[#This Row],[Total]]</f>
        <v>0.7767857142857143</v>
      </c>
      <c r="P620" s="58">
        <f>Tabla2[[#This Row],[Sin tapabocas]]/Tabla2[[#This Row],[Total]]</f>
        <v>1.7857142857142856E-2</v>
      </c>
      <c r="Q620" s="58">
        <f>Tabla2[[#This Row],[Vendedor tapabocas bien puesto ]]/Tabla2[[#This Row],[Total vendedor]]</f>
        <v>0.51351351351351349</v>
      </c>
      <c r="R620" s="58">
        <f>Tabla2[[#This Row],[Vendedor sin tapabocas ]]/Tabla2[[#This Row],[Total vendedor]]</f>
        <v>9.45945945945946E-2</v>
      </c>
    </row>
    <row r="621" spans="1:18" x14ac:dyDescent="0.25">
      <c r="A621" s="52">
        <f t="shared" si="20"/>
        <v>44443</v>
      </c>
      <c r="B621" s="28" t="s">
        <v>430</v>
      </c>
      <c r="C621" s="1" t="s">
        <v>34</v>
      </c>
      <c r="D621" s="1"/>
      <c r="E621" s="1" t="s">
        <v>431</v>
      </c>
      <c r="F621" s="1" t="s">
        <v>29</v>
      </c>
      <c r="G621" s="1">
        <v>311</v>
      </c>
      <c r="H621" s="2">
        <v>54</v>
      </c>
      <c r="I621" s="2">
        <v>7</v>
      </c>
      <c r="J621" s="2">
        <v>16</v>
      </c>
      <c r="K621" s="2">
        <v>49</v>
      </c>
      <c r="L621" s="2">
        <v>3</v>
      </c>
      <c r="M621" s="68">
        <f t="shared" si="21"/>
        <v>372</v>
      </c>
      <c r="N621" s="69">
        <f>Tabla2[[#This Row],[Vendedor tapabocas bien puesto ]]+Tabla2[[#This Row],[Vendedor tapabocas mal puesto ]]+Tabla2[[#This Row],[Vendedor sin tapabocas ]]</f>
        <v>68</v>
      </c>
      <c r="O621" s="57">
        <f>Tabla2[[#This Row],[Tapabocas bien puesto ]]/Tabla2[[#This Row],[Total]]</f>
        <v>0.83602150537634412</v>
      </c>
      <c r="P621" s="58">
        <f>Tabla2[[#This Row],[Sin tapabocas]]/Tabla2[[#This Row],[Total]]</f>
        <v>1.8817204301075269E-2</v>
      </c>
      <c r="Q621" s="58">
        <f>Tabla2[[#This Row],[Vendedor tapabocas bien puesto ]]/Tabla2[[#This Row],[Total vendedor]]</f>
        <v>0.23529411764705882</v>
      </c>
      <c r="R621" s="58">
        <f>Tabla2[[#This Row],[Vendedor sin tapabocas ]]/Tabla2[[#This Row],[Total vendedor]]</f>
        <v>4.4117647058823532E-2</v>
      </c>
    </row>
    <row r="622" spans="1:18" x14ac:dyDescent="0.25">
      <c r="A622" s="52">
        <f t="shared" si="20"/>
        <v>44443</v>
      </c>
      <c r="B622" s="28" t="s">
        <v>430</v>
      </c>
      <c r="C622" s="1" t="s">
        <v>34</v>
      </c>
      <c r="D622" s="1"/>
      <c r="E622" s="1"/>
      <c r="F622" s="1" t="s">
        <v>13</v>
      </c>
      <c r="G622" s="1">
        <v>190</v>
      </c>
      <c r="H622" s="2">
        <v>50</v>
      </c>
      <c r="I622" s="2">
        <v>4</v>
      </c>
      <c r="J622" s="2">
        <v>31</v>
      </c>
      <c r="K622" s="2">
        <v>56</v>
      </c>
      <c r="L622" s="2">
        <v>8</v>
      </c>
      <c r="M622" s="68">
        <f t="shared" si="21"/>
        <v>244</v>
      </c>
      <c r="N622" s="69">
        <f>Tabla2[[#This Row],[Vendedor tapabocas bien puesto ]]+Tabla2[[#This Row],[Vendedor tapabocas mal puesto ]]+Tabla2[[#This Row],[Vendedor sin tapabocas ]]</f>
        <v>95</v>
      </c>
      <c r="O622" s="57">
        <f>Tabla2[[#This Row],[Tapabocas bien puesto ]]/Tabla2[[#This Row],[Total]]</f>
        <v>0.77868852459016391</v>
      </c>
      <c r="P622" s="58">
        <f>Tabla2[[#This Row],[Sin tapabocas]]/Tabla2[[#This Row],[Total]]</f>
        <v>1.6393442622950821E-2</v>
      </c>
      <c r="Q622" s="58">
        <f>Tabla2[[#This Row],[Vendedor tapabocas bien puesto ]]/Tabla2[[#This Row],[Total vendedor]]</f>
        <v>0.32631578947368423</v>
      </c>
      <c r="R622" s="58">
        <f>Tabla2[[#This Row],[Vendedor sin tapabocas ]]/Tabla2[[#This Row],[Total vendedor]]</f>
        <v>8.4210526315789472E-2</v>
      </c>
    </row>
    <row r="623" spans="1:18" x14ac:dyDescent="0.25">
      <c r="A623" s="52">
        <f t="shared" si="20"/>
        <v>44443</v>
      </c>
      <c r="B623" s="28" t="s">
        <v>430</v>
      </c>
      <c r="C623" s="1" t="s">
        <v>34</v>
      </c>
      <c r="D623" s="1"/>
      <c r="E623" s="1"/>
      <c r="F623" s="1" t="s">
        <v>14</v>
      </c>
      <c r="G623" s="1">
        <v>74</v>
      </c>
      <c r="H623" s="2">
        <v>32</v>
      </c>
      <c r="I623" s="2">
        <v>5</v>
      </c>
      <c r="J623" s="2">
        <v>3</v>
      </c>
      <c r="K623" s="2">
        <v>16</v>
      </c>
      <c r="L623" s="2">
        <v>2</v>
      </c>
      <c r="M623" s="68">
        <f t="shared" si="21"/>
        <v>111</v>
      </c>
      <c r="N623" s="69">
        <f>Tabla2[[#This Row],[Vendedor tapabocas bien puesto ]]+Tabla2[[#This Row],[Vendedor tapabocas mal puesto ]]+Tabla2[[#This Row],[Vendedor sin tapabocas ]]</f>
        <v>21</v>
      </c>
      <c r="O623" s="57">
        <f>Tabla2[[#This Row],[Tapabocas bien puesto ]]/Tabla2[[#This Row],[Total]]</f>
        <v>0.66666666666666663</v>
      </c>
      <c r="P623" s="58">
        <f>Tabla2[[#This Row],[Sin tapabocas]]/Tabla2[[#This Row],[Total]]</f>
        <v>4.5045045045045043E-2</v>
      </c>
      <c r="Q623" s="58">
        <f>Tabla2[[#This Row],[Vendedor tapabocas bien puesto ]]/Tabla2[[#This Row],[Total vendedor]]</f>
        <v>0.14285714285714285</v>
      </c>
      <c r="R623" s="58">
        <f>Tabla2[[#This Row],[Vendedor sin tapabocas ]]/Tabla2[[#This Row],[Total vendedor]]</f>
        <v>9.5238095238095233E-2</v>
      </c>
    </row>
    <row r="624" spans="1:18" x14ac:dyDescent="0.25">
      <c r="A624" s="52">
        <f t="shared" si="20"/>
        <v>44443</v>
      </c>
      <c r="B624" s="28" t="s">
        <v>430</v>
      </c>
      <c r="C624" s="1" t="s">
        <v>53</v>
      </c>
      <c r="D624" s="1"/>
      <c r="E624" s="1"/>
      <c r="F624" s="1" t="s">
        <v>15</v>
      </c>
      <c r="G624" s="1">
        <v>166</v>
      </c>
      <c r="H624" s="2">
        <v>68</v>
      </c>
      <c r="I624" s="2">
        <v>5</v>
      </c>
      <c r="J624" s="2">
        <v>12</v>
      </c>
      <c r="K624" s="2">
        <v>11</v>
      </c>
      <c r="L624" s="2">
        <v>0</v>
      </c>
      <c r="M624" s="68">
        <f t="shared" si="21"/>
        <v>239</v>
      </c>
      <c r="N624" s="69">
        <f>Tabla2[[#This Row],[Vendedor tapabocas bien puesto ]]+Tabla2[[#This Row],[Vendedor tapabocas mal puesto ]]+Tabla2[[#This Row],[Vendedor sin tapabocas ]]</f>
        <v>23</v>
      </c>
      <c r="O624" s="57">
        <f>Tabla2[[#This Row],[Tapabocas bien puesto ]]/Tabla2[[#This Row],[Total]]</f>
        <v>0.69456066945606698</v>
      </c>
      <c r="P624" s="58">
        <f>Tabla2[[#This Row],[Sin tapabocas]]/Tabla2[[#This Row],[Total]]</f>
        <v>2.0920502092050208E-2</v>
      </c>
      <c r="Q624" s="58">
        <f>Tabla2[[#This Row],[Vendedor tapabocas bien puesto ]]/Tabla2[[#This Row],[Total vendedor]]</f>
        <v>0.52173913043478259</v>
      </c>
      <c r="R624" s="58">
        <f>Tabla2[[#This Row],[Vendedor sin tapabocas ]]/Tabla2[[#This Row],[Total vendedor]]</f>
        <v>0</v>
      </c>
    </row>
    <row r="625" spans="1:18" x14ac:dyDescent="0.25">
      <c r="A625" s="52">
        <f t="shared" si="20"/>
        <v>44443</v>
      </c>
      <c r="B625" s="28" t="s">
        <v>430</v>
      </c>
      <c r="C625" s="1" t="s">
        <v>53</v>
      </c>
      <c r="D625" s="1"/>
      <c r="E625" s="1"/>
      <c r="F625" s="1" t="s">
        <v>14</v>
      </c>
      <c r="G625" s="1">
        <v>66</v>
      </c>
      <c r="H625" s="2">
        <v>45</v>
      </c>
      <c r="I625" s="2">
        <v>6</v>
      </c>
      <c r="J625" s="2">
        <v>8</v>
      </c>
      <c r="K625" s="2">
        <v>8</v>
      </c>
      <c r="L625" s="2">
        <v>3</v>
      </c>
      <c r="M625" s="68">
        <f t="shared" si="21"/>
        <v>117</v>
      </c>
      <c r="N625" s="69">
        <f>Tabla2[[#This Row],[Vendedor tapabocas bien puesto ]]+Tabla2[[#This Row],[Vendedor tapabocas mal puesto ]]+Tabla2[[#This Row],[Vendedor sin tapabocas ]]</f>
        <v>19</v>
      </c>
      <c r="O625" s="57">
        <f>Tabla2[[#This Row],[Tapabocas bien puesto ]]/Tabla2[[#This Row],[Total]]</f>
        <v>0.5641025641025641</v>
      </c>
      <c r="P625" s="58">
        <f>Tabla2[[#This Row],[Sin tapabocas]]/Tabla2[[#This Row],[Total]]</f>
        <v>5.128205128205128E-2</v>
      </c>
      <c r="Q625" s="58">
        <f>Tabla2[[#This Row],[Vendedor tapabocas bien puesto ]]/Tabla2[[#This Row],[Total vendedor]]</f>
        <v>0.42105263157894735</v>
      </c>
      <c r="R625" s="58">
        <f>Tabla2[[#This Row],[Vendedor sin tapabocas ]]/Tabla2[[#This Row],[Total vendedor]]</f>
        <v>0.15789473684210525</v>
      </c>
    </row>
    <row r="626" spans="1:18" x14ac:dyDescent="0.25">
      <c r="A626" s="52">
        <f t="shared" si="20"/>
        <v>44443</v>
      </c>
      <c r="B626" s="28" t="s">
        <v>430</v>
      </c>
      <c r="C626" s="1" t="s">
        <v>53</v>
      </c>
      <c r="D626" s="1"/>
      <c r="E626" s="1"/>
      <c r="F626" s="1" t="s">
        <v>13</v>
      </c>
      <c r="G626" s="1">
        <v>29</v>
      </c>
      <c r="H626" s="2">
        <v>60</v>
      </c>
      <c r="I626" s="2">
        <v>10</v>
      </c>
      <c r="J626" s="2">
        <v>1</v>
      </c>
      <c r="K626" s="2">
        <v>5</v>
      </c>
      <c r="L626" s="2">
        <v>0</v>
      </c>
      <c r="M626" s="68">
        <f t="shared" si="21"/>
        <v>99</v>
      </c>
      <c r="N626" s="69">
        <f>Tabla2[[#This Row],[Vendedor tapabocas bien puesto ]]+Tabla2[[#This Row],[Vendedor tapabocas mal puesto ]]+Tabla2[[#This Row],[Vendedor sin tapabocas ]]</f>
        <v>6</v>
      </c>
      <c r="O626" s="57">
        <f>Tabla2[[#This Row],[Tapabocas bien puesto ]]/Tabla2[[#This Row],[Total]]</f>
        <v>0.29292929292929293</v>
      </c>
      <c r="P626" s="58">
        <f>Tabla2[[#This Row],[Sin tapabocas]]/Tabla2[[#This Row],[Total]]</f>
        <v>0.10101010101010101</v>
      </c>
      <c r="Q626" s="58">
        <f>Tabla2[[#This Row],[Vendedor tapabocas bien puesto ]]/Tabla2[[#This Row],[Total vendedor]]</f>
        <v>0.16666666666666666</v>
      </c>
      <c r="R626" s="58">
        <f>Tabla2[[#This Row],[Vendedor sin tapabocas ]]/Tabla2[[#This Row],[Total vendedor]]</f>
        <v>0</v>
      </c>
    </row>
    <row r="627" spans="1:18" x14ac:dyDescent="0.25">
      <c r="A627" s="52">
        <f t="shared" si="20"/>
        <v>44443</v>
      </c>
      <c r="B627" s="28" t="s">
        <v>430</v>
      </c>
      <c r="C627" s="1" t="s">
        <v>30</v>
      </c>
      <c r="D627" s="1"/>
      <c r="E627" s="1"/>
      <c r="F627" s="1" t="s">
        <v>13</v>
      </c>
      <c r="G627" s="1">
        <v>33</v>
      </c>
      <c r="H627" s="2">
        <v>29</v>
      </c>
      <c r="I627" s="2">
        <v>7</v>
      </c>
      <c r="J627" s="2">
        <v>0</v>
      </c>
      <c r="K627" s="2">
        <v>0</v>
      </c>
      <c r="L627" s="2">
        <v>0</v>
      </c>
      <c r="M627" s="68">
        <f t="shared" si="21"/>
        <v>69</v>
      </c>
      <c r="N627" s="69">
        <f>Tabla2[[#This Row],[Vendedor tapabocas bien puesto ]]+Tabla2[[#This Row],[Vendedor tapabocas mal puesto ]]+Tabla2[[#This Row],[Vendedor sin tapabocas ]]</f>
        <v>0</v>
      </c>
      <c r="O627" s="57">
        <f>Tabla2[[#This Row],[Tapabocas bien puesto ]]/Tabla2[[#This Row],[Total]]</f>
        <v>0.47826086956521741</v>
      </c>
      <c r="P627" s="58">
        <f>Tabla2[[#This Row],[Sin tapabocas]]/Tabla2[[#This Row],[Total]]</f>
        <v>0.10144927536231885</v>
      </c>
      <c r="Q627" s="58" t="e">
        <f>Tabla2[[#This Row],[Vendedor tapabocas bien puesto ]]/Tabla2[[#This Row],[Total vendedor]]</f>
        <v>#DIV/0!</v>
      </c>
      <c r="R627" s="58" t="e">
        <f>Tabla2[[#This Row],[Vendedor sin tapabocas ]]/Tabla2[[#This Row],[Total vendedor]]</f>
        <v>#DIV/0!</v>
      </c>
    </row>
    <row r="628" spans="1:18" x14ac:dyDescent="0.25">
      <c r="A628" s="52">
        <f t="shared" si="20"/>
        <v>44443</v>
      </c>
      <c r="B628" s="28" t="s">
        <v>430</v>
      </c>
      <c r="C628" s="1" t="s">
        <v>44</v>
      </c>
      <c r="D628" s="1"/>
      <c r="E628" s="1"/>
      <c r="F628" s="1" t="s">
        <v>14</v>
      </c>
      <c r="G628" s="1">
        <v>201</v>
      </c>
      <c r="H628" s="2">
        <v>87</v>
      </c>
      <c r="I628" s="2">
        <v>8</v>
      </c>
      <c r="J628" s="2">
        <v>9</v>
      </c>
      <c r="K628" s="2">
        <v>10</v>
      </c>
      <c r="L628" s="2">
        <v>2</v>
      </c>
      <c r="M628" s="68">
        <f t="shared" si="21"/>
        <v>296</v>
      </c>
      <c r="N628" s="69">
        <f>Tabla2[[#This Row],[Vendedor tapabocas bien puesto ]]+Tabla2[[#This Row],[Vendedor tapabocas mal puesto ]]+Tabla2[[#This Row],[Vendedor sin tapabocas ]]</f>
        <v>21</v>
      </c>
      <c r="O628" s="57">
        <f>Tabla2[[#This Row],[Tapabocas bien puesto ]]/Tabla2[[#This Row],[Total]]</f>
        <v>0.67905405405405406</v>
      </c>
      <c r="P628" s="58">
        <f>Tabla2[[#This Row],[Sin tapabocas]]/Tabla2[[#This Row],[Total]]</f>
        <v>2.7027027027027029E-2</v>
      </c>
      <c r="Q628" s="58">
        <f>Tabla2[[#This Row],[Vendedor tapabocas bien puesto ]]/Tabla2[[#This Row],[Total vendedor]]</f>
        <v>0.42857142857142855</v>
      </c>
      <c r="R628" s="58">
        <f>Tabla2[[#This Row],[Vendedor sin tapabocas ]]/Tabla2[[#This Row],[Total vendedor]]</f>
        <v>9.5238095238095233E-2</v>
      </c>
    </row>
    <row r="629" spans="1:18" x14ac:dyDescent="0.25">
      <c r="A629" s="52">
        <f t="shared" si="20"/>
        <v>44443</v>
      </c>
      <c r="B629" s="28" t="s">
        <v>430</v>
      </c>
      <c r="C629" s="1" t="s">
        <v>44</v>
      </c>
      <c r="D629" s="1"/>
      <c r="E629" s="1"/>
      <c r="F629" s="1" t="s">
        <v>13</v>
      </c>
      <c r="G629" s="1">
        <v>314</v>
      </c>
      <c r="H629" s="2">
        <v>82</v>
      </c>
      <c r="I629" s="2">
        <v>9</v>
      </c>
      <c r="J629" s="2">
        <v>32</v>
      </c>
      <c r="K629" s="2">
        <v>31</v>
      </c>
      <c r="L629" s="2">
        <v>11</v>
      </c>
      <c r="M629" s="68">
        <f t="shared" si="21"/>
        <v>405</v>
      </c>
      <c r="N629" s="69">
        <f>Tabla2[[#This Row],[Vendedor tapabocas bien puesto ]]+Tabla2[[#This Row],[Vendedor tapabocas mal puesto ]]+Tabla2[[#This Row],[Vendedor sin tapabocas ]]</f>
        <v>74</v>
      </c>
      <c r="O629" s="57">
        <f>Tabla2[[#This Row],[Tapabocas bien puesto ]]/Tabla2[[#This Row],[Total]]</f>
        <v>0.77530864197530869</v>
      </c>
      <c r="P629" s="58">
        <f>Tabla2[[#This Row],[Sin tapabocas]]/Tabla2[[#This Row],[Total]]</f>
        <v>2.2222222222222223E-2</v>
      </c>
      <c r="Q629" s="58">
        <f>Tabla2[[#This Row],[Vendedor tapabocas bien puesto ]]/Tabla2[[#This Row],[Total vendedor]]</f>
        <v>0.43243243243243246</v>
      </c>
      <c r="R629" s="58">
        <f>Tabla2[[#This Row],[Vendedor sin tapabocas ]]/Tabla2[[#This Row],[Total vendedor]]</f>
        <v>0.14864864864864866</v>
      </c>
    </row>
    <row r="630" spans="1:18" x14ac:dyDescent="0.25">
      <c r="A630" s="52">
        <f t="shared" si="20"/>
        <v>44443</v>
      </c>
      <c r="B630" s="28" t="s">
        <v>430</v>
      </c>
      <c r="C630" s="1" t="s">
        <v>44</v>
      </c>
      <c r="D630" s="1"/>
      <c r="E630" s="1"/>
      <c r="F630" s="1" t="s">
        <v>15</v>
      </c>
      <c r="G630" s="1">
        <v>59</v>
      </c>
      <c r="H630" s="2">
        <v>23</v>
      </c>
      <c r="I630" s="2">
        <v>3</v>
      </c>
      <c r="J630" s="2">
        <v>0</v>
      </c>
      <c r="K630" s="2">
        <v>0</v>
      </c>
      <c r="L630" s="2">
        <v>0</v>
      </c>
      <c r="M630" s="68">
        <f t="shared" si="21"/>
        <v>85</v>
      </c>
      <c r="N630" s="69">
        <f>Tabla2[[#This Row],[Vendedor tapabocas bien puesto ]]+Tabla2[[#This Row],[Vendedor tapabocas mal puesto ]]+Tabla2[[#This Row],[Vendedor sin tapabocas ]]</f>
        <v>0</v>
      </c>
      <c r="O630" s="57">
        <f>Tabla2[[#This Row],[Tapabocas bien puesto ]]/Tabla2[[#This Row],[Total]]</f>
        <v>0.69411764705882351</v>
      </c>
      <c r="P630" s="58">
        <f>Tabla2[[#This Row],[Sin tapabocas]]/Tabla2[[#This Row],[Total]]</f>
        <v>3.5294117647058823E-2</v>
      </c>
      <c r="Q630" s="58" t="e">
        <f>Tabla2[[#This Row],[Vendedor tapabocas bien puesto ]]/Tabla2[[#This Row],[Total vendedor]]</f>
        <v>#DIV/0!</v>
      </c>
      <c r="R630" s="58" t="e">
        <f>Tabla2[[#This Row],[Vendedor sin tapabocas ]]/Tabla2[[#This Row],[Total vendedor]]</f>
        <v>#DIV/0!</v>
      </c>
    </row>
    <row r="631" spans="1:18" x14ac:dyDescent="0.25">
      <c r="A631" s="52">
        <f t="shared" si="20"/>
        <v>44445</v>
      </c>
      <c r="B631" s="28" t="s">
        <v>432</v>
      </c>
      <c r="C631" s="1" t="s">
        <v>44</v>
      </c>
      <c r="D631" s="1"/>
      <c r="E631" s="1"/>
      <c r="F631" s="1" t="s">
        <v>13</v>
      </c>
      <c r="G631" s="1">
        <v>249</v>
      </c>
      <c r="H631" s="2">
        <v>54</v>
      </c>
      <c r="I631" s="2">
        <v>10</v>
      </c>
      <c r="J631" s="2">
        <v>28</v>
      </c>
      <c r="K631" s="2">
        <v>43</v>
      </c>
      <c r="L631" s="2">
        <v>6</v>
      </c>
      <c r="M631" s="68">
        <f t="shared" si="21"/>
        <v>313</v>
      </c>
      <c r="N631" s="69">
        <f>Tabla2[[#This Row],[Vendedor tapabocas bien puesto ]]+Tabla2[[#This Row],[Vendedor tapabocas mal puesto ]]+Tabla2[[#This Row],[Vendedor sin tapabocas ]]</f>
        <v>77</v>
      </c>
      <c r="O631" s="57">
        <f>Tabla2[[#This Row],[Tapabocas bien puesto ]]/Tabla2[[#This Row],[Total]]</f>
        <v>0.79552715654952078</v>
      </c>
      <c r="P631" s="58">
        <f>Tabla2[[#This Row],[Sin tapabocas]]/Tabla2[[#This Row],[Total]]</f>
        <v>3.1948881789137379E-2</v>
      </c>
      <c r="Q631" s="58">
        <f>Tabla2[[#This Row],[Vendedor tapabocas bien puesto ]]/Tabla2[[#This Row],[Total vendedor]]</f>
        <v>0.36363636363636365</v>
      </c>
      <c r="R631" s="58">
        <f>Tabla2[[#This Row],[Vendedor sin tapabocas ]]/Tabla2[[#This Row],[Total vendedor]]</f>
        <v>7.792207792207792E-2</v>
      </c>
    </row>
    <row r="632" spans="1:18" x14ac:dyDescent="0.25">
      <c r="A632" s="52">
        <f t="shared" ref="A632:A655" si="22">DATE(MID(B632,1,4),MID(B632,6,2),MID(B632,9,11))</f>
        <v>44445</v>
      </c>
      <c r="B632" s="28" t="s">
        <v>432</v>
      </c>
      <c r="C632" s="1" t="s">
        <v>44</v>
      </c>
      <c r="D632" s="1"/>
      <c r="E632" s="1"/>
      <c r="F632" s="1" t="s">
        <v>14</v>
      </c>
      <c r="G632" s="1">
        <v>130</v>
      </c>
      <c r="H632" s="2">
        <v>50</v>
      </c>
      <c r="I632" s="2">
        <v>11</v>
      </c>
      <c r="J632" s="2">
        <v>6</v>
      </c>
      <c r="K632" s="2">
        <v>1</v>
      </c>
      <c r="L632" s="2">
        <v>0</v>
      </c>
      <c r="M632" s="68">
        <f t="shared" ref="M632:M655" si="23">G632+H632+I632</f>
        <v>191</v>
      </c>
      <c r="N632" s="69">
        <f>Tabla2[[#This Row],[Vendedor tapabocas bien puesto ]]+Tabla2[[#This Row],[Vendedor tapabocas mal puesto ]]+Tabla2[[#This Row],[Vendedor sin tapabocas ]]</f>
        <v>7</v>
      </c>
      <c r="O632" s="57">
        <f>Tabla2[[#This Row],[Tapabocas bien puesto ]]/Tabla2[[#This Row],[Total]]</f>
        <v>0.68062827225130895</v>
      </c>
      <c r="P632" s="58">
        <f>Tabla2[[#This Row],[Sin tapabocas]]/Tabla2[[#This Row],[Total]]</f>
        <v>5.7591623036649213E-2</v>
      </c>
      <c r="Q632" s="58">
        <f>Tabla2[[#This Row],[Vendedor tapabocas bien puesto ]]/Tabla2[[#This Row],[Total vendedor]]</f>
        <v>0.8571428571428571</v>
      </c>
      <c r="R632" s="58">
        <f>Tabla2[[#This Row],[Vendedor sin tapabocas ]]/Tabla2[[#This Row],[Total vendedor]]</f>
        <v>0</v>
      </c>
    </row>
    <row r="633" spans="1:18" x14ac:dyDescent="0.25">
      <c r="A633" s="52">
        <f t="shared" si="22"/>
        <v>44445</v>
      </c>
      <c r="B633" s="28" t="s">
        <v>432</v>
      </c>
      <c r="C633" s="1" t="s">
        <v>44</v>
      </c>
      <c r="D633" s="1"/>
      <c r="E633" s="1"/>
      <c r="F633" s="1" t="s">
        <v>15</v>
      </c>
      <c r="G633" s="1">
        <v>133</v>
      </c>
      <c r="H633" s="2">
        <v>41</v>
      </c>
      <c r="I633" s="2">
        <v>22</v>
      </c>
      <c r="J633" s="2">
        <v>1</v>
      </c>
      <c r="K633" s="2">
        <v>1</v>
      </c>
      <c r="L633" s="2">
        <v>1</v>
      </c>
      <c r="M633" s="68">
        <f t="shared" si="23"/>
        <v>196</v>
      </c>
      <c r="N633" s="69">
        <f>Tabla2[[#This Row],[Vendedor tapabocas bien puesto ]]+Tabla2[[#This Row],[Vendedor tapabocas mal puesto ]]+Tabla2[[#This Row],[Vendedor sin tapabocas ]]</f>
        <v>3</v>
      </c>
      <c r="O633" s="57">
        <f>Tabla2[[#This Row],[Tapabocas bien puesto ]]/Tabla2[[#This Row],[Total]]</f>
        <v>0.6785714285714286</v>
      </c>
      <c r="P633" s="58">
        <f>Tabla2[[#This Row],[Sin tapabocas]]/Tabla2[[#This Row],[Total]]</f>
        <v>0.11224489795918367</v>
      </c>
      <c r="Q633" s="58">
        <f>Tabla2[[#This Row],[Vendedor tapabocas bien puesto ]]/Tabla2[[#This Row],[Total vendedor]]</f>
        <v>0.33333333333333331</v>
      </c>
      <c r="R633" s="58">
        <f>Tabla2[[#This Row],[Vendedor sin tapabocas ]]/Tabla2[[#This Row],[Total vendedor]]</f>
        <v>0.33333333333333331</v>
      </c>
    </row>
    <row r="634" spans="1:18" x14ac:dyDescent="0.25">
      <c r="A634" s="52">
        <f t="shared" si="22"/>
        <v>44445</v>
      </c>
      <c r="B634" s="28" t="s">
        <v>432</v>
      </c>
      <c r="C634" s="1" t="s">
        <v>65</v>
      </c>
      <c r="D634" s="1"/>
      <c r="E634" s="1"/>
      <c r="F634" s="1" t="s">
        <v>13</v>
      </c>
      <c r="G634" s="1">
        <v>72</v>
      </c>
      <c r="H634" s="2">
        <v>50</v>
      </c>
      <c r="I634" s="2">
        <v>4</v>
      </c>
      <c r="J634" s="2">
        <v>19</v>
      </c>
      <c r="K634" s="2">
        <v>26</v>
      </c>
      <c r="L634" s="2">
        <v>2</v>
      </c>
      <c r="M634" s="68">
        <f t="shared" si="23"/>
        <v>126</v>
      </c>
      <c r="N634" s="69">
        <f>Tabla2[[#This Row],[Vendedor tapabocas bien puesto ]]+Tabla2[[#This Row],[Vendedor tapabocas mal puesto ]]+Tabla2[[#This Row],[Vendedor sin tapabocas ]]</f>
        <v>47</v>
      </c>
      <c r="O634" s="57">
        <f>Tabla2[[#This Row],[Tapabocas bien puesto ]]/Tabla2[[#This Row],[Total]]</f>
        <v>0.5714285714285714</v>
      </c>
      <c r="P634" s="58">
        <f>Tabla2[[#This Row],[Sin tapabocas]]/Tabla2[[#This Row],[Total]]</f>
        <v>3.1746031746031744E-2</v>
      </c>
      <c r="Q634" s="58">
        <f>Tabla2[[#This Row],[Vendedor tapabocas bien puesto ]]/Tabla2[[#This Row],[Total vendedor]]</f>
        <v>0.40425531914893614</v>
      </c>
      <c r="R634" s="58">
        <f>Tabla2[[#This Row],[Vendedor sin tapabocas ]]/Tabla2[[#This Row],[Total vendedor]]</f>
        <v>4.2553191489361701E-2</v>
      </c>
    </row>
    <row r="635" spans="1:18" x14ac:dyDescent="0.25">
      <c r="A635" s="52">
        <f t="shared" si="22"/>
        <v>44445</v>
      </c>
      <c r="B635" s="28" t="s">
        <v>432</v>
      </c>
      <c r="C635" s="1" t="s">
        <v>65</v>
      </c>
      <c r="D635" s="1"/>
      <c r="E635" s="1"/>
      <c r="F635" s="1" t="s">
        <v>14</v>
      </c>
      <c r="G635" s="1">
        <v>167</v>
      </c>
      <c r="H635" s="2">
        <v>84</v>
      </c>
      <c r="I635" s="2">
        <v>17</v>
      </c>
      <c r="J635" s="2">
        <v>12</v>
      </c>
      <c r="K635" s="2">
        <v>44</v>
      </c>
      <c r="L635" s="2">
        <v>3</v>
      </c>
      <c r="M635" s="68">
        <f t="shared" si="23"/>
        <v>268</v>
      </c>
      <c r="N635" s="69">
        <f>Tabla2[[#This Row],[Vendedor tapabocas bien puesto ]]+Tabla2[[#This Row],[Vendedor tapabocas mal puesto ]]+Tabla2[[#This Row],[Vendedor sin tapabocas ]]</f>
        <v>59</v>
      </c>
      <c r="O635" s="57">
        <f>Tabla2[[#This Row],[Tapabocas bien puesto ]]/Tabla2[[#This Row],[Total]]</f>
        <v>0.62313432835820892</v>
      </c>
      <c r="P635" s="58">
        <f>Tabla2[[#This Row],[Sin tapabocas]]/Tabla2[[#This Row],[Total]]</f>
        <v>6.3432835820895525E-2</v>
      </c>
      <c r="Q635" s="58">
        <f>Tabla2[[#This Row],[Vendedor tapabocas bien puesto ]]/Tabla2[[#This Row],[Total vendedor]]</f>
        <v>0.20338983050847459</v>
      </c>
      <c r="R635" s="58">
        <f>Tabla2[[#This Row],[Vendedor sin tapabocas ]]/Tabla2[[#This Row],[Total vendedor]]</f>
        <v>5.0847457627118647E-2</v>
      </c>
    </row>
    <row r="636" spans="1:18" x14ac:dyDescent="0.25">
      <c r="A636" s="52">
        <f t="shared" si="22"/>
        <v>44445</v>
      </c>
      <c r="B636" s="28" t="s">
        <v>432</v>
      </c>
      <c r="C636" s="1" t="s">
        <v>65</v>
      </c>
      <c r="D636" s="1"/>
      <c r="E636" s="1"/>
      <c r="F636" s="1" t="s">
        <v>15</v>
      </c>
      <c r="G636" s="1">
        <v>96</v>
      </c>
      <c r="H636" s="2">
        <v>43</v>
      </c>
      <c r="I636" s="2">
        <v>10</v>
      </c>
      <c r="J636" s="2">
        <v>44</v>
      </c>
      <c r="K636" s="2">
        <v>73</v>
      </c>
      <c r="L636" s="2">
        <v>8</v>
      </c>
      <c r="M636" s="68">
        <f t="shared" si="23"/>
        <v>149</v>
      </c>
      <c r="N636" s="69">
        <f>Tabla2[[#This Row],[Vendedor tapabocas bien puesto ]]+Tabla2[[#This Row],[Vendedor tapabocas mal puesto ]]+Tabla2[[#This Row],[Vendedor sin tapabocas ]]</f>
        <v>125</v>
      </c>
      <c r="O636" s="57">
        <f>Tabla2[[#This Row],[Tapabocas bien puesto ]]/Tabla2[[#This Row],[Total]]</f>
        <v>0.64429530201342278</v>
      </c>
      <c r="P636" s="58">
        <f>Tabla2[[#This Row],[Sin tapabocas]]/Tabla2[[#This Row],[Total]]</f>
        <v>6.7114093959731544E-2</v>
      </c>
      <c r="Q636" s="58">
        <f>Tabla2[[#This Row],[Vendedor tapabocas bien puesto ]]/Tabla2[[#This Row],[Total vendedor]]</f>
        <v>0.35199999999999998</v>
      </c>
      <c r="R636" s="58">
        <f>Tabla2[[#This Row],[Vendedor sin tapabocas ]]/Tabla2[[#This Row],[Total vendedor]]</f>
        <v>6.4000000000000001E-2</v>
      </c>
    </row>
    <row r="637" spans="1:18" x14ac:dyDescent="0.25">
      <c r="A637" s="52">
        <f t="shared" si="22"/>
        <v>44445</v>
      </c>
      <c r="B637" s="28" t="s">
        <v>432</v>
      </c>
      <c r="C637" s="1" t="s">
        <v>34</v>
      </c>
      <c r="D637" s="1"/>
      <c r="E637" s="1" t="s">
        <v>433</v>
      </c>
      <c r="F637" s="1" t="s">
        <v>29</v>
      </c>
      <c r="G637" s="1">
        <v>84</v>
      </c>
      <c r="H637" s="2">
        <v>80</v>
      </c>
      <c r="I637" s="2">
        <v>8</v>
      </c>
      <c r="J637" s="2">
        <v>8</v>
      </c>
      <c r="K637" s="2">
        <v>11</v>
      </c>
      <c r="L637" s="2">
        <v>3</v>
      </c>
      <c r="M637" s="68">
        <f t="shared" si="23"/>
        <v>172</v>
      </c>
      <c r="N637" s="69">
        <f>Tabla2[[#This Row],[Vendedor tapabocas bien puesto ]]+Tabla2[[#This Row],[Vendedor tapabocas mal puesto ]]+Tabla2[[#This Row],[Vendedor sin tapabocas ]]</f>
        <v>22</v>
      </c>
      <c r="O637" s="57">
        <f>Tabla2[[#This Row],[Tapabocas bien puesto ]]/Tabla2[[#This Row],[Total]]</f>
        <v>0.48837209302325579</v>
      </c>
      <c r="P637" s="58">
        <f>Tabla2[[#This Row],[Sin tapabocas]]/Tabla2[[#This Row],[Total]]</f>
        <v>4.6511627906976744E-2</v>
      </c>
      <c r="Q637" s="58">
        <f>Tabla2[[#This Row],[Vendedor tapabocas bien puesto ]]/Tabla2[[#This Row],[Total vendedor]]</f>
        <v>0.36363636363636365</v>
      </c>
      <c r="R637" s="58">
        <f>Tabla2[[#This Row],[Vendedor sin tapabocas ]]/Tabla2[[#This Row],[Total vendedor]]</f>
        <v>0.13636363636363635</v>
      </c>
    </row>
    <row r="638" spans="1:18" x14ac:dyDescent="0.25">
      <c r="A638" s="52">
        <f t="shared" si="22"/>
        <v>44445</v>
      </c>
      <c r="B638" s="28" t="s">
        <v>432</v>
      </c>
      <c r="C638" s="1" t="s">
        <v>34</v>
      </c>
      <c r="D638" s="1"/>
      <c r="E638" s="1"/>
      <c r="F638" s="1" t="s">
        <v>14</v>
      </c>
      <c r="G638" s="1">
        <v>285</v>
      </c>
      <c r="H638" s="2">
        <v>100</v>
      </c>
      <c r="I638" s="2">
        <v>11</v>
      </c>
      <c r="J638" s="2">
        <v>20</v>
      </c>
      <c r="K638" s="2">
        <v>25</v>
      </c>
      <c r="L638" s="2">
        <v>1</v>
      </c>
      <c r="M638" s="68">
        <f t="shared" si="23"/>
        <v>396</v>
      </c>
      <c r="N638" s="69">
        <f>Tabla2[[#This Row],[Vendedor tapabocas bien puesto ]]+Tabla2[[#This Row],[Vendedor tapabocas mal puesto ]]+Tabla2[[#This Row],[Vendedor sin tapabocas ]]</f>
        <v>46</v>
      </c>
      <c r="O638" s="57">
        <f>Tabla2[[#This Row],[Tapabocas bien puesto ]]/Tabla2[[#This Row],[Total]]</f>
        <v>0.71969696969696972</v>
      </c>
      <c r="P638" s="58">
        <f>Tabla2[[#This Row],[Sin tapabocas]]/Tabla2[[#This Row],[Total]]</f>
        <v>2.7777777777777776E-2</v>
      </c>
      <c r="Q638" s="58">
        <f>Tabla2[[#This Row],[Vendedor tapabocas bien puesto ]]/Tabla2[[#This Row],[Total vendedor]]</f>
        <v>0.43478260869565216</v>
      </c>
      <c r="R638" s="58">
        <f>Tabla2[[#This Row],[Vendedor sin tapabocas ]]/Tabla2[[#This Row],[Total vendedor]]</f>
        <v>2.1739130434782608E-2</v>
      </c>
    </row>
    <row r="639" spans="1:18" x14ac:dyDescent="0.25">
      <c r="A639" s="52">
        <f t="shared" si="22"/>
        <v>44445</v>
      </c>
      <c r="B639" s="28" t="s">
        <v>432</v>
      </c>
      <c r="C639" s="1" t="s">
        <v>34</v>
      </c>
      <c r="D639" s="1"/>
      <c r="E639" s="1"/>
      <c r="F639" s="1" t="s">
        <v>13</v>
      </c>
      <c r="G639" s="1">
        <v>132</v>
      </c>
      <c r="H639" s="2">
        <v>63</v>
      </c>
      <c r="I639" s="2">
        <v>6</v>
      </c>
      <c r="J639" s="2">
        <v>36</v>
      </c>
      <c r="K639" s="2">
        <v>30</v>
      </c>
      <c r="L639" s="2">
        <v>1</v>
      </c>
      <c r="M639" s="68">
        <f t="shared" si="23"/>
        <v>201</v>
      </c>
      <c r="N639" s="69">
        <f>Tabla2[[#This Row],[Vendedor tapabocas bien puesto ]]+Tabla2[[#This Row],[Vendedor tapabocas mal puesto ]]+Tabla2[[#This Row],[Vendedor sin tapabocas ]]</f>
        <v>67</v>
      </c>
      <c r="O639" s="57">
        <f>Tabla2[[#This Row],[Tapabocas bien puesto ]]/Tabla2[[#This Row],[Total]]</f>
        <v>0.65671641791044777</v>
      </c>
      <c r="P639" s="58">
        <f>Tabla2[[#This Row],[Sin tapabocas]]/Tabla2[[#This Row],[Total]]</f>
        <v>2.9850746268656716E-2</v>
      </c>
      <c r="Q639" s="58">
        <f>Tabla2[[#This Row],[Vendedor tapabocas bien puesto ]]/Tabla2[[#This Row],[Total vendedor]]</f>
        <v>0.53731343283582089</v>
      </c>
      <c r="R639" s="58">
        <f>Tabla2[[#This Row],[Vendedor sin tapabocas ]]/Tabla2[[#This Row],[Total vendedor]]</f>
        <v>1.4925373134328358E-2</v>
      </c>
    </row>
    <row r="640" spans="1:18" x14ac:dyDescent="0.25">
      <c r="A640" s="52">
        <f t="shared" si="22"/>
        <v>44445</v>
      </c>
      <c r="B640" s="28" t="s">
        <v>432</v>
      </c>
      <c r="C640" s="1" t="s">
        <v>83</v>
      </c>
      <c r="D640" s="1"/>
      <c r="E640" s="1"/>
      <c r="F640" s="1" t="s">
        <v>14</v>
      </c>
      <c r="G640" s="1">
        <v>200</v>
      </c>
      <c r="H640" s="2">
        <v>55</v>
      </c>
      <c r="I640" s="2">
        <v>5</v>
      </c>
      <c r="J640" s="2">
        <v>20</v>
      </c>
      <c r="K640" s="2">
        <v>23</v>
      </c>
      <c r="L640" s="2">
        <v>5</v>
      </c>
      <c r="M640" s="68">
        <f t="shared" si="23"/>
        <v>260</v>
      </c>
      <c r="N640" s="69">
        <f>Tabla2[[#This Row],[Vendedor tapabocas bien puesto ]]+Tabla2[[#This Row],[Vendedor tapabocas mal puesto ]]+Tabla2[[#This Row],[Vendedor sin tapabocas ]]</f>
        <v>48</v>
      </c>
      <c r="O640" s="57">
        <f>Tabla2[[#This Row],[Tapabocas bien puesto ]]/Tabla2[[#This Row],[Total]]</f>
        <v>0.76923076923076927</v>
      </c>
      <c r="P640" s="58">
        <f>Tabla2[[#This Row],[Sin tapabocas]]/Tabla2[[#This Row],[Total]]</f>
        <v>1.9230769230769232E-2</v>
      </c>
      <c r="Q640" s="58">
        <f>Tabla2[[#This Row],[Vendedor tapabocas bien puesto ]]/Tabla2[[#This Row],[Total vendedor]]</f>
        <v>0.41666666666666669</v>
      </c>
      <c r="R640" s="58">
        <f>Tabla2[[#This Row],[Vendedor sin tapabocas ]]/Tabla2[[#This Row],[Total vendedor]]</f>
        <v>0.10416666666666667</v>
      </c>
    </row>
    <row r="641" spans="1:18" x14ac:dyDescent="0.25">
      <c r="A641" s="52">
        <f t="shared" si="22"/>
        <v>44445</v>
      </c>
      <c r="B641" s="28" t="s">
        <v>432</v>
      </c>
      <c r="C641" s="1" t="s">
        <v>110</v>
      </c>
      <c r="D641" s="1"/>
      <c r="E641" s="1"/>
      <c r="F641" s="1" t="s">
        <v>13</v>
      </c>
      <c r="G641" s="1">
        <v>97</v>
      </c>
      <c r="H641" s="2">
        <v>37</v>
      </c>
      <c r="I641" s="2">
        <v>0</v>
      </c>
      <c r="J641" s="2">
        <v>6</v>
      </c>
      <c r="K641" s="2">
        <v>2</v>
      </c>
      <c r="L641" s="2">
        <v>0</v>
      </c>
      <c r="M641" s="68">
        <f t="shared" si="23"/>
        <v>134</v>
      </c>
      <c r="N641" s="69">
        <f>Tabla2[[#This Row],[Vendedor tapabocas bien puesto ]]+Tabla2[[#This Row],[Vendedor tapabocas mal puesto ]]+Tabla2[[#This Row],[Vendedor sin tapabocas ]]</f>
        <v>8</v>
      </c>
      <c r="O641" s="57">
        <f>Tabla2[[#This Row],[Tapabocas bien puesto ]]/Tabla2[[#This Row],[Total]]</f>
        <v>0.72388059701492535</v>
      </c>
      <c r="P641" s="58">
        <f>Tabla2[[#This Row],[Sin tapabocas]]/Tabla2[[#This Row],[Total]]</f>
        <v>0</v>
      </c>
      <c r="Q641" s="58">
        <f>Tabla2[[#This Row],[Vendedor tapabocas bien puesto ]]/Tabla2[[#This Row],[Total vendedor]]</f>
        <v>0.75</v>
      </c>
      <c r="R641" s="58">
        <f>Tabla2[[#This Row],[Vendedor sin tapabocas ]]/Tabla2[[#This Row],[Total vendedor]]</f>
        <v>0</v>
      </c>
    </row>
    <row r="642" spans="1:18" x14ac:dyDescent="0.25">
      <c r="A642" s="52">
        <f t="shared" si="22"/>
        <v>44445</v>
      </c>
      <c r="B642" s="28" t="s">
        <v>432</v>
      </c>
      <c r="C642" s="1" t="s">
        <v>110</v>
      </c>
      <c r="D642" s="1"/>
      <c r="E642" s="1"/>
      <c r="F642" s="1" t="s">
        <v>14</v>
      </c>
      <c r="G642" s="1">
        <v>210</v>
      </c>
      <c r="H642" s="2">
        <v>34</v>
      </c>
      <c r="I642" s="2">
        <v>4</v>
      </c>
      <c r="J642" s="2">
        <v>12</v>
      </c>
      <c r="K642" s="2">
        <v>5</v>
      </c>
      <c r="L642" s="2">
        <v>3</v>
      </c>
      <c r="M642" s="68">
        <f t="shared" si="23"/>
        <v>248</v>
      </c>
      <c r="N642" s="69">
        <f>Tabla2[[#This Row],[Vendedor tapabocas bien puesto ]]+Tabla2[[#This Row],[Vendedor tapabocas mal puesto ]]+Tabla2[[#This Row],[Vendedor sin tapabocas ]]</f>
        <v>20</v>
      </c>
      <c r="O642" s="57">
        <f>Tabla2[[#This Row],[Tapabocas bien puesto ]]/Tabla2[[#This Row],[Total]]</f>
        <v>0.84677419354838712</v>
      </c>
      <c r="P642" s="58">
        <f>Tabla2[[#This Row],[Sin tapabocas]]/Tabla2[[#This Row],[Total]]</f>
        <v>1.6129032258064516E-2</v>
      </c>
      <c r="Q642" s="58">
        <f>Tabla2[[#This Row],[Vendedor tapabocas bien puesto ]]/Tabla2[[#This Row],[Total vendedor]]</f>
        <v>0.6</v>
      </c>
      <c r="R642" s="58">
        <f>Tabla2[[#This Row],[Vendedor sin tapabocas ]]/Tabla2[[#This Row],[Total vendedor]]</f>
        <v>0.15</v>
      </c>
    </row>
    <row r="643" spans="1:18" x14ac:dyDescent="0.25">
      <c r="A643" s="52">
        <f t="shared" si="22"/>
        <v>44445</v>
      </c>
      <c r="B643" s="28" t="s">
        <v>432</v>
      </c>
      <c r="C643" s="1" t="s">
        <v>110</v>
      </c>
      <c r="D643" s="1"/>
      <c r="E643" s="1"/>
      <c r="F643" s="1" t="s">
        <v>14</v>
      </c>
      <c r="G643" s="1">
        <v>47</v>
      </c>
      <c r="H643" s="2">
        <v>22</v>
      </c>
      <c r="I643" s="2">
        <v>5</v>
      </c>
      <c r="J643" s="2">
        <v>10</v>
      </c>
      <c r="K643" s="2">
        <v>4</v>
      </c>
      <c r="L643" s="2">
        <v>0</v>
      </c>
      <c r="M643" s="68">
        <f t="shared" si="23"/>
        <v>74</v>
      </c>
      <c r="N643" s="69">
        <f>Tabla2[[#This Row],[Vendedor tapabocas bien puesto ]]+Tabla2[[#This Row],[Vendedor tapabocas mal puesto ]]+Tabla2[[#This Row],[Vendedor sin tapabocas ]]</f>
        <v>14</v>
      </c>
      <c r="O643" s="57">
        <f>Tabla2[[#This Row],[Tapabocas bien puesto ]]/Tabla2[[#This Row],[Total]]</f>
        <v>0.63513513513513509</v>
      </c>
      <c r="P643" s="58">
        <f>Tabla2[[#This Row],[Sin tapabocas]]/Tabla2[[#This Row],[Total]]</f>
        <v>6.7567567567567571E-2</v>
      </c>
      <c r="Q643" s="58">
        <f>Tabla2[[#This Row],[Vendedor tapabocas bien puesto ]]/Tabla2[[#This Row],[Total vendedor]]</f>
        <v>0.7142857142857143</v>
      </c>
      <c r="R643" s="58">
        <f>Tabla2[[#This Row],[Vendedor sin tapabocas ]]/Tabla2[[#This Row],[Total vendedor]]</f>
        <v>0</v>
      </c>
    </row>
    <row r="644" spans="1:18" x14ac:dyDescent="0.25">
      <c r="A644" s="52">
        <f t="shared" si="22"/>
        <v>44447</v>
      </c>
      <c r="B644" s="28" t="s">
        <v>434</v>
      </c>
      <c r="C644" s="1" t="s">
        <v>24</v>
      </c>
      <c r="D644" s="1"/>
      <c r="E644" s="1"/>
      <c r="F644" s="1" t="s">
        <v>14</v>
      </c>
      <c r="G644" s="1">
        <v>219</v>
      </c>
      <c r="H644" s="2">
        <v>16</v>
      </c>
      <c r="I644" s="2">
        <v>3</v>
      </c>
      <c r="J644" s="2">
        <v>8</v>
      </c>
      <c r="K644" s="2">
        <v>4</v>
      </c>
      <c r="L644" s="2">
        <v>1</v>
      </c>
      <c r="M644" s="68">
        <f t="shared" si="23"/>
        <v>238</v>
      </c>
      <c r="N644" s="69">
        <f>Tabla2[[#This Row],[Vendedor tapabocas bien puesto ]]+Tabla2[[#This Row],[Vendedor tapabocas mal puesto ]]+Tabla2[[#This Row],[Vendedor sin tapabocas ]]</f>
        <v>13</v>
      </c>
      <c r="O644" s="57">
        <f>Tabla2[[#This Row],[Tapabocas bien puesto ]]/Tabla2[[#This Row],[Total]]</f>
        <v>0.92016806722689071</v>
      </c>
      <c r="P644" s="58">
        <f>Tabla2[[#This Row],[Sin tapabocas]]/Tabla2[[#This Row],[Total]]</f>
        <v>1.2605042016806723E-2</v>
      </c>
      <c r="Q644" s="58">
        <f>Tabla2[[#This Row],[Vendedor tapabocas bien puesto ]]/Tabla2[[#This Row],[Total vendedor]]</f>
        <v>0.61538461538461542</v>
      </c>
      <c r="R644" s="58">
        <f>Tabla2[[#This Row],[Vendedor sin tapabocas ]]/Tabla2[[#This Row],[Total vendedor]]</f>
        <v>7.6923076923076927E-2</v>
      </c>
    </row>
    <row r="645" spans="1:18" x14ac:dyDescent="0.25">
      <c r="A645" s="52">
        <f t="shared" si="22"/>
        <v>44447</v>
      </c>
      <c r="B645" s="28" t="s">
        <v>434</v>
      </c>
      <c r="C645" s="1" t="s">
        <v>24</v>
      </c>
      <c r="D645" s="1"/>
      <c r="E645" s="1"/>
      <c r="F645" s="1" t="s">
        <v>15</v>
      </c>
      <c r="G645" s="1">
        <v>141</v>
      </c>
      <c r="H645" s="2">
        <v>10</v>
      </c>
      <c r="I645" s="2">
        <v>1</v>
      </c>
      <c r="J645" s="2">
        <v>12</v>
      </c>
      <c r="K645" s="2">
        <v>8</v>
      </c>
      <c r="L645" s="2">
        <v>0</v>
      </c>
      <c r="M645" s="68">
        <f t="shared" si="23"/>
        <v>152</v>
      </c>
      <c r="N645" s="69">
        <f>Tabla2[[#This Row],[Vendedor tapabocas bien puesto ]]+Tabla2[[#This Row],[Vendedor tapabocas mal puesto ]]+Tabla2[[#This Row],[Vendedor sin tapabocas ]]</f>
        <v>20</v>
      </c>
      <c r="O645" s="57">
        <f>Tabla2[[#This Row],[Tapabocas bien puesto ]]/Tabla2[[#This Row],[Total]]</f>
        <v>0.92763157894736847</v>
      </c>
      <c r="P645" s="58">
        <f>Tabla2[[#This Row],[Sin tapabocas]]/Tabla2[[#This Row],[Total]]</f>
        <v>6.5789473684210523E-3</v>
      </c>
      <c r="Q645" s="58">
        <f>Tabla2[[#This Row],[Vendedor tapabocas bien puesto ]]/Tabla2[[#This Row],[Total vendedor]]</f>
        <v>0.6</v>
      </c>
      <c r="R645" s="58">
        <f>Tabla2[[#This Row],[Vendedor sin tapabocas ]]/Tabla2[[#This Row],[Total vendedor]]</f>
        <v>0</v>
      </c>
    </row>
    <row r="646" spans="1:18" x14ac:dyDescent="0.25">
      <c r="A646" s="52">
        <f t="shared" si="22"/>
        <v>44447</v>
      </c>
      <c r="B646" s="28" t="s">
        <v>434</v>
      </c>
      <c r="C646" s="1" t="s">
        <v>24</v>
      </c>
      <c r="D646" s="1"/>
      <c r="E646" s="1"/>
      <c r="F646" s="1" t="s">
        <v>14</v>
      </c>
      <c r="G646" s="1">
        <v>69</v>
      </c>
      <c r="H646" s="2">
        <v>19</v>
      </c>
      <c r="I646" s="2">
        <v>2</v>
      </c>
      <c r="J646" s="2">
        <v>7</v>
      </c>
      <c r="K646" s="2">
        <v>3</v>
      </c>
      <c r="L646" s="2">
        <v>0</v>
      </c>
      <c r="M646" s="68">
        <f t="shared" si="23"/>
        <v>90</v>
      </c>
      <c r="N646" s="69">
        <f>Tabla2[[#This Row],[Vendedor tapabocas bien puesto ]]+Tabla2[[#This Row],[Vendedor tapabocas mal puesto ]]+Tabla2[[#This Row],[Vendedor sin tapabocas ]]</f>
        <v>10</v>
      </c>
      <c r="O646" s="57">
        <f>Tabla2[[#This Row],[Tapabocas bien puesto ]]/Tabla2[[#This Row],[Total]]</f>
        <v>0.76666666666666672</v>
      </c>
      <c r="P646" s="58">
        <f>Tabla2[[#This Row],[Sin tapabocas]]/Tabla2[[#This Row],[Total]]</f>
        <v>2.2222222222222223E-2</v>
      </c>
      <c r="Q646" s="58">
        <f>Tabla2[[#This Row],[Vendedor tapabocas bien puesto ]]/Tabla2[[#This Row],[Total vendedor]]</f>
        <v>0.7</v>
      </c>
      <c r="R646" s="58">
        <f>Tabla2[[#This Row],[Vendedor sin tapabocas ]]/Tabla2[[#This Row],[Total vendedor]]</f>
        <v>0</v>
      </c>
    </row>
    <row r="647" spans="1:18" x14ac:dyDescent="0.25">
      <c r="A647" s="52">
        <f t="shared" si="22"/>
        <v>44447</v>
      </c>
      <c r="B647" s="28" t="s">
        <v>434</v>
      </c>
      <c r="C647" s="1" t="s">
        <v>53</v>
      </c>
      <c r="D647" s="1"/>
      <c r="E647" s="1"/>
      <c r="F647" s="1" t="s">
        <v>15</v>
      </c>
      <c r="G647" s="1">
        <v>50</v>
      </c>
      <c r="H647" s="2">
        <v>35</v>
      </c>
      <c r="I647" s="2">
        <v>0</v>
      </c>
      <c r="J647" s="2">
        <v>4</v>
      </c>
      <c r="K647" s="2">
        <v>2</v>
      </c>
      <c r="L647" s="2">
        <v>0</v>
      </c>
      <c r="M647" s="68">
        <f t="shared" si="23"/>
        <v>85</v>
      </c>
      <c r="N647" s="69">
        <f>Tabla2[[#This Row],[Vendedor tapabocas bien puesto ]]+Tabla2[[#This Row],[Vendedor tapabocas mal puesto ]]+Tabla2[[#This Row],[Vendedor sin tapabocas ]]</f>
        <v>6</v>
      </c>
      <c r="O647" s="57">
        <f>Tabla2[[#This Row],[Tapabocas bien puesto ]]/Tabla2[[#This Row],[Total]]</f>
        <v>0.58823529411764708</v>
      </c>
      <c r="P647" s="58">
        <f>Tabla2[[#This Row],[Sin tapabocas]]/Tabla2[[#This Row],[Total]]</f>
        <v>0</v>
      </c>
      <c r="Q647" s="58">
        <f>Tabla2[[#This Row],[Vendedor tapabocas bien puesto ]]/Tabla2[[#This Row],[Total vendedor]]</f>
        <v>0.66666666666666663</v>
      </c>
      <c r="R647" s="58">
        <f>Tabla2[[#This Row],[Vendedor sin tapabocas ]]/Tabla2[[#This Row],[Total vendedor]]</f>
        <v>0</v>
      </c>
    </row>
    <row r="648" spans="1:18" x14ac:dyDescent="0.25">
      <c r="A648" s="52">
        <f t="shared" si="22"/>
        <v>44447</v>
      </c>
      <c r="B648" s="28" t="s">
        <v>434</v>
      </c>
      <c r="C648" s="1" t="s">
        <v>53</v>
      </c>
      <c r="D648" s="1"/>
      <c r="E648" s="1"/>
      <c r="F648" s="1" t="s">
        <v>14</v>
      </c>
      <c r="G648" s="1">
        <v>59</v>
      </c>
      <c r="H648" s="2">
        <v>30</v>
      </c>
      <c r="I648" s="2">
        <v>0</v>
      </c>
      <c r="J648" s="2">
        <v>11</v>
      </c>
      <c r="K648" s="2">
        <v>5</v>
      </c>
      <c r="L648" s="2">
        <v>0</v>
      </c>
      <c r="M648" s="68">
        <f t="shared" si="23"/>
        <v>89</v>
      </c>
      <c r="N648" s="69">
        <f>Tabla2[[#This Row],[Vendedor tapabocas bien puesto ]]+Tabla2[[#This Row],[Vendedor tapabocas mal puesto ]]+Tabla2[[#This Row],[Vendedor sin tapabocas ]]</f>
        <v>16</v>
      </c>
      <c r="O648" s="57">
        <f>Tabla2[[#This Row],[Tapabocas bien puesto ]]/Tabla2[[#This Row],[Total]]</f>
        <v>0.6629213483146067</v>
      </c>
      <c r="P648" s="58">
        <f>Tabla2[[#This Row],[Sin tapabocas]]/Tabla2[[#This Row],[Total]]</f>
        <v>0</v>
      </c>
      <c r="Q648" s="58">
        <f>Tabla2[[#This Row],[Vendedor tapabocas bien puesto ]]/Tabla2[[#This Row],[Total vendedor]]</f>
        <v>0.6875</v>
      </c>
      <c r="R648" s="58">
        <f>Tabla2[[#This Row],[Vendedor sin tapabocas ]]/Tabla2[[#This Row],[Total vendedor]]</f>
        <v>0</v>
      </c>
    </row>
    <row r="649" spans="1:18" x14ac:dyDescent="0.25">
      <c r="A649" s="52">
        <f t="shared" si="22"/>
        <v>44447</v>
      </c>
      <c r="B649" s="28" t="s">
        <v>434</v>
      </c>
      <c r="C649" s="1" t="s">
        <v>53</v>
      </c>
      <c r="D649" s="1"/>
      <c r="E649" s="1"/>
      <c r="F649" s="1" t="s">
        <v>13</v>
      </c>
      <c r="G649" s="1">
        <v>60</v>
      </c>
      <c r="H649" s="2">
        <v>15</v>
      </c>
      <c r="I649" s="2">
        <v>3</v>
      </c>
      <c r="J649" s="2">
        <v>2</v>
      </c>
      <c r="K649" s="2">
        <v>2</v>
      </c>
      <c r="L649" s="2">
        <v>0</v>
      </c>
      <c r="M649" s="68">
        <f t="shared" si="23"/>
        <v>78</v>
      </c>
      <c r="N649" s="69">
        <f>Tabla2[[#This Row],[Vendedor tapabocas bien puesto ]]+Tabla2[[#This Row],[Vendedor tapabocas mal puesto ]]+Tabla2[[#This Row],[Vendedor sin tapabocas ]]</f>
        <v>4</v>
      </c>
      <c r="O649" s="57">
        <f>Tabla2[[#This Row],[Tapabocas bien puesto ]]/Tabla2[[#This Row],[Total]]</f>
        <v>0.76923076923076927</v>
      </c>
      <c r="P649" s="58">
        <f>Tabla2[[#This Row],[Sin tapabocas]]/Tabla2[[#This Row],[Total]]</f>
        <v>3.8461538461538464E-2</v>
      </c>
      <c r="Q649" s="58">
        <f>Tabla2[[#This Row],[Vendedor tapabocas bien puesto ]]/Tabla2[[#This Row],[Total vendedor]]</f>
        <v>0.5</v>
      </c>
      <c r="R649" s="58">
        <f>Tabla2[[#This Row],[Vendedor sin tapabocas ]]/Tabla2[[#This Row],[Total vendedor]]</f>
        <v>0</v>
      </c>
    </row>
    <row r="650" spans="1:18" x14ac:dyDescent="0.25">
      <c r="A650" s="52">
        <f t="shared" si="22"/>
        <v>44447</v>
      </c>
      <c r="B650" s="28" t="s">
        <v>434</v>
      </c>
      <c r="C650" s="1" t="s">
        <v>83</v>
      </c>
      <c r="D650" s="1"/>
      <c r="E650" s="1"/>
      <c r="F650" s="1" t="s">
        <v>14</v>
      </c>
      <c r="G650" s="1">
        <v>132</v>
      </c>
      <c r="H650" s="2">
        <v>75</v>
      </c>
      <c r="I650" s="2">
        <v>7</v>
      </c>
      <c r="J650" s="2">
        <v>24</v>
      </c>
      <c r="K650" s="2">
        <v>23</v>
      </c>
      <c r="L650" s="2">
        <v>5</v>
      </c>
      <c r="M650" s="68">
        <f t="shared" si="23"/>
        <v>214</v>
      </c>
      <c r="N650" s="69">
        <f>Tabla2[[#This Row],[Vendedor tapabocas bien puesto ]]+Tabla2[[#This Row],[Vendedor tapabocas mal puesto ]]+Tabla2[[#This Row],[Vendedor sin tapabocas ]]</f>
        <v>52</v>
      </c>
      <c r="O650" s="57">
        <f>Tabla2[[#This Row],[Tapabocas bien puesto ]]/Tabla2[[#This Row],[Total]]</f>
        <v>0.61682242990654201</v>
      </c>
      <c r="P650" s="58">
        <f>Tabla2[[#This Row],[Sin tapabocas]]/Tabla2[[#This Row],[Total]]</f>
        <v>3.2710280373831772E-2</v>
      </c>
      <c r="Q650" s="58">
        <f>Tabla2[[#This Row],[Vendedor tapabocas bien puesto ]]/Tabla2[[#This Row],[Total vendedor]]</f>
        <v>0.46153846153846156</v>
      </c>
      <c r="R650" s="58">
        <f>Tabla2[[#This Row],[Vendedor sin tapabocas ]]/Tabla2[[#This Row],[Total vendedor]]</f>
        <v>9.6153846153846159E-2</v>
      </c>
    </row>
    <row r="651" spans="1:18" x14ac:dyDescent="0.25">
      <c r="A651" s="52">
        <f t="shared" si="22"/>
        <v>44447</v>
      </c>
      <c r="B651" s="28" t="s">
        <v>434</v>
      </c>
      <c r="C651" s="1" t="s">
        <v>83</v>
      </c>
      <c r="D651" s="1"/>
      <c r="E651" s="1"/>
      <c r="F651" s="1" t="s">
        <v>14</v>
      </c>
      <c r="G651" s="1">
        <v>198</v>
      </c>
      <c r="H651" s="2">
        <v>83</v>
      </c>
      <c r="I651" s="2">
        <v>12</v>
      </c>
      <c r="J651" s="2">
        <v>59</v>
      </c>
      <c r="K651" s="2">
        <v>59</v>
      </c>
      <c r="L651" s="2">
        <v>12</v>
      </c>
      <c r="M651" s="68">
        <f t="shared" si="23"/>
        <v>293</v>
      </c>
      <c r="N651" s="69">
        <f>Tabla2[[#This Row],[Vendedor tapabocas bien puesto ]]+Tabla2[[#This Row],[Vendedor tapabocas mal puesto ]]+Tabla2[[#This Row],[Vendedor sin tapabocas ]]</f>
        <v>130</v>
      </c>
      <c r="O651" s="57">
        <f>Tabla2[[#This Row],[Tapabocas bien puesto ]]/Tabla2[[#This Row],[Total]]</f>
        <v>0.67576791808873715</v>
      </c>
      <c r="P651" s="58">
        <f>Tabla2[[#This Row],[Sin tapabocas]]/Tabla2[[#This Row],[Total]]</f>
        <v>4.0955631399317405E-2</v>
      </c>
      <c r="Q651" s="58">
        <f>Tabla2[[#This Row],[Vendedor tapabocas bien puesto ]]/Tabla2[[#This Row],[Total vendedor]]</f>
        <v>0.45384615384615384</v>
      </c>
      <c r="R651" s="58">
        <f>Tabla2[[#This Row],[Vendedor sin tapabocas ]]/Tabla2[[#This Row],[Total vendedor]]</f>
        <v>9.2307692307692313E-2</v>
      </c>
    </row>
    <row r="652" spans="1:18" x14ac:dyDescent="0.25">
      <c r="A652" s="52">
        <f t="shared" si="22"/>
        <v>44447</v>
      </c>
      <c r="B652" s="28" t="s">
        <v>434</v>
      </c>
      <c r="C652" s="1" t="s">
        <v>83</v>
      </c>
      <c r="D652" s="1"/>
      <c r="E652" s="1"/>
      <c r="F652" s="1" t="s">
        <v>14</v>
      </c>
      <c r="G652" s="1">
        <v>70</v>
      </c>
      <c r="H652" s="2">
        <v>27</v>
      </c>
      <c r="I652" s="2">
        <v>0</v>
      </c>
      <c r="J652" s="2">
        <v>17</v>
      </c>
      <c r="K652" s="2">
        <v>10</v>
      </c>
      <c r="L652" s="2">
        <v>2</v>
      </c>
      <c r="M652" s="68">
        <f t="shared" si="23"/>
        <v>97</v>
      </c>
      <c r="N652" s="69">
        <f>Tabla2[[#This Row],[Vendedor tapabocas bien puesto ]]+Tabla2[[#This Row],[Vendedor tapabocas mal puesto ]]+Tabla2[[#This Row],[Vendedor sin tapabocas ]]</f>
        <v>29</v>
      </c>
      <c r="O652" s="57">
        <f>Tabla2[[#This Row],[Tapabocas bien puesto ]]/Tabla2[[#This Row],[Total]]</f>
        <v>0.72164948453608246</v>
      </c>
      <c r="P652" s="58">
        <f>Tabla2[[#This Row],[Sin tapabocas]]/Tabla2[[#This Row],[Total]]</f>
        <v>0</v>
      </c>
      <c r="Q652" s="58">
        <f>Tabla2[[#This Row],[Vendedor tapabocas bien puesto ]]/Tabla2[[#This Row],[Total vendedor]]</f>
        <v>0.58620689655172409</v>
      </c>
      <c r="R652" s="58">
        <f>Tabla2[[#This Row],[Vendedor sin tapabocas ]]/Tabla2[[#This Row],[Total vendedor]]</f>
        <v>6.8965517241379309E-2</v>
      </c>
    </row>
    <row r="653" spans="1:18" x14ac:dyDescent="0.25">
      <c r="A653" s="52">
        <f t="shared" si="22"/>
        <v>44447</v>
      </c>
      <c r="B653" s="28" t="s">
        <v>434</v>
      </c>
      <c r="C653" s="1" t="s">
        <v>36</v>
      </c>
      <c r="D653" s="1"/>
      <c r="E653" s="1"/>
      <c r="F653" s="1" t="s">
        <v>15</v>
      </c>
      <c r="G653" s="1">
        <v>97</v>
      </c>
      <c r="H653" s="2">
        <v>48</v>
      </c>
      <c r="I653" s="2">
        <v>9</v>
      </c>
      <c r="J653" s="2">
        <v>13</v>
      </c>
      <c r="K653" s="2">
        <v>28</v>
      </c>
      <c r="L653" s="2">
        <v>2</v>
      </c>
      <c r="M653" s="68">
        <f t="shared" si="23"/>
        <v>154</v>
      </c>
      <c r="N653" s="69">
        <f>Tabla2[[#This Row],[Vendedor tapabocas bien puesto ]]+Tabla2[[#This Row],[Vendedor tapabocas mal puesto ]]+Tabla2[[#This Row],[Vendedor sin tapabocas ]]</f>
        <v>43</v>
      </c>
      <c r="O653" s="57">
        <f>Tabla2[[#This Row],[Tapabocas bien puesto ]]/Tabla2[[#This Row],[Total]]</f>
        <v>0.62987012987012991</v>
      </c>
      <c r="P653" s="58">
        <f>Tabla2[[#This Row],[Sin tapabocas]]/Tabla2[[#This Row],[Total]]</f>
        <v>5.844155844155844E-2</v>
      </c>
      <c r="Q653" s="58">
        <f>Tabla2[[#This Row],[Vendedor tapabocas bien puesto ]]/Tabla2[[#This Row],[Total vendedor]]</f>
        <v>0.30232558139534882</v>
      </c>
      <c r="R653" s="58">
        <f>Tabla2[[#This Row],[Vendedor sin tapabocas ]]/Tabla2[[#This Row],[Total vendedor]]</f>
        <v>4.6511627906976744E-2</v>
      </c>
    </row>
    <row r="654" spans="1:18" x14ac:dyDescent="0.25">
      <c r="A654" s="52">
        <f t="shared" si="22"/>
        <v>44447</v>
      </c>
      <c r="B654" s="28" t="s">
        <v>434</v>
      </c>
      <c r="C654" s="1" t="s">
        <v>36</v>
      </c>
      <c r="D654" s="1"/>
      <c r="E654" s="1"/>
      <c r="F654" s="1" t="s">
        <v>14</v>
      </c>
      <c r="G654" s="1">
        <v>72</v>
      </c>
      <c r="H654" s="2">
        <v>26</v>
      </c>
      <c r="I654" s="2">
        <v>3</v>
      </c>
      <c r="J654" s="2">
        <v>7</v>
      </c>
      <c r="K654" s="2">
        <v>15</v>
      </c>
      <c r="L654" s="2">
        <v>0</v>
      </c>
      <c r="M654" s="68">
        <f t="shared" si="23"/>
        <v>101</v>
      </c>
      <c r="N654" s="69">
        <f>Tabla2[[#This Row],[Vendedor tapabocas bien puesto ]]+Tabla2[[#This Row],[Vendedor tapabocas mal puesto ]]+Tabla2[[#This Row],[Vendedor sin tapabocas ]]</f>
        <v>22</v>
      </c>
      <c r="O654" s="57">
        <f>Tabla2[[#This Row],[Tapabocas bien puesto ]]/Tabla2[[#This Row],[Total]]</f>
        <v>0.71287128712871284</v>
      </c>
      <c r="P654" s="58">
        <f>Tabla2[[#This Row],[Sin tapabocas]]/Tabla2[[#This Row],[Total]]</f>
        <v>2.9702970297029702E-2</v>
      </c>
      <c r="Q654" s="58">
        <f>Tabla2[[#This Row],[Vendedor tapabocas bien puesto ]]/Tabla2[[#This Row],[Total vendedor]]</f>
        <v>0.31818181818181818</v>
      </c>
      <c r="R654" s="58">
        <f>Tabla2[[#This Row],[Vendedor sin tapabocas ]]/Tabla2[[#This Row],[Total vendedor]]</f>
        <v>0</v>
      </c>
    </row>
    <row r="655" spans="1:18" x14ac:dyDescent="0.25">
      <c r="A655" s="64">
        <f t="shared" si="22"/>
        <v>44447</v>
      </c>
      <c r="B655" s="65" t="s">
        <v>434</v>
      </c>
      <c r="C655" s="66" t="s">
        <v>36</v>
      </c>
      <c r="D655" s="66"/>
      <c r="E655" s="66" t="s">
        <v>435</v>
      </c>
      <c r="F655" s="66" t="s">
        <v>29</v>
      </c>
      <c r="G655" s="66">
        <v>45</v>
      </c>
      <c r="H655" s="67">
        <v>24</v>
      </c>
      <c r="I655" s="67">
        <v>2</v>
      </c>
      <c r="J655" s="67">
        <v>1</v>
      </c>
      <c r="K655" s="67">
        <v>3</v>
      </c>
      <c r="L655" s="67">
        <v>0</v>
      </c>
      <c r="M655" s="68">
        <f t="shared" si="23"/>
        <v>71</v>
      </c>
      <c r="N655" s="69">
        <f>Tabla2[[#This Row],[Vendedor tapabocas bien puesto ]]+Tabla2[[#This Row],[Vendedor tapabocas mal puesto ]]+Tabla2[[#This Row],[Vendedor sin tapabocas ]]</f>
        <v>4</v>
      </c>
      <c r="O655" s="59">
        <f>Tabla2[[#This Row],[Tapabocas bien puesto ]]/Tabla2[[#This Row],[Total]]</f>
        <v>0.63380281690140849</v>
      </c>
      <c r="P655" s="60">
        <f>Tabla2[[#This Row],[Sin tapabocas]]/Tabla2[[#This Row],[Total]]</f>
        <v>2.8169014084507043E-2</v>
      </c>
      <c r="Q655" s="60">
        <f>Tabla2[[#This Row],[Vendedor tapabocas bien puesto ]]/Tabla2[[#This Row],[Total vendedor]]</f>
        <v>0.25</v>
      </c>
      <c r="R655" s="60">
        <f>Tabla2[[#This Row],[Vendedor sin tapabocas ]]/Tabla2[[#This Row],[Total vendedor]]</f>
        <v>0</v>
      </c>
    </row>
    <row r="656" spans="1:18" x14ac:dyDescent="0.25">
      <c r="A656" s="52">
        <f t="shared" ref="A656:A687" si="24">DATE(MID(B656,1,4),MID(B656,6,2),MID(B656,9,11))</f>
        <v>44449</v>
      </c>
      <c r="B656" s="28" t="s">
        <v>437</v>
      </c>
      <c r="C656" s="1" t="s">
        <v>61</v>
      </c>
      <c r="D656" s="1"/>
      <c r="E656" s="1"/>
      <c r="F656" s="1" t="s">
        <v>15</v>
      </c>
      <c r="G656" s="1">
        <v>188</v>
      </c>
      <c r="H656" s="2">
        <v>39</v>
      </c>
      <c r="I656" s="2">
        <v>3</v>
      </c>
      <c r="J656" s="2">
        <v>34</v>
      </c>
      <c r="K656" s="2">
        <v>26</v>
      </c>
      <c r="L656" s="2">
        <v>4</v>
      </c>
      <c r="M656" s="68">
        <f t="shared" ref="M656:M687" si="25">G656+H656+I656</f>
        <v>230</v>
      </c>
      <c r="N656" s="69">
        <f>Tabla2[[#This Row],[Vendedor tapabocas bien puesto ]]+Tabla2[[#This Row],[Vendedor tapabocas mal puesto ]]+Tabla2[[#This Row],[Vendedor sin tapabocas ]]</f>
        <v>64</v>
      </c>
      <c r="O656" s="57">
        <f>Tabla2[[#This Row],[Tapabocas bien puesto ]]/Tabla2[[#This Row],[Total]]</f>
        <v>0.81739130434782614</v>
      </c>
      <c r="P656" s="58">
        <f>Tabla2[[#This Row],[Sin tapabocas]]/Tabla2[[#This Row],[Total]]</f>
        <v>1.3043478260869565E-2</v>
      </c>
      <c r="Q656" s="58">
        <f>Tabla2[[#This Row],[Vendedor tapabocas bien puesto ]]/Tabla2[[#This Row],[Total vendedor]]</f>
        <v>0.53125</v>
      </c>
      <c r="R656" s="58">
        <f>Tabla2[[#This Row],[Vendedor sin tapabocas ]]/Tabla2[[#This Row],[Total vendedor]]</f>
        <v>6.25E-2</v>
      </c>
    </row>
    <row r="657" spans="1:19" x14ac:dyDescent="0.25">
      <c r="A657" s="52">
        <f t="shared" si="24"/>
        <v>44449</v>
      </c>
      <c r="B657" s="28" t="s">
        <v>437</v>
      </c>
      <c r="C657" s="1" t="s">
        <v>65</v>
      </c>
      <c r="D657" s="1"/>
      <c r="E657" s="1"/>
      <c r="F657" s="1" t="s">
        <v>15</v>
      </c>
      <c r="G657" s="1">
        <v>132</v>
      </c>
      <c r="H657" s="2">
        <v>35</v>
      </c>
      <c r="I657" s="2">
        <v>7</v>
      </c>
      <c r="J657" s="2">
        <v>22</v>
      </c>
      <c r="K657" s="2">
        <v>28</v>
      </c>
      <c r="L657" s="2">
        <v>8</v>
      </c>
      <c r="M657" s="68">
        <f t="shared" si="25"/>
        <v>174</v>
      </c>
      <c r="N657" s="69">
        <f>Tabla2[[#This Row],[Vendedor tapabocas bien puesto ]]+Tabla2[[#This Row],[Vendedor tapabocas mal puesto ]]+Tabla2[[#This Row],[Vendedor sin tapabocas ]]</f>
        <v>58</v>
      </c>
      <c r="O657" s="57">
        <f>Tabla2[[#This Row],[Tapabocas bien puesto ]]/Tabla2[[#This Row],[Total]]</f>
        <v>0.75862068965517238</v>
      </c>
      <c r="P657" s="58">
        <f>Tabla2[[#This Row],[Sin tapabocas]]/Tabla2[[#This Row],[Total]]</f>
        <v>4.0229885057471264E-2</v>
      </c>
      <c r="Q657" s="58">
        <f>Tabla2[[#This Row],[Vendedor tapabocas bien puesto ]]/Tabla2[[#This Row],[Total vendedor]]</f>
        <v>0.37931034482758619</v>
      </c>
      <c r="R657" s="58">
        <f>Tabla2[[#This Row],[Vendedor sin tapabocas ]]/Tabla2[[#This Row],[Total vendedor]]</f>
        <v>0.13793103448275862</v>
      </c>
    </row>
    <row r="658" spans="1:19" x14ac:dyDescent="0.25">
      <c r="A658" s="52">
        <f t="shared" si="24"/>
        <v>44449</v>
      </c>
      <c r="B658" s="28" t="s">
        <v>437</v>
      </c>
      <c r="C658" s="1" t="s">
        <v>65</v>
      </c>
      <c r="D658" s="1"/>
      <c r="E658" s="1"/>
      <c r="F658" s="1" t="s">
        <v>14</v>
      </c>
      <c r="G658" s="1">
        <v>114</v>
      </c>
      <c r="H658" s="2">
        <v>47</v>
      </c>
      <c r="I658" s="2">
        <v>11</v>
      </c>
      <c r="J658" s="2">
        <v>34</v>
      </c>
      <c r="K658" s="2">
        <v>39</v>
      </c>
      <c r="L658" s="2">
        <v>29</v>
      </c>
      <c r="M658" s="68">
        <f t="shared" si="25"/>
        <v>172</v>
      </c>
      <c r="N658" s="69">
        <f>Tabla2[[#This Row],[Vendedor tapabocas bien puesto ]]+Tabla2[[#This Row],[Vendedor tapabocas mal puesto ]]+Tabla2[[#This Row],[Vendedor sin tapabocas ]]</f>
        <v>102</v>
      </c>
      <c r="O658" s="57">
        <f>Tabla2[[#This Row],[Tapabocas bien puesto ]]/Tabla2[[#This Row],[Total]]</f>
        <v>0.66279069767441856</v>
      </c>
      <c r="P658" s="58">
        <f>Tabla2[[#This Row],[Sin tapabocas]]/Tabla2[[#This Row],[Total]]</f>
        <v>6.3953488372093026E-2</v>
      </c>
      <c r="Q658" s="58">
        <f>Tabla2[[#This Row],[Vendedor tapabocas bien puesto ]]/Tabla2[[#This Row],[Total vendedor]]</f>
        <v>0.33333333333333331</v>
      </c>
      <c r="R658" s="58">
        <f>Tabla2[[#This Row],[Vendedor sin tapabocas ]]/Tabla2[[#This Row],[Total vendedor]]</f>
        <v>0.28431372549019607</v>
      </c>
    </row>
    <row r="659" spans="1:19" x14ac:dyDescent="0.25">
      <c r="A659" s="52">
        <f t="shared" si="24"/>
        <v>44449</v>
      </c>
      <c r="B659" s="28" t="s">
        <v>437</v>
      </c>
      <c r="C659" s="1" t="s">
        <v>65</v>
      </c>
      <c r="D659" s="1"/>
      <c r="E659" s="1"/>
      <c r="F659" s="1" t="s">
        <v>13</v>
      </c>
      <c r="G659" s="1">
        <v>62</v>
      </c>
      <c r="H659" s="2">
        <v>94</v>
      </c>
      <c r="I659" s="2">
        <v>2</v>
      </c>
      <c r="J659" s="2">
        <v>19</v>
      </c>
      <c r="K659" s="2">
        <v>48</v>
      </c>
      <c r="L659" s="2">
        <v>2</v>
      </c>
      <c r="M659" s="68">
        <f t="shared" si="25"/>
        <v>158</v>
      </c>
      <c r="N659" s="69">
        <f>Tabla2[[#This Row],[Vendedor tapabocas bien puesto ]]+Tabla2[[#This Row],[Vendedor tapabocas mal puesto ]]+Tabla2[[#This Row],[Vendedor sin tapabocas ]]</f>
        <v>69</v>
      </c>
      <c r="O659" s="57">
        <f>Tabla2[[#This Row],[Tapabocas bien puesto ]]/Tabla2[[#This Row],[Total]]</f>
        <v>0.39240506329113922</v>
      </c>
      <c r="P659" s="58">
        <f>Tabla2[[#This Row],[Sin tapabocas]]/Tabla2[[#This Row],[Total]]</f>
        <v>1.2658227848101266E-2</v>
      </c>
      <c r="Q659" s="58">
        <f>Tabla2[[#This Row],[Vendedor tapabocas bien puesto ]]/Tabla2[[#This Row],[Total vendedor]]</f>
        <v>0.27536231884057971</v>
      </c>
      <c r="R659" s="58">
        <f>Tabla2[[#This Row],[Vendedor sin tapabocas ]]/Tabla2[[#This Row],[Total vendedor]]</f>
        <v>2.8985507246376812E-2</v>
      </c>
    </row>
    <row r="660" spans="1:19" x14ac:dyDescent="0.25">
      <c r="A660" s="52">
        <f t="shared" si="24"/>
        <v>44449</v>
      </c>
      <c r="B660" s="28" t="s">
        <v>437</v>
      </c>
      <c r="C660" s="1" t="s">
        <v>36</v>
      </c>
      <c r="D660" s="1"/>
      <c r="E660" s="1"/>
      <c r="F660" s="1" t="s">
        <v>15</v>
      </c>
      <c r="G660" s="1">
        <v>230</v>
      </c>
      <c r="H660" s="2">
        <v>30</v>
      </c>
      <c r="I660" s="2">
        <v>1</v>
      </c>
      <c r="J660" s="2">
        <v>26</v>
      </c>
      <c r="K660" s="2">
        <v>33</v>
      </c>
      <c r="L660" s="2">
        <v>1</v>
      </c>
      <c r="M660" s="68">
        <f t="shared" si="25"/>
        <v>261</v>
      </c>
      <c r="N660" s="69">
        <f>Tabla2[[#This Row],[Vendedor tapabocas bien puesto ]]+Tabla2[[#This Row],[Vendedor tapabocas mal puesto ]]+Tabla2[[#This Row],[Vendedor sin tapabocas ]]</f>
        <v>60</v>
      </c>
      <c r="O660" s="57">
        <f>Tabla2[[#This Row],[Tapabocas bien puesto ]]/Tabla2[[#This Row],[Total]]</f>
        <v>0.88122605363984674</v>
      </c>
      <c r="P660" s="58">
        <f>Tabla2[[#This Row],[Sin tapabocas]]/Tabla2[[#This Row],[Total]]</f>
        <v>3.8314176245210726E-3</v>
      </c>
      <c r="Q660" s="58">
        <f>Tabla2[[#This Row],[Vendedor tapabocas bien puesto ]]/Tabla2[[#This Row],[Total vendedor]]</f>
        <v>0.43333333333333335</v>
      </c>
      <c r="R660" s="58">
        <f>Tabla2[[#This Row],[Vendedor sin tapabocas ]]/Tabla2[[#This Row],[Total vendedor]]</f>
        <v>1.6666666666666666E-2</v>
      </c>
    </row>
    <row r="661" spans="1:19" x14ac:dyDescent="0.25">
      <c r="A661" s="52">
        <f t="shared" si="24"/>
        <v>44449</v>
      </c>
      <c r="B661" s="28" t="s">
        <v>437</v>
      </c>
      <c r="C661" s="1" t="s">
        <v>36</v>
      </c>
      <c r="D661" s="1"/>
      <c r="E661" s="1"/>
      <c r="F661" s="1" t="s">
        <v>14</v>
      </c>
      <c r="G661" s="1">
        <v>301</v>
      </c>
      <c r="H661" s="2">
        <v>52</v>
      </c>
      <c r="I661" s="2">
        <v>7</v>
      </c>
      <c r="J661" s="2">
        <v>15</v>
      </c>
      <c r="K661" s="2">
        <v>21</v>
      </c>
      <c r="L661" s="2">
        <v>3</v>
      </c>
      <c r="M661" s="68">
        <f t="shared" si="25"/>
        <v>360</v>
      </c>
      <c r="N661" s="69">
        <f>Tabla2[[#This Row],[Vendedor tapabocas bien puesto ]]+Tabla2[[#This Row],[Vendedor tapabocas mal puesto ]]+Tabla2[[#This Row],[Vendedor sin tapabocas ]]</f>
        <v>39</v>
      </c>
      <c r="O661" s="57">
        <f>Tabla2[[#This Row],[Tapabocas bien puesto ]]/Tabla2[[#This Row],[Total]]</f>
        <v>0.83611111111111114</v>
      </c>
      <c r="P661" s="57">
        <f>Tabla2[[#This Row],[Sin tapabocas]]/Tabla2[[#This Row],[Total]]</f>
        <v>1.9444444444444445E-2</v>
      </c>
      <c r="Q661" s="58">
        <f>Tabla2[[#This Row],[Vendedor tapabocas bien puesto ]]/Tabla2[[#This Row],[Total vendedor]]</f>
        <v>0.38461538461538464</v>
      </c>
      <c r="R661" s="58">
        <f>Tabla2[[#This Row],[Vendedor sin tapabocas ]]/Tabla2[[#This Row],[Total vendedor]]</f>
        <v>7.6923076923076927E-2</v>
      </c>
      <c r="S661" s="62"/>
    </row>
    <row r="662" spans="1:19" x14ac:dyDescent="0.25">
      <c r="A662" s="52">
        <f t="shared" si="24"/>
        <v>44449</v>
      </c>
      <c r="B662" s="28" t="s">
        <v>437</v>
      </c>
      <c r="C662" s="1" t="s">
        <v>36</v>
      </c>
      <c r="D662" s="1"/>
      <c r="E662" s="1"/>
      <c r="F662" s="1" t="s">
        <v>29</v>
      </c>
      <c r="G662" s="1">
        <v>347</v>
      </c>
      <c r="H662" s="2">
        <v>38</v>
      </c>
      <c r="I662" s="2">
        <v>6</v>
      </c>
      <c r="J662" s="2">
        <v>8</v>
      </c>
      <c r="K662" s="2">
        <v>8</v>
      </c>
      <c r="L662" s="2">
        <v>0</v>
      </c>
      <c r="M662" s="68">
        <f t="shared" si="25"/>
        <v>391</v>
      </c>
      <c r="N662" s="69">
        <f>Tabla2[[#This Row],[Vendedor tapabocas bien puesto ]]+Tabla2[[#This Row],[Vendedor tapabocas mal puesto ]]+Tabla2[[#This Row],[Vendedor sin tapabocas ]]</f>
        <v>16</v>
      </c>
      <c r="O662" s="57">
        <f>Tabla2[[#This Row],[Tapabocas bien puesto ]]/Tabla2[[#This Row],[Total]]</f>
        <v>0.88746803069053704</v>
      </c>
      <c r="P662" s="57">
        <f>Tabla2[[#This Row],[Sin tapabocas]]/Tabla2[[#This Row],[Total]]</f>
        <v>1.5345268542199489E-2</v>
      </c>
      <c r="Q662" s="58">
        <f>Tabla2[[#This Row],[Vendedor tapabocas bien puesto ]]/Tabla2[[#This Row],[Total vendedor]]</f>
        <v>0.5</v>
      </c>
      <c r="R662" s="58">
        <f>Tabla2[[#This Row],[Vendedor sin tapabocas ]]/Tabla2[[#This Row],[Total vendedor]]</f>
        <v>0</v>
      </c>
      <c r="S662" s="62"/>
    </row>
    <row r="663" spans="1:19" x14ac:dyDescent="0.25">
      <c r="A663" s="52">
        <f t="shared" si="24"/>
        <v>44449</v>
      </c>
      <c r="B663" s="28" t="s">
        <v>437</v>
      </c>
      <c r="C663" s="1" t="s">
        <v>61</v>
      </c>
      <c r="D663" s="1"/>
      <c r="E663" s="1"/>
      <c r="F663" s="1" t="s">
        <v>14</v>
      </c>
      <c r="G663" s="1">
        <v>288</v>
      </c>
      <c r="H663" s="2">
        <v>82</v>
      </c>
      <c r="I663" s="2">
        <v>18</v>
      </c>
      <c r="J663" s="2">
        <v>26</v>
      </c>
      <c r="K663" s="2">
        <v>31</v>
      </c>
      <c r="L663" s="2">
        <v>1</v>
      </c>
      <c r="M663" s="68">
        <f t="shared" si="25"/>
        <v>388</v>
      </c>
      <c r="N663" s="69">
        <f>Tabla2[[#This Row],[Vendedor tapabocas bien puesto ]]+Tabla2[[#This Row],[Vendedor tapabocas mal puesto ]]+Tabla2[[#This Row],[Vendedor sin tapabocas ]]</f>
        <v>58</v>
      </c>
      <c r="O663" s="57">
        <f>Tabla2[[#This Row],[Tapabocas bien puesto ]]/Tabla2[[#This Row],[Total]]</f>
        <v>0.74226804123711343</v>
      </c>
      <c r="P663" s="57">
        <f>Tabla2[[#This Row],[Sin tapabocas]]/Tabla2[[#This Row],[Total]]</f>
        <v>4.6391752577319589E-2</v>
      </c>
      <c r="Q663" s="58">
        <f>Tabla2[[#This Row],[Vendedor tapabocas bien puesto ]]/Tabla2[[#This Row],[Total vendedor]]</f>
        <v>0.44827586206896552</v>
      </c>
      <c r="R663" s="58">
        <f>Tabla2[[#This Row],[Vendedor sin tapabocas ]]/Tabla2[[#This Row],[Total vendedor]]</f>
        <v>1.7241379310344827E-2</v>
      </c>
      <c r="S663" s="62"/>
    </row>
    <row r="664" spans="1:19" x14ac:dyDescent="0.25">
      <c r="A664" s="52">
        <f t="shared" si="24"/>
        <v>44449</v>
      </c>
      <c r="B664" s="28" t="s">
        <v>437</v>
      </c>
      <c r="C664" s="1" t="s">
        <v>61</v>
      </c>
      <c r="D664" s="1"/>
      <c r="E664" s="1"/>
      <c r="F664" s="1" t="s">
        <v>14</v>
      </c>
      <c r="G664" s="1">
        <v>122</v>
      </c>
      <c r="H664" s="2">
        <v>21</v>
      </c>
      <c r="I664" s="2">
        <v>7</v>
      </c>
      <c r="J664" s="2">
        <v>3</v>
      </c>
      <c r="K664" s="2">
        <v>3</v>
      </c>
      <c r="L664" s="2">
        <v>0</v>
      </c>
      <c r="M664" s="68">
        <f t="shared" si="25"/>
        <v>150</v>
      </c>
      <c r="N664" s="69">
        <f>Tabla2[[#This Row],[Vendedor tapabocas bien puesto ]]+Tabla2[[#This Row],[Vendedor tapabocas mal puesto ]]+Tabla2[[#This Row],[Vendedor sin tapabocas ]]</f>
        <v>6</v>
      </c>
      <c r="O664" s="57">
        <f>Tabla2[[#This Row],[Tapabocas bien puesto ]]/Tabla2[[#This Row],[Total]]</f>
        <v>0.81333333333333335</v>
      </c>
      <c r="P664" s="57">
        <f>Tabla2[[#This Row],[Sin tapabocas]]/Tabla2[[#This Row],[Total]]</f>
        <v>4.6666666666666669E-2</v>
      </c>
      <c r="Q664" s="58">
        <f>Tabla2[[#This Row],[Vendedor tapabocas bien puesto ]]/Tabla2[[#This Row],[Total vendedor]]</f>
        <v>0.5</v>
      </c>
      <c r="R664" s="58">
        <f>Tabla2[[#This Row],[Vendedor sin tapabocas ]]/Tabla2[[#This Row],[Total vendedor]]</f>
        <v>0</v>
      </c>
      <c r="S664" s="62"/>
    </row>
    <row r="665" spans="1:19" x14ac:dyDescent="0.25">
      <c r="A665" s="52">
        <f t="shared" si="24"/>
        <v>44452</v>
      </c>
      <c r="B665" s="28" t="s">
        <v>438</v>
      </c>
      <c r="C665" s="1" t="s">
        <v>16</v>
      </c>
      <c r="D665" s="1"/>
      <c r="E665" s="1"/>
      <c r="F665" s="1" t="s">
        <v>14</v>
      </c>
      <c r="G665" s="1">
        <v>98</v>
      </c>
      <c r="H665" s="2">
        <v>42</v>
      </c>
      <c r="I665" s="2">
        <v>7</v>
      </c>
      <c r="J665" s="2">
        <v>22</v>
      </c>
      <c r="K665" s="2">
        <v>35</v>
      </c>
      <c r="L665" s="2">
        <v>5</v>
      </c>
      <c r="M665" s="68">
        <f t="shared" si="25"/>
        <v>147</v>
      </c>
      <c r="N665" s="69">
        <f>Tabla2[[#This Row],[Vendedor tapabocas bien puesto ]]+Tabla2[[#This Row],[Vendedor tapabocas mal puesto ]]+Tabla2[[#This Row],[Vendedor sin tapabocas ]]</f>
        <v>62</v>
      </c>
      <c r="O665" s="57">
        <f>Tabla2[[#This Row],[Tapabocas bien puesto ]]/Tabla2[[#This Row],[Total]]</f>
        <v>0.66666666666666663</v>
      </c>
      <c r="P665" s="57">
        <f>Tabla2[[#This Row],[Sin tapabocas]]/Tabla2[[#This Row],[Total]]</f>
        <v>4.7619047619047616E-2</v>
      </c>
      <c r="Q665" s="58">
        <f>Tabla2[[#This Row],[Vendedor tapabocas bien puesto ]]/Tabla2[[#This Row],[Total vendedor]]</f>
        <v>0.35483870967741937</v>
      </c>
      <c r="R665" s="58">
        <f>Tabla2[[#This Row],[Vendedor sin tapabocas ]]/Tabla2[[#This Row],[Total vendedor]]</f>
        <v>8.0645161290322578E-2</v>
      </c>
      <c r="S665" s="62"/>
    </row>
    <row r="666" spans="1:19" x14ac:dyDescent="0.25">
      <c r="A666" s="52">
        <f t="shared" si="24"/>
        <v>44452</v>
      </c>
      <c r="B666" s="28" t="s">
        <v>438</v>
      </c>
      <c r="C666" s="1" t="s">
        <v>16</v>
      </c>
      <c r="D666" s="1"/>
      <c r="E666" s="1"/>
      <c r="F666" s="1" t="s">
        <v>13</v>
      </c>
      <c r="G666" s="1">
        <v>110</v>
      </c>
      <c r="H666" s="2">
        <v>26</v>
      </c>
      <c r="I666" s="2">
        <v>7</v>
      </c>
      <c r="J666" s="2">
        <v>25</v>
      </c>
      <c r="K666" s="2">
        <v>42</v>
      </c>
      <c r="L666" s="2">
        <v>7</v>
      </c>
      <c r="M666" s="68">
        <f t="shared" si="25"/>
        <v>143</v>
      </c>
      <c r="N666" s="69">
        <f>Tabla2[[#This Row],[Vendedor tapabocas bien puesto ]]+Tabla2[[#This Row],[Vendedor tapabocas mal puesto ]]+Tabla2[[#This Row],[Vendedor sin tapabocas ]]</f>
        <v>74</v>
      </c>
      <c r="O666" s="57">
        <f>Tabla2[[#This Row],[Tapabocas bien puesto ]]/Tabla2[[#This Row],[Total]]</f>
        <v>0.76923076923076927</v>
      </c>
      <c r="P666" s="57">
        <f>Tabla2[[#This Row],[Sin tapabocas]]/Tabla2[[#This Row],[Total]]</f>
        <v>4.8951048951048952E-2</v>
      </c>
      <c r="Q666" s="58">
        <f>Tabla2[[#This Row],[Vendedor tapabocas bien puesto ]]/Tabla2[[#This Row],[Total vendedor]]</f>
        <v>0.33783783783783783</v>
      </c>
      <c r="R666" s="58">
        <f>Tabla2[[#This Row],[Vendedor sin tapabocas ]]/Tabla2[[#This Row],[Total vendedor]]</f>
        <v>9.45945945945946E-2</v>
      </c>
      <c r="S666" s="62"/>
    </row>
    <row r="667" spans="1:19" x14ac:dyDescent="0.25">
      <c r="A667" s="52">
        <f t="shared" si="24"/>
        <v>44452</v>
      </c>
      <c r="B667" s="28" t="s">
        <v>438</v>
      </c>
      <c r="C667" s="1" t="s">
        <v>16</v>
      </c>
      <c r="D667" s="1"/>
      <c r="E667" s="1"/>
      <c r="F667" s="1" t="s">
        <v>15</v>
      </c>
      <c r="G667" s="1">
        <v>123</v>
      </c>
      <c r="H667" s="2">
        <v>39</v>
      </c>
      <c r="I667" s="2">
        <v>9</v>
      </c>
      <c r="J667" s="2">
        <v>3</v>
      </c>
      <c r="K667" s="2">
        <v>15</v>
      </c>
      <c r="L667" s="2">
        <v>1</v>
      </c>
      <c r="M667" s="68">
        <f t="shared" si="25"/>
        <v>171</v>
      </c>
      <c r="N667" s="69">
        <f>Tabla2[[#This Row],[Vendedor tapabocas bien puesto ]]+Tabla2[[#This Row],[Vendedor tapabocas mal puesto ]]+Tabla2[[#This Row],[Vendedor sin tapabocas ]]</f>
        <v>19</v>
      </c>
      <c r="O667" s="57">
        <f>Tabla2[[#This Row],[Tapabocas bien puesto ]]/Tabla2[[#This Row],[Total]]</f>
        <v>0.7192982456140351</v>
      </c>
      <c r="P667" s="57">
        <f>Tabla2[[#This Row],[Sin tapabocas]]/Tabla2[[#This Row],[Total]]</f>
        <v>5.2631578947368418E-2</v>
      </c>
      <c r="Q667" s="58">
        <f>Tabla2[[#This Row],[Vendedor tapabocas bien puesto ]]/Tabla2[[#This Row],[Total vendedor]]</f>
        <v>0.15789473684210525</v>
      </c>
      <c r="R667" s="58">
        <f>Tabla2[[#This Row],[Vendedor sin tapabocas ]]/Tabla2[[#This Row],[Total vendedor]]</f>
        <v>5.2631578947368418E-2</v>
      </c>
      <c r="S667" s="62"/>
    </row>
    <row r="668" spans="1:19" x14ac:dyDescent="0.25">
      <c r="A668" s="52">
        <f t="shared" si="24"/>
        <v>44452</v>
      </c>
      <c r="B668" s="28" t="s">
        <v>438</v>
      </c>
      <c r="C668" s="1" t="s">
        <v>40</v>
      </c>
      <c r="D668" s="1"/>
      <c r="E668" s="1"/>
      <c r="F668" s="1" t="s">
        <v>14</v>
      </c>
      <c r="G668" s="1">
        <v>256</v>
      </c>
      <c r="H668" s="2">
        <v>42</v>
      </c>
      <c r="I668" s="2">
        <v>18</v>
      </c>
      <c r="J668" s="2">
        <v>34</v>
      </c>
      <c r="K668" s="2">
        <v>14</v>
      </c>
      <c r="L668" s="2">
        <v>5</v>
      </c>
      <c r="M668" s="68">
        <f t="shared" si="25"/>
        <v>316</v>
      </c>
      <c r="N668" s="69">
        <f>Tabla2[[#This Row],[Vendedor tapabocas bien puesto ]]+Tabla2[[#This Row],[Vendedor tapabocas mal puesto ]]+Tabla2[[#This Row],[Vendedor sin tapabocas ]]</f>
        <v>53</v>
      </c>
      <c r="O668" s="57">
        <f>Tabla2[[#This Row],[Tapabocas bien puesto ]]/Tabla2[[#This Row],[Total]]</f>
        <v>0.810126582278481</v>
      </c>
      <c r="P668" s="57">
        <f>Tabla2[[#This Row],[Sin tapabocas]]/Tabla2[[#This Row],[Total]]</f>
        <v>5.6962025316455694E-2</v>
      </c>
      <c r="Q668" s="58">
        <f>Tabla2[[#This Row],[Vendedor tapabocas bien puesto ]]/Tabla2[[#This Row],[Total vendedor]]</f>
        <v>0.64150943396226412</v>
      </c>
      <c r="R668" s="58">
        <f>Tabla2[[#This Row],[Vendedor sin tapabocas ]]/Tabla2[[#This Row],[Total vendedor]]</f>
        <v>9.4339622641509441E-2</v>
      </c>
      <c r="S668" s="62"/>
    </row>
    <row r="669" spans="1:19" x14ac:dyDescent="0.25">
      <c r="A669" s="52">
        <f t="shared" si="24"/>
        <v>44452</v>
      </c>
      <c r="B669" s="28" t="s">
        <v>438</v>
      </c>
      <c r="C669" s="1" t="s">
        <v>40</v>
      </c>
      <c r="D669" s="1"/>
      <c r="E669" s="1"/>
      <c r="F669" s="1" t="s">
        <v>14</v>
      </c>
      <c r="G669" s="1">
        <v>128</v>
      </c>
      <c r="H669" s="2">
        <v>36</v>
      </c>
      <c r="I669" s="2">
        <v>11</v>
      </c>
      <c r="J669" s="2">
        <v>7</v>
      </c>
      <c r="K669" s="2">
        <v>8</v>
      </c>
      <c r="L669" s="2">
        <v>1</v>
      </c>
      <c r="M669" s="68">
        <f t="shared" si="25"/>
        <v>175</v>
      </c>
      <c r="N669" s="69">
        <f>Tabla2[[#This Row],[Vendedor tapabocas bien puesto ]]+Tabla2[[#This Row],[Vendedor tapabocas mal puesto ]]+Tabla2[[#This Row],[Vendedor sin tapabocas ]]</f>
        <v>16</v>
      </c>
      <c r="O669" s="57">
        <f>Tabla2[[#This Row],[Tapabocas bien puesto ]]/Tabla2[[#This Row],[Total]]</f>
        <v>0.73142857142857143</v>
      </c>
      <c r="P669" s="57">
        <f>Tabla2[[#This Row],[Sin tapabocas]]/Tabla2[[#This Row],[Total]]</f>
        <v>6.2857142857142861E-2</v>
      </c>
      <c r="Q669" s="58">
        <f>Tabla2[[#This Row],[Vendedor tapabocas bien puesto ]]/Tabla2[[#This Row],[Total vendedor]]</f>
        <v>0.4375</v>
      </c>
      <c r="R669" s="58">
        <f>Tabla2[[#This Row],[Vendedor sin tapabocas ]]/Tabla2[[#This Row],[Total vendedor]]</f>
        <v>6.25E-2</v>
      </c>
      <c r="S669" s="62"/>
    </row>
    <row r="670" spans="1:19" x14ac:dyDescent="0.25">
      <c r="A670" s="52">
        <f t="shared" si="24"/>
        <v>44452</v>
      </c>
      <c r="B670" s="28" t="s">
        <v>438</v>
      </c>
      <c r="C670" s="1" t="s">
        <v>40</v>
      </c>
      <c r="D670" s="1"/>
      <c r="E670" s="1"/>
      <c r="F670" s="1" t="s">
        <v>13</v>
      </c>
      <c r="G670" s="1">
        <v>66</v>
      </c>
      <c r="H670" s="2">
        <v>20</v>
      </c>
      <c r="I670" s="2">
        <v>16</v>
      </c>
      <c r="J670" s="2">
        <v>14</v>
      </c>
      <c r="K670" s="2">
        <v>46</v>
      </c>
      <c r="L670" s="2">
        <v>6</v>
      </c>
      <c r="M670" s="68">
        <f t="shared" si="25"/>
        <v>102</v>
      </c>
      <c r="N670" s="69">
        <f>Tabla2[[#This Row],[Vendedor tapabocas bien puesto ]]+Tabla2[[#This Row],[Vendedor tapabocas mal puesto ]]+Tabla2[[#This Row],[Vendedor sin tapabocas ]]</f>
        <v>66</v>
      </c>
      <c r="O670" s="57">
        <f>Tabla2[[#This Row],[Tapabocas bien puesto ]]/Tabla2[[#This Row],[Total]]</f>
        <v>0.6470588235294118</v>
      </c>
      <c r="P670" s="57">
        <f>Tabla2[[#This Row],[Sin tapabocas]]/Tabla2[[#This Row],[Total]]</f>
        <v>0.15686274509803921</v>
      </c>
      <c r="Q670" s="58">
        <f>Tabla2[[#This Row],[Vendedor tapabocas bien puesto ]]/Tabla2[[#This Row],[Total vendedor]]</f>
        <v>0.21212121212121213</v>
      </c>
      <c r="R670" s="58">
        <f>Tabla2[[#This Row],[Vendedor sin tapabocas ]]/Tabla2[[#This Row],[Total vendedor]]</f>
        <v>9.0909090909090912E-2</v>
      </c>
      <c r="S670" s="62"/>
    </row>
    <row r="671" spans="1:19" x14ac:dyDescent="0.25">
      <c r="A671" s="52">
        <f t="shared" si="24"/>
        <v>44452</v>
      </c>
      <c r="B671" s="28" t="s">
        <v>438</v>
      </c>
      <c r="C671" s="1" t="s">
        <v>44</v>
      </c>
      <c r="D671" s="1"/>
      <c r="E671" s="1"/>
      <c r="F671" s="1" t="s">
        <v>13</v>
      </c>
      <c r="G671" s="1">
        <v>61</v>
      </c>
      <c r="H671" s="2">
        <v>36</v>
      </c>
      <c r="I671" s="2">
        <v>3</v>
      </c>
      <c r="J671" s="2">
        <v>20</v>
      </c>
      <c r="K671" s="2">
        <v>29</v>
      </c>
      <c r="L671" s="2">
        <v>6</v>
      </c>
      <c r="M671" s="68">
        <f t="shared" si="25"/>
        <v>100</v>
      </c>
      <c r="N671" s="69">
        <f>Tabla2[[#This Row],[Vendedor tapabocas bien puesto ]]+Tabla2[[#This Row],[Vendedor tapabocas mal puesto ]]+Tabla2[[#This Row],[Vendedor sin tapabocas ]]</f>
        <v>55</v>
      </c>
      <c r="O671" s="57">
        <f>Tabla2[[#This Row],[Tapabocas bien puesto ]]/Tabla2[[#This Row],[Total]]</f>
        <v>0.61</v>
      </c>
      <c r="P671" s="57">
        <f>Tabla2[[#This Row],[Sin tapabocas]]/Tabla2[[#This Row],[Total]]</f>
        <v>0.03</v>
      </c>
      <c r="Q671" s="58">
        <f>Tabla2[[#This Row],[Vendedor tapabocas bien puesto ]]/Tabla2[[#This Row],[Total vendedor]]</f>
        <v>0.36363636363636365</v>
      </c>
      <c r="R671" s="58">
        <f>Tabla2[[#This Row],[Vendedor sin tapabocas ]]/Tabla2[[#This Row],[Total vendedor]]</f>
        <v>0.10909090909090909</v>
      </c>
      <c r="S671" s="62"/>
    </row>
    <row r="672" spans="1:19" x14ac:dyDescent="0.25">
      <c r="A672" s="52">
        <f t="shared" si="24"/>
        <v>44452</v>
      </c>
      <c r="B672" s="28" t="s">
        <v>438</v>
      </c>
      <c r="C672" s="1" t="s">
        <v>44</v>
      </c>
      <c r="D672" s="1"/>
      <c r="E672" s="1"/>
      <c r="F672" s="1" t="s">
        <v>14</v>
      </c>
      <c r="G672" s="1">
        <v>92</v>
      </c>
      <c r="H672" s="2">
        <v>57</v>
      </c>
      <c r="I672" s="2">
        <v>4</v>
      </c>
      <c r="J672" s="2">
        <v>8</v>
      </c>
      <c r="K672" s="2">
        <v>16</v>
      </c>
      <c r="L672" s="2">
        <v>3</v>
      </c>
      <c r="M672" s="68">
        <f t="shared" si="25"/>
        <v>153</v>
      </c>
      <c r="N672" s="69">
        <f>Tabla2[[#This Row],[Vendedor tapabocas bien puesto ]]+Tabla2[[#This Row],[Vendedor tapabocas mal puesto ]]+Tabla2[[#This Row],[Vendedor sin tapabocas ]]</f>
        <v>27</v>
      </c>
      <c r="O672" s="57">
        <f>Tabla2[[#This Row],[Tapabocas bien puesto ]]/Tabla2[[#This Row],[Total]]</f>
        <v>0.60130718954248363</v>
      </c>
      <c r="P672" s="57">
        <f>Tabla2[[#This Row],[Sin tapabocas]]/Tabla2[[#This Row],[Total]]</f>
        <v>2.6143790849673203E-2</v>
      </c>
      <c r="Q672" s="58">
        <f>Tabla2[[#This Row],[Vendedor tapabocas bien puesto ]]/Tabla2[[#This Row],[Total vendedor]]</f>
        <v>0.29629629629629628</v>
      </c>
      <c r="R672" s="58">
        <f>Tabla2[[#This Row],[Vendedor sin tapabocas ]]/Tabla2[[#This Row],[Total vendedor]]</f>
        <v>0.1111111111111111</v>
      </c>
      <c r="S672" s="62"/>
    </row>
    <row r="673" spans="1:19" x14ac:dyDescent="0.25">
      <c r="A673" s="52">
        <f t="shared" si="24"/>
        <v>44452</v>
      </c>
      <c r="B673" s="28" t="s">
        <v>438</v>
      </c>
      <c r="C673" s="1" t="s">
        <v>44</v>
      </c>
      <c r="D673" s="1"/>
      <c r="E673" s="1"/>
      <c r="F673" s="1" t="s">
        <v>15</v>
      </c>
      <c r="G673" s="1">
        <v>49</v>
      </c>
      <c r="H673" s="2">
        <v>57</v>
      </c>
      <c r="I673" s="2">
        <v>3</v>
      </c>
      <c r="J673" s="2">
        <v>1</v>
      </c>
      <c r="K673" s="2">
        <v>0</v>
      </c>
      <c r="L673" s="2">
        <v>0</v>
      </c>
      <c r="M673" s="68">
        <f t="shared" si="25"/>
        <v>109</v>
      </c>
      <c r="N673" s="69">
        <f>Tabla2[[#This Row],[Vendedor tapabocas bien puesto ]]+Tabla2[[#This Row],[Vendedor tapabocas mal puesto ]]+Tabla2[[#This Row],[Vendedor sin tapabocas ]]</f>
        <v>1</v>
      </c>
      <c r="O673" s="57">
        <f>Tabla2[[#This Row],[Tapabocas bien puesto ]]/Tabla2[[#This Row],[Total]]</f>
        <v>0.44954128440366975</v>
      </c>
      <c r="P673" s="57">
        <f>Tabla2[[#This Row],[Sin tapabocas]]/Tabla2[[#This Row],[Total]]</f>
        <v>2.7522935779816515E-2</v>
      </c>
      <c r="Q673" s="58">
        <f>Tabla2[[#This Row],[Vendedor tapabocas bien puesto ]]/Tabla2[[#This Row],[Total vendedor]]</f>
        <v>1</v>
      </c>
      <c r="R673" s="58">
        <f>Tabla2[[#This Row],[Vendedor sin tapabocas ]]/Tabla2[[#This Row],[Total vendedor]]</f>
        <v>0</v>
      </c>
      <c r="S673" s="62"/>
    </row>
    <row r="674" spans="1:19" x14ac:dyDescent="0.25">
      <c r="A674" s="52">
        <f t="shared" si="24"/>
        <v>44453</v>
      </c>
      <c r="B674" s="28" t="s">
        <v>439</v>
      </c>
      <c r="C674" s="1" t="s">
        <v>67</v>
      </c>
      <c r="D674" s="1"/>
      <c r="E674" s="1"/>
      <c r="F674" s="1" t="s">
        <v>13</v>
      </c>
      <c r="G674" s="1">
        <v>49</v>
      </c>
      <c r="H674" s="2">
        <v>24</v>
      </c>
      <c r="I674" s="2">
        <v>9</v>
      </c>
      <c r="J674" s="2">
        <v>1</v>
      </c>
      <c r="K674" s="2">
        <v>2</v>
      </c>
      <c r="L674" s="2">
        <v>0</v>
      </c>
      <c r="M674" s="68">
        <f t="shared" si="25"/>
        <v>82</v>
      </c>
      <c r="N674" s="69">
        <f>Tabla2[[#This Row],[Vendedor tapabocas bien puesto ]]+Tabla2[[#This Row],[Vendedor tapabocas mal puesto ]]+Tabla2[[#This Row],[Vendedor sin tapabocas ]]</f>
        <v>3</v>
      </c>
      <c r="O674" s="57">
        <f>Tabla2[[#This Row],[Tapabocas bien puesto ]]/Tabla2[[#This Row],[Total]]</f>
        <v>0.59756097560975607</v>
      </c>
      <c r="P674" s="57">
        <f>Tabla2[[#This Row],[Sin tapabocas]]/Tabla2[[#This Row],[Total]]</f>
        <v>0.10975609756097561</v>
      </c>
      <c r="Q674" s="58">
        <f>Tabla2[[#This Row],[Vendedor tapabocas bien puesto ]]/Tabla2[[#This Row],[Total vendedor]]</f>
        <v>0.33333333333333331</v>
      </c>
      <c r="R674" s="58">
        <f>Tabla2[[#This Row],[Vendedor sin tapabocas ]]/Tabla2[[#This Row],[Total vendedor]]</f>
        <v>0</v>
      </c>
      <c r="S674" s="62"/>
    </row>
    <row r="675" spans="1:19" x14ac:dyDescent="0.25">
      <c r="A675" s="52">
        <f t="shared" si="24"/>
        <v>44453</v>
      </c>
      <c r="B675" s="28" t="s">
        <v>439</v>
      </c>
      <c r="C675" s="1" t="s">
        <v>67</v>
      </c>
      <c r="D675" s="1"/>
      <c r="E675" s="1"/>
      <c r="F675" s="1" t="s">
        <v>15</v>
      </c>
      <c r="G675" s="1">
        <v>43</v>
      </c>
      <c r="H675" s="2">
        <v>30</v>
      </c>
      <c r="I675" s="2">
        <v>16</v>
      </c>
      <c r="J675" s="2">
        <v>8</v>
      </c>
      <c r="K675" s="2">
        <v>6</v>
      </c>
      <c r="L675" s="2">
        <v>2</v>
      </c>
      <c r="M675" s="68">
        <f t="shared" si="25"/>
        <v>89</v>
      </c>
      <c r="N675" s="69">
        <f>Tabla2[[#This Row],[Vendedor tapabocas bien puesto ]]+Tabla2[[#This Row],[Vendedor tapabocas mal puesto ]]+Tabla2[[#This Row],[Vendedor sin tapabocas ]]</f>
        <v>16</v>
      </c>
      <c r="O675" s="57">
        <f>Tabla2[[#This Row],[Tapabocas bien puesto ]]/Tabla2[[#This Row],[Total]]</f>
        <v>0.48314606741573035</v>
      </c>
      <c r="P675" s="57">
        <f>Tabla2[[#This Row],[Sin tapabocas]]/Tabla2[[#This Row],[Total]]</f>
        <v>0.1797752808988764</v>
      </c>
      <c r="Q675" s="58">
        <f>Tabla2[[#This Row],[Vendedor tapabocas bien puesto ]]/Tabla2[[#This Row],[Total vendedor]]</f>
        <v>0.5</v>
      </c>
      <c r="R675" s="58">
        <f>Tabla2[[#This Row],[Vendedor sin tapabocas ]]/Tabla2[[#This Row],[Total vendedor]]</f>
        <v>0.125</v>
      </c>
      <c r="S675" s="62"/>
    </row>
    <row r="676" spans="1:19" x14ac:dyDescent="0.25">
      <c r="A676" s="52">
        <f t="shared" si="24"/>
        <v>44453</v>
      </c>
      <c r="B676" s="28" t="s">
        <v>439</v>
      </c>
      <c r="C676" s="1" t="s">
        <v>67</v>
      </c>
      <c r="D676" s="1"/>
      <c r="E676" s="1"/>
      <c r="F676" s="1" t="s">
        <v>14</v>
      </c>
      <c r="G676" s="1">
        <v>262</v>
      </c>
      <c r="H676" s="2">
        <v>130</v>
      </c>
      <c r="I676" s="2">
        <v>29</v>
      </c>
      <c r="J676" s="2">
        <v>43</v>
      </c>
      <c r="K676" s="2">
        <v>73</v>
      </c>
      <c r="L676" s="2">
        <v>15</v>
      </c>
      <c r="M676" s="68">
        <f t="shared" si="25"/>
        <v>421</v>
      </c>
      <c r="N676" s="69">
        <f>Tabla2[[#This Row],[Vendedor tapabocas bien puesto ]]+Tabla2[[#This Row],[Vendedor tapabocas mal puesto ]]+Tabla2[[#This Row],[Vendedor sin tapabocas ]]</f>
        <v>131</v>
      </c>
      <c r="O676" s="57">
        <f>Tabla2[[#This Row],[Tapabocas bien puesto ]]/Tabla2[[#This Row],[Total]]</f>
        <v>0.6223277909738717</v>
      </c>
      <c r="P676" s="57">
        <f>Tabla2[[#This Row],[Sin tapabocas]]/Tabla2[[#This Row],[Total]]</f>
        <v>6.8883610451306407E-2</v>
      </c>
      <c r="Q676" s="58">
        <f>Tabla2[[#This Row],[Vendedor tapabocas bien puesto ]]/Tabla2[[#This Row],[Total vendedor]]</f>
        <v>0.3282442748091603</v>
      </c>
      <c r="R676" s="58">
        <f>Tabla2[[#This Row],[Vendedor sin tapabocas ]]/Tabla2[[#This Row],[Total vendedor]]</f>
        <v>0.11450381679389313</v>
      </c>
      <c r="S676" s="62"/>
    </row>
    <row r="677" spans="1:19" x14ac:dyDescent="0.25">
      <c r="A677" s="52">
        <f t="shared" si="24"/>
        <v>44453</v>
      </c>
      <c r="B677" s="28" t="s">
        <v>439</v>
      </c>
      <c r="C677" s="1" t="s">
        <v>80</v>
      </c>
      <c r="D677" s="1"/>
      <c r="E677" s="1"/>
      <c r="F677" s="1" t="s">
        <v>14</v>
      </c>
      <c r="G677" s="1">
        <v>116</v>
      </c>
      <c r="H677" s="2">
        <v>131</v>
      </c>
      <c r="I677" s="2">
        <v>14</v>
      </c>
      <c r="J677" s="2">
        <v>11</v>
      </c>
      <c r="K677" s="2">
        <v>29</v>
      </c>
      <c r="L677" s="2">
        <v>10</v>
      </c>
      <c r="M677" s="68">
        <f t="shared" si="25"/>
        <v>261</v>
      </c>
      <c r="N677" s="69">
        <f>Tabla2[[#This Row],[Vendedor tapabocas bien puesto ]]+Tabla2[[#This Row],[Vendedor tapabocas mal puesto ]]+Tabla2[[#This Row],[Vendedor sin tapabocas ]]</f>
        <v>50</v>
      </c>
      <c r="O677" s="57">
        <f>Tabla2[[#This Row],[Tapabocas bien puesto ]]/Tabla2[[#This Row],[Total]]</f>
        <v>0.44444444444444442</v>
      </c>
      <c r="P677" s="57">
        <f>Tabla2[[#This Row],[Sin tapabocas]]/Tabla2[[#This Row],[Total]]</f>
        <v>5.3639846743295021E-2</v>
      </c>
      <c r="Q677" s="58">
        <f>Tabla2[[#This Row],[Vendedor tapabocas bien puesto ]]/Tabla2[[#This Row],[Total vendedor]]</f>
        <v>0.22</v>
      </c>
      <c r="R677" s="58">
        <f>Tabla2[[#This Row],[Vendedor sin tapabocas ]]/Tabla2[[#This Row],[Total vendedor]]</f>
        <v>0.2</v>
      </c>
      <c r="S677" s="62"/>
    </row>
    <row r="678" spans="1:19" x14ac:dyDescent="0.25">
      <c r="A678" s="52">
        <f t="shared" si="24"/>
        <v>44453</v>
      </c>
      <c r="B678" s="28" t="s">
        <v>439</v>
      </c>
      <c r="C678" s="1" t="s">
        <v>80</v>
      </c>
      <c r="D678" s="1"/>
      <c r="E678" s="1"/>
      <c r="F678" s="1" t="s">
        <v>14</v>
      </c>
      <c r="G678" s="1">
        <v>58</v>
      </c>
      <c r="H678" s="2">
        <v>81</v>
      </c>
      <c r="I678" s="2">
        <v>24</v>
      </c>
      <c r="J678" s="2">
        <v>4</v>
      </c>
      <c r="K678" s="2">
        <v>10</v>
      </c>
      <c r="L678" s="2">
        <v>1</v>
      </c>
      <c r="M678" s="68">
        <f t="shared" si="25"/>
        <v>163</v>
      </c>
      <c r="N678" s="69">
        <f>Tabla2[[#This Row],[Vendedor tapabocas bien puesto ]]+Tabla2[[#This Row],[Vendedor tapabocas mal puesto ]]+Tabla2[[#This Row],[Vendedor sin tapabocas ]]</f>
        <v>15</v>
      </c>
      <c r="O678" s="57">
        <f>Tabla2[[#This Row],[Tapabocas bien puesto ]]/Tabla2[[#This Row],[Total]]</f>
        <v>0.35582822085889571</v>
      </c>
      <c r="P678" s="57">
        <f>Tabla2[[#This Row],[Sin tapabocas]]/Tabla2[[#This Row],[Total]]</f>
        <v>0.14723926380368099</v>
      </c>
      <c r="Q678" s="58">
        <f>Tabla2[[#This Row],[Vendedor tapabocas bien puesto ]]/Tabla2[[#This Row],[Total vendedor]]</f>
        <v>0.26666666666666666</v>
      </c>
      <c r="R678" s="58">
        <f>Tabla2[[#This Row],[Vendedor sin tapabocas ]]/Tabla2[[#This Row],[Total vendedor]]</f>
        <v>6.6666666666666666E-2</v>
      </c>
      <c r="S678" s="62"/>
    </row>
    <row r="679" spans="1:19" x14ac:dyDescent="0.25">
      <c r="A679" s="52">
        <f t="shared" si="24"/>
        <v>44453</v>
      </c>
      <c r="B679" s="28" t="s">
        <v>439</v>
      </c>
      <c r="C679" s="1" t="s">
        <v>80</v>
      </c>
      <c r="D679" s="1"/>
      <c r="E679" s="1"/>
      <c r="F679" s="1" t="s">
        <v>15</v>
      </c>
      <c r="G679" s="1">
        <v>214</v>
      </c>
      <c r="H679" s="2">
        <v>66</v>
      </c>
      <c r="I679" s="2">
        <v>6</v>
      </c>
      <c r="J679" s="2">
        <v>14</v>
      </c>
      <c r="K679" s="2">
        <v>21</v>
      </c>
      <c r="L679" s="2">
        <v>2</v>
      </c>
      <c r="M679" s="68">
        <f t="shared" si="25"/>
        <v>286</v>
      </c>
      <c r="N679" s="69">
        <f>Tabla2[[#This Row],[Vendedor tapabocas bien puesto ]]+Tabla2[[#This Row],[Vendedor tapabocas mal puesto ]]+Tabla2[[#This Row],[Vendedor sin tapabocas ]]</f>
        <v>37</v>
      </c>
      <c r="O679" s="57">
        <f>Tabla2[[#This Row],[Tapabocas bien puesto ]]/Tabla2[[#This Row],[Total]]</f>
        <v>0.74825174825174823</v>
      </c>
      <c r="P679" s="57">
        <f>Tabla2[[#This Row],[Sin tapabocas]]/Tabla2[[#This Row],[Total]]</f>
        <v>2.097902097902098E-2</v>
      </c>
      <c r="Q679" s="58">
        <f>Tabla2[[#This Row],[Vendedor tapabocas bien puesto ]]/Tabla2[[#This Row],[Total vendedor]]</f>
        <v>0.3783783783783784</v>
      </c>
      <c r="R679" s="58">
        <f>Tabla2[[#This Row],[Vendedor sin tapabocas ]]/Tabla2[[#This Row],[Total vendedor]]</f>
        <v>5.4054054054054057E-2</v>
      </c>
      <c r="S679" s="62"/>
    </row>
    <row r="680" spans="1:19" x14ac:dyDescent="0.25">
      <c r="A680" s="52">
        <f t="shared" si="24"/>
        <v>44453</v>
      </c>
      <c r="B680" s="28" t="s">
        <v>439</v>
      </c>
      <c r="C680" s="1" t="s">
        <v>18</v>
      </c>
      <c r="D680" s="1"/>
      <c r="E680" s="1"/>
      <c r="F680" s="1" t="s">
        <v>14</v>
      </c>
      <c r="G680" s="1">
        <v>127</v>
      </c>
      <c r="H680" s="2">
        <v>43</v>
      </c>
      <c r="I680" s="2">
        <v>24</v>
      </c>
      <c r="J680" s="2">
        <v>8</v>
      </c>
      <c r="K680" s="2">
        <v>24</v>
      </c>
      <c r="L680" s="2">
        <v>4</v>
      </c>
      <c r="M680" s="68">
        <f t="shared" si="25"/>
        <v>194</v>
      </c>
      <c r="N680" s="69">
        <f>Tabla2[[#This Row],[Vendedor tapabocas bien puesto ]]+Tabla2[[#This Row],[Vendedor tapabocas mal puesto ]]+Tabla2[[#This Row],[Vendedor sin tapabocas ]]</f>
        <v>36</v>
      </c>
      <c r="O680" s="57">
        <f>Tabla2[[#This Row],[Tapabocas bien puesto ]]/Tabla2[[#This Row],[Total]]</f>
        <v>0.65463917525773196</v>
      </c>
      <c r="P680" s="57">
        <f>Tabla2[[#This Row],[Sin tapabocas]]/Tabla2[[#This Row],[Total]]</f>
        <v>0.12371134020618557</v>
      </c>
      <c r="Q680" s="58">
        <f>Tabla2[[#This Row],[Vendedor tapabocas bien puesto ]]/Tabla2[[#This Row],[Total vendedor]]</f>
        <v>0.22222222222222221</v>
      </c>
      <c r="R680" s="58">
        <f>Tabla2[[#This Row],[Vendedor sin tapabocas ]]/Tabla2[[#This Row],[Total vendedor]]</f>
        <v>0.1111111111111111</v>
      </c>
      <c r="S680" s="62"/>
    </row>
    <row r="681" spans="1:19" x14ac:dyDescent="0.25">
      <c r="A681" s="52">
        <f t="shared" si="24"/>
        <v>44453</v>
      </c>
      <c r="B681" s="28" t="s">
        <v>439</v>
      </c>
      <c r="C681" s="1" t="s">
        <v>18</v>
      </c>
      <c r="D681" s="1"/>
      <c r="E681" s="1"/>
      <c r="F681" s="1" t="s">
        <v>15</v>
      </c>
      <c r="G681" s="1">
        <v>267</v>
      </c>
      <c r="H681" s="2">
        <v>59</v>
      </c>
      <c r="I681" s="2">
        <v>7</v>
      </c>
      <c r="J681" s="2">
        <v>10</v>
      </c>
      <c r="K681" s="2">
        <v>21</v>
      </c>
      <c r="L681" s="2">
        <v>4</v>
      </c>
      <c r="M681" s="68">
        <f t="shared" si="25"/>
        <v>333</v>
      </c>
      <c r="N681" s="69">
        <f>Tabla2[[#This Row],[Vendedor tapabocas bien puesto ]]+Tabla2[[#This Row],[Vendedor tapabocas mal puesto ]]+Tabla2[[#This Row],[Vendedor sin tapabocas ]]</f>
        <v>35</v>
      </c>
      <c r="O681" s="57">
        <f>Tabla2[[#This Row],[Tapabocas bien puesto ]]/Tabla2[[#This Row],[Total]]</f>
        <v>0.80180180180180183</v>
      </c>
      <c r="P681" s="57">
        <f>Tabla2[[#This Row],[Sin tapabocas]]/Tabla2[[#This Row],[Total]]</f>
        <v>2.1021021021021023E-2</v>
      </c>
      <c r="Q681" s="58">
        <f>Tabla2[[#This Row],[Vendedor tapabocas bien puesto ]]/Tabla2[[#This Row],[Total vendedor]]</f>
        <v>0.2857142857142857</v>
      </c>
      <c r="R681" s="58">
        <f>Tabla2[[#This Row],[Vendedor sin tapabocas ]]/Tabla2[[#This Row],[Total vendedor]]</f>
        <v>0.11428571428571428</v>
      </c>
      <c r="S681" s="62"/>
    </row>
    <row r="682" spans="1:19" x14ac:dyDescent="0.25">
      <c r="A682" s="52">
        <f t="shared" si="24"/>
        <v>44453</v>
      </c>
      <c r="B682" s="28" t="s">
        <v>439</v>
      </c>
      <c r="C682" s="1" t="s">
        <v>18</v>
      </c>
      <c r="D682" s="1"/>
      <c r="E682" s="1"/>
      <c r="F682" s="1" t="s">
        <v>13</v>
      </c>
      <c r="G682" s="1">
        <v>120</v>
      </c>
      <c r="H682" s="2">
        <v>55</v>
      </c>
      <c r="I682" s="2">
        <v>24</v>
      </c>
      <c r="J682" s="2">
        <v>34</v>
      </c>
      <c r="K682" s="2">
        <v>52</v>
      </c>
      <c r="L682" s="2">
        <v>18</v>
      </c>
      <c r="M682" s="68">
        <f t="shared" si="25"/>
        <v>199</v>
      </c>
      <c r="N682" s="69">
        <f>Tabla2[[#This Row],[Vendedor tapabocas bien puesto ]]+Tabla2[[#This Row],[Vendedor tapabocas mal puesto ]]+Tabla2[[#This Row],[Vendedor sin tapabocas ]]</f>
        <v>104</v>
      </c>
      <c r="O682" s="57">
        <f>Tabla2[[#This Row],[Tapabocas bien puesto ]]/Tabla2[[#This Row],[Total]]</f>
        <v>0.60301507537688437</v>
      </c>
      <c r="P682" s="57">
        <f>Tabla2[[#This Row],[Sin tapabocas]]/Tabla2[[#This Row],[Total]]</f>
        <v>0.12060301507537688</v>
      </c>
      <c r="Q682" s="58">
        <f>Tabla2[[#This Row],[Vendedor tapabocas bien puesto ]]/Tabla2[[#This Row],[Total vendedor]]</f>
        <v>0.32692307692307693</v>
      </c>
      <c r="R682" s="58">
        <f>Tabla2[[#This Row],[Vendedor sin tapabocas ]]/Tabla2[[#This Row],[Total vendedor]]</f>
        <v>0.17307692307692307</v>
      </c>
      <c r="S682" s="62"/>
    </row>
    <row r="683" spans="1:19" x14ac:dyDescent="0.25">
      <c r="A683" s="52">
        <f t="shared" si="24"/>
        <v>44454</v>
      </c>
      <c r="B683" s="28" t="s">
        <v>440</v>
      </c>
      <c r="C683" s="1" t="s">
        <v>11</v>
      </c>
      <c r="D683" s="1"/>
      <c r="E683" s="1"/>
      <c r="F683" s="1" t="s">
        <v>13</v>
      </c>
      <c r="G683" s="1">
        <v>42</v>
      </c>
      <c r="H683" s="2">
        <v>30</v>
      </c>
      <c r="I683" s="2">
        <v>10</v>
      </c>
      <c r="J683" s="2">
        <v>4</v>
      </c>
      <c r="K683" s="2">
        <v>11</v>
      </c>
      <c r="L683" s="2">
        <v>5</v>
      </c>
      <c r="M683" s="68">
        <f t="shared" si="25"/>
        <v>82</v>
      </c>
      <c r="N683" s="69">
        <f>Tabla2[[#This Row],[Vendedor tapabocas bien puesto ]]+Tabla2[[#This Row],[Vendedor tapabocas mal puesto ]]+Tabla2[[#This Row],[Vendedor sin tapabocas ]]</f>
        <v>20</v>
      </c>
      <c r="O683" s="57">
        <f>Tabla2[[#This Row],[Tapabocas bien puesto ]]/Tabla2[[#This Row],[Total]]</f>
        <v>0.51219512195121952</v>
      </c>
      <c r="P683" s="57">
        <f>Tabla2[[#This Row],[Sin tapabocas]]/Tabla2[[#This Row],[Total]]</f>
        <v>0.12195121951219512</v>
      </c>
      <c r="Q683" s="58">
        <f>Tabla2[[#This Row],[Vendedor tapabocas bien puesto ]]/Tabla2[[#This Row],[Total vendedor]]</f>
        <v>0.2</v>
      </c>
      <c r="R683" s="58">
        <f>Tabla2[[#This Row],[Vendedor sin tapabocas ]]/Tabla2[[#This Row],[Total vendedor]]</f>
        <v>0.25</v>
      </c>
      <c r="S683" s="62"/>
    </row>
    <row r="684" spans="1:19" x14ac:dyDescent="0.25">
      <c r="A684" s="52">
        <f t="shared" si="24"/>
        <v>44454</v>
      </c>
      <c r="B684" s="28" t="s">
        <v>440</v>
      </c>
      <c r="C684" s="1" t="s">
        <v>11</v>
      </c>
      <c r="D684" s="1"/>
      <c r="E684" s="1"/>
      <c r="F684" s="1" t="s">
        <v>14</v>
      </c>
      <c r="G684" s="1">
        <v>69</v>
      </c>
      <c r="H684" s="2">
        <v>35</v>
      </c>
      <c r="I684" s="2">
        <v>6</v>
      </c>
      <c r="J684" s="2">
        <v>7</v>
      </c>
      <c r="K684" s="2">
        <v>8</v>
      </c>
      <c r="L684" s="2">
        <v>8</v>
      </c>
      <c r="M684" s="68">
        <f t="shared" si="25"/>
        <v>110</v>
      </c>
      <c r="N684" s="69">
        <f>Tabla2[[#This Row],[Vendedor tapabocas bien puesto ]]+Tabla2[[#This Row],[Vendedor tapabocas mal puesto ]]+Tabla2[[#This Row],[Vendedor sin tapabocas ]]</f>
        <v>23</v>
      </c>
      <c r="O684" s="57">
        <f>Tabla2[[#This Row],[Tapabocas bien puesto ]]/Tabla2[[#This Row],[Total]]</f>
        <v>0.62727272727272732</v>
      </c>
      <c r="P684" s="57">
        <f>Tabla2[[#This Row],[Sin tapabocas]]/Tabla2[[#This Row],[Total]]</f>
        <v>5.4545454545454543E-2</v>
      </c>
      <c r="Q684" s="58">
        <f>Tabla2[[#This Row],[Vendedor tapabocas bien puesto ]]/Tabla2[[#This Row],[Total vendedor]]</f>
        <v>0.30434782608695654</v>
      </c>
      <c r="R684" s="58">
        <f>Tabla2[[#This Row],[Vendedor sin tapabocas ]]/Tabla2[[#This Row],[Total vendedor]]</f>
        <v>0.34782608695652173</v>
      </c>
      <c r="S684" s="62"/>
    </row>
    <row r="685" spans="1:19" x14ac:dyDescent="0.25">
      <c r="A685" s="52">
        <f t="shared" si="24"/>
        <v>44454</v>
      </c>
      <c r="B685" s="28" t="s">
        <v>440</v>
      </c>
      <c r="C685" s="1" t="s">
        <v>11</v>
      </c>
      <c r="D685" s="1"/>
      <c r="E685" s="1"/>
      <c r="F685" s="1" t="s">
        <v>14</v>
      </c>
      <c r="G685" s="1">
        <v>91</v>
      </c>
      <c r="H685" s="2">
        <v>79</v>
      </c>
      <c r="I685" s="2">
        <v>17</v>
      </c>
      <c r="J685" s="2">
        <v>18</v>
      </c>
      <c r="K685" s="2">
        <v>33</v>
      </c>
      <c r="L685" s="2">
        <v>9</v>
      </c>
      <c r="M685" s="68">
        <f t="shared" si="25"/>
        <v>187</v>
      </c>
      <c r="N685" s="69">
        <f>Tabla2[[#This Row],[Vendedor tapabocas bien puesto ]]+Tabla2[[#This Row],[Vendedor tapabocas mal puesto ]]+Tabla2[[#This Row],[Vendedor sin tapabocas ]]</f>
        <v>60</v>
      </c>
      <c r="O685" s="57">
        <f>Tabla2[[#This Row],[Tapabocas bien puesto ]]/Tabla2[[#This Row],[Total]]</f>
        <v>0.48663101604278075</v>
      </c>
      <c r="P685" s="57">
        <f>Tabla2[[#This Row],[Sin tapabocas]]/Tabla2[[#This Row],[Total]]</f>
        <v>9.0909090909090912E-2</v>
      </c>
      <c r="Q685" s="58">
        <f>Tabla2[[#This Row],[Vendedor tapabocas bien puesto ]]/Tabla2[[#This Row],[Total vendedor]]</f>
        <v>0.3</v>
      </c>
      <c r="R685" s="58">
        <f>Tabla2[[#This Row],[Vendedor sin tapabocas ]]/Tabla2[[#This Row],[Total vendedor]]</f>
        <v>0.15</v>
      </c>
      <c r="S685" s="62"/>
    </row>
    <row r="686" spans="1:19" x14ac:dyDescent="0.25">
      <c r="A686" s="52">
        <f t="shared" si="24"/>
        <v>44454</v>
      </c>
      <c r="B686" s="28" t="s">
        <v>440</v>
      </c>
      <c r="C686" s="1" t="s">
        <v>110</v>
      </c>
      <c r="D686" s="1"/>
      <c r="E686" s="1"/>
      <c r="F686" s="1" t="s">
        <v>13</v>
      </c>
      <c r="G686" s="1">
        <v>36</v>
      </c>
      <c r="H686" s="2">
        <v>22</v>
      </c>
      <c r="I686" s="2">
        <v>10</v>
      </c>
      <c r="J686" s="2">
        <v>6</v>
      </c>
      <c r="K686" s="2">
        <v>8</v>
      </c>
      <c r="L686" s="2">
        <v>0</v>
      </c>
      <c r="M686" s="68">
        <f t="shared" si="25"/>
        <v>68</v>
      </c>
      <c r="N686" s="69">
        <f>Tabla2[[#This Row],[Vendedor tapabocas bien puesto ]]+Tabla2[[#This Row],[Vendedor tapabocas mal puesto ]]+Tabla2[[#This Row],[Vendedor sin tapabocas ]]</f>
        <v>14</v>
      </c>
      <c r="O686" s="57">
        <f>Tabla2[[#This Row],[Tapabocas bien puesto ]]/Tabla2[[#This Row],[Total]]</f>
        <v>0.52941176470588236</v>
      </c>
      <c r="P686" s="57">
        <f>Tabla2[[#This Row],[Sin tapabocas]]/Tabla2[[#This Row],[Total]]</f>
        <v>0.14705882352941177</v>
      </c>
      <c r="Q686" s="58">
        <f>Tabla2[[#This Row],[Vendedor tapabocas bien puesto ]]/Tabla2[[#This Row],[Total vendedor]]</f>
        <v>0.42857142857142855</v>
      </c>
      <c r="R686" s="58">
        <f>Tabla2[[#This Row],[Vendedor sin tapabocas ]]/Tabla2[[#This Row],[Total vendedor]]</f>
        <v>0</v>
      </c>
      <c r="S686" s="62"/>
    </row>
    <row r="687" spans="1:19" x14ac:dyDescent="0.25">
      <c r="A687" s="52">
        <f t="shared" si="24"/>
        <v>44454</v>
      </c>
      <c r="B687" s="28" t="s">
        <v>440</v>
      </c>
      <c r="C687" s="1" t="s">
        <v>110</v>
      </c>
      <c r="D687" s="1"/>
      <c r="E687" s="1"/>
      <c r="F687" s="1" t="s">
        <v>15</v>
      </c>
      <c r="G687" s="1">
        <v>151</v>
      </c>
      <c r="H687" s="2">
        <v>64</v>
      </c>
      <c r="I687" s="2">
        <v>9</v>
      </c>
      <c r="J687" s="2">
        <v>12</v>
      </c>
      <c r="K687" s="2">
        <v>16</v>
      </c>
      <c r="L687" s="2">
        <v>2</v>
      </c>
      <c r="M687" s="68">
        <f t="shared" si="25"/>
        <v>224</v>
      </c>
      <c r="N687" s="69">
        <f>Tabla2[[#This Row],[Vendedor tapabocas bien puesto ]]+Tabla2[[#This Row],[Vendedor tapabocas mal puesto ]]+Tabla2[[#This Row],[Vendedor sin tapabocas ]]</f>
        <v>30</v>
      </c>
      <c r="O687" s="57">
        <f>Tabla2[[#This Row],[Tapabocas bien puesto ]]/Tabla2[[#This Row],[Total]]</f>
        <v>0.6741071428571429</v>
      </c>
      <c r="P687" s="57">
        <f>Tabla2[[#This Row],[Sin tapabocas]]/Tabla2[[#This Row],[Total]]</f>
        <v>4.0178571428571432E-2</v>
      </c>
      <c r="Q687" s="58">
        <f>Tabla2[[#This Row],[Vendedor tapabocas bien puesto ]]/Tabla2[[#This Row],[Total vendedor]]</f>
        <v>0.4</v>
      </c>
      <c r="R687" s="58">
        <f>Tabla2[[#This Row],[Vendedor sin tapabocas ]]/Tabla2[[#This Row],[Total vendedor]]</f>
        <v>6.6666666666666666E-2</v>
      </c>
      <c r="S687" s="62"/>
    </row>
    <row r="688" spans="1:19" x14ac:dyDescent="0.25">
      <c r="A688" s="52">
        <f t="shared" ref="A688:A719" si="26">DATE(MID(B688,1,4),MID(B688,6,2),MID(B688,9,11))</f>
        <v>44454</v>
      </c>
      <c r="B688" s="28" t="s">
        <v>440</v>
      </c>
      <c r="C688" s="1" t="s">
        <v>110</v>
      </c>
      <c r="D688" s="1"/>
      <c r="E688" s="1"/>
      <c r="F688" s="1" t="s">
        <v>14</v>
      </c>
      <c r="G688" s="1">
        <v>58</v>
      </c>
      <c r="H688" s="2">
        <v>22</v>
      </c>
      <c r="I688" s="2">
        <v>8</v>
      </c>
      <c r="J688" s="2">
        <v>17</v>
      </c>
      <c r="K688" s="2">
        <v>9</v>
      </c>
      <c r="L688" s="2">
        <v>3</v>
      </c>
      <c r="M688" s="68">
        <f t="shared" ref="M688:M719" si="27">G688+H688+I688</f>
        <v>88</v>
      </c>
      <c r="N688" s="69">
        <f>Tabla2[[#This Row],[Vendedor tapabocas bien puesto ]]+Tabla2[[#This Row],[Vendedor tapabocas mal puesto ]]+Tabla2[[#This Row],[Vendedor sin tapabocas ]]</f>
        <v>29</v>
      </c>
      <c r="O688" s="57">
        <f>Tabla2[[#This Row],[Tapabocas bien puesto ]]/Tabla2[[#This Row],[Total]]</f>
        <v>0.65909090909090906</v>
      </c>
      <c r="P688" s="57">
        <f>Tabla2[[#This Row],[Sin tapabocas]]/Tabla2[[#This Row],[Total]]</f>
        <v>9.0909090909090912E-2</v>
      </c>
      <c r="Q688" s="58">
        <f>Tabla2[[#This Row],[Vendedor tapabocas bien puesto ]]/Tabla2[[#This Row],[Total vendedor]]</f>
        <v>0.58620689655172409</v>
      </c>
      <c r="R688" s="58">
        <f>Tabla2[[#This Row],[Vendedor sin tapabocas ]]/Tabla2[[#This Row],[Total vendedor]]</f>
        <v>0.10344827586206896</v>
      </c>
      <c r="S688" s="62"/>
    </row>
    <row r="689" spans="1:19" x14ac:dyDescent="0.25">
      <c r="A689" s="52">
        <f t="shared" si="26"/>
        <v>44455</v>
      </c>
      <c r="B689" s="28" t="s">
        <v>441</v>
      </c>
      <c r="C689" s="1" t="s">
        <v>40</v>
      </c>
      <c r="D689" s="1"/>
      <c r="E689" s="1"/>
      <c r="F689" s="1" t="s">
        <v>14</v>
      </c>
      <c r="G689" s="1">
        <v>139</v>
      </c>
      <c r="H689" s="2">
        <v>47</v>
      </c>
      <c r="I689" s="2">
        <v>8</v>
      </c>
      <c r="J689" s="2">
        <v>7</v>
      </c>
      <c r="K689" s="2">
        <v>12</v>
      </c>
      <c r="L689" s="2">
        <v>1</v>
      </c>
      <c r="M689" s="68">
        <f t="shared" si="27"/>
        <v>194</v>
      </c>
      <c r="N689" s="69">
        <f>Tabla2[[#This Row],[Vendedor tapabocas bien puesto ]]+Tabla2[[#This Row],[Vendedor tapabocas mal puesto ]]+Tabla2[[#This Row],[Vendedor sin tapabocas ]]</f>
        <v>20</v>
      </c>
      <c r="O689" s="57">
        <f>Tabla2[[#This Row],[Tapabocas bien puesto ]]/Tabla2[[#This Row],[Total]]</f>
        <v>0.71649484536082475</v>
      </c>
      <c r="P689" s="57">
        <f>Tabla2[[#This Row],[Sin tapabocas]]/Tabla2[[#This Row],[Total]]</f>
        <v>4.1237113402061855E-2</v>
      </c>
      <c r="Q689" s="58">
        <f>Tabla2[[#This Row],[Vendedor tapabocas bien puesto ]]/Tabla2[[#This Row],[Total vendedor]]</f>
        <v>0.35</v>
      </c>
      <c r="R689" s="58">
        <f>Tabla2[[#This Row],[Vendedor sin tapabocas ]]/Tabla2[[#This Row],[Total vendedor]]</f>
        <v>0.05</v>
      </c>
      <c r="S689" s="62"/>
    </row>
    <row r="690" spans="1:19" x14ac:dyDescent="0.25">
      <c r="A690" s="52">
        <f t="shared" si="26"/>
        <v>44455</v>
      </c>
      <c r="B690" s="28" t="s">
        <v>441</v>
      </c>
      <c r="C690" s="1" t="s">
        <v>40</v>
      </c>
      <c r="D690" s="1"/>
      <c r="E690" s="1"/>
      <c r="F690" s="1" t="s">
        <v>14</v>
      </c>
      <c r="G690" s="1">
        <v>143</v>
      </c>
      <c r="H690" s="2">
        <v>34</v>
      </c>
      <c r="I690" s="2">
        <v>2</v>
      </c>
      <c r="J690" s="2">
        <v>17</v>
      </c>
      <c r="K690" s="2">
        <v>20</v>
      </c>
      <c r="L690" s="2">
        <v>1</v>
      </c>
      <c r="M690" s="68">
        <f t="shared" si="27"/>
        <v>179</v>
      </c>
      <c r="N690" s="69">
        <f>Tabla2[[#This Row],[Vendedor tapabocas bien puesto ]]+Tabla2[[#This Row],[Vendedor tapabocas mal puesto ]]+Tabla2[[#This Row],[Vendedor sin tapabocas ]]</f>
        <v>38</v>
      </c>
      <c r="O690" s="57">
        <f>Tabla2[[#This Row],[Tapabocas bien puesto ]]/Tabla2[[#This Row],[Total]]</f>
        <v>0.7988826815642458</v>
      </c>
      <c r="P690" s="57">
        <f>Tabla2[[#This Row],[Sin tapabocas]]/Tabla2[[#This Row],[Total]]</f>
        <v>1.11731843575419E-2</v>
      </c>
      <c r="Q690" s="58">
        <f>Tabla2[[#This Row],[Vendedor tapabocas bien puesto ]]/Tabla2[[#This Row],[Total vendedor]]</f>
        <v>0.44736842105263158</v>
      </c>
      <c r="R690" s="58">
        <f>Tabla2[[#This Row],[Vendedor sin tapabocas ]]/Tabla2[[#This Row],[Total vendedor]]</f>
        <v>2.6315789473684209E-2</v>
      </c>
      <c r="S690" s="62"/>
    </row>
    <row r="691" spans="1:19" x14ac:dyDescent="0.25">
      <c r="A691" s="52">
        <f t="shared" si="26"/>
        <v>44455</v>
      </c>
      <c r="B691" s="28" t="s">
        <v>441</v>
      </c>
      <c r="C691" s="1" t="s">
        <v>40</v>
      </c>
      <c r="D691" s="1"/>
      <c r="E691" s="1"/>
      <c r="F691" s="1" t="s">
        <v>13</v>
      </c>
      <c r="G691" s="1">
        <v>72</v>
      </c>
      <c r="H691" s="2">
        <v>38</v>
      </c>
      <c r="I691" s="2">
        <v>12</v>
      </c>
      <c r="J691" s="2">
        <v>10</v>
      </c>
      <c r="K691" s="2">
        <v>37</v>
      </c>
      <c r="L691" s="2">
        <v>9</v>
      </c>
      <c r="M691" s="68">
        <f t="shared" si="27"/>
        <v>122</v>
      </c>
      <c r="N691" s="69">
        <f>Tabla2[[#This Row],[Vendedor tapabocas bien puesto ]]+Tabla2[[#This Row],[Vendedor tapabocas mal puesto ]]+Tabla2[[#This Row],[Vendedor sin tapabocas ]]</f>
        <v>56</v>
      </c>
      <c r="O691" s="57">
        <f>Tabla2[[#This Row],[Tapabocas bien puesto ]]/Tabla2[[#This Row],[Total]]</f>
        <v>0.5901639344262295</v>
      </c>
      <c r="P691" s="57">
        <f>Tabla2[[#This Row],[Sin tapabocas]]/Tabla2[[#This Row],[Total]]</f>
        <v>9.8360655737704916E-2</v>
      </c>
      <c r="Q691" s="58">
        <f>Tabla2[[#This Row],[Vendedor tapabocas bien puesto ]]/Tabla2[[#This Row],[Total vendedor]]</f>
        <v>0.17857142857142858</v>
      </c>
      <c r="R691" s="58">
        <f>Tabla2[[#This Row],[Vendedor sin tapabocas ]]/Tabla2[[#This Row],[Total vendedor]]</f>
        <v>0.16071428571428573</v>
      </c>
      <c r="S691" s="62"/>
    </row>
    <row r="692" spans="1:19" x14ac:dyDescent="0.25">
      <c r="A692" s="52">
        <f t="shared" si="26"/>
        <v>44455</v>
      </c>
      <c r="B692" s="28" t="s">
        <v>441</v>
      </c>
      <c r="C692" s="1" t="s">
        <v>11</v>
      </c>
      <c r="D692" s="1"/>
      <c r="E692" s="1"/>
      <c r="F692" s="1" t="s">
        <v>13</v>
      </c>
      <c r="G692" s="1">
        <v>54</v>
      </c>
      <c r="H692" s="2">
        <v>33</v>
      </c>
      <c r="I692" s="2">
        <v>12</v>
      </c>
      <c r="J692" s="2">
        <v>8</v>
      </c>
      <c r="K692" s="2">
        <v>34</v>
      </c>
      <c r="L692" s="2">
        <v>4</v>
      </c>
      <c r="M692" s="68">
        <f t="shared" si="27"/>
        <v>99</v>
      </c>
      <c r="N692" s="69">
        <f>Tabla2[[#This Row],[Vendedor tapabocas bien puesto ]]+Tabla2[[#This Row],[Vendedor tapabocas mal puesto ]]+Tabla2[[#This Row],[Vendedor sin tapabocas ]]</f>
        <v>46</v>
      </c>
      <c r="O692" s="57">
        <f>Tabla2[[#This Row],[Tapabocas bien puesto ]]/Tabla2[[#This Row],[Total]]</f>
        <v>0.54545454545454541</v>
      </c>
      <c r="P692" s="57">
        <f>Tabla2[[#This Row],[Sin tapabocas]]/Tabla2[[#This Row],[Total]]</f>
        <v>0.12121212121212122</v>
      </c>
      <c r="Q692" s="58">
        <f>Tabla2[[#This Row],[Vendedor tapabocas bien puesto ]]/Tabla2[[#This Row],[Total vendedor]]</f>
        <v>0.17391304347826086</v>
      </c>
      <c r="R692" s="58">
        <f>Tabla2[[#This Row],[Vendedor sin tapabocas ]]/Tabla2[[#This Row],[Total vendedor]]</f>
        <v>8.6956521739130432E-2</v>
      </c>
      <c r="S692" s="62"/>
    </row>
    <row r="693" spans="1:19" x14ac:dyDescent="0.25">
      <c r="A693" s="52">
        <f t="shared" si="26"/>
        <v>44455</v>
      </c>
      <c r="B693" s="28" t="s">
        <v>441</v>
      </c>
      <c r="C693" s="1" t="s">
        <v>11</v>
      </c>
      <c r="D693" s="1"/>
      <c r="E693" s="1"/>
      <c r="F693" s="1" t="s">
        <v>14</v>
      </c>
      <c r="G693" s="1">
        <v>85</v>
      </c>
      <c r="H693" s="2">
        <v>38</v>
      </c>
      <c r="I693" s="2">
        <v>22</v>
      </c>
      <c r="J693" s="2">
        <v>5</v>
      </c>
      <c r="K693" s="2">
        <v>15</v>
      </c>
      <c r="L693" s="2">
        <v>5</v>
      </c>
      <c r="M693" s="68">
        <f t="shared" si="27"/>
        <v>145</v>
      </c>
      <c r="N693" s="69">
        <f>Tabla2[[#This Row],[Vendedor tapabocas bien puesto ]]+Tabla2[[#This Row],[Vendedor tapabocas mal puesto ]]+Tabla2[[#This Row],[Vendedor sin tapabocas ]]</f>
        <v>25</v>
      </c>
      <c r="O693" s="57">
        <f>Tabla2[[#This Row],[Tapabocas bien puesto ]]/Tabla2[[#This Row],[Total]]</f>
        <v>0.58620689655172409</v>
      </c>
      <c r="P693" s="57">
        <f>Tabla2[[#This Row],[Sin tapabocas]]/Tabla2[[#This Row],[Total]]</f>
        <v>0.15172413793103448</v>
      </c>
      <c r="Q693" s="58">
        <f>Tabla2[[#This Row],[Vendedor tapabocas bien puesto ]]/Tabla2[[#This Row],[Total vendedor]]</f>
        <v>0.2</v>
      </c>
      <c r="R693" s="58">
        <f>Tabla2[[#This Row],[Vendedor sin tapabocas ]]/Tabla2[[#This Row],[Total vendedor]]</f>
        <v>0.2</v>
      </c>
      <c r="S693" s="62"/>
    </row>
    <row r="694" spans="1:19" x14ac:dyDescent="0.25">
      <c r="A694" s="52">
        <f t="shared" si="26"/>
        <v>44455</v>
      </c>
      <c r="B694" s="28" t="s">
        <v>441</v>
      </c>
      <c r="C694" s="1" t="s">
        <v>11</v>
      </c>
      <c r="D694" s="1"/>
      <c r="E694" s="1"/>
      <c r="F694" s="1" t="s">
        <v>14</v>
      </c>
      <c r="G694" s="1">
        <v>163</v>
      </c>
      <c r="H694" s="2">
        <v>98</v>
      </c>
      <c r="I694" s="2">
        <v>18</v>
      </c>
      <c r="J694" s="2">
        <v>11</v>
      </c>
      <c r="K694" s="2">
        <v>41</v>
      </c>
      <c r="L694" s="2">
        <v>4</v>
      </c>
      <c r="M694" s="68">
        <f t="shared" si="27"/>
        <v>279</v>
      </c>
      <c r="N694" s="69">
        <f>Tabla2[[#This Row],[Vendedor tapabocas bien puesto ]]+Tabla2[[#This Row],[Vendedor tapabocas mal puesto ]]+Tabla2[[#This Row],[Vendedor sin tapabocas ]]</f>
        <v>56</v>
      </c>
      <c r="O694" s="57">
        <f>Tabla2[[#This Row],[Tapabocas bien puesto ]]/Tabla2[[#This Row],[Total]]</f>
        <v>0.58422939068100355</v>
      </c>
      <c r="P694" s="57">
        <f>Tabla2[[#This Row],[Sin tapabocas]]/Tabla2[[#This Row],[Total]]</f>
        <v>6.4516129032258063E-2</v>
      </c>
      <c r="Q694" s="58">
        <f>Tabla2[[#This Row],[Vendedor tapabocas bien puesto ]]/Tabla2[[#This Row],[Total vendedor]]</f>
        <v>0.19642857142857142</v>
      </c>
      <c r="R694" s="58">
        <f>Tabla2[[#This Row],[Vendedor sin tapabocas ]]/Tabla2[[#This Row],[Total vendedor]]</f>
        <v>7.1428571428571425E-2</v>
      </c>
      <c r="S694" s="62"/>
    </row>
    <row r="695" spans="1:19" x14ac:dyDescent="0.25">
      <c r="A695" s="52">
        <f t="shared" si="26"/>
        <v>44455</v>
      </c>
      <c r="B695" s="28" t="s">
        <v>441</v>
      </c>
      <c r="C695" s="1" t="s">
        <v>34</v>
      </c>
      <c r="D695" s="1"/>
      <c r="E695" s="1"/>
      <c r="F695" s="1" t="s">
        <v>29</v>
      </c>
      <c r="G695" s="1">
        <v>58</v>
      </c>
      <c r="H695" s="2">
        <v>71</v>
      </c>
      <c r="I695" s="2">
        <v>13</v>
      </c>
      <c r="J695" s="2">
        <v>9</v>
      </c>
      <c r="K695" s="2">
        <v>25</v>
      </c>
      <c r="L695" s="2">
        <v>4</v>
      </c>
      <c r="M695" s="68">
        <f t="shared" si="27"/>
        <v>142</v>
      </c>
      <c r="N695" s="69">
        <f>Tabla2[[#This Row],[Vendedor tapabocas bien puesto ]]+Tabla2[[#This Row],[Vendedor tapabocas mal puesto ]]+Tabla2[[#This Row],[Vendedor sin tapabocas ]]</f>
        <v>38</v>
      </c>
      <c r="O695" s="57">
        <f>Tabla2[[#This Row],[Tapabocas bien puesto ]]/Tabla2[[#This Row],[Total]]</f>
        <v>0.40845070422535212</v>
      </c>
      <c r="P695" s="57">
        <f>Tabla2[[#This Row],[Sin tapabocas]]/Tabla2[[#This Row],[Total]]</f>
        <v>9.154929577464789E-2</v>
      </c>
      <c r="Q695" s="58">
        <f>Tabla2[[#This Row],[Vendedor tapabocas bien puesto ]]/Tabla2[[#This Row],[Total vendedor]]</f>
        <v>0.23684210526315788</v>
      </c>
      <c r="R695" s="58">
        <f>Tabla2[[#This Row],[Vendedor sin tapabocas ]]/Tabla2[[#This Row],[Total vendedor]]</f>
        <v>0.10526315789473684</v>
      </c>
      <c r="S695" s="62"/>
    </row>
    <row r="696" spans="1:19" x14ac:dyDescent="0.25">
      <c r="A696" s="52">
        <f t="shared" si="26"/>
        <v>44455</v>
      </c>
      <c r="B696" s="28" t="s">
        <v>441</v>
      </c>
      <c r="C696" s="1" t="s">
        <v>34</v>
      </c>
      <c r="D696" s="1"/>
      <c r="E696" s="1"/>
      <c r="F696" s="1" t="s">
        <v>14</v>
      </c>
      <c r="G696" s="1">
        <v>82</v>
      </c>
      <c r="H696" s="2">
        <v>99</v>
      </c>
      <c r="I696" s="2">
        <v>8</v>
      </c>
      <c r="J696" s="2">
        <v>36</v>
      </c>
      <c r="K696" s="2">
        <v>35</v>
      </c>
      <c r="L696" s="2">
        <v>3</v>
      </c>
      <c r="M696" s="68">
        <f t="shared" si="27"/>
        <v>189</v>
      </c>
      <c r="N696" s="69">
        <f>Tabla2[[#This Row],[Vendedor tapabocas bien puesto ]]+Tabla2[[#This Row],[Vendedor tapabocas mal puesto ]]+Tabla2[[#This Row],[Vendedor sin tapabocas ]]</f>
        <v>74</v>
      </c>
      <c r="O696" s="57">
        <f>Tabla2[[#This Row],[Tapabocas bien puesto ]]/Tabla2[[#This Row],[Total]]</f>
        <v>0.43386243386243384</v>
      </c>
      <c r="P696" s="57">
        <f>Tabla2[[#This Row],[Sin tapabocas]]/Tabla2[[#This Row],[Total]]</f>
        <v>4.2328042328042326E-2</v>
      </c>
      <c r="Q696" s="58">
        <f>Tabla2[[#This Row],[Vendedor tapabocas bien puesto ]]/Tabla2[[#This Row],[Total vendedor]]</f>
        <v>0.48648648648648651</v>
      </c>
      <c r="R696" s="58">
        <f>Tabla2[[#This Row],[Vendedor sin tapabocas ]]/Tabla2[[#This Row],[Total vendedor]]</f>
        <v>4.0540540540540543E-2</v>
      </c>
      <c r="S696" s="62"/>
    </row>
    <row r="697" spans="1:19" x14ac:dyDescent="0.25">
      <c r="A697" s="52">
        <f t="shared" si="26"/>
        <v>44455</v>
      </c>
      <c r="B697" s="28" t="s">
        <v>441</v>
      </c>
      <c r="C697" s="1" t="s">
        <v>18</v>
      </c>
      <c r="D697" s="1"/>
      <c r="E697" s="1"/>
      <c r="F697" s="1" t="s">
        <v>14</v>
      </c>
      <c r="G697" s="1">
        <v>133</v>
      </c>
      <c r="H697" s="2">
        <v>77</v>
      </c>
      <c r="I697" s="2">
        <v>12</v>
      </c>
      <c r="J697" s="2">
        <v>19</v>
      </c>
      <c r="K697" s="2">
        <v>8</v>
      </c>
      <c r="L697" s="2">
        <v>2</v>
      </c>
      <c r="M697" s="68">
        <f t="shared" si="27"/>
        <v>222</v>
      </c>
      <c r="N697" s="69">
        <f>Tabla2[[#This Row],[Vendedor tapabocas bien puesto ]]+Tabla2[[#This Row],[Vendedor tapabocas mal puesto ]]+Tabla2[[#This Row],[Vendedor sin tapabocas ]]</f>
        <v>29</v>
      </c>
      <c r="O697" s="57">
        <f>Tabla2[[#This Row],[Tapabocas bien puesto ]]/Tabla2[[#This Row],[Total]]</f>
        <v>0.59909909909909909</v>
      </c>
      <c r="P697" s="57">
        <f>Tabla2[[#This Row],[Sin tapabocas]]/Tabla2[[#This Row],[Total]]</f>
        <v>5.4054054054054057E-2</v>
      </c>
      <c r="Q697" s="58">
        <f>Tabla2[[#This Row],[Vendedor tapabocas bien puesto ]]/Tabla2[[#This Row],[Total vendedor]]</f>
        <v>0.65517241379310343</v>
      </c>
      <c r="R697" s="58">
        <f>Tabla2[[#This Row],[Vendedor sin tapabocas ]]/Tabla2[[#This Row],[Total vendedor]]</f>
        <v>6.8965517241379309E-2</v>
      </c>
      <c r="S697" s="62"/>
    </row>
    <row r="698" spans="1:19" x14ac:dyDescent="0.25">
      <c r="A698" s="52">
        <f t="shared" si="26"/>
        <v>44455</v>
      </c>
      <c r="B698" s="28" t="s">
        <v>441</v>
      </c>
      <c r="C698" s="1" t="s">
        <v>18</v>
      </c>
      <c r="D698" s="1"/>
      <c r="E698" s="1"/>
      <c r="F698" s="1" t="s">
        <v>15</v>
      </c>
      <c r="G698" s="1">
        <v>299</v>
      </c>
      <c r="H698" s="2">
        <v>160</v>
      </c>
      <c r="I698" s="2">
        <v>23</v>
      </c>
      <c r="J698" s="2">
        <v>15</v>
      </c>
      <c r="K698" s="2">
        <v>29</v>
      </c>
      <c r="L698" s="2">
        <v>5</v>
      </c>
      <c r="M698" s="68">
        <f t="shared" si="27"/>
        <v>482</v>
      </c>
      <c r="N698" s="69">
        <f>Tabla2[[#This Row],[Vendedor tapabocas bien puesto ]]+Tabla2[[#This Row],[Vendedor tapabocas mal puesto ]]+Tabla2[[#This Row],[Vendedor sin tapabocas ]]</f>
        <v>49</v>
      </c>
      <c r="O698" s="57">
        <f>Tabla2[[#This Row],[Tapabocas bien puesto ]]/Tabla2[[#This Row],[Total]]</f>
        <v>0.6203319502074689</v>
      </c>
      <c r="P698" s="57">
        <f>Tabla2[[#This Row],[Sin tapabocas]]/Tabla2[[#This Row],[Total]]</f>
        <v>4.7717842323651449E-2</v>
      </c>
      <c r="Q698" s="58">
        <f>Tabla2[[#This Row],[Vendedor tapabocas bien puesto ]]/Tabla2[[#This Row],[Total vendedor]]</f>
        <v>0.30612244897959184</v>
      </c>
      <c r="R698" s="58">
        <f>Tabla2[[#This Row],[Vendedor sin tapabocas ]]/Tabla2[[#This Row],[Total vendedor]]</f>
        <v>0.10204081632653061</v>
      </c>
      <c r="S698" s="62"/>
    </row>
    <row r="699" spans="1:19" x14ac:dyDescent="0.25">
      <c r="A699" s="52">
        <f t="shared" si="26"/>
        <v>44455</v>
      </c>
      <c r="B699" s="28" t="s">
        <v>441</v>
      </c>
      <c r="C699" s="1" t="s">
        <v>18</v>
      </c>
      <c r="D699" s="1"/>
      <c r="E699" s="1"/>
      <c r="F699" s="1" t="s">
        <v>13</v>
      </c>
      <c r="G699" s="1">
        <v>87</v>
      </c>
      <c r="H699" s="2">
        <v>82</v>
      </c>
      <c r="I699" s="2">
        <v>30</v>
      </c>
      <c r="J699" s="2">
        <v>43</v>
      </c>
      <c r="K699" s="2">
        <v>53</v>
      </c>
      <c r="L699" s="2">
        <v>11</v>
      </c>
      <c r="M699" s="68">
        <f t="shared" si="27"/>
        <v>199</v>
      </c>
      <c r="N699" s="69">
        <f>Tabla2[[#This Row],[Vendedor tapabocas bien puesto ]]+Tabla2[[#This Row],[Vendedor tapabocas mal puesto ]]+Tabla2[[#This Row],[Vendedor sin tapabocas ]]</f>
        <v>107</v>
      </c>
      <c r="O699" s="57">
        <f>Tabla2[[#This Row],[Tapabocas bien puesto ]]/Tabla2[[#This Row],[Total]]</f>
        <v>0.43718592964824121</v>
      </c>
      <c r="P699" s="57">
        <f>Tabla2[[#This Row],[Sin tapabocas]]/Tabla2[[#This Row],[Total]]</f>
        <v>0.15075376884422109</v>
      </c>
      <c r="Q699" s="58">
        <f>Tabla2[[#This Row],[Vendedor tapabocas bien puesto ]]/Tabla2[[#This Row],[Total vendedor]]</f>
        <v>0.40186915887850466</v>
      </c>
      <c r="R699" s="58">
        <f>Tabla2[[#This Row],[Vendedor sin tapabocas ]]/Tabla2[[#This Row],[Total vendedor]]</f>
        <v>0.10280373831775701</v>
      </c>
      <c r="S699" s="62"/>
    </row>
    <row r="700" spans="1:19" x14ac:dyDescent="0.25">
      <c r="A700" s="52">
        <f t="shared" si="26"/>
        <v>44456</v>
      </c>
      <c r="B700" s="28" t="s">
        <v>442</v>
      </c>
      <c r="C700" s="1" t="s">
        <v>61</v>
      </c>
      <c r="D700" s="1"/>
      <c r="E700" s="1"/>
      <c r="F700" s="1" t="s">
        <v>14</v>
      </c>
      <c r="G700" s="1">
        <v>200</v>
      </c>
      <c r="H700" s="2">
        <v>39</v>
      </c>
      <c r="I700" s="2">
        <v>10</v>
      </c>
      <c r="J700" s="2">
        <v>12</v>
      </c>
      <c r="K700" s="2">
        <v>20</v>
      </c>
      <c r="L700" s="2">
        <v>0</v>
      </c>
      <c r="M700" s="68">
        <f t="shared" si="27"/>
        <v>249</v>
      </c>
      <c r="N700" s="69">
        <f>Tabla2[[#This Row],[Vendedor tapabocas bien puesto ]]+Tabla2[[#This Row],[Vendedor tapabocas mal puesto ]]+Tabla2[[#This Row],[Vendedor sin tapabocas ]]</f>
        <v>32</v>
      </c>
      <c r="O700" s="57">
        <f>Tabla2[[#This Row],[Tapabocas bien puesto ]]/Tabla2[[#This Row],[Total]]</f>
        <v>0.80321285140562249</v>
      </c>
      <c r="P700" s="57">
        <f>Tabla2[[#This Row],[Sin tapabocas]]/Tabla2[[#This Row],[Total]]</f>
        <v>4.0160642570281124E-2</v>
      </c>
      <c r="Q700" s="58">
        <f>Tabla2[[#This Row],[Vendedor tapabocas bien puesto ]]/Tabla2[[#This Row],[Total vendedor]]</f>
        <v>0.375</v>
      </c>
      <c r="R700" s="58">
        <f>Tabla2[[#This Row],[Vendedor sin tapabocas ]]/Tabla2[[#This Row],[Total vendedor]]</f>
        <v>0</v>
      </c>
      <c r="S700" s="62"/>
    </row>
    <row r="701" spans="1:19" x14ac:dyDescent="0.25">
      <c r="A701" s="52">
        <f t="shared" si="26"/>
        <v>44456</v>
      </c>
      <c r="B701" s="28" t="s">
        <v>442</v>
      </c>
      <c r="C701" s="1" t="s">
        <v>61</v>
      </c>
      <c r="D701" s="1"/>
      <c r="E701" s="1"/>
      <c r="F701" s="1" t="s">
        <v>15</v>
      </c>
      <c r="G701" s="1">
        <v>222</v>
      </c>
      <c r="H701" s="2">
        <v>51</v>
      </c>
      <c r="I701" s="2">
        <v>17</v>
      </c>
      <c r="J701" s="2">
        <v>7</v>
      </c>
      <c r="K701" s="2">
        <v>8</v>
      </c>
      <c r="L701" s="2">
        <v>1</v>
      </c>
      <c r="M701" s="68">
        <f t="shared" si="27"/>
        <v>290</v>
      </c>
      <c r="N701" s="69">
        <f>Tabla2[[#This Row],[Vendedor tapabocas bien puesto ]]+Tabla2[[#This Row],[Vendedor tapabocas mal puesto ]]+Tabla2[[#This Row],[Vendedor sin tapabocas ]]</f>
        <v>16</v>
      </c>
      <c r="O701" s="57">
        <f>Tabla2[[#This Row],[Tapabocas bien puesto ]]/Tabla2[[#This Row],[Total]]</f>
        <v>0.76551724137931032</v>
      </c>
      <c r="P701" s="57">
        <f>Tabla2[[#This Row],[Sin tapabocas]]/Tabla2[[#This Row],[Total]]</f>
        <v>5.8620689655172413E-2</v>
      </c>
      <c r="Q701" s="58">
        <f>Tabla2[[#This Row],[Vendedor tapabocas bien puesto ]]/Tabla2[[#This Row],[Total vendedor]]</f>
        <v>0.4375</v>
      </c>
      <c r="R701" s="58">
        <f>Tabla2[[#This Row],[Vendedor sin tapabocas ]]/Tabla2[[#This Row],[Total vendedor]]</f>
        <v>6.25E-2</v>
      </c>
      <c r="S701" s="62"/>
    </row>
    <row r="702" spans="1:19" x14ac:dyDescent="0.25">
      <c r="A702" s="52">
        <f t="shared" si="26"/>
        <v>44456</v>
      </c>
      <c r="B702" s="28" t="s">
        <v>442</v>
      </c>
      <c r="C702" s="1" t="s">
        <v>61</v>
      </c>
      <c r="D702" s="1"/>
      <c r="E702" s="1"/>
      <c r="F702" s="1" t="s">
        <v>14</v>
      </c>
      <c r="G702" s="1">
        <v>79</v>
      </c>
      <c r="H702" s="2">
        <v>19</v>
      </c>
      <c r="I702" s="2">
        <v>5</v>
      </c>
      <c r="J702" s="2">
        <v>1</v>
      </c>
      <c r="K702" s="2">
        <v>4</v>
      </c>
      <c r="L702" s="2">
        <v>0</v>
      </c>
      <c r="M702" s="68">
        <f t="shared" si="27"/>
        <v>103</v>
      </c>
      <c r="N702" s="69">
        <f>Tabla2[[#This Row],[Vendedor tapabocas bien puesto ]]+Tabla2[[#This Row],[Vendedor tapabocas mal puesto ]]+Tabla2[[#This Row],[Vendedor sin tapabocas ]]</f>
        <v>5</v>
      </c>
      <c r="O702" s="57">
        <f>Tabla2[[#This Row],[Tapabocas bien puesto ]]/Tabla2[[#This Row],[Total]]</f>
        <v>0.76699029126213591</v>
      </c>
      <c r="P702" s="57">
        <f>Tabla2[[#This Row],[Sin tapabocas]]/Tabla2[[#This Row],[Total]]</f>
        <v>4.8543689320388349E-2</v>
      </c>
      <c r="Q702" s="58">
        <f>Tabla2[[#This Row],[Vendedor tapabocas bien puesto ]]/Tabla2[[#This Row],[Total vendedor]]</f>
        <v>0.2</v>
      </c>
      <c r="R702" s="58">
        <f>Tabla2[[#This Row],[Vendedor sin tapabocas ]]/Tabla2[[#This Row],[Total vendedor]]</f>
        <v>0</v>
      </c>
      <c r="S702" s="62"/>
    </row>
    <row r="703" spans="1:19" x14ac:dyDescent="0.25">
      <c r="A703" s="52">
        <f t="shared" si="26"/>
        <v>44456</v>
      </c>
      <c r="B703" s="28" t="s">
        <v>442</v>
      </c>
      <c r="C703" s="1" t="s">
        <v>67</v>
      </c>
      <c r="D703" s="1"/>
      <c r="E703" s="1"/>
      <c r="F703" s="1" t="s">
        <v>13</v>
      </c>
      <c r="G703" s="1">
        <v>15</v>
      </c>
      <c r="H703" s="2">
        <v>8</v>
      </c>
      <c r="I703" s="2">
        <v>2</v>
      </c>
      <c r="J703" s="2">
        <v>1</v>
      </c>
      <c r="K703" s="2">
        <v>0</v>
      </c>
      <c r="L703" s="2">
        <v>0</v>
      </c>
      <c r="M703" s="68">
        <f t="shared" si="27"/>
        <v>25</v>
      </c>
      <c r="N703" s="69">
        <f>Tabla2[[#This Row],[Vendedor tapabocas bien puesto ]]+Tabla2[[#This Row],[Vendedor tapabocas mal puesto ]]+Tabla2[[#This Row],[Vendedor sin tapabocas ]]</f>
        <v>1</v>
      </c>
      <c r="O703" s="57">
        <f>Tabla2[[#This Row],[Tapabocas bien puesto ]]/Tabla2[[#This Row],[Total]]</f>
        <v>0.6</v>
      </c>
      <c r="P703" s="57">
        <f>Tabla2[[#This Row],[Sin tapabocas]]/Tabla2[[#This Row],[Total]]</f>
        <v>0.08</v>
      </c>
      <c r="Q703" s="58">
        <f>Tabla2[[#This Row],[Vendedor tapabocas bien puesto ]]/Tabla2[[#This Row],[Total vendedor]]</f>
        <v>1</v>
      </c>
      <c r="R703" s="58">
        <f>Tabla2[[#This Row],[Vendedor sin tapabocas ]]/Tabla2[[#This Row],[Total vendedor]]</f>
        <v>0</v>
      </c>
      <c r="S703" s="62"/>
    </row>
    <row r="704" spans="1:19" x14ac:dyDescent="0.25">
      <c r="A704" s="52">
        <f t="shared" si="26"/>
        <v>44456</v>
      </c>
      <c r="B704" s="28" t="s">
        <v>442</v>
      </c>
      <c r="C704" s="1" t="s">
        <v>67</v>
      </c>
      <c r="D704" s="1"/>
      <c r="E704" s="1"/>
      <c r="F704" s="1" t="s">
        <v>14</v>
      </c>
      <c r="G704" s="1">
        <v>77</v>
      </c>
      <c r="H704" s="2">
        <v>37</v>
      </c>
      <c r="I704" s="2">
        <v>9</v>
      </c>
      <c r="J704" s="2">
        <v>10</v>
      </c>
      <c r="K704" s="2">
        <v>14</v>
      </c>
      <c r="L704" s="2">
        <v>4</v>
      </c>
      <c r="M704" s="68">
        <f t="shared" si="27"/>
        <v>123</v>
      </c>
      <c r="N704" s="69">
        <f>Tabla2[[#This Row],[Vendedor tapabocas bien puesto ]]+Tabla2[[#This Row],[Vendedor tapabocas mal puesto ]]+Tabla2[[#This Row],[Vendedor sin tapabocas ]]</f>
        <v>28</v>
      </c>
      <c r="O704" s="57">
        <f>Tabla2[[#This Row],[Tapabocas bien puesto ]]/Tabla2[[#This Row],[Total]]</f>
        <v>0.62601626016260159</v>
      </c>
      <c r="P704" s="57">
        <f>Tabla2[[#This Row],[Sin tapabocas]]/Tabla2[[#This Row],[Total]]</f>
        <v>7.3170731707317069E-2</v>
      </c>
      <c r="Q704" s="58">
        <f>Tabla2[[#This Row],[Vendedor tapabocas bien puesto ]]/Tabla2[[#This Row],[Total vendedor]]</f>
        <v>0.35714285714285715</v>
      </c>
      <c r="R704" s="58">
        <f>Tabla2[[#This Row],[Vendedor sin tapabocas ]]/Tabla2[[#This Row],[Total vendedor]]</f>
        <v>0.14285714285714285</v>
      </c>
      <c r="S704" s="62"/>
    </row>
    <row r="705" spans="1:19" x14ac:dyDescent="0.25">
      <c r="A705" s="52">
        <f t="shared" si="26"/>
        <v>44456</v>
      </c>
      <c r="B705" s="28" t="s">
        <v>442</v>
      </c>
      <c r="C705" s="1" t="s">
        <v>67</v>
      </c>
      <c r="D705" s="1"/>
      <c r="E705" s="1"/>
      <c r="F705" s="1" t="s">
        <v>14</v>
      </c>
      <c r="G705" s="1">
        <v>236</v>
      </c>
      <c r="H705" s="2">
        <v>71</v>
      </c>
      <c r="I705" s="2">
        <v>30</v>
      </c>
      <c r="J705" s="2">
        <v>31</v>
      </c>
      <c r="K705" s="2">
        <v>76</v>
      </c>
      <c r="L705" s="2">
        <v>21</v>
      </c>
      <c r="M705" s="68">
        <f t="shared" si="27"/>
        <v>337</v>
      </c>
      <c r="N705" s="69">
        <f>Tabla2[[#This Row],[Vendedor tapabocas bien puesto ]]+Tabla2[[#This Row],[Vendedor tapabocas mal puesto ]]+Tabla2[[#This Row],[Vendedor sin tapabocas ]]</f>
        <v>128</v>
      </c>
      <c r="O705" s="57">
        <f>Tabla2[[#This Row],[Tapabocas bien puesto ]]/Tabla2[[#This Row],[Total]]</f>
        <v>0.70029673590504449</v>
      </c>
      <c r="P705" s="57">
        <f>Tabla2[[#This Row],[Sin tapabocas]]/Tabla2[[#This Row],[Total]]</f>
        <v>8.9020771513353122E-2</v>
      </c>
      <c r="Q705" s="58">
        <f>Tabla2[[#This Row],[Vendedor tapabocas bien puesto ]]/Tabla2[[#This Row],[Total vendedor]]</f>
        <v>0.2421875</v>
      </c>
      <c r="R705" s="58">
        <f>Tabla2[[#This Row],[Vendedor sin tapabocas ]]/Tabla2[[#This Row],[Total vendedor]]</f>
        <v>0.1640625</v>
      </c>
      <c r="S705" s="62"/>
    </row>
    <row r="706" spans="1:19" x14ac:dyDescent="0.25">
      <c r="A706" s="52">
        <f t="shared" si="26"/>
        <v>44457</v>
      </c>
      <c r="B706" s="28" t="s">
        <v>443</v>
      </c>
      <c r="C706" s="1" t="s">
        <v>11</v>
      </c>
      <c r="D706" s="1"/>
      <c r="E706" s="1"/>
      <c r="F706" s="1" t="s">
        <v>13</v>
      </c>
      <c r="G706" s="1">
        <v>57</v>
      </c>
      <c r="H706" s="2">
        <v>60</v>
      </c>
      <c r="I706" s="2">
        <v>17</v>
      </c>
      <c r="J706" s="2">
        <v>15</v>
      </c>
      <c r="K706" s="2">
        <v>23</v>
      </c>
      <c r="L706" s="2">
        <v>11</v>
      </c>
      <c r="M706" s="68">
        <f t="shared" si="27"/>
        <v>134</v>
      </c>
      <c r="N706" s="69">
        <f>Tabla2[[#This Row],[Vendedor tapabocas bien puesto ]]+Tabla2[[#This Row],[Vendedor tapabocas mal puesto ]]+Tabla2[[#This Row],[Vendedor sin tapabocas ]]</f>
        <v>49</v>
      </c>
      <c r="O706" s="57">
        <f>Tabla2[[#This Row],[Tapabocas bien puesto ]]/Tabla2[[#This Row],[Total]]</f>
        <v>0.42537313432835822</v>
      </c>
      <c r="P706" s="57">
        <f>Tabla2[[#This Row],[Sin tapabocas]]/Tabla2[[#This Row],[Total]]</f>
        <v>0.12686567164179105</v>
      </c>
      <c r="Q706" s="58">
        <f>Tabla2[[#This Row],[Vendedor tapabocas bien puesto ]]/Tabla2[[#This Row],[Total vendedor]]</f>
        <v>0.30612244897959184</v>
      </c>
      <c r="R706" s="58">
        <f>Tabla2[[#This Row],[Vendedor sin tapabocas ]]/Tabla2[[#This Row],[Total vendedor]]</f>
        <v>0.22448979591836735</v>
      </c>
      <c r="S706" s="62"/>
    </row>
    <row r="707" spans="1:19" x14ac:dyDescent="0.25">
      <c r="A707" s="52">
        <f t="shared" si="26"/>
        <v>44457</v>
      </c>
      <c r="B707" s="28" t="s">
        <v>443</v>
      </c>
      <c r="C707" s="1" t="s">
        <v>11</v>
      </c>
      <c r="D707" s="1"/>
      <c r="E707" s="1"/>
      <c r="F707" s="1" t="s">
        <v>14</v>
      </c>
      <c r="G707" s="1">
        <v>273</v>
      </c>
      <c r="H707" s="2">
        <v>133</v>
      </c>
      <c r="I707" s="2">
        <v>31</v>
      </c>
      <c r="J707" s="2">
        <v>30</v>
      </c>
      <c r="K707" s="2">
        <v>85</v>
      </c>
      <c r="L707" s="2">
        <v>20</v>
      </c>
      <c r="M707" s="68">
        <f t="shared" si="27"/>
        <v>437</v>
      </c>
      <c r="N707" s="69">
        <f>Tabla2[[#This Row],[Vendedor tapabocas bien puesto ]]+Tabla2[[#This Row],[Vendedor tapabocas mal puesto ]]+Tabla2[[#This Row],[Vendedor sin tapabocas ]]</f>
        <v>135</v>
      </c>
      <c r="O707" s="57">
        <f>Tabla2[[#This Row],[Tapabocas bien puesto ]]/Tabla2[[#This Row],[Total]]</f>
        <v>0.62471395881006864</v>
      </c>
      <c r="P707" s="57">
        <f>Tabla2[[#This Row],[Sin tapabocas]]/Tabla2[[#This Row],[Total]]</f>
        <v>7.0938215102974822E-2</v>
      </c>
      <c r="Q707" s="58">
        <f>Tabla2[[#This Row],[Vendedor tapabocas bien puesto ]]/Tabla2[[#This Row],[Total vendedor]]</f>
        <v>0.22222222222222221</v>
      </c>
      <c r="R707" s="58">
        <f>Tabla2[[#This Row],[Vendedor sin tapabocas ]]/Tabla2[[#This Row],[Total vendedor]]</f>
        <v>0.14814814814814814</v>
      </c>
      <c r="S707" s="62"/>
    </row>
    <row r="708" spans="1:19" x14ac:dyDescent="0.25">
      <c r="A708" s="52">
        <f t="shared" si="26"/>
        <v>44457</v>
      </c>
      <c r="B708" s="28" t="s">
        <v>443</v>
      </c>
      <c r="C708" s="1" t="s">
        <v>11</v>
      </c>
      <c r="D708" s="1"/>
      <c r="E708" s="1"/>
      <c r="F708" s="1" t="s">
        <v>14</v>
      </c>
      <c r="G708" s="1">
        <v>97</v>
      </c>
      <c r="H708" s="2">
        <v>37</v>
      </c>
      <c r="I708" s="2">
        <v>36</v>
      </c>
      <c r="J708" s="2">
        <v>16</v>
      </c>
      <c r="K708" s="2">
        <v>27</v>
      </c>
      <c r="L708" s="2">
        <v>9</v>
      </c>
      <c r="M708" s="68">
        <f t="shared" si="27"/>
        <v>170</v>
      </c>
      <c r="N708" s="69">
        <f>Tabla2[[#This Row],[Vendedor tapabocas bien puesto ]]+Tabla2[[#This Row],[Vendedor tapabocas mal puesto ]]+Tabla2[[#This Row],[Vendedor sin tapabocas ]]</f>
        <v>52</v>
      </c>
      <c r="O708" s="57">
        <f>Tabla2[[#This Row],[Tapabocas bien puesto ]]/Tabla2[[#This Row],[Total]]</f>
        <v>0.57058823529411762</v>
      </c>
      <c r="P708" s="57">
        <f>Tabla2[[#This Row],[Sin tapabocas]]/Tabla2[[#This Row],[Total]]</f>
        <v>0.21176470588235294</v>
      </c>
      <c r="Q708" s="58">
        <f>Tabla2[[#This Row],[Vendedor tapabocas bien puesto ]]/Tabla2[[#This Row],[Total vendedor]]</f>
        <v>0.30769230769230771</v>
      </c>
      <c r="R708" s="58">
        <f>Tabla2[[#This Row],[Vendedor sin tapabocas ]]/Tabla2[[#This Row],[Total vendedor]]</f>
        <v>0.17307692307692307</v>
      </c>
      <c r="S708" s="62"/>
    </row>
    <row r="709" spans="1:19" x14ac:dyDescent="0.25">
      <c r="A709" s="52">
        <f t="shared" si="26"/>
        <v>44457</v>
      </c>
      <c r="B709" s="28" t="s">
        <v>443</v>
      </c>
      <c r="C709" s="1" t="s">
        <v>80</v>
      </c>
      <c r="D709" s="1"/>
      <c r="E709" s="1"/>
      <c r="F709" s="1" t="s">
        <v>14</v>
      </c>
      <c r="G709" s="1">
        <v>95</v>
      </c>
      <c r="H709" s="2">
        <v>52</v>
      </c>
      <c r="I709" s="2">
        <v>15</v>
      </c>
      <c r="J709" s="2">
        <v>4</v>
      </c>
      <c r="K709" s="2">
        <v>8</v>
      </c>
      <c r="L709" s="2">
        <v>4</v>
      </c>
      <c r="M709" s="68">
        <f t="shared" si="27"/>
        <v>162</v>
      </c>
      <c r="N709" s="69">
        <f>Tabla2[[#This Row],[Vendedor tapabocas bien puesto ]]+Tabla2[[#This Row],[Vendedor tapabocas mal puesto ]]+Tabla2[[#This Row],[Vendedor sin tapabocas ]]</f>
        <v>16</v>
      </c>
      <c r="O709" s="57">
        <f>Tabla2[[#This Row],[Tapabocas bien puesto ]]/Tabla2[[#This Row],[Total]]</f>
        <v>0.5864197530864198</v>
      </c>
      <c r="P709" s="57">
        <f>Tabla2[[#This Row],[Sin tapabocas]]/Tabla2[[#This Row],[Total]]</f>
        <v>9.2592592592592587E-2</v>
      </c>
      <c r="Q709" s="58">
        <f>Tabla2[[#This Row],[Vendedor tapabocas bien puesto ]]/Tabla2[[#This Row],[Total vendedor]]</f>
        <v>0.25</v>
      </c>
      <c r="R709" s="58">
        <f>Tabla2[[#This Row],[Vendedor sin tapabocas ]]/Tabla2[[#This Row],[Total vendedor]]</f>
        <v>0.25</v>
      </c>
      <c r="S709" s="62"/>
    </row>
    <row r="710" spans="1:19" x14ac:dyDescent="0.25">
      <c r="A710" s="52">
        <f t="shared" si="26"/>
        <v>44457</v>
      </c>
      <c r="B710" s="28" t="s">
        <v>443</v>
      </c>
      <c r="C710" s="1" t="s">
        <v>80</v>
      </c>
      <c r="D710" s="1"/>
      <c r="E710" s="1"/>
      <c r="F710" s="1" t="s">
        <v>14</v>
      </c>
      <c r="G710" s="1">
        <v>91</v>
      </c>
      <c r="H710" s="2">
        <v>55</v>
      </c>
      <c r="I710" s="2">
        <v>10</v>
      </c>
      <c r="J710" s="2">
        <v>21</v>
      </c>
      <c r="K710" s="2">
        <v>19</v>
      </c>
      <c r="L710" s="2">
        <v>6</v>
      </c>
      <c r="M710" s="68">
        <f t="shared" si="27"/>
        <v>156</v>
      </c>
      <c r="N710" s="69">
        <f>Tabla2[[#This Row],[Vendedor tapabocas bien puesto ]]+Tabla2[[#This Row],[Vendedor tapabocas mal puesto ]]+Tabla2[[#This Row],[Vendedor sin tapabocas ]]</f>
        <v>46</v>
      </c>
      <c r="O710" s="57">
        <f>Tabla2[[#This Row],[Tapabocas bien puesto ]]/Tabla2[[#This Row],[Total]]</f>
        <v>0.58333333333333337</v>
      </c>
      <c r="P710" s="57">
        <f>Tabla2[[#This Row],[Sin tapabocas]]/Tabla2[[#This Row],[Total]]</f>
        <v>6.4102564102564097E-2</v>
      </c>
      <c r="Q710" s="58">
        <f>Tabla2[[#This Row],[Vendedor tapabocas bien puesto ]]/Tabla2[[#This Row],[Total vendedor]]</f>
        <v>0.45652173913043476</v>
      </c>
      <c r="R710" s="58">
        <f>Tabla2[[#This Row],[Vendedor sin tapabocas ]]/Tabla2[[#This Row],[Total vendedor]]</f>
        <v>0.13043478260869565</v>
      </c>
      <c r="S710" s="62"/>
    </row>
    <row r="711" spans="1:19" x14ac:dyDescent="0.25">
      <c r="A711" s="52">
        <f t="shared" si="26"/>
        <v>44457</v>
      </c>
      <c r="B711" s="28" t="s">
        <v>443</v>
      </c>
      <c r="C711" s="1" t="s">
        <v>80</v>
      </c>
      <c r="D711" s="1"/>
      <c r="E711" s="1"/>
      <c r="F711" s="1" t="s">
        <v>15</v>
      </c>
      <c r="G711" s="1">
        <v>104</v>
      </c>
      <c r="H711" s="2">
        <v>125</v>
      </c>
      <c r="I711" s="2">
        <v>18</v>
      </c>
      <c r="J711" s="2">
        <v>33</v>
      </c>
      <c r="K711" s="2">
        <v>43</v>
      </c>
      <c r="L711" s="2">
        <v>13</v>
      </c>
      <c r="M711" s="68">
        <f t="shared" si="27"/>
        <v>247</v>
      </c>
      <c r="N711" s="69">
        <f>Tabla2[[#This Row],[Vendedor tapabocas bien puesto ]]+Tabla2[[#This Row],[Vendedor tapabocas mal puesto ]]+Tabla2[[#This Row],[Vendedor sin tapabocas ]]</f>
        <v>89</v>
      </c>
      <c r="O711" s="57">
        <f>Tabla2[[#This Row],[Tapabocas bien puesto ]]/Tabla2[[#This Row],[Total]]</f>
        <v>0.42105263157894735</v>
      </c>
      <c r="P711" s="57">
        <f>Tabla2[[#This Row],[Sin tapabocas]]/Tabla2[[#This Row],[Total]]</f>
        <v>7.28744939271255E-2</v>
      </c>
      <c r="Q711" s="58">
        <f>Tabla2[[#This Row],[Vendedor tapabocas bien puesto ]]/Tabla2[[#This Row],[Total vendedor]]</f>
        <v>0.3707865168539326</v>
      </c>
      <c r="R711" s="58">
        <f>Tabla2[[#This Row],[Vendedor sin tapabocas ]]/Tabla2[[#This Row],[Total vendedor]]</f>
        <v>0.14606741573033707</v>
      </c>
      <c r="S711" s="62"/>
    </row>
    <row r="712" spans="1:19" x14ac:dyDescent="0.25">
      <c r="A712" s="52">
        <f t="shared" si="26"/>
        <v>44457</v>
      </c>
      <c r="B712" s="28" t="s">
        <v>443</v>
      </c>
      <c r="C712" s="1" t="s">
        <v>36</v>
      </c>
      <c r="D712" s="1"/>
      <c r="E712" s="1"/>
      <c r="F712" s="1" t="s">
        <v>15</v>
      </c>
      <c r="G712" s="1">
        <v>265</v>
      </c>
      <c r="H712" s="2">
        <v>121</v>
      </c>
      <c r="I712" s="2">
        <v>25</v>
      </c>
      <c r="J712" s="2">
        <v>15</v>
      </c>
      <c r="K712" s="2">
        <v>27</v>
      </c>
      <c r="L712" s="2">
        <v>3</v>
      </c>
      <c r="M712" s="68">
        <f t="shared" si="27"/>
        <v>411</v>
      </c>
      <c r="N712" s="69">
        <f>Tabla2[[#This Row],[Vendedor tapabocas bien puesto ]]+Tabla2[[#This Row],[Vendedor tapabocas mal puesto ]]+Tabla2[[#This Row],[Vendedor sin tapabocas ]]</f>
        <v>45</v>
      </c>
      <c r="O712" s="57">
        <f>Tabla2[[#This Row],[Tapabocas bien puesto ]]/Tabla2[[#This Row],[Total]]</f>
        <v>0.64476885644768855</v>
      </c>
      <c r="P712" s="57">
        <f>Tabla2[[#This Row],[Sin tapabocas]]/Tabla2[[#This Row],[Total]]</f>
        <v>6.0827250608272508E-2</v>
      </c>
      <c r="Q712" s="58">
        <f>Tabla2[[#This Row],[Vendedor tapabocas bien puesto ]]/Tabla2[[#This Row],[Total vendedor]]</f>
        <v>0.33333333333333331</v>
      </c>
      <c r="R712" s="58">
        <f>Tabla2[[#This Row],[Vendedor sin tapabocas ]]/Tabla2[[#This Row],[Total vendedor]]</f>
        <v>6.6666666666666666E-2</v>
      </c>
      <c r="S712" s="62"/>
    </row>
    <row r="713" spans="1:19" x14ac:dyDescent="0.25">
      <c r="A713" s="52">
        <f t="shared" si="26"/>
        <v>44457</v>
      </c>
      <c r="B713" s="28" t="s">
        <v>443</v>
      </c>
      <c r="C713" s="1" t="s">
        <v>36</v>
      </c>
      <c r="D713" s="1"/>
      <c r="E713" s="1"/>
      <c r="F713" s="1" t="s">
        <v>14</v>
      </c>
      <c r="G713" s="1">
        <v>186</v>
      </c>
      <c r="H713" s="2">
        <v>126</v>
      </c>
      <c r="I713" s="2">
        <v>19</v>
      </c>
      <c r="J713" s="2">
        <v>13</v>
      </c>
      <c r="K713" s="2">
        <v>23</v>
      </c>
      <c r="L713" s="2">
        <v>2</v>
      </c>
      <c r="M713" s="68">
        <f t="shared" si="27"/>
        <v>331</v>
      </c>
      <c r="N713" s="69">
        <f>Tabla2[[#This Row],[Vendedor tapabocas bien puesto ]]+Tabla2[[#This Row],[Vendedor tapabocas mal puesto ]]+Tabla2[[#This Row],[Vendedor sin tapabocas ]]</f>
        <v>38</v>
      </c>
      <c r="O713" s="57">
        <f>Tabla2[[#This Row],[Tapabocas bien puesto ]]/Tabla2[[#This Row],[Total]]</f>
        <v>0.5619335347432024</v>
      </c>
      <c r="P713" s="57">
        <f>Tabla2[[#This Row],[Sin tapabocas]]/Tabla2[[#This Row],[Total]]</f>
        <v>5.7401812688821753E-2</v>
      </c>
      <c r="Q713" s="58">
        <f>Tabla2[[#This Row],[Vendedor tapabocas bien puesto ]]/Tabla2[[#This Row],[Total vendedor]]</f>
        <v>0.34210526315789475</v>
      </c>
      <c r="R713" s="58">
        <f>Tabla2[[#This Row],[Vendedor sin tapabocas ]]/Tabla2[[#This Row],[Total vendedor]]</f>
        <v>5.2631578947368418E-2</v>
      </c>
      <c r="S713" s="62"/>
    </row>
    <row r="714" spans="1:19" x14ac:dyDescent="0.25">
      <c r="A714" s="52">
        <f t="shared" si="26"/>
        <v>44457</v>
      </c>
      <c r="B714" s="28" t="s">
        <v>443</v>
      </c>
      <c r="C714" s="1" t="s">
        <v>36</v>
      </c>
      <c r="D714" s="1"/>
      <c r="E714" s="1"/>
      <c r="F714" s="1" t="s">
        <v>14</v>
      </c>
      <c r="G714" s="1">
        <v>57</v>
      </c>
      <c r="H714" s="2">
        <v>57</v>
      </c>
      <c r="I714" s="2">
        <v>0</v>
      </c>
      <c r="J714" s="2">
        <v>5</v>
      </c>
      <c r="K714" s="2">
        <v>0</v>
      </c>
      <c r="L714" s="2">
        <v>0</v>
      </c>
      <c r="M714" s="68">
        <f t="shared" si="27"/>
        <v>114</v>
      </c>
      <c r="N714" s="69">
        <f>Tabla2[[#This Row],[Vendedor tapabocas bien puesto ]]+Tabla2[[#This Row],[Vendedor tapabocas mal puesto ]]+Tabla2[[#This Row],[Vendedor sin tapabocas ]]</f>
        <v>5</v>
      </c>
      <c r="O714" s="57">
        <f>Tabla2[[#This Row],[Tapabocas bien puesto ]]/Tabla2[[#This Row],[Total]]</f>
        <v>0.5</v>
      </c>
      <c r="P714" s="57">
        <f>Tabla2[[#This Row],[Sin tapabocas]]/Tabla2[[#This Row],[Total]]</f>
        <v>0</v>
      </c>
      <c r="Q714" s="58">
        <f>Tabla2[[#This Row],[Vendedor tapabocas bien puesto ]]/Tabla2[[#This Row],[Total vendedor]]</f>
        <v>1</v>
      </c>
      <c r="R714" s="58">
        <f>Tabla2[[#This Row],[Vendedor sin tapabocas ]]/Tabla2[[#This Row],[Total vendedor]]</f>
        <v>0</v>
      </c>
      <c r="S714" s="62"/>
    </row>
    <row r="715" spans="1:19" x14ac:dyDescent="0.25">
      <c r="A715" s="52">
        <f t="shared" si="26"/>
        <v>44459</v>
      </c>
      <c r="B715" s="28" t="s">
        <v>444</v>
      </c>
      <c r="C715" s="1" t="s">
        <v>44</v>
      </c>
      <c r="D715" s="1"/>
      <c r="E715" s="1"/>
      <c r="F715" s="1" t="s">
        <v>13</v>
      </c>
      <c r="G715" s="1">
        <v>320</v>
      </c>
      <c r="H715" s="2">
        <v>97</v>
      </c>
      <c r="I715" s="2">
        <v>12</v>
      </c>
      <c r="J715" s="2">
        <v>17</v>
      </c>
      <c r="K715" s="2">
        <v>36</v>
      </c>
      <c r="L715" s="2">
        <v>8</v>
      </c>
      <c r="M715" s="68">
        <f t="shared" si="27"/>
        <v>429</v>
      </c>
      <c r="N715" s="69">
        <f>Tabla2[[#This Row],[Vendedor tapabocas bien puesto ]]+Tabla2[[#This Row],[Vendedor tapabocas mal puesto ]]+Tabla2[[#This Row],[Vendedor sin tapabocas ]]</f>
        <v>61</v>
      </c>
      <c r="O715" s="57">
        <f>Tabla2[[#This Row],[Tapabocas bien puesto ]]/Tabla2[[#This Row],[Total]]</f>
        <v>0.74592074592074598</v>
      </c>
      <c r="P715" s="57">
        <f>Tabla2[[#This Row],[Sin tapabocas]]/Tabla2[[#This Row],[Total]]</f>
        <v>2.7972027972027972E-2</v>
      </c>
      <c r="Q715" s="58">
        <f>Tabla2[[#This Row],[Vendedor tapabocas bien puesto ]]/Tabla2[[#This Row],[Total vendedor]]</f>
        <v>0.27868852459016391</v>
      </c>
      <c r="R715" s="58">
        <f>Tabla2[[#This Row],[Vendedor sin tapabocas ]]/Tabla2[[#This Row],[Total vendedor]]</f>
        <v>0.13114754098360656</v>
      </c>
      <c r="S715" s="62"/>
    </row>
    <row r="716" spans="1:19" x14ac:dyDescent="0.25">
      <c r="A716" s="52">
        <f t="shared" si="26"/>
        <v>44459</v>
      </c>
      <c r="B716" s="28" t="s">
        <v>444</v>
      </c>
      <c r="C716" s="1" t="s">
        <v>44</v>
      </c>
      <c r="D716" s="1"/>
      <c r="E716" s="1"/>
      <c r="F716" s="1" t="s">
        <v>14</v>
      </c>
      <c r="G716" s="1">
        <v>288</v>
      </c>
      <c r="H716" s="2">
        <v>80</v>
      </c>
      <c r="I716" s="2">
        <v>7</v>
      </c>
      <c r="J716" s="2">
        <v>15</v>
      </c>
      <c r="K716" s="2">
        <v>38</v>
      </c>
      <c r="L716" s="2">
        <v>1</v>
      </c>
      <c r="M716" s="68">
        <f t="shared" si="27"/>
        <v>375</v>
      </c>
      <c r="N716" s="69">
        <f>Tabla2[[#This Row],[Vendedor tapabocas bien puesto ]]+Tabla2[[#This Row],[Vendedor tapabocas mal puesto ]]+Tabla2[[#This Row],[Vendedor sin tapabocas ]]</f>
        <v>54</v>
      </c>
      <c r="O716" s="57">
        <f>Tabla2[[#This Row],[Tapabocas bien puesto ]]/Tabla2[[#This Row],[Total]]</f>
        <v>0.76800000000000002</v>
      </c>
      <c r="P716" s="57">
        <f>Tabla2[[#This Row],[Sin tapabocas]]/Tabla2[[#This Row],[Total]]</f>
        <v>1.8666666666666668E-2</v>
      </c>
      <c r="Q716" s="58">
        <f>Tabla2[[#This Row],[Vendedor tapabocas bien puesto ]]/Tabla2[[#This Row],[Total vendedor]]</f>
        <v>0.27777777777777779</v>
      </c>
      <c r="R716" s="58">
        <f>Tabla2[[#This Row],[Vendedor sin tapabocas ]]/Tabla2[[#This Row],[Total vendedor]]</f>
        <v>1.8518518518518517E-2</v>
      </c>
      <c r="S716" s="62"/>
    </row>
    <row r="717" spans="1:19" x14ac:dyDescent="0.25">
      <c r="A717" s="52">
        <f t="shared" si="26"/>
        <v>44459</v>
      </c>
      <c r="B717" s="28" t="s">
        <v>444</v>
      </c>
      <c r="C717" s="1" t="s">
        <v>44</v>
      </c>
      <c r="D717" s="1"/>
      <c r="E717" s="1"/>
      <c r="F717" s="1" t="s">
        <v>15</v>
      </c>
      <c r="G717" s="1">
        <v>196</v>
      </c>
      <c r="H717" s="2">
        <v>92</v>
      </c>
      <c r="I717" s="2">
        <v>17</v>
      </c>
      <c r="J717" s="2">
        <v>6</v>
      </c>
      <c r="K717" s="2">
        <v>4</v>
      </c>
      <c r="L717" s="2">
        <v>0</v>
      </c>
      <c r="M717" s="68">
        <f t="shared" si="27"/>
        <v>305</v>
      </c>
      <c r="N717" s="69">
        <f>Tabla2[[#This Row],[Vendedor tapabocas bien puesto ]]+Tabla2[[#This Row],[Vendedor tapabocas mal puesto ]]+Tabla2[[#This Row],[Vendedor sin tapabocas ]]</f>
        <v>10</v>
      </c>
      <c r="O717" s="57">
        <f>Tabla2[[#This Row],[Tapabocas bien puesto ]]/Tabla2[[#This Row],[Total]]</f>
        <v>0.64262295081967213</v>
      </c>
      <c r="P717" s="57">
        <f>Tabla2[[#This Row],[Sin tapabocas]]/Tabla2[[#This Row],[Total]]</f>
        <v>5.5737704918032788E-2</v>
      </c>
      <c r="Q717" s="58">
        <f>Tabla2[[#This Row],[Vendedor tapabocas bien puesto ]]/Tabla2[[#This Row],[Total vendedor]]</f>
        <v>0.6</v>
      </c>
      <c r="R717" s="58">
        <f>Tabla2[[#This Row],[Vendedor sin tapabocas ]]/Tabla2[[#This Row],[Total vendedor]]</f>
        <v>0</v>
      </c>
      <c r="S717" s="62"/>
    </row>
    <row r="718" spans="1:19" x14ac:dyDescent="0.25">
      <c r="A718" s="52">
        <f t="shared" si="26"/>
        <v>44459</v>
      </c>
      <c r="B718" s="28" t="s">
        <v>444</v>
      </c>
      <c r="C718" s="1" t="s">
        <v>65</v>
      </c>
      <c r="D718" s="1"/>
      <c r="E718" s="1"/>
      <c r="F718" s="1" t="s">
        <v>13</v>
      </c>
      <c r="G718" s="1">
        <v>48</v>
      </c>
      <c r="H718" s="2">
        <v>38</v>
      </c>
      <c r="I718" s="2">
        <v>10</v>
      </c>
      <c r="J718" s="2">
        <v>14</v>
      </c>
      <c r="K718" s="2">
        <v>24</v>
      </c>
      <c r="L718" s="2">
        <v>3</v>
      </c>
      <c r="M718" s="68">
        <f t="shared" si="27"/>
        <v>96</v>
      </c>
      <c r="N718" s="69">
        <f>Tabla2[[#This Row],[Vendedor tapabocas bien puesto ]]+Tabla2[[#This Row],[Vendedor tapabocas mal puesto ]]+Tabla2[[#This Row],[Vendedor sin tapabocas ]]</f>
        <v>41</v>
      </c>
      <c r="O718" s="57">
        <f>Tabla2[[#This Row],[Tapabocas bien puesto ]]/Tabla2[[#This Row],[Total]]</f>
        <v>0.5</v>
      </c>
      <c r="P718" s="57">
        <f>Tabla2[[#This Row],[Sin tapabocas]]/Tabla2[[#This Row],[Total]]</f>
        <v>0.10416666666666667</v>
      </c>
      <c r="Q718" s="58">
        <f>Tabla2[[#This Row],[Vendedor tapabocas bien puesto ]]/Tabla2[[#This Row],[Total vendedor]]</f>
        <v>0.34146341463414637</v>
      </c>
      <c r="R718" s="58">
        <f>Tabla2[[#This Row],[Vendedor sin tapabocas ]]/Tabla2[[#This Row],[Total vendedor]]</f>
        <v>7.3170731707317069E-2</v>
      </c>
      <c r="S718" s="62"/>
    </row>
    <row r="719" spans="1:19" x14ac:dyDescent="0.25">
      <c r="A719" s="52">
        <f t="shared" si="26"/>
        <v>44459</v>
      </c>
      <c r="B719" s="28" t="s">
        <v>444</v>
      </c>
      <c r="C719" s="1" t="s">
        <v>65</v>
      </c>
      <c r="D719" s="1"/>
      <c r="E719" s="1"/>
      <c r="F719" s="1" t="s">
        <v>14</v>
      </c>
      <c r="G719" s="1">
        <v>65</v>
      </c>
      <c r="H719" s="2">
        <v>90</v>
      </c>
      <c r="I719" s="2">
        <v>24</v>
      </c>
      <c r="J719" s="2">
        <v>31</v>
      </c>
      <c r="K719" s="2">
        <v>36</v>
      </c>
      <c r="L719" s="2">
        <v>9</v>
      </c>
      <c r="M719" s="68">
        <f t="shared" si="27"/>
        <v>179</v>
      </c>
      <c r="N719" s="69">
        <f>Tabla2[[#This Row],[Vendedor tapabocas bien puesto ]]+Tabla2[[#This Row],[Vendedor tapabocas mal puesto ]]+Tabla2[[#This Row],[Vendedor sin tapabocas ]]</f>
        <v>76</v>
      </c>
      <c r="O719" s="57">
        <f>Tabla2[[#This Row],[Tapabocas bien puesto ]]/Tabla2[[#This Row],[Total]]</f>
        <v>0.36312849162011174</v>
      </c>
      <c r="P719" s="57">
        <f>Tabla2[[#This Row],[Sin tapabocas]]/Tabla2[[#This Row],[Total]]</f>
        <v>0.13407821229050279</v>
      </c>
      <c r="Q719" s="58">
        <f>Tabla2[[#This Row],[Vendedor tapabocas bien puesto ]]/Tabla2[[#This Row],[Total vendedor]]</f>
        <v>0.40789473684210525</v>
      </c>
      <c r="R719" s="58">
        <f>Tabla2[[#This Row],[Vendedor sin tapabocas ]]/Tabla2[[#This Row],[Total vendedor]]</f>
        <v>0.11842105263157894</v>
      </c>
      <c r="S719" s="62"/>
    </row>
    <row r="720" spans="1:19" x14ac:dyDescent="0.25">
      <c r="A720" s="52">
        <f t="shared" ref="A720:A738" si="28">DATE(MID(B720,1,4),MID(B720,6,2),MID(B720,9,11))</f>
        <v>44459</v>
      </c>
      <c r="B720" s="28" t="s">
        <v>444</v>
      </c>
      <c r="C720" s="1" t="s">
        <v>65</v>
      </c>
      <c r="D720" s="1"/>
      <c r="E720" s="1"/>
      <c r="F720" s="1" t="s">
        <v>15</v>
      </c>
      <c r="G720" s="1">
        <v>73</v>
      </c>
      <c r="H720" s="2">
        <v>115</v>
      </c>
      <c r="I720" s="2">
        <v>6</v>
      </c>
      <c r="J720" s="2">
        <v>21</v>
      </c>
      <c r="K720" s="2">
        <v>20</v>
      </c>
      <c r="L720" s="2">
        <v>7</v>
      </c>
      <c r="M720" s="68">
        <f t="shared" ref="M720:M738" si="29">G720+H720+I720</f>
        <v>194</v>
      </c>
      <c r="N720" s="69">
        <f>Tabla2[[#This Row],[Vendedor tapabocas bien puesto ]]+Tabla2[[#This Row],[Vendedor tapabocas mal puesto ]]+Tabla2[[#This Row],[Vendedor sin tapabocas ]]</f>
        <v>48</v>
      </c>
      <c r="O720" s="57">
        <f>Tabla2[[#This Row],[Tapabocas bien puesto ]]/Tabla2[[#This Row],[Total]]</f>
        <v>0.37628865979381443</v>
      </c>
      <c r="P720" s="57">
        <f>Tabla2[[#This Row],[Sin tapabocas]]/Tabla2[[#This Row],[Total]]</f>
        <v>3.0927835051546393E-2</v>
      </c>
      <c r="Q720" s="58">
        <f>Tabla2[[#This Row],[Vendedor tapabocas bien puesto ]]/Tabla2[[#This Row],[Total vendedor]]</f>
        <v>0.4375</v>
      </c>
      <c r="R720" s="58">
        <f>Tabla2[[#This Row],[Vendedor sin tapabocas ]]/Tabla2[[#This Row],[Total vendedor]]</f>
        <v>0.14583333333333334</v>
      </c>
      <c r="S720" s="62"/>
    </row>
    <row r="721" spans="1:19" x14ac:dyDescent="0.25">
      <c r="A721" s="52">
        <f t="shared" si="28"/>
        <v>44459</v>
      </c>
      <c r="B721" s="28" t="s">
        <v>444</v>
      </c>
      <c r="C721" s="1" t="s">
        <v>48</v>
      </c>
      <c r="D721" s="1"/>
      <c r="E721" s="1"/>
      <c r="F721" s="1" t="s">
        <v>14</v>
      </c>
      <c r="G721" s="1">
        <v>78</v>
      </c>
      <c r="H721" s="2">
        <v>63</v>
      </c>
      <c r="I721" s="2">
        <v>13</v>
      </c>
      <c r="J721" s="2">
        <v>12</v>
      </c>
      <c r="K721" s="2">
        <v>16</v>
      </c>
      <c r="L721" s="2">
        <v>2</v>
      </c>
      <c r="M721" s="68">
        <f t="shared" si="29"/>
        <v>154</v>
      </c>
      <c r="N721" s="69">
        <f>Tabla2[[#This Row],[Vendedor tapabocas bien puesto ]]+Tabla2[[#This Row],[Vendedor tapabocas mal puesto ]]+Tabla2[[#This Row],[Vendedor sin tapabocas ]]</f>
        <v>30</v>
      </c>
      <c r="O721" s="57">
        <f>Tabla2[[#This Row],[Tapabocas bien puesto ]]/Tabla2[[#This Row],[Total]]</f>
        <v>0.50649350649350644</v>
      </c>
      <c r="P721" s="57">
        <f>Tabla2[[#This Row],[Sin tapabocas]]/Tabla2[[#This Row],[Total]]</f>
        <v>8.4415584415584416E-2</v>
      </c>
      <c r="Q721" s="58">
        <f>Tabla2[[#This Row],[Vendedor tapabocas bien puesto ]]/Tabla2[[#This Row],[Total vendedor]]</f>
        <v>0.4</v>
      </c>
      <c r="R721" s="58">
        <f>Tabla2[[#This Row],[Vendedor sin tapabocas ]]/Tabla2[[#This Row],[Total vendedor]]</f>
        <v>6.6666666666666666E-2</v>
      </c>
      <c r="S721" s="62"/>
    </row>
    <row r="722" spans="1:19" x14ac:dyDescent="0.25">
      <c r="A722" s="52">
        <f t="shared" si="28"/>
        <v>44459</v>
      </c>
      <c r="B722" s="28" t="s">
        <v>444</v>
      </c>
      <c r="C722" s="1" t="s">
        <v>48</v>
      </c>
      <c r="D722" s="1"/>
      <c r="E722" s="1"/>
      <c r="F722" s="1" t="s">
        <v>14</v>
      </c>
      <c r="G722" s="1">
        <v>144</v>
      </c>
      <c r="H722" s="2">
        <v>65</v>
      </c>
      <c r="I722" s="2">
        <v>5</v>
      </c>
      <c r="J722" s="2">
        <v>12</v>
      </c>
      <c r="K722" s="2">
        <v>22</v>
      </c>
      <c r="L722" s="2">
        <v>0</v>
      </c>
      <c r="M722" s="68">
        <f t="shared" si="29"/>
        <v>214</v>
      </c>
      <c r="N722" s="69">
        <f>Tabla2[[#This Row],[Vendedor tapabocas bien puesto ]]+Tabla2[[#This Row],[Vendedor tapabocas mal puesto ]]+Tabla2[[#This Row],[Vendedor sin tapabocas ]]</f>
        <v>34</v>
      </c>
      <c r="O722" s="57">
        <f>Tabla2[[#This Row],[Tapabocas bien puesto ]]/Tabla2[[#This Row],[Total]]</f>
        <v>0.67289719626168221</v>
      </c>
      <c r="P722" s="57">
        <f>Tabla2[[#This Row],[Sin tapabocas]]/Tabla2[[#This Row],[Total]]</f>
        <v>2.336448598130841E-2</v>
      </c>
      <c r="Q722" s="58">
        <f>Tabla2[[#This Row],[Vendedor tapabocas bien puesto ]]/Tabla2[[#This Row],[Total vendedor]]</f>
        <v>0.35294117647058826</v>
      </c>
      <c r="R722" s="58">
        <f>Tabla2[[#This Row],[Vendedor sin tapabocas ]]/Tabla2[[#This Row],[Total vendedor]]</f>
        <v>0</v>
      </c>
      <c r="S722" s="62"/>
    </row>
    <row r="723" spans="1:19" x14ac:dyDescent="0.25">
      <c r="A723" s="52">
        <f t="shared" si="28"/>
        <v>44459</v>
      </c>
      <c r="B723" s="28" t="s">
        <v>444</v>
      </c>
      <c r="C723" s="1" t="s">
        <v>48</v>
      </c>
      <c r="D723" s="1"/>
      <c r="E723" s="1"/>
      <c r="F723" s="1" t="s">
        <v>14</v>
      </c>
      <c r="G723" s="1">
        <v>111</v>
      </c>
      <c r="H723" s="2">
        <v>239</v>
      </c>
      <c r="I723" s="2">
        <v>121</v>
      </c>
      <c r="J723" s="2">
        <v>13</v>
      </c>
      <c r="K723" s="2">
        <v>5</v>
      </c>
      <c r="L723" s="2">
        <v>3</v>
      </c>
      <c r="M723" s="68">
        <f t="shared" si="29"/>
        <v>471</v>
      </c>
      <c r="N723" s="69">
        <f>Tabla2[[#This Row],[Vendedor tapabocas bien puesto ]]+Tabla2[[#This Row],[Vendedor tapabocas mal puesto ]]+Tabla2[[#This Row],[Vendedor sin tapabocas ]]</f>
        <v>21</v>
      </c>
      <c r="O723" s="57">
        <f>Tabla2[[#This Row],[Tapabocas bien puesto ]]/Tabla2[[#This Row],[Total]]</f>
        <v>0.2356687898089172</v>
      </c>
      <c r="P723" s="57">
        <f>Tabla2[[#This Row],[Sin tapabocas]]/Tabla2[[#This Row],[Total]]</f>
        <v>0.25690021231422505</v>
      </c>
      <c r="Q723" s="58">
        <f>Tabla2[[#This Row],[Vendedor tapabocas bien puesto ]]/Tabla2[[#This Row],[Total vendedor]]</f>
        <v>0.61904761904761907</v>
      </c>
      <c r="R723" s="58">
        <f>Tabla2[[#This Row],[Vendedor sin tapabocas ]]/Tabla2[[#This Row],[Total vendedor]]</f>
        <v>0.14285714285714285</v>
      </c>
      <c r="S723" s="62"/>
    </row>
    <row r="724" spans="1:19" x14ac:dyDescent="0.25">
      <c r="A724" s="52">
        <f t="shared" si="28"/>
        <v>44459</v>
      </c>
      <c r="B724" s="28" t="s">
        <v>444</v>
      </c>
      <c r="C724" s="1" t="s">
        <v>53</v>
      </c>
      <c r="D724" s="1"/>
      <c r="E724" s="1"/>
      <c r="F724" s="1" t="s">
        <v>15</v>
      </c>
      <c r="G724" s="1">
        <v>121</v>
      </c>
      <c r="H724" s="2">
        <v>30</v>
      </c>
      <c r="I724" s="2">
        <v>12</v>
      </c>
      <c r="J724" s="2">
        <v>8</v>
      </c>
      <c r="K724" s="2">
        <v>7</v>
      </c>
      <c r="L724" s="2">
        <v>0</v>
      </c>
      <c r="M724" s="68">
        <f t="shared" si="29"/>
        <v>163</v>
      </c>
      <c r="N724" s="69">
        <f>Tabla2[[#This Row],[Vendedor tapabocas bien puesto ]]+Tabla2[[#This Row],[Vendedor tapabocas mal puesto ]]+Tabla2[[#This Row],[Vendedor sin tapabocas ]]</f>
        <v>15</v>
      </c>
      <c r="O724" s="57">
        <f>Tabla2[[#This Row],[Tapabocas bien puesto ]]/Tabla2[[#This Row],[Total]]</f>
        <v>0.74233128834355833</v>
      </c>
      <c r="P724" s="57">
        <f>Tabla2[[#This Row],[Sin tapabocas]]/Tabla2[[#This Row],[Total]]</f>
        <v>7.3619631901840496E-2</v>
      </c>
      <c r="Q724" s="58">
        <f>Tabla2[[#This Row],[Vendedor tapabocas bien puesto ]]/Tabla2[[#This Row],[Total vendedor]]</f>
        <v>0.53333333333333333</v>
      </c>
      <c r="R724" s="58">
        <f>Tabla2[[#This Row],[Vendedor sin tapabocas ]]/Tabla2[[#This Row],[Total vendedor]]</f>
        <v>0</v>
      </c>
      <c r="S724" s="62"/>
    </row>
    <row r="725" spans="1:19" x14ac:dyDescent="0.25">
      <c r="A725" s="52">
        <f t="shared" si="28"/>
        <v>44459</v>
      </c>
      <c r="B725" s="28" t="s">
        <v>444</v>
      </c>
      <c r="C725" s="1" t="s">
        <v>53</v>
      </c>
      <c r="D725" s="1"/>
      <c r="E725" s="1"/>
      <c r="F725" s="1" t="s">
        <v>14</v>
      </c>
      <c r="G725" s="1">
        <v>98</v>
      </c>
      <c r="H725" s="2">
        <v>35</v>
      </c>
      <c r="I725" s="2">
        <v>14</v>
      </c>
      <c r="J725" s="2">
        <v>6</v>
      </c>
      <c r="K725" s="2">
        <v>8</v>
      </c>
      <c r="L725" s="2">
        <v>0</v>
      </c>
      <c r="M725" s="68">
        <f t="shared" si="29"/>
        <v>147</v>
      </c>
      <c r="N725" s="69">
        <f>Tabla2[[#This Row],[Vendedor tapabocas bien puesto ]]+Tabla2[[#This Row],[Vendedor tapabocas mal puesto ]]+Tabla2[[#This Row],[Vendedor sin tapabocas ]]</f>
        <v>14</v>
      </c>
      <c r="O725" s="57">
        <f>Tabla2[[#This Row],[Tapabocas bien puesto ]]/Tabla2[[#This Row],[Total]]</f>
        <v>0.66666666666666663</v>
      </c>
      <c r="P725" s="57">
        <f>Tabla2[[#This Row],[Sin tapabocas]]/Tabla2[[#This Row],[Total]]</f>
        <v>9.5238095238095233E-2</v>
      </c>
      <c r="Q725" s="58">
        <f>Tabla2[[#This Row],[Vendedor tapabocas bien puesto ]]/Tabla2[[#This Row],[Total vendedor]]</f>
        <v>0.42857142857142855</v>
      </c>
      <c r="R725" s="58">
        <f>Tabla2[[#This Row],[Vendedor sin tapabocas ]]/Tabla2[[#This Row],[Total vendedor]]</f>
        <v>0</v>
      </c>
      <c r="S725" s="62"/>
    </row>
    <row r="726" spans="1:19" x14ac:dyDescent="0.25">
      <c r="A726" s="52">
        <f t="shared" si="28"/>
        <v>44459</v>
      </c>
      <c r="B726" s="28" t="s">
        <v>444</v>
      </c>
      <c r="C726" s="1" t="s">
        <v>53</v>
      </c>
      <c r="D726" s="1"/>
      <c r="E726" s="1"/>
      <c r="F726" s="1" t="s">
        <v>13</v>
      </c>
      <c r="G726" s="1">
        <v>42</v>
      </c>
      <c r="H726" s="2">
        <v>22</v>
      </c>
      <c r="I726" s="2">
        <v>16</v>
      </c>
      <c r="J726" s="2">
        <v>1</v>
      </c>
      <c r="K726" s="2">
        <v>4</v>
      </c>
      <c r="L726" s="2">
        <v>0</v>
      </c>
      <c r="M726" s="68">
        <f t="shared" si="29"/>
        <v>80</v>
      </c>
      <c r="N726" s="69">
        <f>Tabla2[[#This Row],[Vendedor tapabocas bien puesto ]]+Tabla2[[#This Row],[Vendedor tapabocas mal puesto ]]+Tabla2[[#This Row],[Vendedor sin tapabocas ]]</f>
        <v>5</v>
      </c>
      <c r="O726" s="57">
        <f>Tabla2[[#This Row],[Tapabocas bien puesto ]]/Tabla2[[#This Row],[Total]]</f>
        <v>0.52500000000000002</v>
      </c>
      <c r="P726" s="57">
        <f>Tabla2[[#This Row],[Sin tapabocas]]/Tabla2[[#This Row],[Total]]</f>
        <v>0.2</v>
      </c>
      <c r="Q726" s="58">
        <f>Tabla2[[#This Row],[Vendedor tapabocas bien puesto ]]/Tabla2[[#This Row],[Total vendedor]]</f>
        <v>0.2</v>
      </c>
      <c r="R726" s="58">
        <f>Tabla2[[#This Row],[Vendedor sin tapabocas ]]/Tabla2[[#This Row],[Total vendedor]]</f>
        <v>0</v>
      </c>
      <c r="S726" s="62"/>
    </row>
    <row r="727" spans="1:19" x14ac:dyDescent="0.25">
      <c r="A727" s="52">
        <f t="shared" si="28"/>
        <v>44460</v>
      </c>
      <c r="B727" s="28" t="s">
        <v>445</v>
      </c>
      <c r="C727" s="1" t="s">
        <v>83</v>
      </c>
      <c r="D727" s="1"/>
      <c r="E727" s="1"/>
      <c r="F727" s="1" t="s">
        <v>14</v>
      </c>
      <c r="G727" s="1">
        <v>184</v>
      </c>
      <c r="H727" s="2">
        <v>78</v>
      </c>
      <c r="I727" s="2">
        <v>29</v>
      </c>
      <c r="J727" s="2">
        <v>48</v>
      </c>
      <c r="K727" s="2">
        <v>47</v>
      </c>
      <c r="L727" s="2">
        <v>16</v>
      </c>
      <c r="M727" s="68">
        <f t="shared" si="29"/>
        <v>291</v>
      </c>
      <c r="N727" s="69">
        <f>Tabla2[[#This Row],[Vendedor tapabocas bien puesto ]]+Tabla2[[#This Row],[Vendedor tapabocas mal puesto ]]+Tabla2[[#This Row],[Vendedor sin tapabocas ]]</f>
        <v>111</v>
      </c>
      <c r="O727" s="57">
        <f>Tabla2[[#This Row],[Tapabocas bien puesto ]]/Tabla2[[#This Row],[Total]]</f>
        <v>0.63230240549828176</v>
      </c>
      <c r="P727" s="57">
        <f>Tabla2[[#This Row],[Sin tapabocas]]/Tabla2[[#This Row],[Total]]</f>
        <v>9.9656357388316158E-2</v>
      </c>
      <c r="Q727" s="58">
        <f>Tabla2[[#This Row],[Vendedor tapabocas bien puesto ]]/Tabla2[[#This Row],[Total vendedor]]</f>
        <v>0.43243243243243246</v>
      </c>
      <c r="R727" s="58">
        <f>Tabla2[[#This Row],[Vendedor sin tapabocas ]]/Tabla2[[#This Row],[Total vendedor]]</f>
        <v>0.14414414414414414</v>
      </c>
      <c r="S727" s="62"/>
    </row>
    <row r="728" spans="1:19" x14ac:dyDescent="0.25">
      <c r="A728" s="52">
        <f t="shared" si="28"/>
        <v>44460</v>
      </c>
      <c r="B728" s="28" t="s">
        <v>445</v>
      </c>
      <c r="C728" s="1" t="s">
        <v>83</v>
      </c>
      <c r="D728" s="1"/>
      <c r="E728" s="1"/>
      <c r="F728" s="1" t="s">
        <v>14</v>
      </c>
      <c r="G728" s="1">
        <v>177</v>
      </c>
      <c r="H728" s="2">
        <v>67</v>
      </c>
      <c r="I728" s="2">
        <v>12</v>
      </c>
      <c r="J728" s="2">
        <v>20</v>
      </c>
      <c r="K728" s="2">
        <v>20</v>
      </c>
      <c r="L728" s="2">
        <v>20</v>
      </c>
      <c r="M728" s="68">
        <f t="shared" si="29"/>
        <v>256</v>
      </c>
      <c r="N728" s="69">
        <f>Tabla2[[#This Row],[Vendedor tapabocas bien puesto ]]+Tabla2[[#This Row],[Vendedor tapabocas mal puesto ]]+Tabla2[[#This Row],[Vendedor sin tapabocas ]]</f>
        <v>60</v>
      </c>
      <c r="O728" s="57">
        <f>Tabla2[[#This Row],[Tapabocas bien puesto ]]/Tabla2[[#This Row],[Total]]</f>
        <v>0.69140625</v>
      </c>
      <c r="P728" s="57">
        <f>Tabla2[[#This Row],[Sin tapabocas]]/Tabla2[[#This Row],[Total]]</f>
        <v>4.6875E-2</v>
      </c>
      <c r="Q728" s="58">
        <f>Tabla2[[#This Row],[Vendedor tapabocas bien puesto ]]/Tabla2[[#This Row],[Total vendedor]]</f>
        <v>0.33333333333333331</v>
      </c>
      <c r="R728" s="58">
        <f>Tabla2[[#This Row],[Vendedor sin tapabocas ]]/Tabla2[[#This Row],[Total vendedor]]</f>
        <v>0.33333333333333331</v>
      </c>
      <c r="S728" s="62"/>
    </row>
    <row r="729" spans="1:19" x14ac:dyDescent="0.25">
      <c r="A729" s="52">
        <f t="shared" si="28"/>
        <v>44460</v>
      </c>
      <c r="B729" s="28" t="s">
        <v>445</v>
      </c>
      <c r="C729" s="1" t="s">
        <v>83</v>
      </c>
      <c r="D729" s="1"/>
      <c r="E729" s="1"/>
      <c r="F729" s="1" t="s">
        <v>14</v>
      </c>
      <c r="G729" s="1">
        <v>121</v>
      </c>
      <c r="H729" s="2">
        <v>47</v>
      </c>
      <c r="I729" s="2">
        <v>12</v>
      </c>
      <c r="J729" s="2">
        <v>22</v>
      </c>
      <c r="K729" s="2">
        <v>14</v>
      </c>
      <c r="L729" s="2">
        <v>8</v>
      </c>
      <c r="M729" s="68">
        <f t="shared" si="29"/>
        <v>180</v>
      </c>
      <c r="N729" s="69">
        <f>Tabla2[[#This Row],[Vendedor tapabocas bien puesto ]]+Tabla2[[#This Row],[Vendedor tapabocas mal puesto ]]+Tabla2[[#This Row],[Vendedor sin tapabocas ]]</f>
        <v>44</v>
      </c>
      <c r="O729" s="57">
        <f>Tabla2[[#This Row],[Tapabocas bien puesto ]]/Tabla2[[#This Row],[Total]]</f>
        <v>0.67222222222222228</v>
      </c>
      <c r="P729" s="57">
        <f>Tabla2[[#This Row],[Sin tapabocas]]/Tabla2[[#This Row],[Total]]</f>
        <v>6.6666666666666666E-2</v>
      </c>
      <c r="Q729" s="58">
        <f>Tabla2[[#This Row],[Vendedor tapabocas bien puesto ]]/Tabla2[[#This Row],[Total vendedor]]</f>
        <v>0.5</v>
      </c>
      <c r="R729" s="58">
        <f>Tabla2[[#This Row],[Vendedor sin tapabocas ]]/Tabla2[[#This Row],[Total vendedor]]</f>
        <v>0.18181818181818182</v>
      </c>
      <c r="S729" s="62"/>
    </row>
    <row r="730" spans="1:19" x14ac:dyDescent="0.25">
      <c r="A730" s="52">
        <f t="shared" si="28"/>
        <v>44460</v>
      </c>
      <c r="B730" s="28" t="s">
        <v>445</v>
      </c>
      <c r="C730" s="1" t="s">
        <v>16</v>
      </c>
      <c r="D730" s="1"/>
      <c r="E730" s="1"/>
      <c r="F730" s="1" t="s">
        <v>14</v>
      </c>
      <c r="G730" s="1">
        <v>192</v>
      </c>
      <c r="H730" s="2">
        <v>37</v>
      </c>
      <c r="I730" s="2">
        <v>22</v>
      </c>
      <c r="J730" s="2">
        <v>28</v>
      </c>
      <c r="K730" s="2">
        <v>39</v>
      </c>
      <c r="L730" s="2">
        <v>25</v>
      </c>
      <c r="M730" s="68">
        <f t="shared" si="29"/>
        <v>251</v>
      </c>
      <c r="N730" s="69">
        <f>Tabla2[[#This Row],[Vendedor tapabocas bien puesto ]]+Tabla2[[#This Row],[Vendedor tapabocas mal puesto ]]+Tabla2[[#This Row],[Vendedor sin tapabocas ]]</f>
        <v>92</v>
      </c>
      <c r="O730" s="57">
        <f>Tabla2[[#This Row],[Tapabocas bien puesto ]]/Tabla2[[#This Row],[Total]]</f>
        <v>0.76494023904382469</v>
      </c>
      <c r="P730" s="57">
        <f>Tabla2[[#This Row],[Sin tapabocas]]/Tabla2[[#This Row],[Total]]</f>
        <v>8.7649402390438252E-2</v>
      </c>
      <c r="Q730" s="58">
        <f>Tabla2[[#This Row],[Vendedor tapabocas bien puesto ]]/Tabla2[[#This Row],[Total vendedor]]</f>
        <v>0.30434782608695654</v>
      </c>
      <c r="R730" s="58">
        <f>Tabla2[[#This Row],[Vendedor sin tapabocas ]]/Tabla2[[#This Row],[Total vendedor]]</f>
        <v>0.27173913043478259</v>
      </c>
      <c r="S730" s="62"/>
    </row>
    <row r="731" spans="1:19" x14ac:dyDescent="0.25">
      <c r="A731" s="52">
        <f t="shared" si="28"/>
        <v>44460</v>
      </c>
      <c r="B731" s="28" t="s">
        <v>445</v>
      </c>
      <c r="C731" s="1" t="s">
        <v>16</v>
      </c>
      <c r="D731" s="1"/>
      <c r="E731" s="1"/>
      <c r="F731" s="1" t="s">
        <v>13</v>
      </c>
      <c r="G731" s="1">
        <v>237</v>
      </c>
      <c r="H731" s="2">
        <v>46</v>
      </c>
      <c r="I731" s="2">
        <v>23</v>
      </c>
      <c r="J731" s="2">
        <v>58</v>
      </c>
      <c r="K731" s="2">
        <v>91</v>
      </c>
      <c r="L731" s="2">
        <v>47</v>
      </c>
      <c r="M731" s="68">
        <f t="shared" si="29"/>
        <v>306</v>
      </c>
      <c r="N731" s="69">
        <f>Tabla2[[#This Row],[Vendedor tapabocas bien puesto ]]+Tabla2[[#This Row],[Vendedor tapabocas mal puesto ]]+Tabla2[[#This Row],[Vendedor sin tapabocas ]]</f>
        <v>196</v>
      </c>
      <c r="O731" s="57">
        <f>Tabla2[[#This Row],[Tapabocas bien puesto ]]/Tabla2[[#This Row],[Total]]</f>
        <v>0.77450980392156865</v>
      </c>
      <c r="P731" s="57">
        <f>Tabla2[[#This Row],[Sin tapabocas]]/Tabla2[[#This Row],[Total]]</f>
        <v>7.5163398692810454E-2</v>
      </c>
      <c r="Q731" s="58">
        <f>Tabla2[[#This Row],[Vendedor tapabocas bien puesto ]]/Tabla2[[#This Row],[Total vendedor]]</f>
        <v>0.29591836734693877</v>
      </c>
      <c r="R731" s="58">
        <f>Tabla2[[#This Row],[Vendedor sin tapabocas ]]/Tabla2[[#This Row],[Total vendedor]]</f>
        <v>0.23979591836734693</v>
      </c>
      <c r="S731" s="62"/>
    </row>
    <row r="732" spans="1:19" x14ac:dyDescent="0.25">
      <c r="A732" s="52">
        <f t="shared" si="28"/>
        <v>44460</v>
      </c>
      <c r="B732" s="28" t="s">
        <v>445</v>
      </c>
      <c r="C732" s="1" t="s">
        <v>16</v>
      </c>
      <c r="D732" s="1"/>
      <c r="E732" s="1"/>
      <c r="F732" s="1" t="s">
        <v>15</v>
      </c>
      <c r="G732" s="1">
        <v>178</v>
      </c>
      <c r="H732" s="2">
        <v>42</v>
      </c>
      <c r="I732" s="2">
        <v>17</v>
      </c>
      <c r="J732" s="2">
        <v>15</v>
      </c>
      <c r="K732" s="2">
        <v>20</v>
      </c>
      <c r="L732" s="2">
        <v>7</v>
      </c>
      <c r="M732" s="68">
        <f t="shared" si="29"/>
        <v>237</v>
      </c>
      <c r="N732" s="69">
        <f>Tabla2[[#This Row],[Vendedor tapabocas bien puesto ]]+Tabla2[[#This Row],[Vendedor tapabocas mal puesto ]]+Tabla2[[#This Row],[Vendedor sin tapabocas ]]</f>
        <v>42</v>
      </c>
      <c r="O732" s="57">
        <f>Tabla2[[#This Row],[Tapabocas bien puesto ]]/Tabla2[[#This Row],[Total]]</f>
        <v>0.75105485232067515</v>
      </c>
      <c r="P732" s="57">
        <f>Tabla2[[#This Row],[Sin tapabocas]]/Tabla2[[#This Row],[Total]]</f>
        <v>7.1729957805907171E-2</v>
      </c>
      <c r="Q732" s="58">
        <f>Tabla2[[#This Row],[Vendedor tapabocas bien puesto ]]/Tabla2[[#This Row],[Total vendedor]]</f>
        <v>0.35714285714285715</v>
      </c>
      <c r="R732" s="58">
        <f>Tabla2[[#This Row],[Vendedor sin tapabocas ]]/Tabla2[[#This Row],[Total vendedor]]</f>
        <v>0.16666666666666666</v>
      </c>
      <c r="S732" s="62"/>
    </row>
    <row r="733" spans="1:19" x14ac:dyDescent="0.25">
      <c r="A733" s="52">
        <f t="shared" si="28"/>
        <v>44460</v>
      </c>
      <c r="B733" s="28" t="s">
        <v>445</v>
      </c>
      <c r="C733" s="1" t="s">
        <v>30</v>
      </c>
      <c r="D733" s="1"/>
      <c r="E733" s="1"/>
      <c r="F733" s="1" t="s">
        <v>13</v>
      </c>
      <c r="G733" s="1">
        <v>58</v>
      </c>
      <c r="H733" s="2">
        <v>48</v>
      </c>
      <c r="I733" s="2">
        <v>16</v>
      </c>
      <c r="J733" s="2">
        <v>4</v>
      </c>
      <c r="K733" s="2">
        <v>3</v>
      </c>
      <c r="L733" s="2">
        <v>0</v>
      </c>
      <c r="M733" s="68">
        <f t="shared" si="29"/>
        <v>122</v>
      </c>
      <c r="N733" s="69">
        <f>Tabla2[[#This Row],[Vendedor tapabocas bien puesto ]]+Tabla2[[#This Row],[Vendedor tapabocas mal puesto ]]+Tabla2[[#This Row],[Vendedor sin tapabocas ]]</f>
        <v>7</v>
      </c>
      <c r="O733" s="57">
        <f>Tabla2[[#This Row],[Tapabocas bien puesto ]]/Tabla2[[#This Row],[Total]]</f>
        <v>0.47540983606557374</v>
      </c>
      <c r="P733" s="57">
        <f>Tabla2[[#This Row],[Sin tapabocas]]/Tabla2[[#This Row],[Total]]</f>
        <v>0.13114754098360656</v>
      </c>
      <c r="Q733" s="58">
        <f>Tabla2[[#This Row],[Vendedor tapabocas bien puesto ]]/Tabla2[[#This Row],[Total vendedor]]</f>
        <v>0.5714285714285714</v>
      </c>
      <c r="R733" s="58">
        <f>Tabla2[[#This Row],[Vendedor sin tapabocas ]]/Tabla2[[#This Row],[Total vendedor]]</f>
        <v>0</v>
      </c>
      <c r="S733" s="62"/>
    </row>
    <row r="734" spans="1:19" x14ac:dyDescent="0.25">
      <c r="A734" s="52">
        <f t="shared" si="28"/>
        <v>44460</v>
      </c>
      <c r="B734" s="28" t="s">
        <v>445</v>
      </c>
      <c r="C734" s="1" t="s">
        <v>30</v>
      </c>
      <c r="D734" s="1"/>
      <c r="E734" s="1"/>
      <c r="F734" s="1" t="s">
        <v>14</v>
      </c>
      <c r="G734" s="1">
        <v>282</v>
      </c>
      <c r="H734" s="2">
        <v>107</v>
      </c>
      <c r="I734" s="2">
        <v>11</v>
      </c>
      <c r="J734" s="2">
        <v>14</v>
      </c>
      <c r="K734" s="2">
        <v>24</v>
      </c>
      <c r="L734" s="2">
        <v>5</v>
      </c>
      <c r="M734" s="68">
        <f t="shared" si="29"/>
        <v>400</v>
      </c>
      <c r="N734" s="69">
        <f>Tabla2[[#This Row],[Vendedor tapabocas bien puesto ]]+Tabla2[[#This Row],[Vendedor tapabocas mal puesto ]]+Tabla2[[#This Row],[Vendedor sin tapabocas ]]</f>
        <v>43</v>
      </c>
      <c r="O734" s="57">
        <f>Tabla2[[#This Row],[Tapabocas bien puesto ]]/Tabla2[[#This Row],[Total]]</f>
        <v>0.70499999999999996</v>
      </c>
      <c r="P734" s="57">
        <f>Tabla2[[#This Row],[Sin tapabocas]]/Tabla2[[#This Row],[Total]]</f>
        <v>2.75E-2</v>
      </c>
      <c r="Q734" s="58">
        <f>Tabla2[[#This Row],[Vendedor tapabocas bien puesto ]]/Tabla2[[#This Row],[Total vendedor]]</f>
        <v>0.32558139534883723</v>
      </c>
      <c r="R734" s="58">
        <f>Tabla2[[#This Row],[Vendedor sin tapabocas ]]/Tabla2[[#This Row],[Total vendedor]]</f>
        <v>0.11627906976744186</v>
      </c>
      <c r="S734" s="62"/>
    </row>
    <row r="735" spans="1:19" x14ac:dyDescent="0.25">
      <c r="A735" s="52">
        <f t="shared" si="28"/>
        <v>44460</v>
      </c>
      <c r="B735" s="28" t="s">
        <v>445</v>
      </c>
      <c r="C735" s="1" t="s">
        <v>30</v>
      </c>
      <c r="D735" s="1"/>
      <c r="E735" s="1"/>
      <c r="F735" s="1" t="s">
        <v>14</v>
      </c>
      <c r="G735" s="1">
        <v>198</v>
      </c>
      <c r="H735" s="2">
        <v>115</v>
      </c>
      <c r="I735" s="2">
        <v>11</v>
      </c>
      <c r="J735" s="2">
        <v>51</v>
      </c>
      <c r="K735" s="2">
        <v>80</v>
      </c>
      <c r="L735" s="2">
        <v>8</v>
      </c>
      <c r="M735" s="68">
        <f t="shared" si="29"/>
        <v>324</v>
      </c>
      <c r="N735" s="69">
        <f>Tabla2[[#This Row],[Vendedor tapabocas bien puesto ]]+Tabla2[[#This Row],[Vendedor tapabocas mal puesto ]]+Tabla2[[#This Row],[Vendedor sin tapabocas ]]</f>
        <v>139</v>
      </c>
      <c r="O735" s="57">
        <f>Tabla2[[#This Row],[Tapabocas bien puesto ]]/Tabla2[[#This Row],[Total]]</f>
        <v>0.61111111111111116</v>
      </c>
      <c r="P735" s="57">
        <f>Tabla2[[#This Row],[Sin tapabocas]]/Tabla2[[#This Row],[Total]]</f>
        <v>3.3950617283950615E-2</v>
      </c>
      <c r="Q735" s="58">
        <f>Tabla2[[#This Row],[Vendedor tapabocas bien puesto ]]/Tabla2[[#This Row],[Total vendedor]]</f>
        <v>0.36690647482014388</v>
      </c>
      <c r="R735" s="58">
        <f>Tabla2[[#This Row],[Vendedor sin tapabocas ]]/Tabla2[[#This Row],[Total vendedor]]</f>
        <v>5.7553956834532377E-2</v>
      </c>
      <c r="S735" s="62"/>
    </row>
    <row r="736" spans="1:19" x14ac:dyDescent="0.25">
      <c r="A736" s="52">
        <f t="shared" si="28"/>
        <v>44460</v>
      </c>
      <c r="B736" s="28" t="s">
        <v>445</v>
      </c>
      <c r="C736" s="1" t="s">
        <v>110</v>
      </c>
      <c r="D736" s="1"/>
      <c r="E736" s="1"/>
      <c r="F736" s="1" t="s">
        <v>14</v>
      </c>
      <c r="G736" s="1">
        <v>105</v>
      </c>
      <c r="H736" s="2">
        <v>77</v>
      </c>
      <c r="I736" s="2">
        <v>32</v>
      </c>
      <c r="J736" s="2">
        <v>0</v>
      </c>
      <c r="K736" s="2">
        <v>5</v>
      </c>
      <c r="L736" s="2">
        <v>3</v>
      </c>
      <c r="M736" s="68">
        <f t="shared" si="29"/>
        <v>214</v>
      </c>
      <c r="N736" s="69">
        <f>Tabla2[[#This Row],[Vendedor tapabocas bien puesto ]]+Tabla2[[#This Row],[Vendedor tapabocas mal puesto ]]+Tabla2[[#This Row],[Vendedor sin tapabocas ]]</f>
        <v>8</v>
      </c>
      <c r="O736" s="57">
        <f>Tabla2[[#This Row],[Tapabocas bien puesto ]]/Tabla2[[#This Row],[Total]]</f>
        <v>0.49065420560747663</v>
      </c>
      <c r="P736" s="57">
        <f>Tabla2[[#This Row],[Sin tapabocas]]/Tabla2[[#This Row],[Total]]</f>
        <v>0.14953271028037382</v>
      </c>
      <c r="Q736" s="58">
        <f>Tabla2[[#This Row],[Vendedor tapabocas bien puesto ]]/Tabla2[[#This Row],[Total vendedor]]</f>
        <v>0</v>
      </c>
      <c r="R736" s="58">
        <f>Tabla2[[#This Row],[Vendedor sin tapabocas ]]/Tabla2[[#This Row],[Total vendedor]]</f>
        <v>0.375</v>
      </c>
      <c r="S736" s="62"/>
    </row>
    <row r="737" spans="1:19" x14ac:dyDescent="0.25">
      <c r="A737" s="52">
        <f t="shared" si="28"/>
        <v>44460</v>
      </c>
      <c r="B737" s="28" t="s">
        <v>445</v>
      </c>
      <c r="C737" s="1" t="s">
        <v>110</v>
      </c>
      <c r="D737" s="1"/>
      <c r="E737" s="1"/>
      <c r="F737" s="1" t="s">
        <v>13</v>
      </c>
      <c r="G737" s="1">
        <v>13</v>
      </c>
      <c r="H737" s="2">
        <v>11</v>
      </c>
      <c r="I737" s="2">
        <v>7</v>
      </c>
      <c r="J737" s="2">
        <v>0</v>
      </c>
      <c r="K737" s="2">
        <v>0</v>
      </c>
      <c r="L737" s="2">
        <v>0</v>
      </c>
      <c r="M737" s="68">
        <f t="shared" si="29"/>
        <v>31</v>
      </c>
      <c r="N737" s="69">
        <f>Tabla2[[#This Row],[Vendedor tapabocas bien puesto ]]+Tabla2[[#This Row],[Vendedor tapabocas mal puesto ]]+Tabla2[[#This Row],[Vendedor sin tapabocas ]]</f>
        <v>0</v>
      </c>
      <c r="O737" s="57">
        <f>Tabla2[[#This Row],[Tapabocas bien puesto ]]/Tabla2[[#This Row],[Total]]</f>
        <v>0.41935483870967744</v>
      </c>
      <c r="P737" s="57">
        <f>Tabla2[[#This Row],[Sin tapabocas]]/Tabla2[[#This Row],[Total]]</f>
        <v>0.22580645161290322</v>
      </c>
      <c r="Q737" s="58">
        <v>0</v>
      </c>
      <c r="R737" s="58">
        <v>0</v>
      </c>
      <c r="S737" s="62"/>
    </row>
    <row r="738" spans="1:19" x14ac:dyDescent="0.25">
      <c r="A738" s="64">
        <f t="shared" si="28"/>
        <v>44460</v>
      </c>
      <c r="B738" s="65" t="s">
        <v>445</v>
      </c>
      <c r="C738" s="66" t="s">
        <v>110</v>
      </c>
      <c r="D738" s="66"/>
      <c r="E738" s="66"/>
      <c r="F738" s="66" t="s">
        <v>15</v>
      </c>
      <c r="G738" s="66">
        <v>118</v>
      </c>
      <c r="H738" s="67">
        <v>85</v>
      </c>
      <c r="I738" s="67">
        <v>4</v>
      </c>
      <c r="J738" s="67">
        <v>6</v>
      </c>
      <c r="K738" s="67">
        <v>19</v>
      </c>
      <c r="L738" s="67">
        <v>4</v>
      </c>
      <c r="M738" s="68">
        <f t="shared" si="29"/>
        <v>207</v>
      </c>
      <c r="N738" s="69">
        <f>Tabla2[[#This Row],[Vendedor tapabocas bien puesto ]]+Tabla2[[#This Row],[Vendedor tapabocas mal puesto ]]+Tabla2[[#This Row],[Vendedor sin tapabocas ]]</f>
        <v>29</v>
      </c>
      <c r="O738" s="59">
        <f>Tabla2[[#This Row],[Tapabocas bien puesto ]]/Tabla2[[#This Row],[Total]]</f>
        <v>0.57004830917874394</v>
      </c>
      <c r="P738" s="59">
        <f>Tabla2[[#This Row],[Sin tapabocas]]/Tabla2[[#This Row],[Total]]</f>
        <v>1.932367149758454E-2</v>
      </c>
      <c r="Q738" s="60">
        <f>Tabla2[[#This Row],[Vendedor tapabocas bien puesto ]]/Tabla2[[#This Row],[Total vendedor]]</f>
        <v>0.20689655172413793</v>
      </c>
      <c r="R738" s="60">
        <f>Tabla2[[#This Row],[Vendedor sin tapabocas ]]/Tabla2[[#This Row],[Total vendedor]]</f>
        <v>0.13793103448275862</v>
      </c>
      <c r="S738" s="62"/>
    </row>
    <row r="739" spans="1:19" x14ac:dyDescent="0.25">
      <c r="O739"/>
      <c r="P739" s="61"/>
      <c r="S739" s="62"/>
    </row>
    <row r="740" spans="1:19" x14ac:dyDescent="0.25">
      <c r="O740"/>
      <c r="P740" s="61"/>
      <c r="S740" s="62"/>
    </row>
    <row r="741" spans="1:19" x14ac:dyDescent="0.25">
      <c r="O741"/>
      <c r="P741" s="61"/>
      <c r="S741" s="62"/>
    </row>
    <row r="742" spans="1:19" x14ac:dyDescent="0.25">
      <c r="O742"/>
      <c r="P742" s="61"/>
      <c r="S742" s="62"/>
    </row>
    <row r="743" spans="1:19" x14ac:dyDescent="0.25">
      <c r="O743"/>
      <c r="P743" s="61"/>
      <c r="S743" s="62"/>
    </row>
  </sheetData>
  <sortState xmlns:xlrd2="http://schemas.microsoft.com/office/spreadsheetml/2017/richdata2" ref="B2:J567">
    <sortCondition ref="B2:B567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6107F-D048-4CF7-8C4D-FE042BE4F6A1}">
  <dimension ref="B2:V112"/>
  <sheetViews>
    <sheetView zoomScale="30" zoomScaleNormal="30" workbookViewId="0">
      <selection activeCell="H90" sqref="H90"/>
    </sheetView>
  </sheetViews>
  <sheetFormatPr baseColWidth="10" defaultRowHeight="15" x14ac:dyDescent="0.25"/>
  <cols>
    <col min="1" max="1" width="6.5703125" customWidth="1"/>
    <col min="2" max="2" width="19" customWidth="1"/>
    <col min="8" max="8" width="16" customWidth="1"/>
    <col min="9" max="13" width="16.28515625" customWidth="1"/>
    <col min="14" max="14" width="30.85546875" customWidth="1"/>
    <col min="15" max="18" width="16.28515625" customWidth="1"/>
    <col min="20" max="20" width="16.28515625" customWidth="1"/>
  </cols>
  <sheetData>
    <row r="2" spans="2:22" ht="21" x14ac:dyDescent="0.35">
      <c r="B2" s="6" t="s">
        <v>234</v>
      </c>
    </row>
    <row r="6" spans="2:22" x14ac:dyDescent="0.25">
      <c r="J6" s="7"/>
      <c r="K6" s="7"/>
      <c r="L6" s="7"/>
    </row>
    <row r="7" spans="2:22" x14ac:dyDescent="0.25">
      <c r="J7" s="7"/>
      <c r="K7" s="7"/>
      <c r="L7" s="7"/>
    </row>
    <row r="8" spans="2:22" x14ac:dyDescent="0.25">
      <c r="J8" s="7"/>
      <c r="K8" s="7"/>
      <c r="L8" s="7"/>
      <c r="V8" s="8" t="s">
        <v>235</v>
      </c>
    </row>
    <row r="9" spans="2:22" x14ac:dyDescent="0.25">
      <c r="J9" s="7"/>
      <c r="K9" s="7"/>
      <c r="L9" s="7"/>
    </row>
    <row r="10" spans="2:22" x14ac:dyDescent="0.25">
      <c r="J10" s="7"/>
      <c r="K10" s="7"/>
      <c r="L10" s="7"/>
    </row>
    <row r="13" spans="2:22" x14ac:dyDescent="0.25">
      <c r="B13" t="s">
        <v>236</v>
      </c>
      <c r="E13" s="9"/>
      <c r="J13" s="9"/>
      <c r="K13" s="9"/>
      <c r="L13" s="9"/>
    </row>
    <row r="14" spans="2:22" x14ac:dyDescent="0.25">
      <c r="B14" t="s">
        <v>237</v>
      </c>
      <c r="C14" s="10">
        <f>+E47</f>
        <v>130210</v>
      </c>
      <c r="D14" s="9">
        <f>+C15/C16</f>
        <v>2.7885723062744797E-2</v>
      </c>
      <c r="E14" s="9" t="s">
        <v>238</v>
      </c>
      <c r="F14" s="7">
        <v>0.98757387482951964</v>
      </c>
      <c r="J14" s="9"/>
      <c r="K14" s="9"/>
      <c r="L14" s="9"/>
    </row>
    <row r="15" spans="2:22" x14ac:dyDescent="0.25">
      <c r="B15" t="s">
        <v>239</v>
      </c>
      <c r="C15" s="10">
        <f>+F47</f>
        <v>3631</v>
      </c>
      <c r="D15" s="9">
        <f>+C14/C16</f>
        <v>1</v>
      </c>
      <c r="E15" s="9" t="s">
        <v>240</v>
      </c>
      <c r="F15" s="7">
        <v>0.8572963019794384</v>
      </c>
      <c r="J15" s="9"/>
      <c r="K15" s="9"/>
      <c r="L15" s="9"/>
    </row>
    <row r="16" spans="2:22" x14ac:dyDescent="0.25">
      <c r="C16" s="10">
        <f>+E47</f>
        <v>130210</v>
      </c>
      <c r="E16" s="9"/>
      <c r="J16" s="7"/>
      <c r="K16" s="7"/>
      <c r="L16" s="7"/>
    </row>
    <row r="17" spans="2:21" x14ac:dyDescent="0.25">
      <c r="B17" s="9" t="s">
        <v>241</v>
      </c>
      <c r="C17" s="10">
        <f>+E47</f>
        <v>130210</v>
      </c>
      <c r="D17" s="9">
        <f>+C17/C19</f>
        <v>0.97287079445013114</v>
      </c>
      <c r="J17" s="7"/>
      <c r="K17" s="7"/>
      <c r="L17" s="7"/>
    </row>
    <row r="18" spans="2:21" x14ac:dyDescent="0.25">
      <c r="B18" t="s">
        <v>242</v>
      </c>
      <c r="C18" s="10">
        <f>+C47</f>
        <v>106864</v>
      </c>
      <c r="D18" s="9">
        <f>+C18/C17</f>
        <v>0.82070501497580828</v>
      </c>
      <c r="E18" s="9"/>
    </row>
    <row r="19" spans="2:21" x14ac:dyDescent="0.25">
      <c r="B19" t="s">
        <v>236</v>
      </c>
      <c r="C19" s="35">
        <f>+G47</f>
        <v>133841</v>
      </c>
      <c r="E19" s="9"/>
      <c r="J19" s="7"/>
      <c r="K19" s="7"/>
      <c r="L19" s="7"/>
    </row>
    <row r="20" spans="2:21" x14ac:dyDescent="0.25">
      <c r="J20" s="7"/>
      <c r="K20" s="7"/>
      <c r="L20" s="7"/>
      <c r="M20" s="9"/>
      <c r="N20" s="9"/>
      <c r="O20" s="9"/>
      <c r="P20" s="9"/>
      <c r="Q20" s="9"/>
      <c r="R20" s="9"/>
      <c r="T20" s="9"/>
    </row>
    <row r="21" spans="2:21" x14ac:dyDescent="0.25">
      <c r="J21" s="7"/>
      <c r="K21" s="7"/>
      <c r="L21" s="7"/>
      <c r="M21" s="9"/>
      <c r="N21" s="9"/>
      <c r="O21" s="9"/>
      <c r="P21" s="9"/>
      <c r="Q21" s="9"/>
      <c r="R21" s="9"/>
      <c r="T21" s="9"/>
    </row>
    <row r="22" spans="2:21" x14ac:dyDescent="0.25">
      <c r="I22" s="7"/>
      <c r="J22" s="7"/>
      <c r="K22" s="7"/>
      <c r="L22" s="7"/>
      <c r="M22" s="9"/>
      <c r="N22" s="9"/>
      <c r="O22" s="9"/>
      <c r="P22" s="9"/>
      <c r="Q22" s="9"/>
      <c r="R22" s="9"/>
      <c r="T22" s="9"/>
    </row>
    <row r="23" spans="2:21" x14ac:dyDescent="0.25">
      <c r="J23" s="7"/>
      <c r="K23" s="7"/>
      <c r="L23" s="7"/>
      <c r="M23" s="9"/>
      <c r="N23" s="9"/>
      <c r="O23" s="9"/>
      <c r="P23" s="9"/>
      <c r="Q23" s="9"/>
      <c r="R23" s="9"/>
      <c r="T23" s="9"/>
    </row>
    <row r="24" spans="2:21" x14ac:dyDescent="0.25">
      <c r="I24" s="7"/>
      <c r="J24" s="7"/>
      <c r="K24" s="7"/>
      <c r="L24" s="7"/>
      <c r="M24" s="9"/>
      <c r="N24" s="9"/>
      <c r="O24" s="9"/>
      <c r="P24" s="9"/>
      <c r="Q24" s="9"/>
      <c r="R24" s="9"/>
      <c r="T24" s="9"/>
    </row>
    <row r="25" spans="2:21" x14ac:dyDescent="0.25">
      <c r="I25" s="7"/>
      <c r="J25" s="7"/>
      <c r="K25" s="7"/>
      <c r="L25" s="7"/>
      <c r="M25" s="9"/>
      <c r="N25" s="9"/>
      <c r="O25" s="9"/>
      <c r="P25" s="9"/>
      <c r="Q25" s="9"/>
      <c r="R25" s="9"/>
      <c r="T25" s="9"/>
    </row>
    <row r="26" spans="2:21" ht="15.75" x14ac:dyDescent="0.25">
      <c r="B26" s="11" t="s">
        <v>342</v>
      </c>
      <c r="M26" s="9"/>
      <c r="N26" s="9"/>
      <c r="O26" s="9"/>
      <c r="P26" s="9"/>
      <c r="Q26" s="9"/>
      <c r="R26" s="9"/>
      <c r="T26" s="9"/>
    </row>
    <row r="27" spans="2:21" x14ac:dyDescent="0.25">
      <c r="B27" s="1" t="s">
        <v>243</v>
      </c>
      <c r="C27" s="1" t="s">
        <v>5</v>
      </c>
      <c r="D27" s="1" t="s">
        <v>6</v>
      </c>
      <c r="E27" s="1" t="s">
        <v>244</v>
      </c>
      <c r="F27" s="1" t="s">
        <v>245</v>
      </c>
      <c r="G27" s="1" t="s">
        <v>246</v>
      </c>
      <c r="H27" s="1" t="s">
        <v>247</v>
      </c>
      <c r="I27" s="1" t="s">
        <v>248</v>
      </c>
      <c r="J27" s="1" t="s">
        <v>249</v>
      </c>
      <c r="K27" s="1" t="s">
        <v>243</v>
      </c>
      <c r="L27" s="1" t="s">
        <v>248</v>
      </c>
      <c r="M27" s="1" t="s">
        <v>249</v>
      </c>
      <c r="N27" s="9"/>
      <c r="O27" s="9"/>
      <c r="P27" s="9"/>
      <c r="Q27" s="9"/>
      <c r="R27" s="9"/>
      <c r="S27" s="9"/>
      <c r="U27" s="9"/>
    </row>
    <row r="28" spans="2:21" x14ac:dyDescent="0.25">
      <c r="B28" s="1" t="s">
        <v>58</v>
      </c>
      <c r="C28" s="1">
        <v>8769</v>
      </c>
      <c r="D28" s="1">
        <v>1964</v>
      </c>
      <c r="E28" s="1">
        <f t="shared" ref="E28:E46" si="0">+SUM(C28:D28)</f>
        <v>10733</v>
      </c>
      <c r="F28" s="1">
        <v>305</v>
      </c>
      <c r="G28" s="14">
        <f t="shared" ref="G28:G46" si="1">+SUM(C28,D28,F28)</f>
        <v>11038</v>
      </c>
      <c r="H28" s="12">
        <f t="shared" ref="H28:H46" si="2">+G28/135677</f>
        <v>8.135498279000862E-2</v>
      </c>
      <c r="I28" s="12">
        <f t="shared" ref="I28:I46" si="3">+E28/G28</f>
        <v>0.97236818264178293</v>
      </c>
      <c r="J28" s="12">
        <f t="shared" ref="J28:J46" si="4">+C28/E28</f>
        <v>0.81701295071275504</v>
      </c>
      <c r="K28" s="1" t="s">
        <v>48</v>
      </c>
      <c r="L28" s="12">
        <v>0.93587916785408953</v>
      </c>
      <c r="M28" s="12">
        <v>0.77101096224116927</v>
      </c>
      <c r="N28" s="13"/>
      <c r="O28" s="9"/>
      <c r="P28" s="9"/>
      <c r="Q28" s="9"/>
      <c r="R28" s="9"/>
      <c r="S28" s="9"/>
      <c r="U28" s="9"/>
    </row>
    <row r="29" spans="2:21" x14ac:dyDescent="0.25">
      <c r="B29" s="1" t="s">
        <v>26</v>
      </c>
      <c r="C29" s="1">
        <v>6601</v>
      </c>
      <c r="D29" s="1">
        <v>1104</v>
      </c>
      <c r="E29" s="1">
        <f t="shared" si="0"/>
        <v>7705</v>
      </c>
      <c r="F29" s="1">
        <v>174</v>
      </c>
      <c r="G29" s="14">
        <f t="shared" si="1"/>
        <v>7879</v>
      </c>
      <c r="H29" s="12">
        <f t="shared" si="2"/>
        <v>5.8071743921224675E-2</v>
      </c>
      <c r="I29" s="12">
        <f t="shared" si="3"/>
        <v>0.97791597918517581</v>
      </c>
      <c r="J29" s="12">
        <f t="shared" si="4"/>
        <v>0.85671641791044773</v>
      </c>
      <c r="K29" s="1" t="s">
        <v>11</v>
      </c>
      <c r="L29" s="12">
        <v>0.95032323919700579</v>
      </c>
      <c r="M29" s="12">
        <v>0.77246688148943787</v>
      </c>
      <c r="N29" s="13"/>
      <c r="O29" s="9"/>
      <c r="P29" s="9"/>
      <c r="Q29" s="9"/>
      <c r="R29" s="9"/>
      <c r="S29" s="9"/>
      <c r="U29" s="9"/>
    </row>
    <row r="30" spans="2:21" x14ac:dyDescent="0.25">
      <c r="B30" s="1" t="s">
        <v>53</v>
      </c>
      <c r="C30" s="1">
        <v>6289</v>
      </c>
      <c r="D30" s="1">
        <v>1397</v>
      </c>
      <c r="E30" s="1">
        <f t="shared" si="0"/>
        <v>7686</v>
      </c>
      <c r="F30" s="1">
        <v>129</v>
      </c>
      <c r="G30" s="14">
        <f t="shared" si="1"/>
        <v>7815</v>
      </c>
      <c r="H30" s="12">
        <f t="shared" si="2"/>
        <v>5.7600035378140728E-2</v>
      </c>
      <c r="I30" s="12">
        <f t="shared" si="3"/>
        <v>0.9834932821497121</v>
      </c>
      <c r="J30" s="12">
        <f t="shared" si="4"/>
        <v>0.81824095758521986</v>
      </c>
      <c r="K30" s="1" t="s">
        <v>18</v>
      </c>
      <c r="L30" s="12">
        <v>0.96133942161339425</v>
      </c>
      <c r="M30" s="12">
        <v>0.78673210892970236</v>
      </c>
      <c r="N30" s="13"/>
      <c r="O30" s="9"/>
      <c r="P30" s="9"/>
      <c r="Q30" s="9"/>
      <c r="R30" s="9"/>
      <c r="S30" s="9"/>
      <c r="U30" s="9"/>
    </row>
    <row r="31" spans="2:21" x14ac:dyDescent="0.25">
      <c r="B31" s="1" t="s">
        <v>36</v>
      </c>
      <c r="C31" s="1">
        <v>6589</v>
      </c>
      <c r="D31" s="1">
        <v>991</v>
      </c>
      <c r="E31" s="1">
        <f t="shared" si="0"/>
        <v>7580</v>
      </c>
      <c r="F31" s="1">
        <v>111</v>
      </c>
      <c r="G31" s="14">
        <f t="shared" si="1"/>
        <v>7691</v>
      </c>
      <c r="H31" s="12">
        <f t="shared" si="2"/>
        <v>5.6686100075915596E-2</v>
      </c>
      <c r="I31" s="12">
        <f t="shared" si="3"/>
        <v>0.98556754648290212</v>
      </c>
      <c r="J31" s="12">
        <f t="shared" si="4"/>
        <v>0.86926121372031662</v>
      </c>
      <c r="K31" s="1" t="s">
        <v>67</v>
      </c>
      <c r="L31" s="12">
        <v>0.96377220186072743</v>
      </c>
      <c r="M31" s="12">
        <v>0.78704109989761595</v>
      </c>
      <c r="N31" s="9"/>
      <c r="O31" s="9"/>
      <c r="P31" s="9"/>
      <c r="Q31" s="9"/>
      <c r="R31" s="9"/>
      <c r="S31" s="9"/>
      <c r="U31" s="9"/>
    </row>
    <row r="32" spans="2:21" x14ac:dyDescent="0.25">
      <c r="B32" s="1" t="s">
        <v>65</v>
      </c>
      <c r="C32" s="1">
        <v>5970</v>
      </c>
      <c r="D32" s="1">
        <v>1408</v>
      </c>
      <c r="E32" s="1">
        <f t="shared" si="0"/>
        <v>7378</v>
      </c>
      <c r="F32" s="1">
        <v>181</v>
      </c>
      <c r="G32" s="14">
        <f t="shared" si="1"/>
        <v>7559</v>
      </c>
      <c r="H32" s="12">
        <f t="shared" si="2"/>
        <v>5.571320120580496E-2</v>
      </c>
      <c r="I32" s="12">
        <f t="shared" si="3"/>
        <v>0.97605503373462099</v>
      </c>
      <c r="J32" s="12">
        <f t="shared" si="4"/>
        <v>0.80916237462727025</v>
      </c>
      <c r="K32" s="1" t="s">
        <v>16</v>
      </c>
      <c r="L32" s="12">
        <v>0.96600471221810835</v>
      </c>
      <c r="M32" s="12">
        <v>0.78763066202090593</v>
      </c>
      <c r="N32" s="13"/>
      <c r="O32" s="9"/>
      <c r="P32" s="9"/>
      <c r="Q32" s="9"/>
      <c r="R32" s="9"/>
      <c r="S32" s="9"/>
      <c r="U32" s="9"/>
    </row>
    <row r="33" spans="2:21" x14ac:dyDescent="0.25">
      <c r="B33" s="1" t="s">
        <v>61</v>
      </c>
      <c r="C33" s="1">
        <v>6490</v>
      </c>
      <c r="D33" s="1">
        <v>835</v>
      </c>
      <c r="E33" s="1">
        <f t="shared" si="0"/>
        <v>7325</v>
      </c>
      <c r="F33" s="1">
        <v>91</v>
      </c>
      <c r="G33" s="14">
        <f t="shared" si="1"/>
        <v>7416</v>
      </c>
      <c r="H33" s="12">
        <f t="shared" si="2"/>
        <v>5.4659227429851777E-2</v>
      </c>
      <c r="I33" s="12">
        <f t="shared" si="3"/>
        <v>0.98772923408845736</v>
      </c>
      <c r="J33" s="12">
        <f t="shared" si="4"/>
        <v>0.8860068259385665</v>
      </c>
      <c r="K33" s="1" t="s">
        <v>110</v>
      </c>
      <c r="L33" s="12">
        <v>0.96753083312358423</v>
      </c>
      <c r="M33" s="12">
        <v>0.78563995837669098</v>
      </c>
      <c r="N33" s="13"/>
      <c r="O33" s="9"/>
      <c r="P33" s="9"/>
      <c r="Q33" s="9"/>
      <c r="R33" s="9"/>
      <c r="S33" s="9"/>
      <c r="U33" s="9"/>
    </row>
    <row r="34" spans="2:21" x14ac:dyDescent="0.25">
      <c r="B34" s="1" t="s">
        <v>40</v>
      </c>
      <c r="C34" s="1">
        <v>6108</v>
      </c>
      <c r="D34" s="1">
        <v>1097</v>
      </c>
      <c r="E34" s="1">
        <f t="shared" si="0"/>
        <v>7205</v>
      </c>
      <c r="F34" s="1">
        <v>171</v>
      </c>
      <c r="G34" s="14">
        <f t="shared" si="1"/>
        <v>7376</v>
      </c>
      <c r="H34" s="12">
        <f t="shared" si="2"/>
        <v>5.4364409590424316E-2</v>
      </c>
      <c r="I34" s="12">
        <f t="shared" si="3"/>
        <v>0.97681670281995658</v>
      </c>
      <c r="J34" s="12">
        <f t="shared" si="4"/>
        <v>0.84774462179042331</v>
      </c>
      <c r="K34" s="1" t="s">
        <v>30</v>
      </c>
      <c r="L34" s="12">
        <v>0.96999271667880549</v>
      </c>
      <c r="M34" s="12">
        <v>0.78585373179156026</v>
      </c>
      <c r="N34" s="9"/>
    </row>
    <row r="35" spans="2:21" x14ac:dyDescent="0.25">
      <c r="B35" s="1" t="s">
        <v>24</v>
      </c>
      <c r="C35" s="1">
        <v>6094</v>
      </c>
      <c r="D35" s="1">
        <v>1031</v>
      </c>
      <c r="E35" s="1">
        <f t="shared" si="0"/>
        <v>7125</v>
      </c>
      <c r="F35" s="1">
        <v>164</v>
      </c>
      <c r="G35" s="14">
        <f t="shared" si="1"/>
        <v>7289</v>
      </c>
      <c r="H35" s="12">
        <f t="shared" si="2"/>
        <v>5.3723180789669582E-2</v>
      </c>
      <c r="I35" s="12">
        <f t="shared" si="3"/>
        <v>0.97750034298257649</v>
      </c>
      <c r="J35" s="12">
        <f t="shared" si="4"/>
        <v>0.85529824561403511</v>
      </c>
      <c r="K35" s="1" t="s">
        <v>58</v>
      </c>
      <c r="L35" s="12">
        <v>0.97236818264178293</v>
      </c>
      <c r="M35" s="12">
        <v>0.81701295071275504</v>
      </c>
      <c r="N35" s="13"/>
    </row>
    <row r="36" spans="2:21" x14ac:dyDescent="0.25">
      <c r="B36" s="1" t="s">
        <v>34</v>
      </c>
      <c r="C36" s="1">
        <v>6052</v>
      </c>
      <c r="D36" s="1">
        <v>1013</v>
      </c>
      <c r="E36" s="1">
        <f t="shared" si="0"/>
        <v>7065</v>
      </c>
      <c r="F36" s="1">
        <v>91</v>
      </c>
      <c r="G36" s="14">
        <f t="shared" si="1"/>
        <v>7156</v>
      </c>
      <c r="H36" s="12">
        <f t="shared" si="2"/>
        <v>5.2742911473573267E-2</v>
      </c>
      <c r="I36" s="12">
        <f t="shared" si="3"/>
        <v>0.98728339854667413</v>
      </c>
      <c r="J36" s="12">
        <f t="shared" si="4"/>
        <v>0.85661712668082091</v>
      </c>
      <c r="K36" s="1" t="s">
        <v>80</v>
      </c>
      <c r="L36" s="12">
        <v>0.97383598255732173</v>
      </c>
      <c r="M36" s="12">
        <v>0.78145312725696947</v>
      </c>
      <c r="N36" s="13"/>
    </row>
    <row r="37" spans="2:21" x14ac:dyDescent="0.25">
      <c r="B37" s="1" t="s">
        <v>80</v>
      </c>
      <c r="C37" s="1">
        <v>5410</v>
      </c>
      <c r="D37" s="1">
        <v>1513</v>
      </c>
      <c r="E37" s="1">
        <f t="shared" si="0"/>
        <v>6923</v>
      </c>
      <c r="F37" s="1">
        <v>186</v>
      </c>
      <c r="G37" s="14">
        <f t="shared" si="1"/>
        <v>7109</v>
      </c>
      <c r="H37" s="12">
        <f t="shared" si="2"/>
        <v>5.2396500512245994E-2</v>
      </c>
      <c r="I37" s="12">
        <f t="shared" si="3"/>
        <v>0.97383598255732173</v>
      </c>
      <c r="J37" s="12">
        <f t="shared" si="4"/>
        <v>0.78145312725696947</v>
      </c>
      <c r="K37" s="1" t="s">
        <v>65</v>
      </c>
      <c r="L37" s="12">
        <v>0.97605503373462099</v>
      </c>
      <c r="M37" s="12">
        <v>0.80916237462727025</v>
      </c>
      <c r="N37" s="13"/>
    </row>
    <row r="38" spans="2:21" x14ac:dyDescent="0.25">
      <c r="B38" s="1" t="s">
        <v>67</v>
      </c>
      <c r="C38" s="1">
        <v>5381</v>
      </c>
      <c r="D38" s="1">
        <v>1456</v>
      </c>
      <c r="E38" s="1">
        <f t="shared" si="0"/>
        <v>6837</v>
      </c>
      <c r="F38" s="1">
        <v>257</v>
      </c>
      <c r="G38" s="14">
        <f t="shared" si="1"/>
        <v>7094</v>
      </c>
      <c r="H38" s="12">
        <f t="shared" si="2"/>
        <v>5.2285943822460698E-2</v>
      </c>
      <c r="I38" s="12">
        <f t="shared" si="3"/>
        <v>0.96377220186072743</v>
      </c>
      <c r="J38" s="12">
        <f t="shared" si="4"/>
        <v>0.78704109989761595</v>
      </c>
      <c r="K38" s="1" t="s">
        <v>40</v>
      </c>
      <c r="L38" s="12">
        <v>0.97681670281995658</v>
      </c>
      <c r="M38" s="12">
        <v>0.84774462179042331</v>
      </c>
      <c r="N38" s="9"/>
    </row>
    <row r="39" spans="2:21" x14ac:dyDescent="0.25">
      <c r="B39" s="1" t="s">
        <v>48</v>
      </c>
      <c r="C39" s="1">
        <v>5064</v>
      </c>
      <c r="D39" s="1">
        <v>1504</v>
      </c>
      <c r="E39" s="1">
        <f t="shared" si="0"/>
        <v>6568</v>
      </c>
      <c r="F39" s="1">
        <v>450</v>
      </c>
      <c r="G39" s="14">
        <f t="shared" si="1"/>
        <v>7018</v>
      </c>
      <c r="H39" s="12">
        <f t="shared" si="2"/>
        <v>5.1725789927548518E-2</v>
      </c>
      <c r="I39" s="12">
        <f t="shared" si="3"/>
        <v>0.93587916785408953</v>
      </c>
      <c r="J39" s="12">
        <f t="shared" si="4"/>
        <v>0.77101096224116927</v>
      </c>
      <c r="K39" s="1" t="s">
        <v>24</v>
      </c>
      <c r="L39" s="12">
        <v>0.97750034298257649</v>
      </c>
      <c r="M39" s="12">
        <v>0.85529824561403511</v>
      </c>
      <c r="N39" s="13"/>
    </row>
    <row r="40" spans="2:21" x14ac:dyDescent="0.25">
      <c r="B40" s="1" t="s">
        <v>30</v>
      </c>
      <c r="C40" s="1">
        <v>5233</v>
      </c>
      <c r="D40" s="1">
        <v>1426</v>
      </c>
      <c r="E40" s="1">
        <f t="shared" si="0"/>
        <v>6659</v>
      </c>
      <c r="F40" s="1">
        <v>206</v>
      </c>
      <c r="G40" s="14">
        <f t="shared" si="1"/>
        <v>6865</v>
      </c>
      <c r="H40" s="12">
        <f t="shared" si="2"/>
        <v>5.0598111691738466E-2</v>
      </c>
      <c r="I40" s="12">
        <f t="shared" si="3"/>
        <v>0.96999271667880549</v>
      </c>
      <c r="J40" s="12">
        <f t="shared" si="4"/>
        <v>0.78585373179156026</v>
      </c>
      <c r="K40" s="1" t="s">
        <v>83</v>
      </c>
      <c r="L40" s="12">
        <v>0.97783333333333333</v>
      </c>
      <c r="M40" s="12">
        <v>0.82393045849667634</v>
      </c>
      <c r="N40" s="13"/>
    </row>
    <row r="41" spans="2:21" x14ac:dyDescent="0.25">
      <c r="B41" s="1" t="s">
        <v>18</v>
      </c>
      <c r="C41" s="1">
        <v>4969</v>
      </c>
      <c r="D41" s="1">
        <v>1347</v>
      </c>
      <c r="E41" s="1">
        <f t="shared" si="0"/>
        <v>6316</v>
      </c>
      <c r="F41" s="1">
        <v>254</v>
      </c>
      <c r="G41" s="14">
        <f t="shared" si="1"/>
        <v>6570</v>
      </c>
      <c r="H41" s="12">
        <f t="shared" si="2"/>
        <v>4.8423830125960923E-2</v>
      </c>
      <c r="I41" s="12">
        <f t="shared" si="3"/>
        <v>0.96133942161339425</v>
      </c>
      <c r="J41" s="12">
        <f t="shared" si="4"/>
        <v>0.78673210892970236</v>
      </c>
      <c r="K41" s="1" t="s">
        <v>26</v>
      </c>
      <c r="L41" s="12">
        <v>0.97791597918517581</v>
      </c>
      <c r="M41" s="12">
        <v>0.85671641791044773</v>
      </c>
      <c r="N41" s="9"/>
    </row>
    <row r="42" spans="2:21" x14ac:dyDescent="0.25">
      <c r="B42" s="1" t="s">
        <v>44</v>
      </c>
      <c r="C42" s="1">
        <v>5155</v>
      </c>
      <c r="D42" s="1">
        <v>913</v>
      </c>
      <c r="E42" s="1">
        <f t="shared" si="0"/>
        <v>6068</v>
      </c>
      <c r="F42" s="1">
        <v>105</v>
      </c>
      <c r="G42" s="14">
        <f t="shared" si="1"/>
        <v>6173</v>
      </c>
      <c r="H42" s="12">
        <f t="shared" si="2"/>
        <v>4.5497763069643343E-2</v>
      </c>
      <c r="I42" s="12">
        <f t="shared" si="3"/>
        <v>0.98299044224850152</v>
      </c>
      <c r="J42" s="12">
        <f t="shared" si="4"/>
        <v>0.84953856295319707</v>
      </c>
      <c r="K42" s="1" t="s">
        <v>44</v>
      </c>
      <c r="L42" s="12">
        <v>0.98299044224850152</v>
      </c>
      <c r="M42" s="12">
        <v>0.84953856295319707</v>
      </c>
      <c r="N42" s="9"/>
    </row>
    <row r="43" spans="2:21" x14ac:dyDescent="0.25">
      <c r="B43" s="1" t="s">
        <v>83</v>
      </c>
      <c r="C43" s="1">
        <v>4834</v>
      </c>
      <c r="D43" s="1">
        <v>1033</v>
      </c>
      <c r="E43" s="1">
        <f t="shared" si="0"/>
        <v>5867</v>
      </c>
      <c r="F43" s="1">
        <v>133</v>
      </c>
      <c r="G43" s="14">
        <f t="shared" si="1"/>
        <v>6000</v>
      </c>
      <c r="H43" s="12">
        <f t="shared" si="2"/>
        <v>4.4222675914119561E-2</v>
      </c>
      <c r="I43" s="12">
        <f t="shared" si="3"/>
        <v>0.97783333333333333</v>
      </c>
      <c r="J43" s="12">
        <f t="shared" si="4"/>
        <v>0.82393045849667634</v>
      </c>
      <c r="K43" s="1" t="s">
        <v>53</v>
      </c>
      <c r="L43" s="12">
        <v>0.9834932821497121</v>
      </c>
      <c r="M43" s="12">
        <v>0.81824095758521986</v>
      </c>
      <c r="N43" s="13"/>
    </row>
    <row r="44" spans="2:21" x14ac:dyDescent="0.25">
      <c r="B44" s="1" t="s">
        <v>16</v>
      </c>
      <c r="C44" s="1">
        <v>4521</v>
      </c>
      <c r="D44" s="1">
        <v>1219</v>
      </c>
      <c r="E44" s="1">
        <f t="shared" si="0"/>
        <v>5740</v>
      </c>
      <c r="F44" s="1">
        <v>202</v>
      </c>
      <c r="G44" s="14">
        <f t="shared" si="1"/>
        <v>5942</v>
      </c>
      <c r="H44" s="12">
        <f t="shared" si="2"/>
        <v>4.379519004694974E-2</v>
      </c>
      <c r="I44" s="12">
        <f t="shared" si="3"/>
        <v>0.96600471221810835</v>
      </c>
      <c r="J44" s="12">
        <f t="shared" si="4"/>
        <v>0.78763066202090593</v>
      </c>
      <c r="K44" s="1" t="s">
        <v>36</v>
      </c>
      <c r="L44" s="12">
        <v>0.98556754648290212</v>
      </c>
      <c r="M44" s="12">
        <v>0.86926121372031662</v>
      </c>
      <c r="N44" s="13"/>
    </row>
    <row r="45" spans="2:21" x14ac:dyDescent="0.25">
      <c r="B45" s="1" t="s">
        <v>11</v>
      </c>
      <c r="C45" s="1">
        <v>4315</v>
      </c>
      <c r="D45" s="1">
        <v>1271</v>
      </c>
      <c r="E45" s="1">
        <f t="shared" si="0"/>
        <v>5586</v>
      </c>
      <c r="F45" s="1">
        <v>292</v>
      </c>
      <c r="G45" s="14">
        <f t="shared" si="1"/>
        <v>5878</v>
      </c>
      <c r="H45" s="12">
        <f t="shared" si="2"/>
        <v>4.33234815038658E-2</v>
      </c>
      <c r="I45" s="12">
        <f t="shared" si="3"/>
        <v>0.95032323919700579</v>
      </c>
      <c r="J45" s="12">
        <f t="shared" si="4"/>
        <v>0.77246688148943787</v>
      </c>
      <c r="K45" s="1" t="s">
        <v>34</v>
      </c>
      <c r="L45" s="12">
        <v>0.98728339854667413</v>
      </c>
      <c r="M45" s="12">
        <v>0.85661712668082091</v>
      </c>
      <c r="N45" s="13"/>
    </row>
    <row r="46" spans="2:21" x14ac:dyDescent="0.25">
      <c r="B46" s="1" t="s">
        <v>110</v>
      </c>
      <c r="C46" s="1">
        <v>3020</v>
      </c>
      <c r="D46" s="1">
        <v>824</v>
      </c>
      <c r="E46" s="1">
        <f t="shared" si="0"/>
        <v>3844</v>
      </c>
      <c r="F46" s="1">
        <v>129</v>
      </c>
      <c r="G46" s="14">
        <f t="shared" si="1"/>
        <v>3973</v>
      </c>
      <c r="H46" s="12">
        <f t="shared" si="2"/>
        <v>2.9282781901132839E-2</v>
      </c>
      <c r="I46" s="12">
        <f t="shared" si="3"/>
        <v>0.96753083312358423</v>
      </c>
      <c r="J46" s="12">
        <f t="shared" si="4"/>
        <v>0.78563995837669098</v>
      </c>
      <c r="K46" s="1" t="s">
        <v>61</v>
      </c>
      <c r="L46" s="12">
        <v>0.98772923408845736</v>
      </c>
      <c r="M46" s="12">
        <v>0.8860068259385665</v>
      </c>
      <c r="N46" s="13"/>
    </row>
    <row r="47" spans="2:21" x14ac:dyDescent="0.25">
      <c r="B47" s="1" t="s">
        <v>233</v>
      </c>
      <c r="C47" s="14">
        <f>SUM(C28:C46)</f>
        <v>106864</v>
      </c>
      <c r="D47" s="14">
        <f>SUM(D28:D46)</f>
        <v>23346</v>
      </c>
      <c r="E47" s="14">
        <f>SUM(E28:E46)</f>
        <v>130210</v>
      </c>
      <c r="F47" s="14">
        <f>SUM(F28:F46)</f>
        <v>3631</v>
      </c>
      <c r="G47" s="29">
        <f>SUM(G28:G46)</f>
        <v>133841</v>
      </c>
      <c r="H47" s="12">
        <f t="shared" ref="H47" si="5">+G47/135677</f>
        <v>0.9864678611702794</v>
      </c>
      <c r="I47" s="12">
        <f t="shared" ref="I47" si="6">+E47/G47</f>
        <v>0.97287079445013114</v>
      </c>
      <c r="J47" s="12">
        <f t="shared" ref="J47" si="7">+C47/E47</f>
        <v>0.82070501497580828</v>
      </c>
      <c r="K47" s="15" t="s">
        <v>233</v>
      </c>
      <c r="L47" s="16">
        <v>0.97287079445013114</v>
      </c>
      <c r="M47" s="16">
        <v>0.82070501497580828</v>
      </c>
      <c r="N47" s="9"/>
    </row>
    <row r="53" spans="2:13" ht="15.75" x14ac:dyDescent="0.25">
      <c r="B53" s="11" t="s">
        <v>341</v>
      </c>
    </row>
    <row r="54" spans="2:13" x14ac:dyDescent="0.25">
      <c r="B54" s="1" t="s">
        <v>250</v>
      </c>
      <c r="C54" s="1" t="s">
        <v>251</v>
      </c>
      <c r="D54" s="1" t="s">
        <v>7</v>
      </c>
      <c r="E54" s="1" t="s">
        <v>252</v>
      </c>
      <c r="F54" s="1" t="s">
        <v>8</v>
      </c>
      <c r="G54" s="1" t="s">
        <v>253</v>
      </c>
      <c r="H54" s="1" t="s">
        <v>254</v>
      </c>
      <c r="I54" s="1" t="s">
        <v>255</v>
      </c>
      <c r="J54" s="1" t="s">
        <v>256</v>
      </c>
      <c r="K54" s="16" t="s">
        <v>250</v>
      </c>
      <c r="L54" s="16" t="s">
        <v>255</v>
      </c>
      <c r="M54" s="16" t="s">
        <v>256</v>
      </c>
    </row>
    <row r="55" spans="2:13" x14ac:dyDescent="0.25">
      <c r="B55" s="1" t="s">
        <v>16</v>
      </c>
      <c r="C55" s="1">
        <v>899</v>
      </c>
      <c r="D55" s="1">
        <v>1234</v>
      </c>
      <c r="E55" s="1">
        <f t="shared" ref="E55:E73" si="8">+D55+C55</f>
        <v>2133</v>
      </c>
      <c r="F55" s="1">
        <v>211</v>
      </c>
      <c r="G55" s="14">
        <f t="shared" ref="G55:G73" si="9">+C55+D55+F55</f>
        <v>2344</v>
      </c>
      <c r="H55" s="12">
        <f t="shared" ref="H55:H74" si="10">+G55/21353</f>
        <v>0.10977380227602679</v>
      </c>
      <c r="I55" s="12">
        <f t="shared" ref="I55:I74" si="11">+E55/G55</f>
        <v>0.90998293515358364</v>
      </c>
      <c r="J55" s="12">
        <f t="shared" ref="J55:J74" si="12">+C55/E55</f>
        <v>0.4214721050164088</v>
      </c>
      <c r="K55" s="16" t="s">
        <v>26</v>
      </c>
      <c r="L55" s="16">
        <v>0.98385093167701865</v>
      </c>
      <c r="M55" s="16">
        <v>0.50757575757575757</v>
      </c>
    </row>
    <row r="56" spans="2:13" x14ac:dyDescent="0.25">
      <c r="B56" s="1" t="s">
        <v>65</v>
      </c>
      <c r="C56" s="1">
        <v>534</v>
      </c>
      <c r="D56" s="1">
        <v>1114</v>
      </c>
      <c r="E56" s="1">
        <f t="shared" si="8"/>
        <v>1648</v>
      </c>
      <c r="F56" s="1">
        <v>86</v>
      </c>
      <c r="G56" s="14">
        <f t="shared" si="9"/>
        <v>1734</v>
      </c>
      <c r="H56" s="12">
        <f t="shared" si="10"/>
        <v>8.1206387861190471E-2</v>
      </c>
      <c r="I56" s="12">
        <f t="shared" si="11"/>
        <v>0.95040369088811993</v>
      </c>
      <c r="J56" s="12">
        <f t="shared" si="12"/>
        <v>0.32402912621359226</v>
      </c>
      <c r="K56" s="16" t="s">
        <v>34</v>
      </c>
      <c r="L56" s="16">
        <v>0.97793103448275864</v>
      </c>
      <c r="M56" s="16">
        <v>0.52256699576868826</v>
      </c>
    </row>
    <row r="57" spans="2:13" x14ac:dyDescent="0.25">
      <c r="B57" s="32" t="s">
        <v>83</v>
      </c>
      <c r="C57" s="32">
        <v>798</v>
      </c>
      <c r="D57" s="32">
        <v>793</v>
      </c>
      <c r="E57" s="32">
        <f t="shared" si="8"/>
        <v>1591</v>
      </c>
      <c r="F57" s="32">
        <v>101</v>
      </c>
      <c r="G57" s="33">
        <f t="shared" si="9"/>
        <v>1692</v>
      </c>
      <c r="H57" s="12">
        <f t="shared" si="10"/>
        <v>7.9239451130988625E-2</v>
      </c>
      <c r="I57" s="12">
        <f t="shared" si="11"/>
        <v>0.94030732860520094</v>
      </c>
      <c r="J57" s="12">
        <f t="shared" si="12"/>
        <v>0.50157133878064109</v>
      </c>
      <c r="K57" s="16" t="s">
        <v>61</v>
      </c>
      <c r="L57" s="16">
        <v>0.97342657342657346</v>
      </c>
      <c r="M57" s="16">
        <v>0.57902298850574707</v>
      </c>
    </row>
    <row r="58" spans="2:13" x14ac:dyDescent="0.25">
      <c r="B58" s="1" t="s">
        <v>18</v>
      </c>
      <c r="C58" s="1">
        <v>675</v>
      </c>
      <c r="D58" s="1">
        <v>736</v>
      </c>
      <c r="E58" s="1">
        <f t="shared" si="8"/>
        <v>1411</v>
      </c>
      <c r="F58" s="1">
        <v>115</v>
      </c>
      <c r="G58" s="14">
        <f t="shared" si="9"/>
        <v>1526</v>
      </c>
      <c r="H58" s="12">
        <f t="shared" si="10"/>
        <v>7.1465367864000373E-2</v>
      </c>
      <c r="I58" s="12">
        <f t="shared" si="11"/>
        <v>0.92463958060288332</v>
      </c>
      <c r="J58" s="12">
        <f t="shared" si="12"/>
        <v>0.47838412473423103</v>
      </c>
      <c r="K58" s="16" t="s">
        <v>36</v>
      </c>
      <c r="L58" s="16">
        <v>0.97050691244239629</v>
      </c>
      <c r="M58" s="16">
        <v>0.4567901234567901</v>
      </c>
    </row>
    <row r="59" spans="2:13" x14ac:dyDescent="0.25">
      <c r="B59" s="1" t="s">
        <v>34</v>
      </c>
      <c r="C59" s="1">
        <v>741</v>
      </c>
      <c r="D59" s="1">
        <v>677</v>
      </c>
      <c r="E59" s="1">
        <f t="shared" si="8"/>
        <v>1418</v>
      </c>
      <c r="F59" s="1">
        <v>32</v>
      </c>
      <c r="G59" s="14">
        <f t="shared" si="9"/>
        <v>1450</v>
      </c>
      <c r="H59" s="12">
        <f t="shared" si="10"/>
        <v>6.7906149018873221E-2</v>
      </c>
      <c r="I59" s="12">
        <f t="shared" si="11"/>
        <v>0.97793103448275864</v>
      </c>
      <c r="J59" s="12">
        <f t="shared" si="12"/>
        <v>0.52256699576868826</v>
      </c>
      <c r="K59" s="16" t="s">
        <v>40</v>
      </c>
      <c r="L59" s="16">
        <v>0.96215139442231079</v>
      </c>
      <c r="M59" s="16">
        <v>0.37888198757763975</v>
      </c>
    </row>
    <row r="60" spans="2:13" x14ac:dyDescent="0.25">
      <c r="B60" s="1" t="s">
        <v>67</v>
      </c>
      <c r="C60" s="1">
        <v>507</v>
      </c>
      <c r="D60" s="1">
        <v>700</v>
      </c>
      <c r="E60" s="1">
        <f t="shared" si="8"/>
        <v>1207</v>
      </c>
      <c r="F60" s="1">
        <v>102</v>
      </c>
      <c r="G60" s="14">
        <f t="shared" si="9"/>
        <v>1309</v>
      </c>
      <c r="H60" s="12">
        <f t="shared" si="10"/>
        <v>6.1302861424624176E-2</v>
      </c>
      <c r="I60" s="12">
        <f t="shared" si="11"/>
        <v>0.92207792207792205</v>
      </c>
      <c r="J60" s="12">
        <f t="shared" si="12"/>
        <v>0.42004971002485503</v>
      </c>
      <c r="K60" s="16" t="s">
        <v>30</v>
      </c>
      <c r="L60" s="16">
        <v>0.95466908431550312</v>
      </c>
      <c r="M60" s="16">
        <v>0.44159544159544162</v>
      </c>
    </row>
    <row r="61" spans="2:13" x14ac:dyDescent="0.25">
      <c r="B61" s="1" t="s">
        <v>11</v>
      </c>
      <c r="C61" s="1">
        <v>457</v>
      </c>
      <c r="D61" s="1">
        <v>714</v>
      </c>
      <c r="E61" s="1">
        <f t="shared" si="8"/>
        <v>1171</v>
      </c>
      <c r="F61" s="1">
        <v>135</v>
      </c>
      <c r="G61" s="14">
        <f t="shared" si="9"/>
        <v>1306</v>
      </c>
      <c r="H61" s="12">
        <f t="shared" si="10"/>
        <v>6.1162365943895472E-2</v>
      </c>
      <c r="I61" s="12">
        <f t="shared" si="11"/>
        <v>0.89663093415007655</v>
      </c>
      <c r="J61" s="12">
        <f t="shared" si="12"/>
        <v>0.39026473099914605</v>
      </c>
      <c r="K61" s="16" t="s">
        <v>44</v>
      </c>
      <c r="L61" s="16">
        <v>0.95423956931359355</v>
      </c>
      <c r="M61" s="16">
        <v>0.43441466854724964</v>
      </c>
    </row>
    <row r="62" spans="2:13" x14ac:dyDescent="0.25">
      <c r="B62" s="32" t="s">
        <v>30</v>
      </c>
      <c r="C62" s="32">
        <v>465</v>
      </c>
      <c r="D62" s="32">
        <v>588</v>
      </c>
      <c r="E62" s="32">
        <f t="shared" si="8"/>
        <v>1053</v>
      </c>
      <c r="F62" s="32">
        <v>50</v>
      </c>
      <c r="G62" s="33">
        <f t="shared" si="9"/>
        <v>1103</v>
      </c>
      <c r="H62" s="12">
        <f t="shared" si="10"/>
        <v>5.1655505081253217E-2</v>
      </c>
      <c r="I62" s="12">
        <f t="shared" si="11"/>
        <v>0.95466908431550312</v>
      </c>
      <c r="J62" s="12">
        <f t="shared" si="12"/>
        <v>0.44159544159544162</v>
      </c>
      <c r="K62" s="16" t="s">
        <v>53</v>
      </c>
      <c r="L62" s="16">
        <v>0.95323246217331503</v>
      </c>
      <c r="M62" s="16">
        <v>0.51948051948051943</v>
      </c>
    </row>
    <row r="63" spans="2:13" x14ac:dyDescent="0.25">
      <c r="B63" s="1" t="s">
        <v>36</v>
      </c>
      <c r="C63" s="1">
        <v>481</v>
      </c>
      <c r="D63" s="1">
        <v>572</v>
      </c>
      <c r="E63" s="1">
        <f t="shared" si="8"/>
        <v>1053</v>
      </c>
      <c r="F63" s="1">
        <v>32</v>
      </c>
      <c r="G63" s="14">
        <f t="shared" si="9"/>
        <v>1085</v>
      </c>
      <c r="H63" s="12">
        <f t="shared" si="10"/>
        <v>5.0812532196880998E-2</v>
      </c>
      <c r="I63" s="12">
        <f t="shared" si="11"/>
        <v>0.97050691244239629</v>
      </c>
      <c r="J63" s="12">
        <f t="shared" si="12"/>
        <v>0.4567901234567901</v>
      </c>
      <c r="K63" s="16" t="s">
        <v>80</v>
      </c>
      <c r="L63" s="16">
        <v>0.95285359801488834</v>
      </c>
      <c r="M63" s="16">
        <v>0.55859375</v>
      </c>
    </row>
    <row r="64" spans="2:13" x14ac:dyDescent="0.25">
      <c r="B64" s="1" t="s">
        <v>58</v>
      </c>
      <c r="C64" s="1">
        <v>425</v>
      </c>
      <c r="D64" s="1">
        <v>461</v>
      </c>
      <c r="E64" s="1">
        <f t="shared" si="8"/>
        <v>886</v>
      </c>
      <c r="F64" s="1">
        <v>158</v>
      </c>
      <c r="G64" s="14">
        <f t="shared" si="9"/>
        <v>1044</v>
      </c>
      <c r="H64" s="12">
        <f t="shared" si="10"/>
        <v>4.8892427293588725E-2</v>
      </c>
      <c r="I64" s="12">
        <f t="shared" si="11"/>
        <v>0.84865900383141768</v>
      </c>
      <c r="J64" s="12">
        <f t="shared" si="12"/>
        <v>0.47968397291196391</v>
      </c>
      <c r="K64" s="16" t="s">
        <v>24</v>
      </c>
      <c r="L64" s="16">
        <v>0.95131086142322097</v>
      </c>
      <c r="M64" s="16">
        <v>0.56692913385826771</v>
      </c>
    </row>
    <row r="65" spans="2:13" x14ac:dyDescent="0.25">
      <c r="B65" s="1" t="s">
        <v>40</v>
      </c>
      <c r="C65" s="1">
        <v>366</v>
      </c>
      <c r="D65" s="1">
        <v>600</v>
      </c>
      <c r="E65" s="1">
        <f t="shared" si="8"/>
        <v>966</v>
      </c>
      <c r="F65" s="1">
        <v>38</v>
      </c>
      <c r="G65" s="14">
        <f t="shared" si="9"/>
        <v>1004</v>
      </c>
      <c r="H65" s="12">
        <f t="shared" si="10"/>
        <v>4.7019154217206011E-2</v>
      </c>
      <c r="I65" s="12">
        <f t="shared" si="11"/>
        <v>0.96215139442231079</v>
      </c>
      <c r="J65" s="12">
        <f t="shared" si="12"/>
        <v>0.37888198757763975</v>
      </c>
      <c r="K65" s="16" t="s">
        <v>65</v>
      </c>
      <c r="L65" s="16">
        <v>0.95040369088811993</v>
      </c>
      <c r="M65" s="16">
        <v>0.32402912621359226</v>
      </c>
    </row>
    <row r="66" spans="2:13" x14ac:dyDescent="0.25">
      <c r="B66" s="1" t="s">
        <v>48</v>
      </c>
      <c r="C66" s="1">
        <v>405</v>
      </c>
      <c r="D66" s="1">
        <v>398</v>
      </c>
      <c r="E66" s="1">
        <f t="shared" si="8"/>
        <v>803</v>
      </c>
      <c r="F66" s="1">
        <v>108</v>
      </c>
      <c r="G66" s="14">
        <f t="shared" si="9"/>
        <v>911</v>
      </c>
      <c r="H66" s="12">
        <f t="shared" si="10"/>
        <v>4.2663794314616213E-2</v>
      </c>
      <c r="I66" s="12">
        <f t="shared" si="11"/>
        <v>0.88144895718990124</v>
      </c>
      <c r="J66" s="12">
        <f t="shared" si="12"/>
        <v>0.50435865504358657</v>
      </c>
      <c r="K66" s="16" t="s">
        <v>110</v>
      </c>
      <c r="L66" s="16">
        <v>0.94819819819819817</v>
      </c>
      <c r="M66" s="16">
        <v>0.5439429928741093</v>
      </c>
    </row>
    <row r="67" spans="2:13" x14ac:dyDescent="0.25">
      <c r="B67" s="1" t="s">
        <v>80</v>
      </c>
      <c r="C67" s="1">
        <v>429</v>
      </c>
      <c r="D67" s="1">
        <v>339</v>
      </c>
      <c r="E67" s="1">
        <f t="shared" si="8"/>
        <v>768</v>
      </c>
      <c r="F67" s="1">
        <v>38</v>
      </c>
      <c r="G67" s="14">
        <f t="shared" si="9"/>
        <v>806</v>
      </c>
      <c r="H67" s="12">
        <f t="shared" si="10"/>
        <v>3.7746452489111598E-2</v>
      </c>
      <c r="I67" s="12">
        <f t="shared" si="11"/>
        <v>0.95285359801488834</v>
      </c>
      <c r="J67" s="12">
        <f t="shared" si="12"/>
        <v>0.55859375</v>
      </c>
      <c r="K67" s="16" t="s">
        <v>83</v>
      </c>
      <c r="L67" s="16">
        <v>0.94030732860520094</v>
      </c>
      <c r="M67" s="16">
        <v>0.50157133878064109</v>
      </c>
    </row>
    <row r="68" spans="2:13" x14ac:dyDescent="0.25">
      <c r="B68" s="1" t="s">
        <v>26</v>
      </c>
      <c r="C68" s="1">
        <v>402</v>
      </c>
      <c r="D68" s="1">
        <v>390</v>
      </c>
      <c r="E68" s="1">
        <f t="shared" si="8"/>
        <v>792</v>
      </c>
      <c r="F68" s="1">
        <v>13</v>
      </c>
      <c r="G68" s="14">
        <f t="shared" si="9"/>
        <v>805</v>
      </c>
      <c r="H68" s="12">
        <f t="shared" si="10"/>
        <v>3.7699620662202032E-2</v>
      </c>
      <c r="I68" s="12">
        <f t="shared" si="11"/>
        <v>0.98385093167701865</v>
      </c>
      <c r="J68" s="12">
        <f t="shared" si="12"/>
        <v>0.50757575757575757</v>
      </c>
      <c r="K68" s="16" t="s">
        <v>18</v>
      </c>
      <c r="L68" s="16">
        <v>0.92463958060288332</v>
      </c>
      <c r="M68" s="16">
        <v>0.47838412473423103</v>
      </c>
    </row>
    <row r="69" spans="2:13" x14ac:dyDescent="0.25">
      <c r="B69" s="1" t="s">
        <v>44</v>
      </c>
      <c r="C69" s="1">
        <v>308</v>
      </c>
      <c r="D69" s="1">
        <v>401</v>
      </c>
      <c r="E69" s="1">
        <f t="shared" si="8"/>
        <v>709</v>
      </c>
      <c r="F69" s="1">
        <v>34</v>
      </c>
      <c r="G69" s="14">
        <f t="shared" si="9"/>
        <v>743</v>
      </c>
      <c r="H69" s="12">
        <f t="shared" si="10"/>
        <v>3.4796047393808829E-2</v>
      </c>
      <c r="I69" s="12">
        <f t="shared" si="11"/>
        <v>0.95423956931359355</v>
      </c>
      <c r="J69" s="12">
        <f t="shared" si="12"/>
        <v>0.43441466854724964</v>
      </c>
      <c r="K69" s="16" t="s">
        <v>67</v>
      </c>
      <c r="L69" s="16">
        <v>0.92207792207792205</v>
      </c>
      <c r="M69" s="16">
        <v>0.42004971002485503</v>
      </c>
    </row>
    <row r="70" spans="2:13" x14ac:dyDescent="0.25">
      <c r="B70" s="1" t="s">
        <v>53</v>
      </c>
      <c r="C70" s="1">
        <v>360</v>
      </c>
      <c r="D70" s="1">
        <v>333</v>
      </c>
      <c r="E70" s="1">
        <f t="shared" si="8"/>
        <v>693</v>
      </c>
      <c r="F70" s="1">
        <v>34</v>
      </c>
      <c r="G70" s="14">
        <f t="shared" si="9"/>
        <v>727</v>
      </c>
      <c r="H70" s="12">
        <f t="shared" si="10"/>
        <v>3.4046738163255749E-2</v>
      </c>
      <c r="I70" s="12">
        <f t="shared" si="11"/>
        <v>0.95323246217331503</v>
      </c>
      <c r="J70" s="12">
        <f t="shared" si="12"/>
        <v>0.51948051948051943</v>
      </c>
      <c r="K70" s="16" t="s">
        <v>16</v>
      </c>
      <c r="L70" s="16">
        <v>0.90998293515358364</v>
      </c>
      <c r="M70" s="16">
        <v>0.4214721050164088</v>
      </c>
    </row>
    <row r="71" spans="2:13" x14ac:dyDescent="0.25">
      <c r="B71" s="1" t="s">
        <v>61</v>
      </c>
      <c r="C71" s="1">
        <v>403</v>
      </c>
      <c r="D71" s="1">
        <v>293</v>
      </c>
      <c r="E71" s="1">
        <f t="shared" si="8"/>
        <v>696</v>
      </c>
      <c r="F71" s="1">
        <v>19</v>
      </c>
      <c r="G71" s="14">
        <f t="shared" si="9"/>
        <v>715</v>
      </c>
      <c r="H71" s="12">
        <f t="shared" si="10"/>
        <v>3.3484756240340939E-2</v>
      </c>
      <c r="I71" s="12">
        <f t="shared" si="11"/>
        <v>0.97342657342657346</v>
      </c>
      <c r="J71" s="12">
        <f t="shared" si="12"/>
        <v>0.57902298850574707</v>
      </c>
      <c r="K71" s="16" t="s">
        <v>11</v>
      </c>
      <c r="L71" s="16">
        <v>0.89663093415007655</v>
      </c>
      <c r="M71" s="16">
        <v>0.39026473099914605</v>
      </c>
    </row>
    <row r="72" spans="2:13" x14ac:dyDescent="0.25">
      <c r="B72" s="1" t="s">
        <v>24</v>
      </c>
      <c r="C72" s="1">
        <v>288</v>
      </c>
      <c r="D72" s="1">
        <v>220</v>
      </c>
      <c r="E72" s="1">
        <f t="shared" si="8"/>
        <v>508</v>
      </c>
      <c r="F72" s="1">
        <v>26</v>
      </c>
      <c r="G72" s="14">
        <f t="shared" si="9"/>
        <v>534</v>
      </c>
      <c r="H72" s="12">
        <f t="shared" si="10"/>
        <v>2.5008195569709173E-2</v>
      </c>
      <c r="I72" s="12">
        <f t="shared" si="11"/>
        <v>0.95131086142322097</v>
      </c>
      <c r="J72" s="12">
        <f t="shared" si="12"/>
        <v>0.56692913385826771</v>
      </c>
      <c r="K72" s="16" t="s">
        <v>48</v>
      </c>
      <c r="L72" s="16">
        <v>0.88144895718990124</v>
      </c>
      <c r="M72" s="16">
        <v>0.50435865504358657</v>
      </c>
    </row>
    <row r="73" spans="2:13" x14ac:dyDescent="0.25">
      <c r="B73" s="1" t="s">
        <v>110</v>
      </c>
      <c r="C73" s="1">
        <v>229</v>
      </c>
      <c r="D73" s="1">
        <v>192</v>
      </c>
      <c r="E73" s="1">
        <f t="shared" si="8"/>
        <v>421</v>
      </c>
      <c r="F73" s="1">
        <v>23</v>
      </c>
      <c r="G73" s="14">
        <f t="shared" si="9"/>
        <v>444</v>
      </c>
      <c r="H73" s="12">
        <f t="shared" si="10"/>
        <v>2.0793331147848079E-2</v>
      </c>
      <c r="I73" s="12">
        <f t="shared" si="11"/>
        <v>0.94819819819819817</v>
      </c>
      <c r="J73" s="12">
        <f t="shared" si="12"/>
        <v>0.5439429928741093</v>
      </c>
      <c r="K73" s="16" t="s">
        <v>58</v>
      </c>
      <c r="L73" s="16">
        <v>0.84865900383141768</v>
      </c>
      <c r="M73" s="16">
        <v>0.47968397291196391</v>
      </c>
    </row>
    <row r="74" spans="2:13" x14ac:dyDescent="0.25">
      <c r="B74" s="1" t="s">
        <v>233</v>
      </c>
      <c r="C74" s="14">
        <f>+SUM(C55:C73)</f>
        <v>9172</v>
      </c>
      <c r="D74" s="14">
        <f>+SUM(D55:D73)</f>
        <v>10755</v>
      </c>
      <c r="E74" s="14">
        <f>SUM(E55:E73)</f>
        <v>19927</v>
      </c>
      <c r="F74" s="14">
        <f>SUM(F55:F73)</f>
        <v>1355</v>
      </c>
      <c r="G74" s="29">
        <f>SUM(G55:G73)</f>
        <v>21282</v>
      </c>
      <c r="H74" s="12">
        <f t="shared" si="10"/>
        <v>0.99667494028942072</v>
      </c>
      <c r="I74" s="12">
        <f t="shared" si="11"/>
        <v>0.93633117188234194</v>
      </c>
      <c r="J74" s="12">
        <f t="shared" si="12"/>
        <v>0.46028002208059415</v>
      </c>
      <c r="K74" s="16" t="s">
        <v>233</v>
      </c>
      <c r="L74" s="16">
        <v>0.93633117188234194</v>
      </c>
      <c r="M74" s="16">
        <v>0.46028002208059415</v>
      </c>
    </row>
    <row r="83" spans="2:9" ht="15.75" x14ac:dyDescent="0.25">
      <c r="B83" s="11" t="s">
        <v>339</v>
      </c>
    </row>
    <row r="84" spans="2:9" x14ac:dyDescent="0.25">
      <c r="B84" s="1" t="s">
        <v>258</v>
      </c>
      <c r="C84" s="14" t="s">
        <v>259</v>
      </c>
      <c r="D84" s="14" t="s">
        <v>260</v>
      </c>
      <c r="E84" s="14" t="s">
        <v>261</v>
      </c>
      <c r="F84" s="14" t="s">
        <v>262</v>
      </c>
      <c r="G84" s="14" t="s">
        <v>257</v>
      </c>
      <c r="H84" s="14" t="s">
        <v>263</v>
      </c>
      <c r="I84" s="14" t="s">
        <v>249</v>
      </c>
    </row>
    <row r="85" spans="2:9" x14ac:dyDescent="0.25">
      <c r="B85" s="1" t="s">
        <v>14</v>
      </c>
      <c r="C85">
        <v>56173</v>
      </c>
      <c r="D85">
        <v>13492</v>
      </c>
      <c r="E85" s="14">
        <f>+C85+D85</f>
        <v>69665</v>
      </c>
      <c r="F85" s="5">
        <v>2392</v>
      </c>
      <c r="G85" s="14">
        <f>+E85+F85</f>
        <v>72057</v>
      </c>
      <c r="H85" s="12">
        <f>+E85/G85</f>
        <v>0.96680405789860802</v>
      </c>
      <c r="I85" s="12">
        <f>+C85/E85</f>
        <v>0.80633029498313358</v>
      </c>
    </row>
    <row r="86" spans="2:9" x14ac:dyDescent="0.25">
      <c r="B86" s="1" t="s">
        <v>15</v>
      </c>
      <c r="C86" s="14">
        <v>30374</v>
      </c>
      <c r="D86" s="14">
        <v>5382</v>
      </c>
      <c r="E86" s="14">
        <f>+C86+D86</f>
        <v>35756</v>
      </c>
      <c r="F86" s="14">
        <v>615</v>
      </c>
      <c r="G86" s="14">
        <f>+E86+F86</f>
        <v>36371</v>
      </c>
      <c r="H86" s="12">
        <f>+E86/G86</f>
        <v>0.98309092408787224</v>
      </c>
      <c r="I86" s="12">
        <f>+C86/E86</f>
        <v>0.84947980758474106</v>
      </c>
    </row>
    <row r="87" spans="2:9" x14ac:dyDescent="0.25">
      <c r="B87" s="1" t="s">
        <v>13</v>
      </c>
      <c r="C87">
        <v>20317</v>
      </c>
      <c r="D87">
        <v>4472</v>
      </c>
      <c r="E87" s="14">
        <f>+C87+D87</f>
        <v>24789</v>
      </c>
      <c r="F87" s="5">
        <v>624</v>
      </c>
      <c r="G87" s="14">
        <f>+E87+F87</f>
        <v>25413</v>
      </c>
      <c r="H87" s="12">
        <f>+E87/G87</f>
        <v>0.97544563805926099</v>
      </c>
      <c r="I87" s="12">
        <f>+C87/E87</f>
        <v>0.81959740207350029</v>
      </c>
    </row>
    <row r="88" spans="2:9" x14ac:dyDescent="0.25">
      <c r="B88" s="1" t="s">
        <v>233</v>
      </c>
      <c r="C88" s="14">
        <f>+SUM(C85:C87)</f>
        <v>106864</v>
      </c>
      <c r="D88" s="14">
        <f>+SUM(D85:D87)</f>
        <v>23346</v>
      </c>
      <c r="E88" s="14">
        <f>+SUM(E85:E87)</f>
        <v>130210</v>
      </c>
      <c r="F88" s="14">
        <f>+SUM(F85:F87)</f>
        <v>3631</v>
      </c>
      <c r="G88" s="34">
        <f>+E88+F88</f>
        <v>133841</v>
      </c>
      <c r="H88" s="12">
        <f>+E88/G88</f>
        <v>0.97287079445013114</v>
      </c>
      <c r="I88" s="12">
        <f>+C88/E88</f>
        <v>0.82070501497580828</v>
      </c>
    </row>
    <row r="92" spans="2:9" x14ac:dyDescent="0.25">
      <c r="B92" s="4"/>
      <c r="C92" s="5"/>
      <c r="D92" s="5"/>
      <c r="E92" s="5"/>
    </row>
    <row r="93" spans="2:9" x14ac:dyDescent="0.25">
      <c r="B93" s="4"/>
      <c r="C93" s="5"/>
      <c r="D93" s="5"/>
      <c r="E93" s="5"/>
    </row>
    <row r="94" spans="2:9" x14ac:dyDescent="0.25">
      <c r="B94" s="4"/>
      <c r="C94" s="5"/>
      <c r="D94" s="5"/>
      <c r="E94" s="5"/>
    </row>
    <row r="95" spans="2:9" x14ac:dyDescent="0.25">
      <c r="B95" s="4"/>
      <c r="C95" s="5"/>
      <c r="D95" s="5"/>
      <c r="E95" s="5"/>
    </row>
    <row r="101" spans="2:9" ht="15.75" x14ac:dyDescent="0.25">
      <c r="B101" s="11" t="s">
        <v>340</v>
      </c>
    </row>
    <row r="102" spans="2:9" x14ac:dyDescent="0.25">
      <c r="B102" s="1" t="s">
        <v>258</v>
      </c>
      <c r="C102" s="1" t="s">
        <v>264</v>
      </c>
      <c r="D102" s="1" t="s">
        <v>265</v>
      </c>
      <c r="E102" s="1" t="s">
        <v>266</v>
      </c>
      <c r="F102" s="1" t="s">
        <v>8</v>
      </c>
      <c r="G102" s="1" t="s">
        <v>267</v>
      </c>
      <c r="H102" s="14" t="s">
        <v>263</v>
      </c>
      <c r="I102" s="14" t="s">
        <v>249</v>
      </c>
    </row>
    <row r="103" spans="2:9" x14ac:dyDescent="0.25">
      <c r="B103" s="1" t="s">
        <v>14</v>
      </c>
      <c r="C103" s="1">
        <v>5184</v>
      </c>
      <c r="D103" s="1">
        <v>5846</v>
      </c>
      <c r="E103" s="1">
        <f>+C103+D103</f>
        <v>11030</v>
      </c>
      <c r="F103" s="1">
        <v>826</v>
      </c>
      <c r="G103" s="14">
        <f>+E103+F103</f>
        <v>11856</v>
      </c>
      <c r="H103" s="12">
        <f>+E103/G103</f>
        <v>0.93033063427800267</v>
      </c>
      <c r="I103" s="12">
        <f>+C103/E103</f>
        <v>0.46999093381686308</v>
      </c>
    </row>
    <row r="104" spans="2:9" x14ac:dyDescent="0.25">
      <c r="B104" s="1" t="s">
        <v>15</v>
      </c>
      <c r="C104" s="1">
        <v>2106</v>
      </c>
      <c r="D104" s="1">
        <v>2281</v>
      </c>
      <c r="E104" s="1">
        <f t="shared" ref="E104:E105" si="13">+C104+D104</f>
        <v>4387</v>
      </c>
      <c r="F104" s="1">
        <v>184</v>
      </c>
      <c r="G104" s="14">
        <f t="shared" ref="G104:G106" si="14">+E104+F104</f>
        <v>4571</v>
      </c>
      <c r="H104" s="12">
        <f t="shared" ref="H104:H106" si="15">+E104/G104</f>
        <v>0.95974622620870709</v>
      </c>
      <c r="I104" s="12">
        <f t="shared" ref="I104:I106" si="16">+C104/E104</f>
        <v>0.48005470708912695</v>
      </c>
    </row>
    <row r="105" spans="2:9" x14ac:dyDescent="0.25">
      <c r="B105" s="1" t="s">
        <v>13</v>
      </c>
      <c r="C105" s="1">
        <v>1882</v>
      </c>
      <c r="D105" s="1">
        <v>2628</v>
      </c>
      <c r="E105" s="1">
        <f t="shared" si="13"/>
        <v>4510</v>
      </c>
      <c r="F105" s="5">
        <v>345</v>
      </c>
      <c r="G105" s="14">
        <f t="shared" si="14"/>
        <v>4855</v>
      </c>
      <c r="H105" s="12">
        <f t="shared" si="15"/>
        <v>0.92893923789907307</v>
      </c>
      <c r="I105" s="12">
        <f t="shared" si="16"/>
        <v>0.41729490022172949</v>
      </c>
    </row>
    <row r="106" spans="2:9" x14ac:dyDescent="0.25">
      <c r="B106" s="1" t="s">
        <v>233</v>
      </c>
      <c r="C106" s="14">
        <f>+SUM(C103:C105)</f>
        <v>9172</v>
      </c>
      <c r="D106" s="14">
        <f>+SUM(D103:D105)</f>
        <v>10755</v>
      </c>
      <c r="E106" s="14">
        <f>+SUM(E103:E105)</f>
        <v>19927</v>
      </c>
      <c r="F106" s="14">
        <f>+SUM(F103:F105)</f>
        <v>1355</v>
      </c>
      <c r="G106" s="34">
        <f t="shared" si="14"/>
        <v>21282</v>
      </c>
      <c r="H106" s="12">
        <f t="shared" si="15"/>
        <v>0.93633117188234194</v>
      </c>
      <c r="I106" s="12">
        <f t="shared" si="16"/>
        <v>0.46028002208059415</v>
      </c>
    </row>
    <row r="110" spans="2:9" x14ac:dyDescent="0.25">
      <c r="B110" s="4"/>
      <c r="C110" s="5"/>
      <c r="D110" s="5"/>
      <c r="E110" s="5"/>
    </row>
    <row r="111" spans="2:9" x14ac:dyDescent="0.25">
      <c r="B111" s="4"/>
      <c r="C111" s="5"/>
      <c r="D111" s="5"/>
      <c r="E111" s="5"/>
    </row>
    <row r="112" spans="2:9" x14ac:dyDescent="0.25">
      <c r="B112" s="4"/>
      <c r="C112" s="5"/>
      <c r="D112" s="5"/>
      <c r="E112" s="5"/>
    </row>
  </sheetData>
  <sortState xmlns:xlrd2="http://schemas.microsoft.com/office/spreadsheetml/2017/richdata2" ref="K55:M73">
    <sortCondition descending="1" ref="L55:L73"/>
  </sortState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44037-5C45-42B5-A94E-D077F4F07875}">
  <dimension ref="B1:N632"/>
  <sheetViews>
    <sheetView zoomScale="98" zoomScaleNormal="98" workbookViewId="0">
      <selection activeCell="C1" sqref="C1"/>
    </sheetView>
  </sheetViews>
  <sheetFormatPr baseColWidth="10" defaultRowHeight="15" x14ac:dyDescent="0.25"/>
  <cols>
    <col min="1" max="1" width="17.5703125" bestFit="1" customWidth="1"/>
    <col min="2" max="2" width="18.7109375" bestFit="1" customWidth="1"/>
    <col min="3" max="3" width="17.5703125" bestFit="1" customWidth="1"/>
    <col min="4" max="4" width="12" bestFit="1" customWidth="1"/>
    <col min="5" max="5" width="16.28515625" bestFit="1" customWidth="1"/>
    <col min="6" max="6" width="12" bestFit="1" customWidth="1"/>
    <col min="7" max="7" width="18" bestFit="1" customWidth="1"/>
    <col min="8" max="8" width="13.28515625" bestFit="1" customWidth="1"/>
    <col min="9" max="9" width="12.7109375" bestFit="1" customWidth="1"/>
    <col min="10" max="10" width="12" bestFit="1" customWidth="1"/>
    <col min="11" max="11" width="17.85546875" bestFit="1" customWidth="1"/>
    <col min="12" max="12" width="18" bestFit="1" customWidth="1"/>
    <col min="13" max="13" width="13.28515625" bestFit="1" customWidth="1"/>
    <col min="14" max="14" width="12.7109375" bestFit="1" customWidth="1"/>
    <col min="15" max="15" width="12" bestFit="1" customWidth="1"/>
    <col min="16" max="16" width="6.140625" customWidth="1"/>
    <col min="17" max="17" width="17.85546875" bestFit="1" customWidth="1"/>
    <col min="18" max="18" width="15.28515625" bestFit="1" customWidth="1"/>
    <col min="19" max="19" width="14.7109375" bestFit="1" customWidth="1"/>
    <col min="20" max="20" width="14.140625" bestFit="1" customWidth="1"/>
    <col min="21" max="22" width="6.85546875" bestFit="1" customWidth="1"/>
    <col min="23" max="24" width="5.85546875" bestFit="1" customWidth="1"/>
    <col min="25" max="29" width="6.85546875" bestFit="1" customWidth="1"/>
    <col min="30" max="30" width="5.42578125" bestFit="1" customWidth="1"/>
    <col min="31" max="32" width="6.42578125" bestFit="1" customWidth="1"/>
    <col min="33" max="33" width="12.5703125" bestFit="1" customWidth="1"/>
    <col min="34" max="34" width="6.42578125" bestFit="1" customWidth="1"/>
    <col min="35" max="35" width="8.5703125" bestFit="1" customWidth="1"/>
    <col min="36" max="36" width="12.5703125" bestFit="1" customWidth="1"/>
  </cols>
  <sheetData>
    <row r="1" spans="2:10" x14ac:dyDescent="0.25">
      <c r="B1" s="3" t="s">
        <v>4</v>
      </c>
      <c r="C1" t="s">
        <v>268</v>
      </c>
      <c r="E1" s="31"/>
    </row>
    <row r="3" spans="2:10" x14ac:dyDescent="0.25">
      <c r="G3" s="38"/>
      <c r="H3" s="38"/>
      <c r="I3" s="38"/>
      <c r="J3" s="38"/>
    </row>
    <row r="4" spans="2:10" x14ac:dyDescent="0.25">
      <c r="G4" s="39"/>
      <c r="H4" s="40"/>
      <c r="I4" s="40"/>
      <c r="J4" s="40"/>
    </row>
    <row r="5" spans="2:10" x14ac:dyDescent="0.25">
      <c r="G5" s="39"/>
      <c r="H5" s="40"/>
      <c r="I5" s="40"/>
      <c r="J5" s="40"/>
    </row>
    <row r="6" spans="2:10" x14ac:dyDescent="0.25">
      <c r="G6" s="39"/>
      <c r="H6" s="40"/>
      <c r="I6" s="40"/>
      <c r="J6" s="40"/>
    </row>
    <row r="7" spans="2:10" x14ac:dyDescent="0.25">
      <c r="G7" s="39"/>
      <c r="H7" s="40"/>
      <c r="I7" s="40"/>
      <c r="J7" s="40"/>
    </row>
    <row r="8" spans="2:10" x14ac:dyDescent="0.25">
      <c r="G8" s="39"/>
      <c r="H8" s="40"/>
      <c r="I8" s="40"/>
      <c r="J8" s="40"/>
    </row>
    <row r="9" spans="2:10" x14ac:dyDescent="0.25">
      <c r="G9" s="39"/>
      <c r="H9" s="40"/>
      <c r="I9" s="40"/>
      <c r="J9" s="40"/>
    </row>
    <row r="10" spans="2:10" x14ac:dyDescent="0.25">
      <c r="G10" s="39"/>
      <c r="H10" s="40"/>
      <c r="I10" s="40"/>
      <c r="J10" s="40"/>
    </row>
    <row r="11" spans="2:10" x14ac:dyDescent="0.25">
      <c r="G11" s="39"/>
      <c r="H11" s="40"/>
      <c r="I11" s="40"/>
      <c r="J11" s="40"/>
    </row>
    <row r="12" spans="2:10" x14ac:dyDescent="0.25">
      <c r="G12" s="39"/>
      <c r="H12" s="40"/>
      <c r="I12" s="40"/>
      <c r="J12" s="40"/>
    </row>
    <row r="13" spans="2:10" x14ac:dyDescent="0.25">
      <c r="G13" s="39"/>
      <c r="H13" s="40"/>
      <c r="I13" s="40"/>
      <c r="J13" s="40"/>
    </row>
    <row r="14" spans="2:10" x14ac:dyDescent="0.25">
      <c r="G14" s="39"/>
      <c r="H14" s="40"/>
      <c r="I14" s="40"/>
      <c r="J14" s="40"/>
    </row>
    <row r="15" spans="2:10" x14ac:dyDescent="0.25">
      <c r="G15" s="39"/>
      <c r="H15" s="40"/>
      <c r="I15" s="40"/>
      <c r="J15" s="40"/>
    </row>
    <row r="16" spans="2:10" x14ac:dyDescent="0.25">
      <c r="G16" s="39"/>
      <c r="H16" s="40"/>
      <c r="I16" s="40"/>
      <c r="J16" s="40"/>
    </row>
    <row r="17" spans="7:10" x14ac:dyDescent="0.25">
      <c r="G17" s="39"/>
      <c r="H17" s="40"/>
      <c r="I17" s="40"/>
      <c r="J17" s="40"/>
    </row>
    <row r="18" spans="7:10" x14ac:dyDescent="0.25">
      <c r="G18" s="39"/>
      <c r="H18" s="40"/>
      <c r="I18" s="40"/>
      <c r="J18" s="40"/>
    </row>
    <row r="19" spans="7:10" x14ac:dyDescent="0.25">
      <c r="G19" s="39"/>
      <c r="H19" s="40"/>
      <c r="I19" s="40"/>
      <c r="J19" s="40"/>
    </row>
    <row r="20" spans="7:10" x14ac:dyDescent="0.25">
      <c r="G20" s="39"/>
      <c r="H20" s="40"/>
      <c r="I20" s="40"/>
      <c r="J20" s="40"/>
    </row>
    <row r="21" spans="7:10" x14ac:dyDescent="0.25">
      <c r="G21" s="39"/>
      <c r="H21" s="40"/>
      <c r="I21" s="40"/>
      <c r="J21" s="40"/>
    </row>
    <row r="22" spans="7:10" x14ac:dyDescent="0.25">
      <c r="G22" s="39"/>
      <c r="H22" s="40"/>
      <c r="I22" s="40"/>
      <c r="J22" s="40"/>
    </row>
    <row r="23" spans="7:10" x14ac:dyDescent="0.25">
      <c r="G23" s="39"/>
      <c r="H23" s="40"/>
      <c r="I23" s="40"/>
      <c r="J23" s="40"/>
    </row>
    <row r="24" spans="7:10" x14ac:dyDescent="0.25">
      <c r="G24" s="39"/>
      <c r="H24" s="40"/>
      <c r="I24" s="40"/>
      <c r="J24" s="40"/>
    </row>
    <row r="25" spans="7:10" x14ac:dyDescent="0.25">
      <c r="G25" s="39"/>
      <c r="H25" s="40"/>
      <c r="I25" s="40"/>
      <c r="J25" s="40"/>
    </row>
    <row r="26" spans="7:10" x14ac:dyDescent="0.25">
      <c r="G26" s="39"/>
      <c r="H26" s="40"/>
      <c r="I26" s="40"/>
      <c r="J26" s="40"/>
    </row>
    <row r="27" spans="7:10" x14ac:dyDescent="0.25">
      <c r="G27" s="39"/>
      <c r="H27" s="40"/>
      <c r="I27" s="40"/>
      <c r="J27" s="40"/>
    </row>
    <row r="28" spans="7:10" x14ac:dyDescent="0.25">
      <c r="G28" s="39"/>
      <c r="H28" s="40"/>
      <c r="I28" s="40"/>
      <c r="J28" s="40"/>
    </row>
    <row r="29" spans="7:10" x14ac:dyDescent="0.25">
      <c r="G29" s="39"/>
      <c r="H29" s="40"/>
      <c r="I29" s="40"/>
      <c r="J29" s="40"/>
    </row>
    <row r="30" spans="7:10" x14ac:dyDescent="0.25">
      <c r="G30" s="39"/>
      <c r="H30" s="40"/>
      <c r="I30" s="40"/>
      <c r="J30" s="40"/>
    </row>
    <row r="31" spans="7:10" x14ac:dyDescent="0.25">
      <c r="G31" s="39"/>
      <c r="H31" s="40"/>
      <c r="I31" s="40"/>
      <c r="J31" s="40"/>
    </row>
    <row r="32" spans="7:10" x14ac:dyDescent="0.25">
      <c r="G32" s="39"/>
      <c r="H32" s="40"/>
      <c r="I32" s="40"/>
      <c r="J32" s="40"/>
    </row>
    <row r="33" spans="7:10" x14ac:dyDescent="0.25">
      <c r="G33" s="39"/>
      <c r="H33" s="40"/>
      <c r="I33" s="40"/>
      <c r="J33" s="40"/>
    </row>
    <row r="34" spans="7:10" x14ac:dyDescent="0.25">
      <c r="G34" s="39"/>
      <c r="H34" s="40"/>
      <c r="I34" s="40"/>
      <c r="J34" s="40"/>
    </row>
    <row r="35" spans="7:10" x14ac:dyDescent="0.25">
      <c r="G35" s="39"/>
      <c r="H35" s="40"/>
      <c r="I35" s="40"/>
      <c r="J35" s="40"/>
    </row>
    <row r="36" spans="7:10" x14ac:dyDescent="0.25">
      <c r="G36" s="39"/>
      <c r="H36" s="40"/>
      <c r="I36" s="40"/>
      <c r="J36" s="40"/>
    </row>
    <row r="37" spans="7:10" x14ac:dyDescent="0.25">
      <c r="G37" s="39"/>
      <c r="H37" s="40"/>
      <c r="I37" s="40"/>
      <c r="J37" s="40"/>
    </row>
    <row r="38" spans="7:10" x14ac:dyDescent="0.25">
      <c r="G38" s="39"/>
      <c r="H38" s="40"/>
      <c r="I38" s="40"/>
      <c r="J38" s="40"/>
    </row>
    <row r="39" spans="7:10" x14ac:dyDescent="0.25">
      <c r="G39" s="39"/>
      <c r="H39" s="40"/>
      <c r="I39" s="40"/>
      <c r="J39" s="40"/>
    </row>
    <row r="40" spans="7:10" x14ac:dyDescent="0.25">
      <c r="G40" s="39"/>
      <c r="H40" s="40"/>
      <c r="I40" s="40"/>
      <c r="J40" s="40"/>
    </row>
    <row r="41" spans="7:10" x14ac:dyDescent="0.25">
      <c r="G41" s="39"/>
      <c r="H41" s="40"/>
      <c r="I41" s="40"/>
      <c r="J41" s="40"/>
    </row>
    <row r="42" spans="7:10" x14ac:dyDescent="0.25">
      <c r="G42" s="39"/>
      <c r="H42" s="40"/>
      <c r="I42" s="40"/>
      <c r="J42" s="40"/>
    </row>
    <row r="43" spans="7:10" x14ac:dyDescent="0.25">
      <c r="G43" s="39"/>
      <c r="H43" s="40"/>
      <c r="I43" s="40"/>
      <c r="J43" s="40"/>
    </row>
    <row r="44" spans="7:10" x14ac:dyDescent="0.25">
      <c r="G44" s="39"/>
      <c r="H44" s="40"/>
      <c r="I44" s="40"/>
      <c r="J44" s="40"/>
    </row>
    <row r="45" spans="7:10" x14ac:dyDescent="0.25">
      <c r="G45" s="39"/>
      <c r="H45" s="40"/>
      <c r="I45" s="40"/>
      <c r="J45" s="40"/>
    </row>
    <row r="46" spans="7:10" x14ac:dyDescent="0.25">
      <c r="G46" s="39"/>
      <c r="H46" s="40"/>
      <c r="I46" s="40"/>
      <c r="J46" s="40"/>
    </row>
    <row r="47" spans="7:10" x14ac:dyDescent="0.25">
      <c r="G47" s="39"/>
      <c r="H47" s="40"/>
      <c r="I47" s="40"/>
      <c r="J47" s="40"/>
    </row>
    <row r="48" spans="7:10" x14ac:dyDescent="0.25">
      <c r="G48" s="39"/>
      <c r="H48" s="40"/>
      <c r="I48" s="40"/>
      <c r="J48" s="40"/>
    </row>
    <row r="49" spans="7:10" x14ac:dyDescent="0.25">
      <c r="G49" s="39"/>
      <c r="H49" s="40"/>
      <c r="I49" s="40"/>
      <c r="J49" s="40"/>
    </row>
    <row r="50" spans="7:10" x14ac:dyDescent="0.25">
      <c r="G50" s="39"/>
      <c r="H50" s="40"/>
      <c r="I50" s="40"/>
      <c r="J50" s="40"/>
    </row>
    <row r="51" spans="7:10" x14ac:dyDescent="0.25">
      <c r="G51" s="39"/>
      <c r="H51" s="40"/>
      <c r="I51" s="40"/>
      <c r="J51" s="40"/>
    </row>
    <row r="52" spans="7:10" x14ac:dyDescent="0.25">
      <c r="G52" s="39"/>
      <c r="H52" s="40"/>
      <c r="I52" s="40"/>
      <c r="J52" s="40"/>
    </row>
    <row r="53" spans="7:10" x14ac:dyDescent="0.25">
      <c r="G53" s="39"/>
      <c r="H53" s="40"/>
      <c r="I53" s="40"/>
      <c r="J53" s="40"/>
    </row>
    <row r="54" spans="7:10" x14ac:dyDescent="0.25">
      <c r="G54" s="39"/>
      <c r="H54" s="40"/>
      <c r="I54" s="40"/>
      <c r="J54" s="40"/>
    </row>
    <row r="55" spans="7:10" x14ac:dyDescent="0.25">
      <c r="G55" s="39"/>
      <c r="H55" s="40"/>
      <c r="I55" s="40"/>
      <c r="J55" s="40"/>
    </row>
    <row r="56" spans="7:10" x14ac:dyDescent="0.25">
      <c r="G56" s="39"/>
      <c r="H56" s="40"/>
      <c r="I56" s="40"/>
      <c r="J56" s="40"/>
    </row>
    <row r="57" spans="7:10" x14ac:dyDescent="0.25">
      <c r="G57" s="39"/>
      <c r="H57" s="40"/>
      <c r="I57" s="40"/>
      <c r="J57" s="40"/>
    </row>
    <row r="58" spans="7:10" x14ac:dyDescent="0.25">
      <c r="G58" s="39"/>
      <c r="H58" s="40"/>
      <c r="I58" s="40"/>
      <c r="J58" s="40"/>
    </row>
    <row r="59" spans="7:10" x14ac:dyDescent="0.25">
      <c r="G59" s="39"/>
      <c r="H59" s="40"/>
      <c r="I59" s="40"/>
      <c r="J59" s="40"/>
    </row>
    <row r="60" spans="7:10" x14ac:dyDescent="0.25">
      <c r="G60" s="39"/>
      <c r="H60" s="40"/>
      <c r="I60" s="40"/>
      <c r="J60" s="40"/>
    </row>
    <row r="61" spans="7:10" x14ac:dyDescent="0.25">
      <c r="G61" s="39"/>
      <c r="H61" s="40"/>
      <c r="I61" s="40"/>
      <c r="J61" s="40"/>
    </row>
    <row r="62" spans="7:10" x14ac:dyDescent="0.25">
      <c r="G62" s="39"/>
      <c r="H62" s="40"/>
      <c r="I62" s="40"/>
      <c r="J62" s="40"/>
    </row>
    <row r="63" spans="7:10" x14ac:dyDescent="0.25">
      <c r="G63" s="39"/>
      <c r="H63" s="40"/>
      <c r="I63" s="40"/>
      <c r="J63" s="40"/>
    </row>
    <row r="64" spans="7:10" x14ac:dyDescent="0.25">
      <c r="G64" s="39"/>
      <c r="H64" s="40"/>
      <c r="I64" s="40"/>
      <c r="J64" s="40"/>
    </row>
    <row r="65" spans="7:10" x14ac:dyDescent="0.25">
      <c r="G65" s="39"/>
      <c r="H65" s="40"/>
      <c r="I65" s="40"/>
      <c r="J65" s="40"/>
    </row>
    <row r="66" spans="7:10" x14ac:dyDescent="0.25">
      <c r="G66" s="39"/>
      <c r="H66" s="40"/>
      <c r="I66" s="40"/>
      <c r="J66" s="40"/>
    </row>
    <row r="67" spans="7:10" x14ac:dyDescent="0.25">
      <c r="G67" s="39"/>
      <c r="H67" s="40"/>
      <c r="I67" s="40"/>
      <c r="J67" s="40"/>
    </row>
    <row r="68" spans="7:10" x14ac:dyDescent="0.25">
      <c r="G68" s="39"/>
      <c r="H68" s="40"/>
      <c r="I68" s="40"/>
      <c r="J68" s="40"/>
    </row>
    <row r="69" spans="7:10" x14ac:dyDescent="0.25">
      <c r="G69" s="39"/>
      <c r="H69" s="40"/>
      <c r="I69" s="40"/>
      <c r="J69" s="40"/>
    </row>
    <row r="70" spans="7:10" x14ac:dyDescent="0.25">
      <c r="G70" s="39"/>
      <c r="H70" s="40"/>
      <c r="I70" s="40"/>
      <c r="J70" s="40"/>
    </row>
    <row r="71" spans="7:10" x14ac:dyDescent="0.25">
      <c r="G71" s="39"/>
      <c r="H71" s="40"/>
      <c r="I71" s="40"/>
      <c r="J71" s="40"/>
    </row>
    <row r="72" spans="7:10" x14ac:dyDescent="0.25">
      <c r="G72" s="39"/>
      <c r="H72" s="40"/>
      <c r="I72" s="40"/>
      <c r="J72" s="40"/>
    </row>
    <row r="73" spans="7:10" x14ac:dyDescent="0.25">
      <c r="G73" s="41"/>
      <c r="H73" s="42"/>
      <c r="I73" s="42"/>
      <c r="J73" s="42"/>
    </row>
    <row r="85" spans="2:13" x14ac:dyDescent="0.25">
      <c r="B85" s="46" t="s">
        <v>359</v>
      </c>
    </row>
    <row r="87" spans="2:13" x14ac:dyDescent="0.25">
      <c r="B87" s="4"/>
      <c r="C87" s="5"/>
      <c r="D87" s="5"/>
      <c r="E87" s="5"/>
    </row>
    <row r="88" spans="2:13" x14ac:dyDescent="0.25">
      <c r="B88" s="4"/>
      <c r="C88" s="5"/>
      <c r="D88" s="5"/>
      <c r="E88" s="5"/>
    </row>
    <row r="89" spans="2:13" ht="42" customHeight="1" x14ac:dyDescent="0.25">
      <c r="C89" s="44" t="s">
        <v>269</v>
      </c>
      <c r="D89" s="18" t="s">
        <v>270</v>
      </c>
      <c r="E89" s="18" t="s">
        <v>271</v>
      </c>
      <c r="F89" s="18" t="s">
        <v>239</v>
      </c>
      <c r="G89" s="18" t="s">
        <v>272</v>
      </c>
      <c r="H89" s="18" t="s">
        <v>273</v>
      </c>
      <c r="I89" s="18" t="s">
        <v>274</v>
      </c>
      <c r="J89" s="18" t="s">
        <v>395</v>
      </c>
      <c r="K89" s="18" t="s">
        <v>276</v>
      </c>
      <c r="L89" s="18" t="s">
        <v>277</v>
      </c>
      <c r="M89" s="19"/>
    </row>
    <row r="90" spans="2:13" x14ac:dyDescent="0.25">
      <c r="B90" s="45">
        <v>44246</v>
      </c>
      <c r="C90" s="45">
        <v>44246</v>
      </c>
      <c r="D90" s="2">
        <v>358</v>
      </c>
      <c r="E90" s="2">
        <v>58</v>
      </c>
      <c r="F90" s="2">
        <v>4</v>
      </c>
      <c r="G90" s="14">
        <f>+D90+E90+F90</f>
        <v>420</v>
      </c>
      <c r="H90" s="14">
        <f>+D90+E90</f>
        <v>416</v>
      </c>
      <c r="I90" s="12">
        <f>+H90/G90</f>
        <v>0.99047619047619051</v>
      </c>
      <c r="J90" s="12">
        <f>+D90/H90</f>
        <v>0.86057692307692313</v>
      </c>
      <c r="K90" s="12">
        <f>+E90/H90</f>
        <v>0.13942307692307693</v>
      </c>
      <c r="L90" s="12">
        <f>+F90/G90</f>
        <v>9.5238095238095247E-3</v>
      </c>
      <c r="M90" s="10"/>
    </row>
    <row r="91" spans="2:13" x14ac:dyDescent="0.25">
      <c r="B91" s="45">
        <v>44250</v>
      </c>
      <c r="C91" s="45">
        <v>44250</v>
      </c>
      <c r="D91" s="2">
        <v>990</v>
      </c>
      <c r="E91" s="2">
        <v>105</v>
      </c>
      <c r="F91" s="2">
        <v>5</v>
      </c>
      <c r="G91" s="14">
        <f t="shared" ref="G91:G129" si="0">+D91+E91+F91</f>
        <v>1100</v>
      </c>
      <c r="H91" s="14">
        <f t="shared" ref="H91:H129" si="1">+D91+E91</f>
        <v>1095</v>
      </c>
      <c r="I91" s="12">
        <f t="shared" ref="I91:I129" si="2">+H91/G91</f>
        <v>0.99545454545454548</v>
      </c>
      <c r="J91" s="12">
        <f t="shared" ref="J91:J129" si="3">+D91/H91</f>
        <v>0.90410958904109584</v>
      </c>
      <c r="K91" s="12">
        <f t="shared" ref="K91:K129" si="4">+E91/H91</f>
        <v>9.5890410958904104E-2</v>
      </c>
      <c r="L91" s="12">
        <f t="shared" ref="L91:L129" si="5">+F91/G91</f>
        <v>4.5454545454545452E-3</v>
      </c>
      <c r="M91" s="10"/>
    </row>
    <row r="92" spans="2:13" x14ac:dyDescent="0.25">
      <c r="B92" s="45">
        <v>44252</v>
      </c>
      <c r="C92" s="45">
        <v>44252</v>
      </c>
      <c r="D92" s="2">
        <v>620</v>
      </c>
      <c r="E92" s="2">
        <v>73</v>
      </c>
      <c r="F92" s="2">
        <v>6</v>
      </c>
      <c r="G92" s="14">
        <f t="shared" si="0"/>
        <v>699</v>
      </c>
      <c r="H92" s="14">
        <f t="shared" si="1"/>
        <v>693</v>
      </c>
      <c r="I92" s="12">
        <f t="shared" si="2"/>
        <v>0.99141630901287559</v>
      </c>
      <c r="J92" s="12">
        <f t="shared" si="3"/>
        <v>0.89466089466089471</v>
      </c>
      <c r="K92" s="12">
        <f t="shared" si="4"/>
        <v>0.10533910533910534</v>
      </c>
      <c r="L92" s="12">
        <f t="shared" si="5"/>
        <v>8.5836909871244635E-3</v>
      </c>
      <c r="M92" s="10"/>
    </row>
    <row r="93" spans="2:13" x14ac:dyDescent="0.25">
      <c r="B93" s="45">
        <v>44259</v>
      </c>
      <c r="C93" s="45">
        <v>44259</v>
      </c>
      <c r="D93" s="2">
        <v>1080</v>
      </c>
      <c r="E93" s="2">
        <v>160</v>
      </c>
      <c r="F93" s="2">
        <v>13</v>
      </c>
      <c r="G93" s="14">
        <f t="shared" si="0"/>
        <v>1253</v>
      </c>
      <c r="H93" s="14">
        <f t="shared" si="1"/>
        <v>1240</v>
      </c>
      <c r="I93" s="12">
        <f t="shared" si="2"/>
        <v>0.9896249002394254</v>
      </c>
      <c r="J93" s="12">
        <f t="shared" si="3"/>
        <v>0.87096774193548387</v>
      </c>
      <c r="K93" s="12">
        <f t="shared" si="4"/>
        <v>0.12903225806451613</v>
      </c>
      <c r="L93" s="12">
        <f t="shared" si="5"/>
        <v>1.0375099760574621E-2</v>
      </c>
      <c r="M93" s="10"/>
    </row>
    <row r="94" spans="2:13" x14ac:dyDescent="0.25">
      <c r="B94" s="45">
        <v>44260</v>
      </c>
      <c r="C94" s="45">
        <v>44260</v>
      </c>
      <c r="D94" s="2">
        <v>1040</v>
      </c>
      <c r="E94" s="2">
        <v>166</v>
      </c>
      <c r="F94" s="2">
        <v>14</v>
      </c>
      <c r="G94" s="14">
        <f t="shared" si="0"/>
        <v>1220</v>
      </c>
      <c r="H94" s="14">
        <f t="shared" si="1"/>
        <v>1206</v>
      </c>
      <c r="I94" s="12">
        <f t="shared" si="2"/>
        <v>0.98852459016393446</v>
      </c>
      <c r="J94" s="12">
        <f t="shared" si="3"/>
        <v>0.86235489220563843</v>
      </c>
      <c r="K94" s="12">
        <f t="shared" si="4"/>
        <v>0.13764510779436154</v>
      </c>
      <c r="L94" s="12">
        <f t="shared" si="5"/>
        <v>1.1475409836065573E-2</v>
      </c>
      <c r="M94" s="10"/>
    </row>
    <row r="95" spans="2:13" x14ac:dyDescent="0.25">
      <c r="B95" s="45">
        <v>44265</v>
      </c>
      <c r="C95" s="45">
        <v>44265</v>
      </c>
      <c r="D95" s="2">
        <v>1140</v>
      </c>
      <c r="E95" s="2">
        <v>108</v>
      </c>
      <c r="F95" s="2">
        <v>11</v>
      </c>
      <c r="G95" s="14">
        <f t="shared" si="0"/>
        <v>1259</v>
      </c>
      <c r="H95" s="14">
        <f t="shared" si="1"/>
        <v>1248</v>
      </c>
      <c r="I95" s="12">
        <f t="shared" si="2"/>
        <v>0.99126290706910247</v>
      </c>
      <c r="J95" s="12">
        <f t="shared" si="3"/>
        <v>0.91346153846153844</v>
      </c>
      <c r="K95" s="12">
        <f t="shared" si="4"/>
        <v>8.6538461538461536E-2</v>
      </c>
      <c r="L95" s="12">
        <f t="shared" si="5"/>
        <v>8.737092930897538E-3</v>
      </c>
      <c r="M95" s="10"/>
    </row>
    <row r="96" spans="2:13" x14ac:dyDescent="0.25">
      <c r="B96" s="45">
        <v>44266</v>
      </c>
      <c r="C96" s="45">
        <v>44266</v>
      </c>
      <c r="D96" s="2">
        <v>1160</v>
      </c>
      <c r="E96" s="2">
        <v>201</v>
      </c>
      <c r="F96" s="2">
        <v>23</v>
      </c>
      <c r="G96" s="14">
        <f t="shared" si="0"/>
        <v>1384</v>
      </c>
      <c r="H96" s="14">
        <f t="shared" si="1"/>
        <v>1361</v>
      </c>
      <c r="I96" s="12">
        <f t="shared" si="2"/>
        <v>0.98338150289017345</v>
      </c>
      <c r="J96" s="12">
        <f t="shared" si="3"/>
        <v>0.85231447465099197</v>
      </c>
      <c r="K96" s="12">
        <f t="shared" si="4"/>
        <v>0.14768552534900808</v>
      </c>
      <c r="L96" s="12">
        <f t="shared" si="5"/>
        <v>1.6618497109826588E-2</v>
      </c>
      <c r="M96" s="10"/>
    </row>
    <row r="97" spans="2:13" x14ac:dyDescent="0.25">
      <c r="B97" s="45">
        <v>44267</v>
      </c>
      <c r="C97" s="45">
        <v>44267</v>
      </c>
      <c r="D97" s="2">
        <v>960</v>
      </c>
      <c r="E97" s="2">
        <v>103</v>
      </c>
      <c r="F97" s="2">
        <v>13</v>
      </c>
      <c r="G97" s="14">
        <f t="shared" si="0"/>
        <v>1076</v>
      </c>
      <c r="H97" s="14">
        <f t="shared" si="1"/>
        <v>1063</v>
      </c>
      <c r="I97" s="12">
        <f t="shared" si="2"/>
        <v>0.98791821561338289</v>
      </c>
      <c r="J97" s="12">
        <f t="shared" si="3"/>
        <v>0.90310442144873004</v>
      </c>
      <c r="K97" s="12">
        <f t="shared" si="4"/>
        <v>9.6895578551269984E-2</v>
      </c>
      <c r="L97" s="12">
        <f t="shared" si="5"/>
        <v>1.2081784386617101E-2</v>
      </c>
      <c r="M97" s="10"/>
    </row>
    <row r="98" spans="2:13" x14ac:dyDescent="0.25">
      <c r="B98" s="45">
        <v>44284</v>
      </c>
      <c r="C98" s="45">
        <v>44284</v>
      </c>
      <c r="D98" s="2">
        <v>211</v>
      </c>
      <c r="E98" s="2">
        <v>44</v>
      </c>
      <c r="F98" s="2">
        <v>2</v>
      </c>
      <c r="G98" s="14">
        <f t="shared" si="0"/>
        <v>257</v>
      </c>
      <c r="H98" s="14">
        <f t="shared" si="1"/>
        <v>255</v>
      </c>
      <c r="I98" s="12">
        <f t="shared" si="2"/>
        <v>0.99221789883268485</v>
      </c>
      <c r="J98" s="12">
        <f t="shared" si="3"/>
        <v>0.82745098039215681</v>
      </c>
      <c r="K98" s="12">
        <f t="shared" si="4"/>
        <v>0.17254901960784313</v>
      </c>
      <c r="L98" s="12">
        <f t="shared" si="5"/>
        <v>7.7821011673151752E-3</v>
      </c>
      <c r="M98" s="10"/>
    </row>
    <row r="99" spans="2:13" x14ac:dyDescent="0.25">
      <c r="B99" s="45">
        <v>44285</v>
      </c>
      <c r="C99" s="45">
        <v>44285</v>
      </c>
      <c r="D99" s="2">
        <v>1290</v>
      </c>
      <c r="E99" s="2">
        <v>176</v>
      </c>
      <c r="F99" s="2">
        <v>8</v>
      </c>
      <c r="G99" s="14">
        <f t="shared" si="0"/>
        <v>1474</v>
      </c>
      <c r="H99" s="14">
        <f t="shared" si="1"/>
        <v>1466</v>
      </c>
      <c r="I99" s="12">
        <f t="shared" si="2"/>
        <v>0.99457259158751699</v>
      </c>
      <c r="J99" s="12">
        <f t="shared" si="3"/>
        <v>0.87994542974079126</v>
      </c>
      <c r="K99" s="12">
        <f t="shared" si="4"/>
        <v>0.12005457025920874</v>
      </c>
      <c r="L99" s="12">
        <f t="shared" si="5"/>
        <v>5.4274084124830389E-3</v>
      </c>
      <c r="M99" s="10"/>
    </row>
    <row r="100" spans="2:13" x14ac:dyDescent="0.25">
      <c r="B100" s="45">
        <v>44292</v>
      </c>
      <c r="C100" s="45">
        <v>44292</v>
      </c>
      <c r="D100" s="2">
        <v>1050</v>
      </c>
      <c r="E100" s="2">
        <v>181</v>
      </c>
      <c r="F100" s="2">
        <v>15</v>
      </c>
      <c r="G100" s="14">
        <f t="shared" si="0"/>
        <v>1246</v>
      </c>
      <c r="H100" s="14">
        <f t="shared" si="1"/>
        <v>1231</v>
      </c>
      <c r="I100" s="12">
        <f t="shared" si="2"/>
        <v>0.9879614767255217</v>
      </c>
      <c r="J100" s="12">
        <f t="shared" si="3"/>
        <v>0.85296506904955316</v>
      </c>
      <c r="K100" s="12">
        <f t="shared" si="4"/>
        <v>0.14703493095044678</v>
      </c>
      <c r="L100" s="12">
        <f t="shared" si="5"/>
        <v>1.2038523274478331E-2</v>
      </c>
      <c r="M100" s="10"/>
    </row>
    <row r="101" spans="2:13" x14ac:dyDescent="0.25">
      <c r="B101" s="45">
        <v>44293</v>
      </c>
      <c r="C101" s="45">
        <v>44293</v>
      </c>
      <c r="D101" s="2">
        <v>1190</v>
      </c>
      <c r="E101" s="2">
        <v>204</v>
      </c>
      <c r="F101" s="2">
        <v>14</v>
      </c>
      <c r="G101" s="14">
        <f t="shared" si="0"/>
        <v>1408</v>
      </c>
      <c r="H101" s="14">
        <f t="shared" si="1"/>
        <v>1394</v>
      </c>
      <c r="I101" s="12">
        <f t="shared" si="2"/>
        <v>0.99005681818181823</v>
      </c>
      <c r="J101" s="12">
        <f t="shared" si="3"/>
        <v>0.85365853658536583</v>
      </c>
      <c r="K101" s="12">
        <f t="shared" si="4"/>
        <v>0.14634146341463414</v>
      </c>
      <c r="L101" s="12">
        <f t="shared" si="5"/>
        <v>9.943181818181818E-3</v>
      </c>
      <c r="M101" s="10"/>
    </row>
    <row r="102" spans="2:13" x14ac:dyDescent="0.25">
      <c r="B102" s="45">
        <v>44301</v>
      </c>
      <c r="C102" s="45">
        <v>44301</v>
      </c>
      <c r="D102" s="2">
        <v>2049</v>
      </c>
      <c r="E102" s="2">
        <v>312</v>
      </c>
      <c r="F102" s="2">
        <v>36</v>
      </c>
      <c r="G102" s="14">
        <f t="shared" si="0"/>
        <v>2397</v>
      </c>
      <c r="H102" s="14">
        <f t="shared" si="1"/>
        <v>2361</v>
      </c>
      <c r="I102" s="12">
        <f t="shared" si="2"/>
        <v>0.98498122653316644</v>
      </c>
      <c r="J102" s="12">
        <f t="shared" si="3"/>
        <v>0.86785260482846249</v>
      </c>
      <c r="K102" s="12">
        <f t="shared" si="4"/>
        <v>0.13214739517153748</v>
      </c>
      <c r="L102" s="12">
        <f t="shared" si="5"/>
        <v>1.5018773466833541E-2</v>
      </c>
      <c r="M102" s="10"/>
    </row>
    <row r="103" spans="2:13" x14ac:dyDescent="0.25">
      <c r="B103" s="45">
        <v>44306</v>
      </c>
      <c r="C103" s="45">
        <v>44306</v>
      </c>
      <c r="D103" s="2">
        <v>722</v>
      </c>
      <c r="E103" s="2">
        <v>126</v>
      </c>
      <c r="F103" s="2">
        <v>5</v>
      </c>
      <c r="G103" s="14">
        <f t="shared" si="0"/>
        <v>853</v>
      </c>
      <c r="H103" s="14">
        <f t="shared" si="1"/>
        <v>848</v>
      </c>
      <c r="I103" s="12">
        <f t="shared" si="2"/>
        <v>0.99413833528722162</v>
      </c>
      <c r="J103" s="12">
        <f t="shared" si="3"/>
        <v>0.85141509433962259</v>
      </c>
      <c r="K103" s="12">
        <f t="shared" si="4"/>
        <v>0.14858490566037735</v>
      </c>
      <c r="L103" s="12">
        <f t="shared" si="5"/>
        <v>5.8616647127784291E-3</v>
      </c>
      <c r="M103" s="10"/>
    </row>
    <row r="104" spans="2:13" x14ac:dyDescent="0.25">
      <c r="B104" s="45">
        <v>44320</v>
      </c>
      <c r="C104" s="45">
        <v>44320</v>
      </c>
      <c r="D104" s="2">
        <v>1100</v>
      </c>
      <c r="E104" s="2">
        <v>103</v>
      </c>
      <c r="F104" s="2">
        <v>8</v>
      </c>
      <c r="G104" s="14">
        <f t="shared" si="0"/>
        <v>1211</v>
      </c>
      <c r="H104" s="14">
        <f t="shared" si="1"/>
        <v>1203</v>
      </c>
      <c r="I104" s="12">
        <f t="shared" si="2"/>
        <v>0.99339388934764661</v>
      </c>
      <c r="J104" s="12">
        <f t="shared" si="3"/>
        <v>0.91438071487946804</v>
      </c>
      <c r="K104" s="12">
        <f t="shared" si="4"/>
        <v>8.5619285120532004E-2</v>
      </c>
      <c r="L104" s="12">
        <f t="shared" si="5"/>
        <v>6.6061106523534266E-3</v>
      </c>
      <c r="M104" s="10"/>
    </row>
    <row r="105" spans="2:13" x14ac:dyDescent="0.25">
      <c r="B105" s="45">
        <v>44323</v>
      </c>
      <c r="C105" s="45">
        <v>44323</v>
      </c>
      <c r="D105" s="2">
        <v>930</v>
      </c>
      <c r="E105" s="2">
        <v>107</v>
      </c>
      <c r="F105" s="2">
        <v>6</v>
      </c>
      <c r="G105" s="14">
        <f t="shared" si="0"/>
        <v>1043</v>
      </c>
      <c r="H105" s="14">
        <f t="shared" si="1"/>
        <v>1037</v>
      </c>
      <c r="I105" s="12">
        <f t="shared" si="2"/>
        <v>0.99424736337488018</v>
      </c>
      <c r="J105" s="12">
        <f t="shared" si="3"/>
        <v>0.89681774349083898</v>
      </c>
      <c r="K105" s="12">
        <f t="shared" si="4"/>
        <v>0.10318225650916105</v>
      </c>
      <c r="L105" s="12">
        <f t="shared" si="5"/>
        <v>5.7526366251198467E-3</v>
      </c>
      <c r="M105" s="10"/>
    </row>
    <row r="106" spans="2:13" x14ac:dyDescent="0.25">
      <c r="B106" s="45">
        <v>44337</v>
      </c>
      <c r="C106" s="45">
        <v>44337</v>
      </c>
      <c r="D106" s="2">
        <v>470</v>
      </c>
      <c r="E106" s="2">
        <v>52</v>
      </c>
      <c r="F106" s="2">
        <v>9</v>
      </c>
      <c r="G106" s="14">
        <f t="shared" si="0"/>
        <v>531</v>
      </c>
      <c r="H106" s="14">
        <f>+D106+E106</f>
        <v>522</v>
      </c>
      <c r="I106" s="12">
        <f t="shared" si="2"/>
        <v>0.98305084745762716</v>
      </c>
      <c r="J106" s="12">
        <f t="shared" si="3"/>
        <v>0.90038314176245215</v>
      </c>
      <c r="K106" s="12">
        <f t="shared" si="4"/>
        <v>9.9616858237547887E-2</v>
      </c>
      <c r="L106" s="12">
        <f t="shared" si="5"/>
        <v>1.6949152542372881E-2</v>
      </c>
      <c r="M106" s="10"/>
    </row>
    <row r="107" spans="2:13" x14ac:dyDescent="0.25">
      <c r="B107" s="45">
        <v>44348</v>
      </c>
      <c r="C107" s="45">
        <v>44348</v>
      </c>
      <c r="D107" s="2">
        <v>1210</v>
      </c>
      <c r="E107" s="2">
        <v>259</v>
      </c>
      <c r="F107" s="2">
        <v>49</v>
      </c>
      <c r="G107" s="14">
        <f t="shared" si="0"/>
        <v>1518</v>
      </c>
      <c r="H107" s="14">
        <f t="shared" si="1"/>
        <v>1469</v>
      </c>
      <c r="I107" s="12">
        <f t="shared" si="2"/>
        <v>0.9677206851119895</v>
      </c>
      <c r="J107" s="12">
        <f t="shared" si="3"/>
        <v>0.82368958475153164</v>
      </c>
      <c r="K107" s="12">
        <f t="shared" si="4"/>
        <v>0.17631041524846836</v>
      </c>
      <c r="L107" s="12">
        <f t="shared" si="5"/>
        <v>3.2279314888010543E-2</v>
      </c>
      <c r="M107" s="10"/>
    </row>
    <row r="108" spans="2:13" x14ac:dyDescent="0.25">
      <c r="B108" s="45">
        <v>44350</v>
      </c>
      <c r="C108" s="45">
        <v>44350</v>
      </c>
      <c r="D108" s="2">
        <v>257</v>
      </c>
      <c r="E108" s="2">
        <v>46</v>
      </c>
      <c r="F108" s="2">
        <v>5</v>
      </c>
      <c r="G108" s="14">
        <f t="shared" si="0"/>
        <v>308</v>
      </c>
      <c r="H108" s="14">
        <f t="shared" si="1"/>
        <v>303</v>
      </c>
      <c r="I108" s="12">
        <f t="shared" si="2"/>
        <v>0.98376623376623373</v>
      </c>
      <c r="J108" s="12">
        <f t="shared" si="3"/>
        <v>0.84818481848184824</v>
      </c>
      <c r="K108" s="12">
        <f t="shared" si="4"/>
        <v>0.15181518151815182</v>
      </c>
      <c r="L108" s="12">
        <f t="shared" si="5"/>
        <v>1.6233766233766232E-2</v>
      </c>
      <c r="M108" s="10"/>
    </row>
    <row r="109" spans="2:13" x14ac:dyDescent="0.25">
      <c r="B109" s="45">
        <v>44351</v>
      </c>
      <c r="C109" s="45">
        <v>44351</v>
      </c>
      <c r="D109" s="2">
        <v>672</v>
      </c>
      <c r="E109" s="2">
        <v>184</v>
      </c>
      <c r="F109" s="2">
        <v>28</v>
      </c>
      <c r="G109" s="14">
        <f t="shared" si="0"/>
        <v>884</v>
      </c>
      <c r="H109" s="14">
        <f t="shared" si="1"/>
        <v>856</v>
      </c>
      <c r="I109" s="12">
        <f t="shared" si="2"/>
        <v>0.96832579185520362</v>
      </c>
      <c r="J109" s="12">
        <f t="shared" si="3"/>
        <v>0.78504672897196259</v>
      </c>
      <c r="K109" s="12">
        <f t="shared" si="4"/>
        <v>0.21495327102803738</v>
      </c>
      <c r="L109" s="12">
        <f t="shared" si="5"/>
        <v>3.1674208144796379E-2</v>
      </c>
      <c r="M109" s="10"/>
    </row>
    <row r="110" spans="2:13" x14ac:dyDescent="0.25">
      <c r="B110" s="45">
        <v>44355</v>
      </c>
      <c r="C110" s="45">
        <v>44355</v>
      </c>
      <c r="D110" s="2">
        <v>1175</v>
      </c>
      <c r="E110" s="2">
        <v>251</v>
      </c>
      <c r="F110" s="2">
        <v>26</v>
      </c>
      <c r="G110" s="14">
        <f t="shared" si="0"/>
        <v>1452</v>
      </c>
      <c r="H110" s="14">
        <f t="shared" si="1"/>
        <v>1426</v>
      </c>
      <c r="I110" s="12">
        <f t="shared" si="2"/>
        <v>0.98209366391184572</v>
      </c>
      <c r="J110" s="12">
        <f t="shared" si="3"/>
        <v>0.82398316970546981</v>
      </c>
      <c r="K110" s="12">
        <f t="shared" si="4"/>
        <v>0.17601683029453016</v>
      </c>
      <c r="L110" s="12">
        <f t="shared" si="5"/>
        <v>1.790633608815427E-2</v>
      </c>
      <c r="M110" s="10"/>
    </row>
    <row r="111" spans="2:13" x14ac:dyDescent="0.25">
      <c r="B111" s="45">
        <v>44357</v>
      </c>
      <c r="C111" s="45">
        <v>44357</v>
      </c>
      <c r="D111" s="2">
        <v>988</v>
      </c>
      <c r="E111" s="2">
        <v>215</v>
      </c>
      <c r="F111" s="2">
        <v>69</v>
      </c>
      <c r="G111" s="14">
        <f t="shared" si="0"/>
        <v>1272</v>
      </c>
      <c r="H111" s="14">
        <f t="shared" si="1"/>
        <v>1203</v>
      </c>
      <c r="I111" s="12">
        <f t="shared" si="2"/>
        <v>0.94575471698113212</v>
      </c>
      <c r="J111" s="12">
        <f t="shared" si="3"/>
        <v>0.82128013300083125</v>
      </c>
      <c r="K111" s="12">
        <f t="shared" si="4"/>
        <v>0.17871986699916875</v>
      </c>
      <c r="L111" s="12">
        <f t="shared" si="5"/>
        <v>5.4245283018867926E-2</v>
      </c>
      <c r="M111" s="10"/>
    </row>
    <row r="112" spans="2:13" x14ac:dyDescent="0.25">
      <c r="B112" s="45">
        <v>44358</v>
      </c>
      <c r="C112" s="45">
        <v>44358</v>
      </c>
      <c r="D112" s="2">
        <v>685</v>
      </c>
      <c r="E112" s="2">
        <v>150</v>
      </c>
      <c r="F112" s="2">
        <v>24</v>
      </c>
      <c r="G112" s="14">
        <f t="shared" si="0"/>
        <v>859</v>
      </c>
      <c r="H112" s="14">
        <f t="shared" si="1"/>
        <v>835</v>
      </c>
      <c r="I112" s="12">
        <f t="shared" si="2"/>
        <v>0.97206053550640281</v>
      </c>
      <c r="J112" s="12">
        <f t="shared" si="3"/>
        <v>0.82035928143712578</v>
      </c>
      <c r="K112" s="12">
        <f t="shared" si="4"/>
        <v>0.17964071856287425</v>
      </c>
      <c r="L112" s="12">
        <f t="shared" si="5"/>
        <v>2.7939464493597205E-2</v>
      </c>
      <c r="M112" s="10"/>
    </row>
    <row r="113" spans="2:13" x14ac:dyDescent="0.25">
      <c r="B113" s="45">
        <v>44359</v>
      </c>
      <c r="C113" s="45">
        <v>44359</v>
      </c>
      <c r="D113" s="2">
        <v>274</v>
      </c>
      <c r="E113" s="2">
        <v>82</v>
      </c>
      <c r="F113" s="2">
        <v>3</v>
      </c>
      <c r="G113" s="14">
        <f t="shared" si="0"/>
        <v>359</v>
      </c>
      <c r="H113" s="14">
        <f t="shared" si="1"/>
        <v>356</v>
      </c>
      <c r="I113" s="12">
        <f t="shared" si="2"/>
        <v>0.99164345403899723</v>
      </c>
      <c r="J113" s="12">
        <f t="shared" si="3"/>
        <v>0.7696629213483146</v>
      </c>
      <c r="K113" s="12">
        <f t="shared" si="4"/>
        <v>0.2303370786516854</v>
      </c>
      <c r="L113" s="12">
        <f t="shared" si="5"/>
        <v>8.356545961002786E-3</v>
      </c>
      <c r="M113" s="10"/>
    </row>
    <row r="114" spans="2:13" x14ac:dyDescent="0.25">
      <c r="B114" s="45">
        <v>44362</v>
      </c>
      <c r="C114" s="45">
        <v>44362</v>
      </c>
      <c r="D114" s="2">
        <v>1352</v>
      </c>
      <c r="E114" s="2">
        <v>296</v>
      </c>
      <c r="F114" s="2">
        <v>68</v>
      </c>
      <c r="G114" s="14">
        <f t="shared" si="0"/>
        <v>1716</v>
      </c>
      <c r="H114" s="14">
        <f t="shared" si="1"/>
        <v>1648</v>
      </c>
      <c r="I114" s="12">
        <f t="shared" si="2"/>
        <v>0.96037296037296038</v>
      </c>
      <c r="J114" s="12">
        <f t="shared" si="3"/>
        <v>0.82038834951456308</v>
      </c>
      <c r="K114" s="12">
        <f t="shared" si="4"/>
        <v>0.1796116504854369</v>
      </c>
      <c r="L114" s="12">
        <f t="shared" si="5"/>
        <v>3.9627039627039624E-2</v>
      </c>
      <c r="M114" s="10"/>
    </row>
    <row r="115" spans="2:13" x14ac:dyDescent="0.25">
      <c r="B115" s="45">
        <v>44363</v>
      </c>
      <c r="C115" s="45">
        <v>44363</v>
      </c>
      <c r="D115" s="2">
        <v>1836</v>
      </c>
      <c r="E115" s="2">
        <v>403</v>
      </c>
      <c r="F115" s="2">
        <v>60</v>
      </c>
      <c r="G115" s="14">
        <f t="shared" si="0"/>
        <v>2299</v>
      </c>
      <c r="H115" s="14">
        <f t="shared" si="1"/>
        <v>2239</v>
      </c>
      <c r="I115" s="12">
        <f t="shared" si="2"/>
        <v>0.97390169638973467</v>
      </c>
      <c r="J115" s="12">
        <f t="shared" si="3"/>
        <v>0.82000893255917817</v>
      </c>
      <c r="K115" s="12">
        <f t="shared" si="4"/>
        <v>0.1799910674408218</v>
      </c>
      <c r="L115" s="12">
        <f t="shared" si="5"/>
        <v>2.6098303610265331E-2</v>
      </c>
      <c r="M115" s="10"/>
    </row>
    <row r="116" spans="2:13" x14ac:dyDescent="0.25">
      <c r="B116" s="45">
        <v>44364</v>
      </c>
      <c r="C116" s="45">
        <v>44364</v>
      </c>
      <c r="D116" s="2">
        <v>1510</v>
      </c>
      <c r="E116" s="2">
        <v>370</v>
      </c>
      <c r="F116" s="2">
        <v>66</v>
      </c>
      <c r="G116" s="14">
        <f t="shared" si="0"/>
        <v>1946</v>
      </c>
      <c r="H116" s="14">
        <f t="shared" si="1"/>
        <v>1880</v>
      </c>
      <c r="I116" s="12">
        <f t="shared" si="2"/>
        <v>0.96608427543679343</v>
      </c>
      <c r="J116" s="12">
        <f t="shared" si="3"/>
        <v>0.80319148936170215</v>
      </c>
      <c r="K116" s="12">
        <f t="shared" si="4"/>
        <v>0.19680851063829788</v>
      </c>
      <c r="L116" s="12">
        <f t="shared" si="5"/>
        <v>3.391572456320658E-2</v>
      </c>
      <c r="M116" s="10"/>
    </row>
    <row r="117" spans="2:13" x14ac:dyDescent="0.25">
      <c r="B117" s="45">
        <v>44365</v>
      </c>
      <c r="C117" s="45">
        <v>44365</v>
      </c>
      <c r="D117" s="2">
        <v>510</v>
      </c>
      <c r="E117" s="2">
        <v>101</v>
      </c>
      <c r="F117" s="2">
        <v>5</v>
      </c>
      <c r="G117" s="14">
        <f t="shared" si="0"/>
        <v>616</v>
      </c>
      <c r="H117" s="14">
        <f t="shared" si="1"/>
        <v>611</v>
      </c>
      <c r="I117" s="12">
        <f t="shared" si="2"/>
        <v>0.99188311688311692</v>
      </c>
      <c r="J117" s="12">
        <f t="shared" si="3"/>
        <v>0.83469721767594107</v>
      </c>
      <c r="K117" s="12">
        <f t="shared" si="4"/>
        <v>0.16530278232405893</v>
      </c>
      <c r="L117" s="12">
        <f t="shared" si="5"/>
        <v>8.1168831168831161E-3</v>
      </c>
      <c r="M117" s="10"/>
    </row>
    <row r="118" spans="2:13" x14ac:dyDescent="0.25">
      <c r="B118" s="45">
        <v>44366</v>
      </c>
      <c r="C118" s="45">
        <v>44366</v>
      </c>
      <c r="D118" s="2">
        <v>823</v>
      </c>
      <c r="E118" s="2">
        <v>135</v>
      </c>
      <c r="F118" s="2">
        <v>33</v>
      </c>
      <c r="G118" s="14">
        <f t="shared" si="0"/>
        <v>991</v>
      </c>
      <c r="H118" s="14">
        <f t="shared" si="1"/>
        <v>958</v>
      </c>
      <c r="I118" s="12">
        <f t="shared" si="2"/>
        <v>0.96670030272452068</v>
      </c>
      <c r="J118" s="12">
        <f t="shared" si="3"/>
        <v>0.85908141962421714</v>
      </c>
      <c r="K118" s="12">
        <f t="shared" si="4"/>
        <v>0.14091858037578289</v>
      </c>
      <c r="L118" s="12">
        <f t="shared" si="5"/>
        <v>3.3299697275479316E-2</v>
      </c>
      <c r="M118" s="10"/>
    </row>
    <row r="119" spans="2:13" x14ac:dyDescent="0.25">
      <c r="B119" s="45">
        <v>44368</v>
      </c>
      <c r="C119" s="45">
        <v>44368</v>
      </c>
      <c r="D119" s="2">
        <v>1200</v>
      </c>
      <c r="E119" s="2">
        <v>306</v>
      </c>
      <c r="F119" s="2">
        <v>79</v>
      </c>
      <c r="G119" s="14">
        <f t="shared" si="0"/>
        <v>1585</v>
      </c>
      <c r="H119" s="14">
        <f t="shared" si="1"/>
        <v>1506</v>
      </c>
      <c r="I119" s="12">
        <f t="shared" si="2"/>
        <v>0.95015772870662463</v>
      </c>
      <c r="J119" s="12">
        <f t="shared" si="3"/>
        <v>0.79681274900398402</v>
      </c>
      <c r="K119" s="12">
        <f t="shared" si="4"/>
        <v>0.20318725099601595</v>
      </c>
      <c r="L119" s="12">
        <f t="shared" si="5"/>
        <v>4.9842271293375394E-2</v>
      </c>
      <c r="M119" s="10"/>
    </row>
    <row r="120" spans="2:13" x14ac:dyDescent="0.25">
      <c r="B120" s="45">
        <v>44369</v>
      </c>
      <c r="C120" s="45">
        <v>44369</v>
      </c>
      <c r="D120" s="2">
        <v>1434</v>
      </c>
      <c r="E120" s="2">
        <v>423</v>
      </c>
      <c r="F120" s="2">
        <v>80</v>
      </c>
      <c r="G120" s="14">
        <f t="shared" si="0"/>
        <v>1937</v>
      </c>
      <c r="H120" s="14">
        <f t="shared" si="1"/>
        <v>1857</v>
      </c>
      <c r="I120" s="12">
        <f t="shared" si="2"/>
        <v>0.95869901910170363</v>
      </c>
      <c r="J120" s="12">
        <f t="shared" si="3"/>
        <v>0.77221324717285944</v>
      </c>
      <c r="K120" s="12">
        <f t="shared" si="4"/>
        <v>0.22778675282714056</v>
      </c>
      <c r="L120" s="12">
        <f t="shared" si="5"/>
        <v>4.1300980898296334E-2</v>
      </c>
      <c r="M120" s="10"/>
    </row>
    <row r="121" spans="2:13" x14ac:dyDescent="0.25">
      <c r="B121" s="45">
        <v>44370</v>
      </c>
      <c r="C121" s="45">
        <v>44370</v>
      </c>
      <c r="D121" s="2">
        <v>1572</v>
      </c>
      <c r="E121" s="2">
        <v>529</v>
      </c>
      <c r="F121" s="2">
        <v>80</v>
      </c>
      <c r="G121" s="14">
        <f t="shared" si="0"/>
        <v>2181</v>
      </c>
      <c r="H121" s="14">
        <f t="shared" si="1"/>
        <v>2101</v>
      </c>
      <c r="I121" s="12">
        <f t="shared" si="2"/>
        <v>0.96331957817514902</v>
      </c>
      <c r="J121" s="12">
        <f t="shared" si="3"/>
        <v>0.74821513564969067</v>
      </c>
      <c r="K121" s="12">
        <f t="shared" si="4"/>
        <v>0.25178486435030939</v>
      </c>
      <c r="L121" s="12">
        <f t="shared" si="5"/>
        <v>3.6680421824850984E-2</v>
      </c>
      <c r="M121" s="10"/>
    </row>
    <row r="122" spans="2:13" x14ac:dyDescent="0.25">
      <c r="B122" s="45">
        <v>44371</v>
      </c>
      <c r="C122" s="45">
        <v>44371</v>
      </c>
      <c r="D122" s="2">
        <v>1133</v>
      </c>
      <c r="E122" s="2">
        <v>225</v>
      </c>
      <c r="F122" s="2">
        <v>68</v>
      </c>
      <c r="G122" s="14">
        <f t="shared" si="0"/>
        <v>1426</v>
      </c>
      <c r="H122" s="14">
        <f t="shared" si="1"/>
        <v>1358</v>
      </c>
      <c r="I122" s="12">
        <f t="shared" si="2"/>
        <v>0.95231416549789616</v>
      </c>
      <c r="J122" s="12">
        <f t="shared" si="3"/>
        <v>0.83431516936671579</v>
      </c>
      <c r="K122" s="12">
        <f t="shared" si="4"/>
        <v>0.16568483063328424</v>
      </c>
      <c r="L122" s="12">
        <f t="shared" si="5"/>
        <v>4.7685834502103785E-2</v>
      </c>
      <c r="M122" s="10"/>
    </row>
    <row r="123" spans="2:13" x14ac:dyDescent="0.25">
      <c r="B123" s="45">
        <v>44372</v>
      </c>
      <c r="C123" s="45">
        <v>44372</v>
      </c>
      <c r="D123" s="2">
        <v>1224</v>
      </c>
      <c r="E123" s="2">
        <v>290</v>
      </c>
      <c r="F123" s="2">
        <v>21</v>
      </c>
      <c r="G123" s="14">
        <f t="shared" si="0"/>
        <v>1535</v>
      </c>
      <c r="H123" s="14">
        <f t="shared" si="1"/>
        <v>1514</v>
      </c>
      <c r="I123" s="12">
        <f t="shared" si="2"/>
        <v>0.98631921824104229</v>
      </c>
      <c r="J123" s="12">
        <f t="shared" si="3"/>
        <v>0.80845442536327605</v>
      </c>
      <c r="K123" s="12">
        <f t="shared" si="4"/>
        <v>0.19154557463672392</v>
      </c>
      <c r="L123" s="12">
        <f t="shared" si="5"/>
        <v>1.3680781758957655E-2</v>
      </c>
      <c r="M123" s="10"/>
    </row>
    <row r="124" spans="2:13" x14ac:dyDescent="0.25">
      <c r="B124" s="45">
        <v>44373</v>
      </c>
      <c r="C124" s="45">
        <v>44373</v>
      </c>
      <c r="D124" s="2">
        <v>687</v>
      </c>
      <c r="E124" s="2">
        <v>188</v>
      </c>
      <c r="F124" s="2">
        <v>35</v>
      </c>
      <c r="G124" s="14">
        <f t="shared" si="0"/>
        <v>910</v>
      </c>
      <c r="H124" s="14">
        <f t="shared" si="1"/>
        <v>875</v>
      </c>
      <c r="I124" s="12">
        <f t="shared" si="2"/>
        <v>0.96153846153846156</v>
      </c>
      <c r="J124" s="12">
        <f t="shared" si="3"/>
        <v>0.78514285714285714</v>
      </c>
      <c r="K124" s="12">
        <f t="shared" si="4"/>
        <v>0.21485714285714286</v>
      </c>
      <c r="L124" s="12">
        <f t="shared" si="5"/>
        <v>3.8461538461538464E-2</v>
      </c>
      <c r="M124" s="10"/>
    </row>
    <row r="125" spans="2:13" x14ac:dyDescent="0.25">
      <c r="B125" s="45">
        <v>44376</v>
      </c>
      <c r="C125" s="45">
        <v>44376</v>
      </c>
      <c r="D125" s="2">
        <v>620</v>
      </c>
      <c r="E125" s="2">
        <v>164</v>
      </c>
      <c r="F125" s="2">
        <v>33</v>
      </c>
      <c r="G125" s="14">
        <f t="shared" si="0"/>
        <v>817</v>
      </c>
      <c r="H125" s="14">
        <f t="shared" si="1"/>
        <v>784</v>
      </c>
      <c r="I125" s="12">
        <f t="shared" si="2"/>
        <v>0.95960832313341493</v>
      </c>
      <c r="J125" s="12">
        <f t="shared" si="3"/>
        <v>0.79081632653061229</v>
      </c>
      <c r="K125" s="12">
        <f t="shared" si="4"/>
        <v>0.20918367346938777</v>
      </c>
      <c r="L125" s="12">
        <f t="shared" si="5"/>
        <v>4.0391676866585069E-2</v>
      </c>
      <c r="M125" s="10"/>
    </row>
    <row r="126" spans="2:13" x14ac:dyDescent="0.25">
      <c r="B126" s="45">
        <v>44377</v>
      </c>
      <c r="C126" s="45">
        <v>44377</v>
      </c>
      <c r="D126" s="2">
        <v>480</v>
      </c>
      <c r="E126" s="2">
        <v>100</v>
      </c>
      <c r="F126" s="2">
        <v>10</v>
      </c>
      <c r="G126" s="14">
        <f t="shared" si="0"/>
        <v>590</v>
      </c>
      <c r="H126" s="14">
        <f t="shared" si="1"/>
        <v>580</v>
      </c>
      <c r="I126" s="12">
        <f t="shared" si="2"/>
        <v>0.98305084745762716</v>
      </c>
      <c r="J126" s="12">
        <f t="shared" si="3"/>
        <v>0.82758620689655171</v>
      </c>
      <c r="K126" s="12">
        <f t="shared" si="4"/>
        <v>0.17241379310344829</v>
      </c>
      <c r="L126" s="12">
        <f t="shared" si="5"/>
        <v>1.6949152542372881E-2</v>
      </c>
      <c r="M126" s="10"/>
    </row>
    <row r="127" spans="2:13" x14ac:dyDescent="0.25">
      <c r="B127" s="45">
        <v>44378</v>
      </c>
      <c r="C127" s="45">
        <v>44378</v>
      </c>
      <c r="D127" s="2">
        <v>417</v>
      </c>
      <c r="E127" s="2">
        <v>109</v>
      </c>
      <c r="F127" s="2">
        <v>26</v>
      </c>
      <c r="G127" s="14">
        <f t="shared" si="0"/>
        <v>552</v>
      </c>
      <c r="H127" s="14">
        <f t="shared" si="1"/>
        <v>526</v>
      </c>
      <c r="I127" s="12">
        <f t="shared" si="2"/>
        <v>0.95289855072463769</v>
      </c>
      <c r="J127" s="12">
        <f t="shared" si="3"/>
        <v>0.79277566539923949</v>
      </c>
      <c r="K127" s="12">
        <f t="shared" si="4"/>
        <v>0.20722433460076045</v>
      </c>
      <c r="L127" s="12">
        <f t="shared" si="5"/>
        <v>4.710144927536232E-2</v>
      </c>
      <c r="M127" s="10"/>
    </row>
    <row r="128" spans="2:13" x14ac:dyDescent="0.25">
      <c r="B128" s="45">
        <v>44379</v>
      </c>
      <c r="C128" s="45">
        <v>44379</v>
      </c>
      <c r="D128" s="2">
        <v>1071</v>
      </c>
      <c r="E128" s="2">
        <v>255</v>
      </c>
      <c r="F128" s="2">
        <v>51</v>
      </c>
      <c r="G128" s="14">
        <f t="shared" si="0"/>
        <v>1377</v>
      </c>
      <c r="H128" s="14">
        <f t="shared" si="1"/>
        <v>1326</v>
      </c>
      <c r="I128" s="12">
        <f t="shared" si="2"/>
        <v>0.96296296296296291</v>
      </c>
      <c r="J128" s="12">
        <f t="shared" si="3"/>
        <v>0.80769230769230771</v>
      </c>
      <c r="K128" s="12">
        <f t="shared" si="4"/>
        <v>0.19230769230769232</v>
      </c>
      <c r="L128" s="12">
        <f t="shared" si="5"/>
        <v>3.7037037037037035E-2</v>
      </c>
      <c r="M128" s="10"/>
    </row>
    <row r="129" spans="2:13" x14ac:dyDescent="0.25">
      <c r="B129" s="45">
        <v>44380</v>
      </c>
      <c r="C129" s="45">
        <v>44380</v>
      </c>
      <c r="D129" s="2">
        <v>575</v>
      </c>
      <c r="E129" s="2">
        <v>198</v>
      </c>
      <c r="F129" s="2">
        <v>45</v>
      </c>
      <c r="G129" s="14">
        <f t="shared" si="0"/>
        <v>818</v>
      </c>
      <c r="H129" s="14">
        <f t="shared" si="1"/>
        <v>773</v>
      </c>
      <c r="I129" s="12">
        <f t="shared" si="2"/>
        <v>0.94498777506112475</v>
      </c>
      <c r="J129" s="12">
        <f t="shared" si="3"/>
        <v>0.7438551099611902</v>
      </c>
      <c r="K129" s="12">
        <f t="shared" si="4"/>
        <v>0.25614489003880986</v>
      </c>
      <c r="L129" s="12">
        <f t="shared" si="5"/>
        <v>5.5012224938875302E-2</v>
      </c>
      <c r="M129" s="10"/>
    </row>
    <row r="130" spans="2:13" x14ac:dyDescent="0.25">
      <c r="B130" s="45">
        <v>44383</v>
      </c>
      <c r="C130" s="45">
        <v>44383</v>
      </c>
      <c r="D130" s="2">
        <v>730</v>
      </c>
      <c r="E130" s="2">
        <v>247</v>
      </c>
      <c r="F130" s="2">
        <v>31</v>
      </c>
      <c r="G130" s="14">
        <f t="shared" ref="G130:G145" si="6">+D130+E130+F130</f>
        <v>1008</v>
      </c>
      <c r="H130" s="14">
        <f t="shared" ref="H130:H145" si="7">+D130+E130</f>
        <v>977</v>
      </c>
      <c r="I130" s="12">
        <f t="shared" ref="I130:I134" si="8">+H130/G130</f>
        <v>0.96924603174603174</v>
      </c>
      <c r="J130" s="12">
        <f t="shared" ref="J130:J134" si="9">+D130/H130</f>
        <v>0.74718526100307059</v>
      </c>
      <c r="K130" s="12">
        <f t="shared" ref="K130:K134" si="10">+E130/H130</f>
        <v>0.25281473899692936</v>
      </c>
      <c r="L130" s="12">
        <f t="shared" ref="L130:L134" si="11">+F130/G130</f>
        <v>3.0753968253968252E-2</v>
      </c>
      <c r="M130" s="10"/>
    </row>
    <row r="131" spans="2:13" x14ac:dyDescent="0.25">
      <c r="B131" s="45">
        <v>44384</v>
      </c>
      <c r="C131" s="45">
        <v>44384</v>
      </c>
      <c r="D131" s="2">
        <v>365</v>
      </c>
      <c r="E131" s="2">
        <v>187</v>
      </c>
      <c r="F131" s="2">
        <v>21</v>
      </c>
      <c r="G131" s="14">
        <f t="shared" si="6"/>
        <v>573</v>
      </c>
      <c r="H131" s="14">
        <f t="shared" si="7"/>
        <v>552</v>
      </c>
      <c r="I131" s="12">
        <f t="shared" si="8"/>
        <v>0.96335078534031415</v>
      </c>
      <c r="J131" s="12">
        <f t="shared" si="9"/>
        <v>0.66123188405797106</v>
      </c>
      <c r="K131" s="12">
        <f t="shared" si="10"/>
        <v>0.33876811594202899</v>
      </c>
      <c r="L131" s="12">
        <f t="shared" si="11"/>
        <v>3.6649214659685861E-2</v>
      </c>
      <c r="M131" s="10"/>
    </row>
    <row r="132" spans="2:13" x14ac:dyDescent="0.25">
      <c r="B132" s="45">
        <v>44385</v>
      </c>
      <c r="C132" s="45">
        <v>44385</v>
      </c>
      <c r="D132" s="2">
        <v>1041</v>
      </c>
      <c r="E132" s="2">
        <v>309</v>
      </c>
      <c r="F132" s="2">
        <v>45</v>
      </c>
      <c r="G132" s="14">
        <f t="shared" si="6"/>
        <v>1395</v>
      </c>
      <c r="H132" s="14">
        <f t="shared" si="7"/>
        <v>1350</v>
      </c>
      <c r="I132" s="12">
        <f t="shared" si="8"/>
        <v>0.967741935483871</v>
      </c>
      <c r="J132" s="12">
        <f t="shared" si="9"/>
        <v>0.77111111111111108</v>
      </c>
      <c r="K132" s="12">
        <f t="shared" si="10"/>
        <v>0.22888888888888889</v>
      </c>
      <c r="L132" s="12">
        <f t="shared" si="11"/>
        <v>3.2258064516129031E-2</v>
      </c>
      <c r="M132" s="10"/>
    </row>
    <row r="133" spans="2:13" x14ac:dyDescent="0.25">
      <c r="B133" s="45">
        <v>44386</v>
      </c>
      <c r="C133" s="45">
        <v>44386</v>
      </c>
      <c r="D133" s="2">
        <v>1105</v>
      </c>
      <c r="E133" s="2">
        <v>247</v>
      </c>
      <c r="F133" s="2">
        <v>71</v>
      </c>
      <c r="G133" s="14">
        <f t="shared" si="6"/>
        <v>1423</v>
      </c>
      <c r="H133" s="14">
        <f t="shared" si="7"/>
        <v>1352</v>
      </c>
      <c r="I133" s="12">
        <f t="shared" si="8"/>
        <v>0.95010541110330293</v>
      </c>
      <c r="J133" s="12">
        <f t="shared" si="9"/>
        <v>0.81730769230769229</v>
      </c>
      <c r="K133" s="12">
        <f t="shared" si="10"/>
        <v>0.18269230769230768</v>
      </c>
      <c r="L133" s="12">
        <f t="shared" si="11"/>
        <v>4.9894588896697116E-2</v>
      </c>
      <c r="M133" s="10"/>
    </row>
    <row r="134" spans="2:13" x14ac:dyDescent="0.25">
      <c r="B134" s="45">
        <v>44387</v>
      </c>
      <c r="C134" s="45">
        <v>44387</v>
      </c>
      <c r="D134" s="2">
        <v>864</v>
      </c>
      <c r="E134" s="2">
        <v>265</v>
      </c>
      <c r="F134" s="2">
        <v>91</v>
      </c>
      <c r="G134" s="14">
        <f t="shared" si="6"/>
        <v>1220</v>
      </c>
      <c r="H134" s="14">
        <f t="shared" si="7"/>
        <v>1129</v>
      </c>
      <c r="I134" s="12">
        <f t="shared" si="8"/>
        <v>0.92540983606557381</v>
      </c>
      <c r="J134" s="12">
        <f t="shared" si="9"/>
        <v>0.76527900797165638</v>
      </c>
      <c r="K134" s="12">
        <f t="shared" si="10"/>
        <v>0.23472099202834368</v>
      </c>
      <c r="L134" s="12">
        <f t="shared" si="11"/>
        <v>7.4590163934426232E-2</v>
      </c>
      <c r="M134" s="10"/>
    </row>
    <row r="135" spans="2:13" x14ac:dyDescent="0.25">
      <c r="B135" s="45">
        <v>44389</v>
      </c>
      <c r="C135" s="45">
        <v>44389</v>
      </c>
      <c r="D135" s="2">
        <v>617</v>
      </c>
      <c r="E135" s="2">
        <v>151</v>
      </c>
      <c r="F135" s="2">
        <v>17</v>
      </c>
      <c r="G135" s="14">
        <f t="shared" ref="G135:G143" si="12">+D135+E135+F135</f>
        <v>785</v>
      </c>
      <c r="H135" s="14">
        <f t="shared" ref="H135:H144" si="13">+D135+E135</f>
        <v>768</v>
      </c>
      <c r="I135" s="12">
        <f t="shared" ref="I135:I138" si="14">+H135/G135</f>
        <v>0.97834394904458599</v>
      </c>
      <c r="J135" s="12">
        <f t="shared" ref="J135:J138" si="15">+D135/H135</f>
        <v>0.80338541666666663</v>
      </c>
      <c r="K135" s="12">
        <f t="shared" ref="K135:K138" si="16">+E135/H135</f>
        <v>0.19661458333333334</v>
      </c>
      <c r="L135" s="12">
        <f t="shared" ref="L135:L138" si="17">+F135/G135</f>
        <v>2.1656050955414011E-2</v>
      </c>
      <c r="M135" s="10"/>
    </row>
    <row r="136" spans="2:13" x14ac:dyDescent="0.25">
      <c r="B136" s="45">
        <v>44390</v>
      </c>
      <c r="C136" s="45">
        <v>44390</v>
      </c>
      <c r="D136" s="2">
        <v>925</v>
      </c>
      <c r="E136" s="2">
        <v>432</v>
      </c>
      <c r="F136" s="2">
        <v>80</v>
      </c>
      <c r="G136" s="14">
        <f t="shared" si="12"/>
        <v>1437</v>
      </c>
      <c r="H136" s="14">
        <f t="shared" si="13"/>
        <v>1357</v>
      </c>
      <c r="I136" s="12">
        <f t="shared" si="14"/>
        <v>0.94432846207376475</v>
      </c>
      <c r="J136" s="12">
        <f t="shared" si="15"/>
        <v>0.681650700073692</v>
      </c>
      <c r="K136" s="12">
        <f t="shared" si="16"/>
        <v>0.318349299926308</v>
      </c>
      <c r="L136" s="12">
        <f t="shared" si="17"/>
        <v>5.5671537926235214E-2</v>
      </c>
      <c r="M136" s="10"/>
    </row>
    <row r="137" spans="2:13" x14ac:dyDescent="0.25">
      <c r="B137" s="45">
        <v>44391</v>
      </c>
      <c r="C137" s="45">
        <v>44391</v>
      </c>
      <c r="D137" s="2">
        <v>718</v>
      </c>
      <c r="E137" s="2">
        <v>136</v>
      </c>
      <c r="F137" s="2">
        <v>20</v>
      </c>
      <c r="G137" s="14">
        <f t="shared" si="12"/>
        <v>874</v>
      </c>
      <c r="H137" s="14">
        <f t="shared" si="13"/>
        <v>854</v>
      </c>
      <c r="I137" s="12">
        <f t="shared" si="14"/>
        <v>0.97711670480549195</v>
      </c>
      <c r="J137" s="12">
        <f t="shared" si="15"/>
        <v>0.84074941451990637</v>
      </c>
      <c r="K137" s="12">
        <f t="shared" si="16"/>
        <v>0.15925058548009369</v>
      </c>
      <c r="L137" s="12">
        <f t="shared" si="17"/>
        <v>2.2883295194508008E-2</v>
      </c>
      <c r="M137" s="10"/>
    </row>
    <row r="138" spans="2:13" x14ac:dyDescent="0.25">
      <c r="B138" s="45">
        <v>44392</v>
      </c>
      <c r="C138" s="45">
        <v>44392</v>
      </c>
      <c r="D138" s="2">
        <v>436</v>
      </c>
      <c r="E138" s="2">
        <v>57</v>
      </c>
      <c r="F138" s="2">
        <v>35</v>
      </c>
      <c r="G138" s="14">
        <f t="shared" si="6"/>
        <v>528</v>
      </c>
      <c r="H138" s="14">
        <f t="shared" si="13"/>
        <v>493</v>
      </c>
      <c r="I138" s="12">
        <f t="shared" si="14"/>
        <v>0.93371212121212122</v>
      </c>
      <c r="J138" s="12">
        <f t="shared" si="15"/>
        <v>0.88438133874239355</v>
      </c>
      <c r="K138" s="12">
        <f t="shared" si="16"/>
        <v>0.11561866125760649</v>
      </c>
      <c r="L138" s="12">
        <f t="shared" si="17"/>
        <v>6.6287878787878785E-2</v>
      </c>
      <c r="M138" s="10"/>
    </row>
    <row r="139" spans="2:13" x14ac:dyDescent="0.25">
      <c r="B139" s="45">
        <v>44393</v>
      </c>
      <c r="C139" s="45">
        <v>44393</v>
      </c>
      <c r="D139" s="2">
        <v>532</v>
      </c>
      <c r="E139" s="2">
        <v>103</v>
      </c>
      <c r="F139" s="2">
        <v>20</v>
      </c>
      <c r="G139" s="14">
        <f t="shared" si="6"/>
        <v>655</v>
      </c>
      <c r="H139" s="14">
        <f t="shared" si="7"/>
        <v>635</v>
      </c>
      <c r="I139" s="12">
        <f t="shared" ref="I139:I145" si="18">+H139/G139</f>
        <v>0.96946564885496178</v>
      </c>
      <c r="J139" s="12">
        <f t="shared" ref="J139:J145" si="19">+D139/H139</f>
        <v>0.83779527559055122</v>
      </c>
      <c r="K139" s="12">
        <f t="shared" ref="K139:K145" si="20">+E139/H139</f>
        <v>0.16220472440944883</v>
      </c>
      <c r="L139" s="12">
        <f t="shared" ref="L139:L145" si="21">+F139/G139</f>
        <v>3.0534351145038167E-2</v>
      </c>
      <c r="M139" s="10"/>
    </row>
    <row r="140" spans="2:13" x14ac:dyDescent="0.25">
      <c r="B140" s="45">
        <v>44394</v>
      </c>
      <c r="C140" s="45">
        <v>44394</v>
      </c>
      <c r="D140" s="2">
        <v>955</v>
      </c>
      <c r="E140" s="2">
        <v>211</v>
      </c>
      <c r="F140" s="2">
        <v>31</v>
      </c>
      <c r="G140" s="14">
        <f t="shared" si="6"/>
        <v>1197</v>
      </c>
      <c r="H140" s="14">
        <f t="shared" si="7"/>
        <v>1166</v>
      </c>
      <c r="I140" s="12">
        <f t="shared" si="18"/>
        <v>0.97410192147034247</v>
      </c>
      <c r="J140" s="12">
        <f t="shared" si="19"/>
        <v>0.81903945111492282</v>
      </c>
      <c r="K140" s="12">
        <f t="shared" si="20"/>
        <v>0.18096054888507718</v>
      </c>
      <c r="L140" s="12">
        <f t="shared" si="21"/>
        <v>2.5898078529657476E-2</v>
      </c>
      <c r="M140" s="10"/>
    </row>
    <row r="141" spans="2:13" x14ac:dyDescent="0.25">
      <c r="B141" s="45">
        <v>44396</v>
      </c>
      <c r="C141" s="45">
        <v>44396</v>
      </c>
      <c r="D141" s="2">
        <v>1052</v>
      </c>
      <c r="E141" s="2">
        <v>342</v>
      </c>
      <c r="F141" s="2">
        <v>56</v>
      </c>
      <c r="G141" s="14">
        <f t="shared" si="12"/>
        <v>1450</v>
      </c>
      <c r="H141" s="14">
        <f t="shared" si="13"/>
        <v>1394</v>
      </c>
      <c r="I141" s="12">
        <f t="shared" si="18"/>
        <v>0.9613793103448276</v>
      </c>
      <c r="J141" s="12">
        <f t="shared" si="19"/>
        <v>0.7546628407460545</v>
      </c>
      <c r="K141" s="12">
        <f t="shared" si="20"/>
        <v>0.24533715925394547</v>
      </c>
      <c r="L141" s="12">
        <f t="shared" si="21"/>
        <v>3.8620689655172416E-2</v>
      </c>
      <c r="M141" s="10"/>
    </row>
    <row r="142" spans="2:13" x14ac:dyDescent="0.25">
      <c r="B142" s="45">
        <v>44398</v>
      </c>
      <c r="C142" s="45">
        <v>44398</v>
      </c>
      <c r="D142" s="2">
        <v>398</v>
      </c>
      <c r="E142" s="2">
        <v>82</v>
      </c>
      <c r="F142" s="2">
        <v>20</v>
      </c>
      <c r="G142" s="14">
        <f t="shared" si="12"/>
        <v>500</v>
      </c>
      <c r="H142" s="14">
        <f t="shared" si="13"/>
        <v>480</v>
      </c>
      <c r="I142" s="12">
        <f t="shared" si="18"/>
        <v>0.96</v>
      </c>
      <c r="J142" s="12">
        <f t="shared" si="19"/>
        <v>0.82916666666666672</v>
      </c>
      <c r="K142" s="12">
        <f t="shared" si="20"/>
        <v>0.17083333333333334</v>
      </c>
      <c r="L142" s="12">
        <f t="shared" si="21"/>
        <v>0.04</v>
      </c>
      <c r="M142" s="10"/>
    </row>
    <row r="143" spans="2:13" x14ac:dyDescent="0.25">
      <c r="B143" s="45">
        <v>44399</v>
      </c>
      <c r="C143" s="45">
        <v>44399</v>
      </c>
      <c r="D143" s="2">
        <v>197</v>
      </c>
      <c r="E143" s="2">
        <v>70</v>
      </c>
      <c r="F143" s="2">
        <v>17</v>
      </c>
      <c r="G143" s="14">
        <f t="shared" si="12"/>
        <v>284</v>
      </c>
      <c r="H143" s="14">
        <f t="shared" si="13"/>
        <v>267</v>
      </c>
      <c r="I143" s="12">
        <f t="shared" si="18"/>
        <v>0.9401408450704225</v>
      </c>
      <c r="J143" s="12">
        <f t="shared" si="19"/>
        <v>0.73782771535580527</v>
      </c>
      <c r="K143" s="12">
        <f t="shared" si="20"/>
        <v>0.26217228464419473</v>
      </c>
      <c r="L143" s="12">
        <f t="shared" si="21"/>
        <v>5.9859154929577461E-2</v>
      </c>
      <c r="M143" s="10"/>
    </row>
    <row r="144" spans="2:13" x14ac:dyDescent="0.25">
      <c r="B144" s="45">
        <v>44400</v>
      </c>
      <c r="C144" s="45">
        <v>44400</v>
      </c>
      <c r="D144" s="2">
        <v>1131</v>
      </c>
      <c r="E144" s="2">
        <v>448</v>
      </c>
      <c r="F144" s="2">
        <v>169</v>
      </c>
      <c r="G144" s="14">
        <f t="shared" si="6"/>
        <v>1748</v>
      </c>
      <c r="H144" s="14">
        <f t="shared" si="13"/>
        <v>1579</v>
      </c>
      <c r="I144" s="12">
        <f t="shared" si="18"/>
        <v>0.90331807780320361</v>
      </c>
      <c r="J144" s="12">
        <f t="shared" si="19"/>
        <v>0.71627612412919572</v>
      </c>
      <c r="K144" s="12">
        <f t="shared" si="20"/>
        <v>0.28372387587080433</v>
      </c>
      <c r="L144" s="12">
        <f t="shared" si="21"/>
        <v>9.6681922196796333E-2</v>
      </c>
      <c r="M144" s="10"/>
    </row>
    <row r="145" spans="2:14" x14ac:dyDescent="0.25">
      <c r="B145" s="45">
        <v>44401</v>
      </c>
      <c r="C145" s="45">
        <v>44401</v>
      </c>
      <c r="D145" s="2">
        <v>268</v>
      </c>
      <c r="E145" s="2">
        <v>58</v>
      </c>
      <c r="F145" s="2">
        <v>22</v>
      </c>
      <c r="G145" s="14">
        <f t="shared" si="6"/>
        <v>348</v>
      </c>
      <c r="H145" s="14">
        <f t="shared" si="7"/>
        <v>326</v>
      </c>
      <c r="I145" s="12">
        <f t="shared" si="18"/>
        <v>0.93678160919540232</v>
      </c>
      <c r="J145" s="12">
        <f t="shared" si="19"/>
        <v>0.82208588957055218</v>
      </c>
      <c r="K145" s="12">
        <f t="shared" si="20"/>
        <v>0.17791411042944785</v>
      </c>
      <c r="L145" s="12">
        <f t="shared" si="21"/>
        <v>6.3218390804597707E-2</v>
      </c>
      <c r="M145" s="10"/>
    </row>
    <row r="146" spans="2:14" x14ac:dyDescent="0.25">
      <c r="B146" s="45">
        <v>44405</v>
      </c>
      <c r="C146" s="45">
        <v>44405</v>
      </c>
      <c r="D146" s="2">
        <v>590</v>
      </c>
      <c r="E146" s="2">
        <v>297</v>
      </c>
      <c r="F146" s="2">
        <v>43</v>
      </c>
      <c r="G146" s="14">
        <f t="shared" ref="G146:G148" si="22">+D146+E146+F146</f>
        <v>930</v>
      </c>
      <c r="H146" s="14">
        <f t="shared" ref="H146:H148" si="23">+D146+E146</f>
        <v>887</v>
      </c>
      <c r="I146" s="12">
        <f t="shared" ref="I146:I148" si="24">+H146/G146</f>
        <v>0.95376344086021503</v>
      </c>
      <c r="J146" s="12">
        <f t="shared" ref="J146:J148" si="25">+D146/H146</f>
        <v>0.66516347237880491</v>
      </c>
      <c r="K146" s="12">
        <f t="shared" ref="K146:K148" si="26">+E146/H146</f>
        <v>0.33483652762119503</v>
      </c>
      <c r="L146" s="12">
        <f t="shared" ref="L146:L148" si="27">+F146/G146</f>
        <v>4.6236559139784944E-2</v>
      </c>
      <c r="M146" s="10"/>
    </row>
    <row r="147" spans="2:14" x14ac:dyDescent="0.25">
      <c r="B147" s="45">
        <v>44406</v>
      </c>
      <c r="C147" s="45">
        <v>44406</v>
      </c>
      <c r="D147" s="2">
        <v>1086</v>
      </c>
      <c r="E147" s="2">
        <v>209</v>
      </c>
      <c r="F147" s="2">
        <v>50</v>
      </c>
      <c r="G147" s="14">
        <f t="shared" si="22"/>
        <v>1345</v>
      </c>
      <c r="H147" s="14">
        <f t="shared" si="23"/>
        <v>1295</v>
      </c>
      <c r="I147" s="12">
        <f t="shared" si="24"/>
        <v>0.96282527881040891</v>
      </c>
      <c r="J147" s="12">
        <f t="shared" si="25"/>
        <v>0.83861003861003858</v>
      </c>
      <c r="K147" s="12">
        <f t="shared" si="26"/>
        <v>0.16138996138996139</v>
      </c>
      <c r="L147" s="12">
        <f t="shared" si="27"/>
        <v>3.717472118959108E-2</v>
      </c>
      <c r="M147" s="10"/>
    </row>
    <row r="148" spans="2:14" x14ac:dyDescent="0.25">
      <c r="B148" s="45">
        <v>44407</v>
      </c>
      <c r="C148" s="45">
        <v>44407</v>
      </c>
      <c r="D148" s="2">
        <v>786</v>
      </c>
      <c r="E148" s="2">
        <v>346</v>
      </c>
      <c r="F148" s="2">
        <v>44</v>
      </c>
      <c r="G148" s="14">
        <f t="shared" si="22"/>
        <v>1176</v>
      </c>
      <c r="H148" s="14">
        <f t="shared" si="23"/>
        <v>1132</v>
      </c>
      <c r="I148" s="12">
        <f t="shared" si="24"/>
        <v>0.9625850340136054</v>
      </c>
      <c r="J148" s="12">
        <f t="shared" si="25"/>
        <v>0.69434628975265023</v>
      </c>
      <c r="K148" s="12">
        <f t="shared" si="26"/>
        <v>0.30565371024734983</v>
      </c>
      <c r="L148" s="12">
        <f t="shared" si="27"/>
        <v>3.7414965986394558E-2</v>
      </c>
      <c r="M148" s="10"/>
    </row>
    <row r="149" spans="2:14" x14ac:dyDescent="0.25">
      <c r="B149" s="45">
        <v>44408</v>
      </c>
      <c r="C149" s="45">
        <v>44408</v>
      </c>
      <c r="D149" s="2">
        <v>97</v>
      </c>
      <c r="E149" s="2">
        <v>69</v>
      </c>
      <c r="F149" s="2">
        <v>7</v>
      </c>
      <c r="G149" s="14">
        <f t="shared" ref="G149:G153" si="28">+D149+E149+F149</f>
        <v>173</v>
      </c>
      <c r="H149" s="14">
        <f t="shared" ref="H149:H153" si="29">+D149+E149</f>
        <v>166</v>
      </c>
      <c r="I149" s="12">
        <f t="shared" ref="I149:I153" si="30">+H149/G149</f>
        <v>0.95953757225433522</v>
      </c>
      <c r="J149" s="12">
        <f t="shared" ref="J149:J153" si="31">+D149/H149</f>
        <v>0.58433734939759041</v>
      </c>
      <c r="K149" s="12">
        <f t="shared" ref="K149:K153" si="32">+E149/H149</f>
        <v>0.41566265060240964</v>
      </c>
      <c r="L149" s="12">
        <f t="shared" ref="L149:L153" si="33">+F149/G149</f>
        <v>4.046242774566474E-2</v>
      </c>
      <c r="M149" s="10"/>
    </row>
    <row r="150" spans="2:14" x14ac:dyDescent="0.25">
      <c r="B150" s="45">
        <v>44411</v>
      </c>
      <c r="C150" s="45">
        <v>44411</v>
      </c>
      <c r="D150" s="2">
        <v>849</v>
      </c>
      <c r="E150" s="2">
        <v>303</v>
      </c>
      <c r="F150" s="2">
        <v>70</v>
      </c>
      <c r="G150" s="14">
        <f t="shared" si="28"/>
        <v>1222</v>
      </c>
      <c r="H150" s="14">
        <f t="shared" si="29"/>
        <v>1152</v>
      </c>
      <c r="I150" s="12">
        <f t="shared" si="30"/>
        <v>0.94271685761047463</v>
      </c>
      <c r="J150" s="12">
        <f t="shared" si="31"/>
        <v>0.73697916666666663</v>
      </c>
      <c r="K150" s="12">
        <f t="shared" si="32"/>
        <v>0.26302083333333331</v>
      </c>
      <c r="L150" s="12">
        <f t="shared" si="33"/>
        <v>5.7283142389525366E-2</v>
      </c>
      <c r="M150" s="10"/>
    </row>
    <row r="151" spans="2:14" x14ac:dyDescent="0.25">
      <c r="B151" s="45">
        <v>44412</v>
      </c>
      <c r="C151" s="45">
        <v>44412</v>
      </c>
      <c r="D151" s="2">
        <v>990</v>
      </c>
      <c r="E151" s="2">
        <v>432</v>
      </c>
      <c r="F151" s="2">
        <v>35</v>
      </c>
      <c r="G151" s="14">
        <f t="shared" si="28"/>
        <v>1457</v>
      </c>
      <c r="H151" s="14">
        <f t="shared" si="29"/>
        <v>1422</v>
      </c>
      <c r="I151" s="12">
        <f t="shared" si="30"/>
        <v>0.97597803706245712</v>
      </c>
      <c r="J151" s="12">
        <f t="shared" si="31"/>
        <v>0.69620253164556967</v>
      </c>
      <c r="K151" s="12">
        <f t="shared" si="32"/>
        <v>0.30379746835443039</v>
      </c>
      <c r="L151" s="12">
        <f t="shared" si="33"/>
        <v>2.4021962937542895E-2</v>
      </c>
      <c r="M151" s="10"/>
    </row>
    <row r="152" spans="2:14" x14ac:dyDescent="0.25">
      <c r="B152" s="45">
        <v>44413</v>
      </c>
      <c r="C152" s="45">
        <v>44413</v>
      </c>
      <c r="D152" s="2">
        <v>927</v>
      </c>
      <c r="E152" s="2">
        <v>402</v>
      </c>
      <c r="F152" s="2">
        <v>124</v>
      </c>
      <c r="G152" s="14">
        <f t="shared" si="28"/>
        <v>1453</v>
      </c>
      <c r="H152" s="14">
        <f t="shared" si="29"/>
        <v>1329</v>
      </c>
      <c r="I152" s="12">
        <f t="shared" si="30"/>
        <v>0.91465932553337925</v>
      </c>
      <c r="J152" s="12">
        <f t="shared" si="31"/>
        <v>0.69751693002257331</v>
      </c>
      <c r="K152" s="12">
        <f t="shared" si="32"/>
        <v>0.30248306997742663</v>
      </c>
      <c r="L152" s="12">
        <f t="shared" si="33"/>
        <v>8.5340674466620789E-2</v>
      </c>
      <c r="M152" s="10"/>
    </row>
    <row r="153" spans="2:14" x14ac:dyDescent="0.25">
      <c r="B153" s="45">
        <v>44414</v>
      </c>
      <c r="C153" s="45">
        <v>44414</v>
      </c>
      <c r="D153" s="2">
        <v>237</v>
      </c>
      <c r="E153" s="2">
        <v>124</v>
      </c>
      <c r="F153" s="2">
        <v>23</v>
      </c>
      <c r="G153" s="14">
        <f t="shared" si="28"/>
        <v>384</v>
      </c>
      <c r="H153" s="14">
        <f t="shared" si="29"/>
        <v>361</v>
      </c>
      <c r="I153" s="12">
        <f t="shared" si="30"/>
        <v>0.94010416666666663</v>
      </c>
      <c r="J153" s="12">
        <f t="shared" si="31"/>
        <v>0.65650969529085867</v>
      </c>
      <c r="K153" s="12">
        <f t="shared" si="32"/>
        <v>0.34349030470914127</v>
      </c>
      <c r="L153" s="12">
        <f t="shared" si="33"/>
        <v>5.9895833333333336E-2</v>
      </c>
      <c r="M153" s="10"/>
    </row>
    <row r="154" spans="2:14" x14ac:dyDescent="0.25">
      <c r="B154" s="45">
        <v>44420</v>
      </c>
      <c r="C154" s="45">
        <v>44420</v>
      </c>
      <c r="D154" s="2">
        <v>272</v>
      </c>
      <c r="E154" s="2">
        <v>53</v>
      </c>
      <c r="F154" s="2">
        <v>13</v>
      </c>
      <c r="G154" s="14">
        <f t="shared" ref="G154:G157" si="34">+D154+E154+F154</f>
        <v>338</v>
      </c>
      <c r="H154" s="14">
        <f t="shared" ref="H154:H157" si="35">+D154+E154</f>
        <v>325</v>
      </c>
      <c r="I154" s="12">
        <f t="shared" ref="I154:I157" si="36">+H154/G154</f>
        <v>0.96153846153846156</v>
      </c>
      <c r="J154" s="12">
        <f t="shared" ref="J154:J157" si="37">+D154/H154</f>
        <v>0.83692307692307688</v>
      </c>
      <c r="K154" s="12">
        <f t="shared" ref="K154:K157" si="38">+E154/H154</f>
        <v>0.16307692307692306</v>
      </c>
      <c r="L154" s="12">
        <f t="shared" ref="L154:L157" si="39">+F154/G154</f>
        <v>3.8461538461538464E-2</v>
      </c>
      <c r="M154" s="10"/>
    </row>
    <row r="155" spans="2:14" x14ac:dyDescent="0.25">
      <c r="B155" s="45">
        <v>44425</v>
      </c>
      <c r="C155" s="45">
        <v>44425</v>
      </c>
      <c r="D155" s="2">
        <v>280</v>
      </c>
      <c r="E155" s="2">
        <v>48</v>
      </c>
      <c r="F155" s="2">
        <v>9</v>
      </c>
      <c r="G155" s="14">
        <f t="shared" si="34"/>
        <v>337</v>
      </c>
      <c r="H155" s="14">
        <f t="shared" si="35"/>
        <v>328</v>
      </c>
      <c r="I155" s="12">
        <f t="shared" si="36"/>
        <v>0.97329376854599403</v>
      </c>
      <c r="J155" s="12">
        <f t="shared" si="37"/>
        <v>0.85365853658536583</v>
      </c>
      <c r="K155" s="12">
        <f t="shared" si="38"/>
        <v>0.14634146341463414</v>
      </c>
      <c r="L155" s="12">
        <f t="shared" si="39"/>
        <v>2.6706231454005934E-2</v>
      </c>
      <c r="M155" s="10"/>
    </row>
    <row r="156" spans="2:14" x14ac:dyDescent="0.25">
      <c r="B156" s="45">
        <v>44426</v>
      </c>
      <c r="C156" s="45">
        <v>44426</v>
      </c>
      <c r="D156" s="2">
        <v>159</v>
      </c>
      <c r="E156" s="2">
        <v>52</v>
      </c>
      <c r="F156" s="2">
        <v>7</v>
      </c>
      <c r="G156" s="14">
        <f t="shared" si="34"/>
        <v>218</v>
      </c>
      <c r="H156" s="14">
        <f t="shared" si="35"/>
        <v>211</v>
      </c>
      <c r="I156" s="12">
        <f t="shared" si="36"/>
        <v>0.9678899082568807</v>
      </c>
      <c r="J156" s="12">
        <f t="shared" si="37"/>
        <v>0.75355450236966826</v>
      </c>
      <c r="K156" s="12">
        <f t="shared" si="38"/>
        <v>0.24644549763033174</v>
      </c>
      <c r="L156" s="12">
        <f t="shared" si="39"/>
        <v>3.2110091743119268E-2</v>
      </c>
      <c r="M156" s="10"/>
    </row>
    <row r="157" spans="2:14" x14ac:dyDescent="0.25">
      <c r="B157" s="45">
        <v>44427</v>
      </c>
      <c r="C157" s="45">
        <v>44427</v>
      </c>
      <c r="D157" s="2">
        <v>263</v>
      </c>
      <c r="E157" s="2">
        <v>102</v>
      </c>
      <c r="F157" s="2">
        <v>41</v>
      </c>
      <c r="G157" s="14">
        <f t="shared" si="34"/>
        <v>406</v>
      </c>
      <c r="H157" s="14">
        <f t="shared" si="35"/>
        <v>365</v>
      </c>
      <c r="I157" s="12">
        <f t="shared" si="36"/>
        <v>0.89901477832512311</v>
      </c>
      <c r="J157" s="12">
        <f t="shared" si="37"/>
        <v>0.72054794520547949</v>
      </c>
      <c r="K157" s="12">
        <f t="shared" si="38"/>
        <v>0.27945205479452057</v>
      </c>
      <c r="L157" s="12">
        <f t="shared" si="39"/>
        <v>0.10098522167487685</v>
      </c>
      <c r="M157" s="10"/>
    </row>
    <row r="158" spans="2:14" x14ac:dyDescent="0.25">
      <c r="B158" s="45">
        <v>44428</v>
      </c>
      <c r="C158" s="45">
        <v>44428</v>
      </c>
      <c r="D158" s="2">
        <v>238</v>
      </c>
      <c r="E158" s="2">
        <v>152</v>
      </c>
      <c r="F158" s="2">
        <v>24</v>
      </c>
      <c r="G158" s="14">
        <f t="shared" ref="G158" si="40">+D158+E158+F158</f>
        <v>414</v>
      </c>
      <c r="H158" s="14">
        <f t="shared" ref="H158" si="41">+D158+E158</f>
        <v>390</v>
      </c>
      <c r="I158" s="12">
        <f t="shared" ref="I158" si="42">+H158/G158</f>
        <v>0.94202898550724634</v>
      </c>
      <c r="J158" s="12">
        <f t="shared" ref="J158" si="43">+D158/H158</f>
        <v>0.61025641025641031</v>
      </c>
      <c r="K158" s="12">
        <f t="shared" ref="K158" si="44">+E158/H158</f>
        <v>0.38974358974358975</v>
      </c>
      <c r="L158" s="12">
        <f t="shared" ref="L158" si="45">+F158/G158</f>
        <v>5.7971014492753624E-2</v>
      </c>
      <c r="M158" s="10"/>
    </row>
    <row r="159" spans="2:14" x14ac:dyDescent="0.25">
      <c r="B159" s="45"/>
      <c r="C159" s="45"/>
      <c r="D159" s="1"/>
      <c r="E159" s="1"/>
      <c r="F159" s="1"/>
      <c r="G159" s="14"/>
      <c r="H159" s="14"/>
      <c r="I159" s="12"/>
      <c r="J159" s="12"/>
      <c r="K159" s="12"/>
      <c r="L159" s="12"/>
      <c r="M159" s="13"/>
      <c r="N159" s="10"/>
    </row>
    <row r="160" spans="2:14" x14ac:dyDescent="0.25">
      <c r="H160" s="10"/>
      <c r="I160" s="10"/>
      <c r="J160" s="13"/>
      <c r="K160" s="13"/>
      <c r="L160" s="13"/>
      <c r="M160" s="13"/>
      <c r="N160" s="10"/>
    </row>
    <row r="161" spans="2:14" x14ac:dyDescent="0.25">
      <c r="H161" s="10"/>
      <c r="I161" s="10"/>
      <c r="J161" s="13"/>
      <c r="K161" s="13"/>
      <c r="L161" s="13"/>
      <c r="M161" s="13"/>
      <c r="N161" s="10"/>
    </row>
    <row r="162" spans="2:14" x14ac:dyDescent="0.25">
      <c r="H162" s="10"/>
      <c r="I162" s="10"/>
      <c r="J162" s="13"/>
      <c r="K162" s="13"/>
      <c r="L162" s="13"/>
      <c r="M162" s="13"/>
      <c r="N162" s="10"/>
    </row>
    <row r="163" spans="2:14" x14ac:dyDescent="0.25">
      <c r="B163" s="46" t="s">
        <v>279</v>
      </c>
      <c r="H163" s="10"/>
      <c r="I163" s="10"/>
      <c r="J163" s="13"/>
      <c r="K163" s="13"/>
      <c r="L163" s="13"/>
      <c r="M163" s="13"/>
      <c r="N163" s="10"/>
    </row>
    <row r="164" spans="2:14" x14ac:dyDescent="0.25">
      <c r="B164" s="10"/>
      <c r="C164" s="10"/>
      <c r="D164" s="10"/>
      <c r="E164" s="10"/>
      <c r="H164" s="10"/>
      <c r="I164" s="10"/>
      <c r="J164" s="13"/>
      <c r="K164" s="13"/>
      <c r="L164" s="13"/>
      <c r="M164" s="13"/>
      <c r="N164" s="10"/>
    </row>
    <row r="165" spans="2:14" x14ac:dyDescent="0.25">
      <c r="B165" s="3" t="s">
        <v>4</v>
      </c>
      <c r="C165" t="s">
        <v>15</v>
      </c>
      <c r="H165" s="13"/>
      <c r="I165" s="13"/>
      <c r="J165" s="13"/>
      <c r="K165" s="13"/>
      <c r="L165" s="13"/>
      <c r="M165" s="13"/>
      <c r="N165" s="10"/>
    </row>
    <row r="166" spans="2:14" x14ac:dyDescent="0.25">
      <c r="L166" s="13"/>
      <c r="M166" s="13"/>
      <c r="N166" s="10"/>
    </row>
    <row r="167" spans="2:14" x14ac:dyDescent="0.25">
      <c r="F167" s="3"/>
      <c r="G167" s="3"/>
      <c r="H167" s="3"/>
      <c r="I167" s="3"/>
      <c r="J167" s="3"/>
      <c r="K167" s="3"/>
      <c r="L167" s="23"/>
      <c r="M167" s="23"/>
      <c r="N167" s="24"/>
    </row>
    <row r="168" spans="2:14" x14ac:dyDescent="0.25">
      <c r="G168" s="3"/>
      <c r="H168" s="3"/>
      <c r="I168" s="3"/>
      <c r="J168" s="3"/>
      <c r="K168" s="3"/>
      <c r="L168" s="23"/>
      <c r="M168" s="23"/>
      <c r="N168" s="24"/>
    </row>
    <row r="169" spans="2:14" x14ac:dyDescent="0.25">
      <c r="G169" s="3"/>
      <c r="H169" s="3"/>
      <c r="I169" s="3"/>
      <c r="J169" s="3"/>
      <c r="K169" s="3"/>
      <c r="L169" s="23"/>
      <c r="M169" s="23"/>
      <c r="N169" s="24"/>
    </row>
    <row r="170" spans="2:14" x14ac:dyDescent="0.25">
      <c r="L170" s="13"/>
      <c r="M170" s="13"/>
      <c r="N170" s="10"/>
    </row>
    <row r="171" spans="2:14" x14ac:dyDescent="0.25">
      <c r="L171" s="13"/>
      <c r="M171" s="13"/>
      <c r="N171" s="10"/>
    </row>
    <row r="172" spans="2:14" x14ac:dyDescent="0.25">
      <c r="L172" s="13"/>
      <c r="M172" s="13"/>
      <c r="N172" s="10"/>
    </row>
    <row r="173" spans="2:14" x14ac:dyDescent="0.25">
      <c r="L173" s="13"/>
      <c r="M173" s="13"/>
      <c r="N173" s="10"/>
    </row>
    <row r="174" spans="2:14" x14ac:dyDescent="0.25">
      <c r="L174" s="13"/>
      <c r="M174" s="13"/>
      <c r="N174" s="10"/>
    </row>
    <row r="175" spans="2:14" x14ac:dyDescent="0.25">
      <c r="L175" s="13"/>
      <c r="M175" s="13"/>
      <c r="N175" s="10"/>
    </row>
    <row r="176" spans="2:14" x14ac:dyDescent="0.25">
      <c r="L176" s="13"/>
      <c r="M176" s="13"/>
      <c r="N176" s="10"/>
    </row>
    <row r="177" spans="12:14" x14ac:dyDescent="0.25">
      <c r="L177" s="13"/>
      <c r="M177" s="13"/>
      <c r="N177" s="10"/>
    </row>
    <row r="178" spans="12:14" x14ac:dyDescent="0.25">
      <c r="L178" s="13"/>
      <c r="M178" s="13"/>
      <c r="N178" s="10"/>
    </row>
    <row r="179" spans="12:14" x14ac:dyDescent="0.25">
      <c r="L179" s="13"/>
      <c r="M179" s="13"/>
      <c r="N179" s="10"/>
    </row>
    <row r="180" spans="12:14" x14ac:dyDescent="0.25">
      <c r="L180" s="13"/>
      <c r="M180" s="13"/>
      <c r="N180" s="10"/>
    </row>
    <row r="181" spans="12:14" x14ac:dyDescent="0.25">
      <c r="L181" s="13"/>
      <c r="M181" s="13"/>
      <c r="N181" s="10"/>
    </row>
    <row r="182" spans="12:14" x14ac:dyDescent="0.25">
      <c r="L182" s="13"/>
      <c r="M182" s="13"/>
      <c r="N182" s="10"/>
    </row>
    <row r="183" spans="12:14" x14ac:dyDescent="0.25">
      <c r="L183" s="13"/>
      <c r="M183" s="13"/>
      <c r="N183" s="10"/>
    </row>
    <row r="184" spans="12:14" x14ac:dyDescent="0.25">
      <c r="L184" s="13"/>
      <c r="M184" s="13"/>
      <c r="N184" s="10"/>
    </row>
    <row r="185" spans="12:14" x14ac:dyDescent="0.25">
      <c r="L185" s="13"/>
      <c r="M185" s="13"/>
      <c r="N185" s="10"/>
    </row>
    <row r="257" spans="2:12" ht="18.75" x14ac:dyDescent="0.3">
      <c r="B257" s="21" t="s">
        <v>394</v>
      </c>
    </row>
    <row r="260" spans="2:12" ht="39" customHeight="1" x14ac:dyDescent="0.25">
      <c r="C260" s="17" t="s">
        <v>231</v>
      </c>
      <c r="D260" s="18" t="s">
        <v>270</v>
      </c>
      <c r="E260" s="18" t="s">
        <v>271</v>
      </c>
      <c r="F260" s="18" t="s">
        <v>239</v>
      </c>
      <c r="G260" s="18" t="s">
        <v>272</v>
      </c>
      <c r="H260" s="18" t="s">
        <v>273</v>
      </c>
      <c r="I260" s="18" t="s">
        <v>274</v>
      </c>
      <c r="J260" s="18" t="s">
        <v>275</v>
      </c>
      <c r="K260" s="18" t="s">
        <v>276</v>
      </c>
      <c r="L260" s="18" t="s">
        <v>277</v>
      </c>
    </row>
    <row r="261" spans="2:12" x14ac:dyDescent="0.25">
      <c r="B261" s="47">
        <v>44246</v>
      </c>
      <c r="C261" s="47">
        <v>44246</v>
      </c>
      <c r="D261" s="2">
        <v>361</v>
      </c>
      <c r="E261" s="2">
        <v>67</v>
      </c>
      <c r="F261" s="2">
        <v>2</v>
      </c>
      <c r="G261" s="14">
        <f>+D261+E261+F261</f>
        <v>430</v>
      </c>
      <c r="H261" s="1">
        <f>+D261+E261</f>
        <v>428</v>
      </c>
      <c r="I261" s="12">
        <f>+H261/G261</f>
        <v>0.99534883720930234</v>
      </c>
      <c r="J261" s="12">
        <f>+D261/H261</f>
        <v>0.84345794392523366</v>
      </c>
      <c r="K261" s="12">
        <f>+E261/H261</f>
        <v>0.15654205607476634</v>
      </c>
      <c r="L261" s="12">
        <f>+F261/G261</f>
        <v>4.6511627906976744E-3</v>
      </c>
    </row>
    <row r="262" spans="2:12" x14ac:dyDescent="0.25">
      <c r="B262" s="47">
        <v>44250</v>
      </c>
      <c r="C262" s="47">
        <v>44250</v>
      </c>
      <c r="D262" s="2">
        <v>800</v>
      </c>
      <c r="E262" s="2">
        <v>92</v>
      </c>
      <c r="F262" s="2">
        <v>6</v>
      </c>
      <c r="G262" s="14">
        <f t="shared" ref="G262:G297" si="46">+D262+E262+F262</f>
        <v>898</v>
      </c>
      <c r="H262" s="1">
        <f t="shared" ref="H262:H297" si="47">+D262+E262</f>
        <v>892</v>
      </c>
      <c r="I262" s="12">
        <f t="shared" ref="I262:I297" si="48">+H262/G262</f>
        <v>0.99331848552338531</v>
      </c>
      <c r="J262" s="12">
        <f t="shared" ref="J262:J297" si="49">+D262/H262</f>
        <v>0.89686098654708524</v>
      </c>
      <c r="K262" s="12">
        <f t="shared" ref="K262:K297" si="50">+E262/H262</f>
        <v>0.1031390134529148</v>
      </c>
      <c r="L262" s="12">
        <f t="shared" ref="L262:L297" si="51">+F262/G262</f>
        <v>6.6815144766146995E-3</v>
      </c>
    </row>
    <row r="263" spans="2:12" x14ac:dyDescent="0.25">
      <c r="B263" s="47">
        <v>44252</v>
      </c>
      <c r="C263" s="47">
        <v>44252</v>
      </c>
      <c r="D263" s="2">
        <v>940</v>
      </c>
      <c r="E263" s="2">
        <v>86</v>
      </c>
      <c r="F263" s="2">
        <v>4</v>
      </c>
      <c r="G263" s="14">
        <f t="shared" si="46"/>
        <v>1030</v>
      </c>
      <c r="H263" s="1">
        <f t="shared" si="47"/>
        <v>1026</v>
      </c>
      <c r="I263" s="12">
        <f t="shared" si="48"/>
        <v>0.99611650485436898</v>
      </c>
      <c r="J263" s="12">
        <f t="shared" si="49"/>
        <v>0.91617933723196876</v>
      </c>
      <c r="K263" s="12">
        <f t="shared" si="50"/>
        <v>8.3820662768031184E-2</v>
      </c>
      <c r="L263" s="12">
        <f t="shared" si="51"/>
        <v>3.8834951456310678E-3</v>
      </c>
    </row>
    <row r="264" spans="2:12" x14ac:dyDescent="0.25">
      <c r="B264" s="47">
        <v>44259</v>
      </c>
      <c r="C264" s="47">
        <v>44259</v>
      </c>
      <c r="D264" s="2">
        <v>1270</v>
      </c>
      <c r="E264" s="2">
        <v>91</v>
      </c>
      <c r="F264" s="2">
        <v>4</v>
      </c>
      <c r="G264" s="14">
        <f t="shared" si="46"/>
        <v>1365</v>
      </c>
      <c r="H264" s="1">
        <f t="shared" si="47"/>
        <v>1361</v>
      </c>
      <c r="I264" s="12">
        <f t="shared" si="48"/>
        <v>0.99706959706959708</v>
      </c>
      <c r="J264" s="12">
        <f t="shared" si="49"/>
        <v>0.93313739897134462</v>
      </c>
      <c r="K264" s="12">
        <f t="shared" si="50"/>
        <v>6.6862601028655405E-2</v>
      </c>
      <c r="L264" s="12">
        <f t="shared" si="51"/>
        <v>2.9304029304029304E-3</v>
      </c>
    </row>
    <row r="265" spans="2:12" x14ac:dyDescent="0.25">
      <c r="B265" s="47">
        <v>44260</v>
      </c>
      <c r="C265" s="47">
        <v>44260</v>
      </c>
      <c r="D265" s="2">
        <v>1240</v>
      </c>
      <c r="E265" s="2">
        <v>220</v>
      </c>
      <c r="F265" s="2">
        <v>15</v>
      </c>
      <c r="G265" s="14">
        <f t="shared" si="46"/>
        <v>1475</v>
      </c>
      <c r="H265" s="1">
        <f t="shared" si="47"/>
        <v>1460</v>
      </c>
      <c r="I265" s="12">
        <f t="shared" si="48"/>
        <v>0.98983050847457632</v>
      </c>
      <c r="J265" s="12">
        <f t="shared" si="49"/>
        <v>0.84931506849315064</v>
      </c>
      <c r="K265" s="12">
        <f t="shared" si="50"/>
        <v>0.15068493150684931</v>
      </c>
      <c r="L265" s="12">
        <f t="shared" si="51"/>
        <v>1.0169491525423728E-2</v>
      </c>
    </row>
    <row r="266" spans="2:12" x14ac:dyDescent="0.25">
      <c r="B266" s="47">
        <v>44265</v>
      </c>
      <c r="C266" s="47">
        <v>44265</v>
      </c>
      <c r="D266" s="2">
        <v>1140</v>
      </c>
      <c r="E266" s="2">
        <v>166</v>
      </c>
      <c r="F266" s="2">
        <v>6</v>
      </c>
      <c r="G266" s="14">
        <f t="shared" si="46"/>
        <v>1312</v>
      </c>
      <c r="H266" s="1">
        <f t="shared" si="47"/>
        <v>1306</v>
      </c>
      <c r="I266" s="12">
        <f t="shared" si="48"/>
        <v>0.99542682926829273</v>
      </c>
      <c r="J266" s="12">
        <f t="shared" si="49"/>
        <v>0.87289433384379789</v>
      </c>
      <c r="K266" s="12">
        <f t="shared" si="50"/>
        <v>0.12710566615620214</v>
      </c>
      <c r="L266" s="12">
        <f t="shared" si="51"/>
        <v>4.5731707317073168E-3</v>
      </c>
    </row>
    <row r="267" spans="2:12" x14ac:dyDescent="0.25">
      <c r="B267" s="47">
        <v>44266</v>
      </c>
      <c r="C267" s="47">
        <v>44266</v>
      </c>
      <c r="D267" s="2">
        <v>1230</v>
      </c>
      <c r="E267" s="2">
        <v>176</v>
      </c>
      <c r="F267" s="2">
        <v>14</v>
      </c>
      <c r="G267" s="14">
        <f t="shared" si="46"/>
        <v>1420</v>
      </c>
      <c r="H267" s="1">
        <f t="shared" si="47"/>
        <v>1406</v>
      </c>
      <c r="I267" s="12">
        <f t="shared" si="48"/>
        <v>0.99014084507042255</v>
      </c>
      <c r="J267" s="12">
        <f t="shared" si="49"/>
        <v>0.87482219061166433</v>
      </c>
      <c r="K267" s="12">
        <f t="shared" si="50"/>
        <v>0.1251778093883357</v>
      </c>
      <c r="L267" s="12">
        <f t="shared" si="51"/>
        <v>9.8591549295774655E-3</v>
      </c>
    </row>
    <row r="268" spans="2:12" x14ac:dyDescent="0.25">
      <c r="B268" s="47">
        <v>44267</v>
      </c>
      <c r="C268" s="47">
        <v>44267</v>
      </c>
      <c r="D268" s="2">
        <v>147</v>
      </c>
      <c r="E268" s="2">
        <v>16</v>
      </c>
      <c r="F268" s="2">
        <v>0</v>
      </c>
      <c r="G268" s="14">
        <f t="shared" si="46"/>
        <v>163</v>
      </c>
      <c r="H268" s="1">
        <f t="shared" si="47"/>
        <v>163</v>
      </c>
      <c r="I268" s="12">
        <f t="shared" si="48"/>
        <v>1</v>
      </c>
      <c r="J268" s="12">
        <f t="shared" si="49"/>
        <v>0.90184049079754602</v>
      </c>
      <c r="K268" s="12">
        <f t="shared" si="50"/>
        <v>9.815950920245399E-2</v>
      </c>
      <c r="L268" s="12">
        <f t="shared" si="51"/>
        <v>0</v>
      </c>
    </row>
    <row r="269" spans="2:12" x14ac:dyDescent="0.25">
      <c r="B269" s="47">
        <v>44284</v>
      </c>
      <c r="C269" s="47">
        <v>44284</v>
      </c>
      <c r="D269" s="2">
        <v>220</v>
      </c>
      <c r="E269" s="2">
        <v>38</v>
      </c>
      <c r="F269" s="2">
        <v>0</v>
      </c>
      <c r="G269" s="14">
        <f t="shared" si="46"/>
        <v>258</v>
      </c>
      <c r="H269" s="1">
        <f t="shared" si="47"/>
        <v>258</v>
      </c>
      <c r="I269" s="12">
        <f t="shared" si="48"/>
        <v>1</v>
      </c>
      <c r="J269" s="12">
        <f t="shared" si="49"/>
        <v>0.8527131782945736</v>
      </c>
      <c r="K269" s="12">
        <f t="shared" si="50"/>
        <v>0.14728682170542637</v>
      </c>
      <c r="L269" s="12">
        <f t="shared" si="51"/>
        <v>0</v>
      </c>
    </row>
    <row r="270" spans="2:12" x14ac:dyDescent="0.25">
      <c r="B270" s="47">
        <v>44285</v>
      </c>
      <c r="C270" s="47">
        <v>44285</v>
      </c>
      <c r="D270" s="2">
        <v>1260</v>
      </c>
      <c r="E270" s="2">
        <v>90</v>
      </c>
      <c r="F270" s="2">
        <v>9</v>
      </c>
      <c r="G270" s="14">
        <f t="shared" si="46"/>
        <v>1359</v>
      </c>
      <c r="H270" s="1">
        <f t="shared" si="47"/>
        <v>1350</v>
      </c>
      <c r="I270" s="12">
        <f t="shared" si="48"/>
        <v>0.99337748344370858</v>
      </c>
      <c r="J270" s="12">
        <f t="shared" si="49"/>
        <v>0.93333333333333335</v>
      </c>
      <c r="K270" s="12">
        <f t="shared" si="50"/>
        <v>6.6666666666666666E-2</v>
      </c>
      <c r="L270" s="12">
        <f t="shared" si="51"/>
        <v>6.6225165562913907E-3</v>
      </c>
    </row>
    <row r="271" spans="2:12" x14ac:dyDescent="0.25">
      <c r="B271" s="47">
        <v>44292</v>
      </c>
      <c r="C271" s="47">
        <v>44292</v>
      </c>
      <c r="D271" s="2">
        <v>1320</v>
      </c>
      <c r="E271" s="2">
        <v>204</v>
      </c>
      <c r="F271" s="2">
        <v>11</v>
      </c>
      <c r="G271" s="14">
        <f t="shared" si="46"/>
        <v>1535</v>
      </c>
      <c r="H271" s="1">
        <f t="shared" si="47"/>
        <v>1524</v>
      </c>
      <c r="I271" s="12">
        <f t="shared" si="48"/>
        <v>0.99283387622149832</v>
      </c>
      <c r="J271" s="12">
        <f t="shared" si="49"/>
        <v>0.86614173228346458</v>
      </c>
      <c r="K271" s="12">
        <f t="shared" si="50"/>
        <v>0.13385826771653545</v>
      </c>
      <c r="L271" s="12">
        <f t="shared" si="51"/>
        <v>7.1661237785016286E-3</v>
      </c>
    </row>
    <row r="272" spans="2:12" x14ac:dyDescent="0.25">
      <c r="B272" s="47">
        <v>44293</v>
      </c>
      <c r="C272" s="47">
        <v>44293</v>
      </c>
      <c r="D272" s="2">
        <v>1310</v>
      </c>
      <c r="E272" s="2">
        <v>114</v>
      </c>
      <c r="F272" s="2">
        <v>5</v>
      </c>
      <c r="G272" s="14">
        <f t="shared" si="46"/>
        <v>1429</v>
      </c>
      <c r="H272" s="1">
        <f t="shared" si="47"/>
        <v>1424</v>
      </c>
      <c r="I272" s="12">
        <f t="shared" si="48"/>
        <v>0.99650104968509445</v>
      </c>
      <c r="J272" s="12">
        <f t="shared" si="49"/>
        <v>0.9199438202247191</v>
      </c>
      <c r="K272" s="12">
        <f t="shared" si="50"/>
        <v>8.00561797752809E-2</v>
      </c>
      <c r="L272" s="12">
        <f t="shared" si="51"/>
        <v>3.4989503149055285E-3</v>
      </c>
    </row>
    <row r="273" spans="2:12" x14ac:dyDescent="0.25">
      <c r="B273" s="47">
        <v>44301</v>
      </c>
      <c r="C273" s="47">
        <v>44301</v>
      </c>
      <c r="D273" s="2">
        <v>1361</v>
      </c>
      <c r="E273" s="2">
        <v>215</v>
      </c>
      <c r="F273" s="2">
        <v>22</v>
      </c>
      <c r="G273" s="14">
        <f t="shared" si="46"/>
        <v>1598</v>
      </c>
      <c r="H273" s="1">
        <f t="shared" si="47"/>
        <v>1576</v>
      </c>
      <c r="I273" s="12">
        <f t="shared" si="48"/>
        <v>0.98623279098873595</v>
      </c>
      <c r="J273" s="12">
        <f t="shared" si="49"/>
        <v>0.86357868020304573</v>
      </c>
      <c r="K273" s="12">
        <f t="shared" si="50"/>
        <v>0.13642131979695432</v>
      </c>
      <c r="L273" s="12">
        <f t="shared" si="51"/>
        <v>1.3767209011264081E-2</v>
      </c>
    </row>
    <row r="274" spans="2:12" x14ac:dyDescent="0.25">
      <c r="B274" s="47">
        <v>44306</v>
      </c>
      <c r="C274" s="47">
        <v>44306</v>
      </c>
      <c r="D274" s="2">
        <v>601</v>
      </c>
      <c r="E274" s="2">
        <v>81</v>
      </c>
      <c r="F274" s="2">
        <v>9</v>
      </c>
      <c r="G274" s="14">
        <f t="shared" si="46"/>
        <v>691</v>
      </c>
      <c r="H274" s="1">
        <f t="shared" si="47"/>
        <v>682</v>
      </c>
      <c r="I274" s="12">
        <f t="shared" si="48"/>
        <v>0.98697539797395084</v>
      </c>
      <c r="J274" s="12">
        <f t="shared" si="49"/>
        <v>0.88123167155425219</v>
      </c>
      <c r="K274" s="12">
        <f t="shared" si="50"/>
        <v>0.11876832844574781</v>
      </c>
      <c r="L274" s="12">
        <f t="shared" si="51"/>
        <v>1.3024602026049204E-2</v>
      </c>
    </row>
    <row r="275" spans="2:12" x14ac:dyDescent="0.25">
      <c r="B275" s="47">
        <v>44320</v>
      </c>
      <c r="C275" s="47">
        <v>44320</v>
      </c>
      <c r="D275" s="2">
        <v>1430</v>
      </c>
      <c r="E275" s="2">
        <v>124</v>
      </c>
      <c r="F275" s="2">
        <v>2</v>
      </c>
      <c r="G275" s="14">
        <f t="shared" si="46"/>
        <v>1556</v>
      </c>
      <c r="H275" s="1">
        <f t="shared" si="47"/>
        <v>1554</v>
      </c>
      <c r="I275" s="12">
        <f t="shared" si="48"/>
        <v>0.99871465295629824</v>
      </c>
      <c r="J275" s="12">
        <f t="shared" si="49"/>
        <v>0.92020592020592018</v>
      </c>
      <c r="K275" s="12">
        <f t="shared" si="50"/>
        <v>7.9794079794079792E-2</v>
      </c>
      <c r="L275" s="12">
        <f t="shared" si="51"/>
        <v>1.2853470437017994E-3</v>
      </c>
    </row>
    <row r="276" spans="2:12" x14ac:dyDescent="0.25">
      <c r="B276" s="47">
        <v>44323</v>
      </c>
      <c r="C276" s="47">
        <v>44323</v>
      </c>
      <c r="D276" s="2">
        <v>1260</v>
      </c>
      <c r="E276" s="2">
        <v>99</v>
      </c>
      <c r="F276" s="2">
        <v>2</v>
      </c>
      <c r="G276" s="14">
        <f t="shared" si="46"/>
        <v>1361</v>
      </c>
      <c r="H276" s="1">
        <f t="shared" si="47"/>
        <v>1359</v>
      </c>
      <c r="I276" s="12">
        <f t="shared" si="48"/>
        <v>0.9985304922850845</v>
      </c>
      <c r="J276" s="12">
        <f t="shared" si="49"/>
        <v>0.92715231788079466</v>
      </c>
      <c r="K276" s="12">
        <f t="shared" si="50"/>
        <v>7.2847682119205295E-2</v>
      </c>
      <c r="L276" s="12">
        <f t="shared" si="51"/>
        <v>1.4695077149155032E-3</v>
      </c>
    </row>
    <row r="277" spans="2:12" x14ac:dyDescent="0.25">
      <c r="B277" s="47">
        <v>44337</v>
      </c>
      <c r="C277" s="47">
        <v>44337</v>
      </c>
      <c r="D277" s="2">
        <v>730</v>
      </c>
      <c r="E277" s="2">
        <v>98</v>
      </c>
      <c r="F277" s="2">
        <v>3</v>
      </c>
      <c r="G277" s="14">
        <f t="shared" si="46"/>
        <v>831</v>
      </c>
      <c r="H277" s="1">
        <f t="shared" si="47"/>
        <v>828</v>
      </c>
      <c r="I277" s="12">
        <f t="shared" si="48"/>
        <v>0.99638989169675085</v>
      </c>
      <c r="J277" s="12">
        <f t="shared" si="49"/>
        <v>0.88164251207729472</v>
      </c>
      <c r="K277" s="12">
        <f t="shared" si="50"/>
        <v>0.11835748792270531</v>
      </c>
      <c r="L277" s="12">
        <f t="shared" si="51"/>
        <v>3.6101083032490976E-3</v>
      </c>
    </row>
    <row r="278" spans="2:12" x14ac:dyDescent="0.25">
      <c r="B278" s="47">
        <v>44348</v>
      </c>
      <c r="C278" s="47">
        <v>44348</v>
      </c>
      <c r="D278" s="2">
        <v>329</v>
      </c>
      <c r="E278" s="2">
        <v>49</v>
      </c>
      <c r="F278" s="2">
        <v>29</v>
      </c>
      <c r="G278" s="14">
        <f t="shared" si="46"/>
        <v>407</v>
      </c>
      <c r="H278" s="1">
        <f t="shared" si="47"/>
        <v>378</v>
      </c>
      <c r="I278" s="12">
        <f t="shared" si="48"/>
        <v>0.92874692874692877</v>
      </c>
      <c r="J278" s="12">
        <f t="shared" si="49"/>
        <v>0.87037037037037035</v>
      </c>
      <c r="K278" s="12">
        <f t="shared" si="50"/>
        <v>0.12962962962962962</v>
      </c>
      <c r="L278" s="12">
        <f t="shared" si="51"/>
        <v>7.125307125307126E-2</v>
      </c>
    </row>
    <row r="279" spans="2:12" x14ac:dyDescent="0.25">
      <c r="B279" s="47">
        <v>44350</v>
      </c>
      <c r="C279" s="47">
        <v>44350</v>
      </c>
      <c r="D279" s="2">
        <v>151</v>
      </c>
      <c r="E279" s="2">
        <v>18</v>
      </c>
      <c r="F279" s="2">
        <v>7</v>
      </c>
      <c r="G279" s="14">
        <f t="shared" si="46"/>
        <v>176</v>
      </c>
      <c r="H279" s="1">
        <f>+D279+E279</f>
        <v>169</v>
      </c>
      <c r="I279" s="12">
        <f t="shared" si="48"/>
        <v>0.96022727272727271</v>
      </c>
      <c r="J279" s="12">
        <f t="shared" si="49"/>
        <v>0.89349112426035504</v>
      </c>
      <c r="K279" s="12">
        <f t="shared" si="50"/>
        <v>0.10650887573964497</v>
      </c>
      <c r="L279" s="12">
        <f t="shared" si="51"/>
        <v>3.9772727272727272E-2</v>
      </c>
    </row>
    <row r="280" spans="2:12" x14ac:dyDescent="0.25">
      <c r="B280" s="47">
        <v>44355</v>
      </c>
      <c r="C280" s="47">
        <v>44355</v>
      </c>
      <c r="D280" s="2">
        <v>93</v>
      </c>
      <c r="E280" s="2">
        <v>23</v>
      </c>
      <c r="F280" s="2">
        <v>7</v>
      </c>
      <c r="G280" s="14">
        <f t="shared" si="46"/>
        <v>123</v>
      </c>
      <c r="H280" s="1">
        <f t="shared" si="47"/>
        <v>116</v>
      </c>
      <c r="I280" s="12">
        <f t="shared" si="48"/>
        <v>0.94308943089430897</v>
      </c>
      <c r="J280" s="12">
        <f t="shared" si="49"/>
        <v>0.80172413793103448</v>
      </c>
      <c r="K280" s="12">
        <f t="shared" si="50"/>
        <v>0.19827586206896552</v>
      </c>
      <c r="L280" s="12">
        <f t="shared" si="51"/>
        <v>5.6910569105691054E-2</v>
      </c>
    </row>
    <row r="281" spans="2:12" x14ac:dyDescent="0.25">
      <c r="B281" s="47">
        <v>44357</v>
      </c>
      <c r="C281" s="47">
        <v>44357</v>
      </c>
      <c r="D281" s="2">
        <v>759</v>
      </c>
      <c r="E281" s="2">
        <v>139</v>
      </c>
      <c r="F281" s="2">
        <v>11</v>
      </c>
      <c r="G281" s="14">
        <f t="shared" si="46"/>
        <v>909</v>
      </c>
      <c r="H281" s="1">
        <f t="shared" si="47"/>
        <v>898</v>
      </c>
      <c r="I281" s="12">
        <f t="shared" si="48"/>
        <v>0.98789878987898794</v>
      </c>
      <c r="J281" s="12">
        <f t="shared" si="49"/>
        <v>0.84521158129175944</v>
      </c>
      <c r="K281" s="12">
        <f t="shared" si="50"/>
        <v>0.15478841870824053</v>
      </c>
      <c r="L281" s="12">
        <f t="shared" si="51"/>
        <v>1.2101210121012101E-2</v>
      </c>
    </row>
    <row r="282" spans="2:12" x14ac:dyDescent="0.25">
      <c r="B282" s="47">
        <v>44358</v>
      </c>
      <c r="C282" s="47">
        <v>44358</v>
      </c>
      <c r="D282" s="2">
        <v>191</v>
      </c>
      <c r="E282" s="2">
        <v>37</v>
      </c>
      <c r="F282" s="2">
        <v>23</v>
      </c>
      <c r="G282" s="14">
        <f t="shared" si="46"/>
        <v>251</v>
      </c>
      <c r="H282" s="1">
        <f t="shared" si="47"/>
        <v>228</v>
      </c>
      <c r="I282" s="12">
        <f t="shared" si="48"/>
        <v>0.9083665338645418</v>
      </c>
      <c r="J282" s="12">
        <f t="shared" si="49"/>
        <v>0.83771929824561409</v>
      </c>
      <c r="K282" s="12">
        <f t="shared" si="50"/>
        <v>0.16228070175438597</v>
      </c>
      <c r="L282" s="12">
        <f t="shared" si="51"/>
        <v>9.1633466135458169E-2</v>
      </c>
    </row>
    <row r="283" spans="2:12" x14ac:dyDescent="0.25">
      <c r="B283" s="47">
        <v>44359</v>
      </c>
      <c r="C283" s="47">
        <v>44359</v>
      </c>
      <c r="D283" s="2">
        <v>180</v>
      </c>
      <c r="E283" s="2">
        <v>41</v>
      </c>
      <c r="F283" s="2">
        <v>21</v>
      </c>
      <c r="G283" s="14">
        <f t="shared" si="46"/>
        <v>242</v>
      </c>
      <c r="H283" s="1">
        <f t="shared" si="47"/>
        <v>221</v>
      </c>
      <c r="I283" s="12">
        <f t="shared" si="48"/>
        <v>0.91322314049586772</v>
      </c>
      <c r="J283" s="12">
        <f t="shared" si="49"/>
        <v>0.81447963800904977</v>
      </c>
      <c r="K283" s="12">
        <f t="shared" si="50"/>
        <v>0.18552036199095023</v>
      </c>
      <c r="L283" s="12">
        <f t="shared" si="51"/>
        <v>8.6776859504132234E-2</v>
      </c>
    </row>
    <row r="284" spans="2:12" x14ac:dyDescent="0.25">
      <c r="B284" s="47">
        <v>44362</v>
      </c>
      <c r="C284" s="47">
        <v>44362</v>
      </c>
      <c r="D284" s="2">
        <v>479</v>
      </c>
      <c r="E284" s="2">
        <v>69</v>
      </c>
      <c r="F284" s="2">
        <v>8</v>
      </c>
      <c r="G284" s="14">
        <f>+D284+E284+F284</f>
        <v>556</v>
      </c>
      <c r="H284" s="1">
        <f t="shared" si="47"/>
        <v>548</v>
      </c>
      <c r="I284" s="12">
        <f t="shared" si="48"/>
        <v>0.98561151079136688</v>
      </c>
      <c r="J284" s="12">
        <f t="shared" si="49"/>
        <v>0.87408759124087587</v>
      </c>
      <c r="K284" s="12">
        <f t="shared" si="50"/>
        <v>0.1259124087591241</v>
      </c>
      <c r="L284" s="12">
        <f t="shared" si="51"/>
        <v>1.4388489208633094E-2</v>
      </c>
    </row>
    <row r="285" spans="2:12" x14ac:dyDescent="0.25">
      <c r="B285" s="47">
        <v>44363</v>
      </c>
      <c r="C285" s="47">
        <v>44363</v>
      </c>
      <c r="D285" s="2">
        <v>345</v>
      </c>
      <c r="E285" s="2">
        <v>56</v>
      </c>
      <c r="F285" s="2">
        <v>12</v>
      </c>
      <c r="G285" s="14">
        <f t="shared" si="46"/>
        <v>413</v>
      </c>
      <c r="H285" s="1">
        <f t="shared" si="47"/>
        <v>401</v>
      </c>
      <c r="I285" s="12">
        <f t="shared" si="48"/>
        <v>0.9709443099273608</v>
      </c>
      <c r="J285" s="12">
        <f t="shared" si="49"/>
        <v>0.86034912718204493</v>
      </c>
      <c r="K285" s="12">
        <f t="shared" si="50"/>
        <v>0.1396508728179551</v>
      </c>
      <c r="L285" s="12">
        <f t="shared" si="51"/>
        <v>2.9055690072639227E-2</v>
      </c>
    </row>
    <row r="286" spans="2:12" x14ac:dyDescent="0.25">
      <c r="B286" s="47">
        <v>44364</v>
      </c>
      <c r="C286" s="47">
        <v>44364</v>
      </c>
      <c r="D286" s="2">
        <v>124</v>
      </c>
      <c r="E286" s="2">
        <v>22</v>
      </c>
      <c r="F286" s="2">
        <v>5</v>
      </c>
      <c r="G286" s="14">
        <f t="shared" si="46"/>
        <v>151</v>
      </c>
      <c r="H286" s="1">
        <f t="shared" si="47"/>
        <v>146</v>
      </c>
      <c r="I286" s="12">
        <f t="shared" si="48"/>
        <v>0.9668874172185431</v>
      </c>
      <c r="J286" s="12">
        <f t="shared" si="49"/>
        <v>0.84931506849315064</v>
      </c>
      <c r="K286" s="12">
        <f t="shared" si="50"/>
        <v>0.15068493150684931</v>
      </c>
      <c r="L286" s="12">
        <f t="shared" si="51"/>
        <v>3.3112582781456956E-2</v>
      </c>
    </row>
    <row r="287" spans="2:12" x14ac:dyDescent="0.25">
      <c r="B287" s="47">
        <v>44366</v>
      </c>
      <c r="C287" s="47">
        <v>44366</v>
      </c>
      <c r="D287" s="2">
        <v>188</v>
      </c>
      <c r="E287" s="2">
        <v>28</v>
      </c>
      <c r="F287" s="2">
        <v>6</v>
      </c>
      <c r="G287" s="14">
        <f t="shared" si="46"/>
        <v>222</v>
      </c>
      <c r="H287" s="1">
        <f t="shared" si="47"/>
        <v>216</v>
      </c>
      <c r="I287" s="12">
        <f t="shared" si="48"/>
        <v>0.97297297297297303</v>
      </c>
      <c r="J287" s="12">
        <f t="shared" si="49"/>
        <v>0.87037037037037035</v>
      </c>
      <c r="K287" s="12">
        <f t="shared" si="50"/>
        <v>0.12962962962962962</v>
      </c>
      <c r="L287" s="12">
        <f t="shared" si="51"/>
        <v>2.7027027027027029E-2</v>
      </c>
    </row>
    <row r="288" spans="2:12" x14ac:dyDescent="0.25">
      <c r="B288" s="47">
        <v>44368</v>
      </c>
      <c r="C288" s="47">
        <v>44368</v>
      </c>
      <c r="D288" s="2">
        <v>229</v>
      </c>
      <c r="E288" s="2">
        <v>52</v>
      </c>
      <c r="F288" s="2">
        <v>9</v>
      </c>
      <c r="G288" s="14">
        <f t="shared" si="46"/>
        <v>290</v>
      </c>
      <c r="H288" s="1">
        <f t="shared" si="47"/>
        <v>281</v>
      </c>
      <c r="I288" s="12">
        <f t="shared" si="48"/>
        <v>0.96896551724137936</v>
      </c>
      <c r="J288" s="12">
        <f t="shared" si="49"/>
        <v>0.81494661921708189</v>
      </c>
      <c r="K288" s="12">
        <f t="shared" si="50"/>
        <v>0.18505338078291814</v>
      </c>
      <c r="L288" s="12">
        <f t="shared" si="51"/>
        <v>3.1034482758620689E-2</v>
      </c>
    </row>
    <row r="289" spans="2:12" x14ac:dyDescent="0.25">
      <c r="B289" s="47">
        <v>44369</v>
      </c>
      <c r="C289" s="47">
        <v>44369</v>
      </c>
      <c r="D289" s="2">
        <v>812</v>
      </c>
      <c r="E289" s="2">
        <v>208</v>
      </c>
      <c r="F289" s="2">
        <v>11</v>
      </c>
      <c r="G289" s="14">
        <f t="shared" si="46"/>
        <v>1031</v>
      </c>
      <c r="H289" s="1">
        <f t="shared" si="47"/>
        <v>1020</v>
      </c>
      <c r="I289" s="12">
        <f t="shared" si="48"/>
        <v>0.98933074684772071</v>
      </c>
      <c r="J289" s="12">
        <f t="shared" si="49"/>
        <v>0.79607843137254897</v>
      </c>
      <c r="K289" s="12">
        <f t="shared" si="50"/>
        <v>0.20392156862745098</v>
      </c>
      <c r="L289" s="12">
        <f t="shared" si="51"/>
        <v>1.066925315227934E-2</v>
      </c>
    </row>
    <row r="290" spans="2:12" x14ac:dyDescent="0.25">
      <c r="B290" s="47">
        <v>44370</v>
      </c>
      <c r="C290" s="47">
        <v>44370</v>
      </c>
      <c r="D290" s="2">
        <v>178</v>
      </c>
      <c r="E290" s="2">
        <v>42</v>
      </c>
      <c r="F290" s="2">
        <v>10</v>
      </c>
      <c r="G290" s="14">
        <f t="shared" si="46"/>
        <v>230</v>
      </c>
      <c r="H290" s="1">
        <f t="shared" si="47"/>
        <v>220</v>
      </c>
      <c r="I290" s="12">
        <f t="shared" si="48"/>
        <v>0.95652173913043481</v>
      </c>
      <c r="J290" s="12">
        <f t="shared" si="49"/>
        <v>0.80909090909090908</v>
      </c>
      <c r="K290" s="12">
        <f t="shared" si="50"/>
        <v>0.19090909090909092</v>
      </c>
      <c r="L290" s="12">
        <f t="shared" si="51"/>
        <v>4.3478260869565216E-2</v>
      </c>
    </row>
    <row r="291" spans="2:12" x14ac:dyDescent="0.25">
      <c r="B291" s="47">
        <v>44371</v>
      </c>
      <c r="C291" s="47">
        <v>44371</v>
      </c>
      <c r="D291" s="2">
        <v>192</v>
      </c>
      <c r="E291" s="2">
        <v>56</v>
      </c>
      <c r="F291" s="2">
        <v>5</v>
      </c>
      <c r="G291" s="14">
        <f t="shared" si="46"/>
        <v>253</v>
      </c>
      <c r="H291" s="1">
        <f t="shared" si="47"/>
        <v>248</v>
      </c>
      <c r="I291" s="12">
        <f t="shared" si="48"/>
        <v>0.98023715415019763</v>
      </c>
      <c r="J291" s="12">
        <f t="shared" si="49"/>
        <v>0.77419354838709675</v>
      </c>
      <c r="K291" s="12">
        <f t="shared" si="50"/>
        <v>0.22580645161290322</v>
      </c>
      <c r="L291" s="12">
        <f t="shared" si="51"/>
        <v>1.9762845849802372E-2</v>
      </c>
    </row>
    <row r="292" spans="2:12" x14ac:dyDescent="0.25">
      <c r="B292" s="47">
        <v>44372</v>
      </c>
      <c r="C292" s="47">
        <v>44372</v>
      </c>
      <c r="D292" s="2">
        <v>483</v>
      </c>
      <c r="E292" s="2">
        <v>51</v>
      </c>
      <c r="F292" s="2">
        <v>5</v>
      </c>
      <c r="G292" s="14">
        <f t="shared" si="46"/>
        <v>539</v>
      </c>
      <c r="H292" s="1">
        <f t="shared" si="47"/>
        <v>534</v>
      </c>
      <c r="I292" s="12">
        <f t="shared" si="48"/>
        <v>0.99072356215213353</v>
      </c>
      <c r="J292" s="12">
        <f t="shared" si="49"/>
        <v>0.9044943820224719</v>
      </c>
      <c r="K292" s="12">
        <f t="shared" si="50"/>
        <v>9.5505617977528087E-2</v>
      </c>
      <c r="L292" s="12">
        <f t="shared" si="51"/>
        <v>9.2764378478664197E-3</v>
      </c>
    </row>
    <row r="293" spans="2:12" x14ac:dyDescent="0.25">
      <c r="B293" s="47">
        <v>44373</v>
      </c>
      <c r="C293" s="47">
        <v>44373</v>
      </c>
      <c r="D293" s="2">
        <v>91</v>
      </c>
      <c r="E293" s="2">
        <v>22</v>
      </c>
      <c r="F293" s="2">
        <v>6</v>
      </c>
      <c r="G293" s="14">
        <f t="shared" si="46"/>
        <v>119</v>
      </c>
      <c r="H293" s="1">
        <f t="shared" si="47"/>
        <v>113</v>
      </c>
      <c r="I293" s="12">
        <f t="shared" si="48"/>
        <v>0.94957983193277307</v>
      </c>
      <c r="J293" s="12">
        <f t="shared" si="49"/>
        <v>0.80530973451327437</v>
      </c>
      <c r="K293" s="12">
        <f t="shared" si="50"/>
        <v>0.19469026548672566</v>
      </c>
      <c r="L293" s="12">
        <f t="shared" si="51"/>
        <v>5.0420168067226892E-2</v>
      </c>
    </row>
    <row r="294" spans="2:12" x14ac:dyDescent="0.25">
      <c r="B294" s="47">
        <v>44376</v>
      </c>
      <c r="C294" s="47">
        <v>44376</v>
      </c>
      <c r="D294" s="2">
        <v>663</v>
      </c>
      <c r="E294" s="2">
        <v>106</v>
      </c>
      <c r="F294" s="2">
        <v>22</v>
      </c>
      <c r="G294" s="14">
        <f t="shared" si="46"/>
        <v>791</v>
      </c>
      <c r="H294" s="1">
        <f t="shared" si="47"/>
        <v>769</v>
      </c>
      <c r="I294" s="12">
        <f t="shared" si="48"/>
        <v>0.97218710493046778</v>
      </c>
      <c r="J294" s="12">
        <f t="shared" si="49"/>
        <v>0.86215864759427829</v>
      </c>
      <c r="K294" s="12">
        <f t="shared" si="50"/>
        <v>0.13784135240572171</v>
      </c>
      <c r="L294" s="12">
        <f t="shared" si="51"/>
        <v>2.7812895069532238E-2</v>
      </c>
    </row>
    <row r="295" spans="2:12" x14ac:dyDescent="0.25">
      <c r="B295" s="47">
        <v>44377</v>
      </c>
      <c r="C295" s="47">
        <v>44377</v>
      </c>
      <c r="D295" s="2">
        <v>130</v>
      </c>
      <c r="E295" s="2">
        <v>56</v>
      </c>
      <c r="F295" s="2">
        <v>10</v>
      </c>
      <c r="G295" s="14">
        <f t="shared" si="46"/>
        <v>196</v>
      </c>
      <c r="H295" s="1">
        <f t="shared" si="47"/>
        <v>186</v>
      </c>
      <c r="I295" s="12">
        <f t="shared" si="48"/>
        <v>0.94897959183673475</v>
      </c>
      <c r="J295" s="12">
        <f t="shared" si="49"/>
        <v>0.69892473118279574</v>
      </c>
      <c r="K295" s="12">
        <f t="shared" si="50"/>
        <v>0.30107526881720431</v>
      </c>
      <c r="L295" s="12">
        <f t="shared" si="51"/>
        <v>5.1020408163265307E-2</v>
      </c>
    </row>
    <row r="296" spans="2:12" x14ac:dyDescent="0.25">
      <c r="B296" s="47">
        <v>44378</v>
      </c>
      <c r="C296" s="47">
        <v>44378</v>
      </c>
      <c r="D296" s="2">
        <v>457</v>
      </c>
      <c r="E296" s="2">
        <v>62</v>
      </c>
      <c r="F296" s="2">
        <v>10</v>
      </c>
      <c r="G296" s="14">
        <f t="shared" si="46"/>
        <v>529</v>
      </c>
      <c r="H296" s="1">
        <f t="shared" si="47"/>
        <v>519</v>
      </c>
      <c r="I296" s="12">
        <f t="shared" si="48"/>
        <v>0.98109640831758038</v>
      </c>
      <c r="J296" s="12">
        <f t="shared" si="49"/>
        <v>0.88053949903660889</v>
      </c>
      <c r="K296" s="12">
        <f t="shared" si="50"/>
        <v>0.11946050096339114</v>
      </c>
      <c r="L296" s="12">
        <f t="shared" si="51"/>
        <v>1.890359168241966E-2</v>
      </c>
    </row>
    <row r="297" spans="2:12" x14ac:dyDescent="0.25">
      <c r="B297" s="47">
        <v>44380</v>
      </c>
      <c r="C297" s="47">
        <v>44380</v>
      </c>
      <c r="D297" s="2">
        <v>139</v>
      </c>
      <c r="E297" s="2">
        <v>66</v>
      </c>
      <c r="F297" s="2">
        <v>5</v>
      </c>
      <c r="G297" s="14">
        <f t="shared" si="46"/>
        <v>210</v>
      </c>
      <c r="H297" s="1">
        <f t="shared" si="47"/>
        <v>205</v>
      </c>
      <c r="I297" s="12">
        <f t="shared" si="48"/>
        <v>0.97619047619047616</v>
      </c>
      <c r="J297" s="12">
        <f t="shared" si="49"/>
        <v>0.67804878048780493</v>
      </c>
      <c r="K297" s="12">
        <f t="shared" si="50"/>
        <v>0.32195121951219513</v>
      </c>
      <c r="L297" s="12">
        <f t="shared" si="51"/>
        <v>2.3809523809523808E-2</v>
      </c>
    </row>
    <row r="298" spans="2:12" x14ac:dyDescent="0.25">
      <c r="B298" s="47">
        <v>44383</v>
      </c>
      <c r="C298" s="47">
        <v>44383</v>
      </c>
      <c r="D298" s="2">
        <v>270</v>
      </c>
      <c r="E298" s="2">
        <v>55</v>
      </c>
      <c r="F298" s="2">
        <v>12</v>
      </c>
      <c r="G298" s="14">
        <f t="shared" ref="G298:G301" si="52">+D298+E298+F298</f>
        <v>337</v>
      </c>
      <c r="H298" s="1">
        <f t="shared" ref="H298:H301" si="53">+D298+E298</f>
        <v>325</v>
      </c>
      <c r="I298" s="12">
        <f t="shared" ref="I298:I301" si="54">+H298/G298</f>
        <v>0.96439169139465875</v>
      </c>
      <c r="J298" s="12">
        <f t="shared" ref="J298:J301" si="55">+D298/H298</f>
        <v>0.83076923076923082</v>
      </c>
      <c r="K298" s="12">
        <f t="shared" ref="K298:K301" si="56">+E298/H298</f>
        <v>0.16923076923076924</v>
      </c>
      <c r="L298" s="12">
        <f t="shared" ref="L298:L301" si="57">+F298/G298</f>
        <v>3.5608308605341248E-2</v>
      </c>
    </row>
    <row r="299" spans="2:12" x14ac:dyDescent="0.25">
      <c r="B299" s="47">
        <v>44384</v>
      </c>
      <c r="C299" s="47">
        <v>44384</v>
      </c>
      <c r="D299" s="2">
        <v>471</v>
      </c>
      <c r="E299" s="2">
        <v>191</v>
      </c>
      <c r="F299" s="2">
        <v>9</v>
      </c>
      <c r="G299" s="14">
        <f t="shared" si="52"/>
        <v>671</v>
      </c>
      <c r="H299" s="1">
        <f t="shared" si="53"/>
        <v>662</v>
      </c>
      <c r="I299" s="12">
        <f t="shared" si="54"/>
        <v>0.98658718330849482</v>
      </c>
      <c r="J299" s="12">
        <f t="shared" si="55"/>
        <v>0.71148036253776437</v>
      </c>
      <c r="K299" s="12">
        <f t="shared" si="56"/>
        <v>0.28851963746223563</v>
      </c>
      <c r="L299" s="12">
        <f t="shared" si="57"/>
        <v>1.3412816691505217E-2</v>
      </c>
    </row>
    <row r="300" spans="2:12" x14ac:dyDescent="0.25">
      <c r="B300" s="47">
        <v>44385</v>
      </c>
      <c r="C300" s="47">
        <v>44385</v>
      </c>
      <c r="D300" s="2">
        <v>258</v>
      </c>
      <c r="E300" s="2">
        <v>106</v>
      </c>
      <c r="F300" s="2">
        <v>10</v>
      </c>
      <c r="G300" s="14">
        <f t="shared" si="52"/>
        <v>374</v>
      </c>
      <c r="H300" s="1">
        <f t="shared" si="53"/>
        <v>364</v>
      </c>
      <c r="I300" s="12">
        <f t="shared" si="54"/>
        <v>0.9732620320855615</v>
      </c>
      <c r="J300" s="12">
        <f t="shared" si="55"/>
        <v>0.70879120879120883</v>
      </c>
      <c r="K300" s="12">
        <f t="shared" si="56"/>
        <v>0.29120879120879123</v>
      </c>
      <c r="L300" s="12">
        <f t="shared" si="57"/>
        <v>2.6737967914438502E-2</v>
      </c>
    </row>
    <row r="301" spans="2:12" x14ac:dyDescent="0.25">
      <c r="B301" s="47">
        <v>44387</v>
      </c>
      <c r="C301" s="47">
        <v>44387</v>
      </c>
      <c r="D301" s="2">
        <v>682</v>
      </c>
      <c r="E301" s="2">
        <v>209</v>
      </c>
      <c r="F301" s="2">
        <v>27</v>
      </c>
      <c r="G301" s="14">
        <f t="shared" si="52"/>
        <v>918</v>
      </c>
      <c r="H301" s="1">
        <f t="shared" si="53"/>
        <v>891</v>
      </c>
      <c r="I301" s="12">
        <f t="shared" si="54"/>
        <v>0.97058823529411764</v>
      </c>
      <c r="J301" s="12">
        <f t="shared" si="55"/>
        <v>0.76543209876543206</v>
      </c>
      <c r="K301" s="12">
        <f t="shared" si="56"/>
        <v>0.23456790123456789</v>
      </c>
      <c r="L301" s="12">
        <f t="shared" si="57"/>
        <v>2.9411764705882353E-2</v>
      </c>
    </row>
    <row r="302" spans="2:12" x14ac:dyDescent="0.25">
      <c r="B302" s="47">
        <v>44389</v>
      </c>
      <c r="C302" s="47">
        <v>44389</v>
      </c>
      <c r="D302" s="2">
        <v>373</v>
      </c>
      <c r="E302" s="2">
        <v>85</v>
      </c>
      <c r="F302" s="2">
        <v>4</v>
      </c>
      <c r="G302" s="14">
        <f t="shared" ref="G302:G307" si="58">+D302+E302+F302</f>
        <v>462</v>
      </c>
      <c r="H302" s="1">
        <f t="shared" ref="H302:H307" si="59">+D302+E302</f>
        <v>458</v>
      </c>
      <c r="I302" s="12">
        <f t="shared" ref="I302:I307" si="60">+H302/G302</f>
        <v>0.9913419913419913</v>
      </c>
      <c r="J302" s="12">
        <f t="shared" ref="J302:J307" si="61">+D302/H302</f>
        <v>0.81441048034934493</v>
      </c>
      <c r="K302" s="12">
        <f t="shared" ref="K302:K307" si="62">+E302/H302</f>
        <v>0.18558951965065501</v>
      </c>
      <c r="L302" s="12">
        <f t="shared" ref="L302:L307" si="63">+F302/G302</f>
        <v>8.658008658008658E-3</v>
      </c>
    </row>
    <row r="303" spans="2:12" x14ac:dyDescent="0.25">
      <c r="B303" s="47">
        <v>44390</v>
      </c>
      <c r="C303" s="47">
        <v>44390</v>
      </c>
      <c r="D303" s="2">
        <v>595</v>
      </c>
      <c r="E303" s="2">
        <v>172</v>
      </c>
      <c r="F303" s="2">
        <v>11</v>
      </c>
      <c r="G303" s="14">
        <f t="shared" si="58"/>
        <v>778</v>
      </c>
      <c r="H303" s="1">
        <f t="shared" si="59"/>
        <v>767</v>
      </c>
      <c r="I303" s="12">
        <f t="shared" si="60"/>
        <v>0.98586118251928023</v>
      </c>
      <c r="J303" s="12">
        <f t="shared" si="61"/>
        <v>0.77574967405475881</v>
      </c>
      <c r="K303" s="12">
        <f t="shared" si="62"/>
        <v>0.22425032594524119</v>
      </c>
      <c r="L303" s="12">
        <f t="shared" si="63"/>
        <v>1.4138817480719794E-2</v>
      </c>
    </row>
    <row r="304" spans="2:12" x14ac:dyDescent="0.25">
      <c r="B304" s="47">
        <v>44391</v>
      </c>
      <c r="C304" s="47">
        <v>44391</v>
      </c>
      <c r="D304" s="2">
        <v>195</v>
      </c>
      <c r="E304" s="2">
        <v>35</v>
      </c>
      <c r="F304" s="2">
        <v>1</v>
      </c>
      <c r="G304" s="14">
        <f t="shared" si="58"/>
        <v>231</v>
      </c>
      <c r="H304" s="1">
        <f t="shared" si="59"/>
        <v>230</v>
      </c>
      <c r="I304" s="12">
        <f t="shared" si="60"/>
        <v>0.99567099567099571</v>
      </c>
      <c r="J304" s="12">
        <f t="shared" si="61"/>
        <v>0.84782608695652173</v>
      </c>
      <c r="K304" s="12">
        <f t="shared" si="62"/>
        <v>0.15217391304347827</v>
      </c>
      <c r="L304" s="12">
        <f t="shared" si="63"/>
        <v>4.329004329004329E-3</v>
      </c>
    </row>
    <row r="305" spans="2:12" x14ac:dyDescent="0.25">
      <c r="B305" s="47">
        <v>44392</v>
      </c>
      <c r="C305" s="47">
        <v>44392</v>
      </c>
      <c r="D305" s="2">
        <v>366</v>
      </c>
      <c r="E305" s="2">
        <v>109</v>
      </c>
      <c r="F305" s="2">
        <v>11</v>
      </c>
      <c r="G305" s="14">
        <f t="shared" si="58"/>
        <v>486</v>
      </c>
      <c r="H305" s="1">
        <f t="shared" si="59"/>
        <v>475</v>
      </c>
      <c r="I305" s="12">
        <f t="shared" si="60"/>
        <v>0.97736625514403297</v>
      </c>
      <c r="J305" s="12">
        <f t="shared" si="61"/>
        <v>0.77052631578947373</v>
      </c>
      <c r="K305" s="12">
        <f t="shared" si="62"/>
        <v>0.2294736842105263</v>
      </c>
      <c r="L305" s="12">
        <f t="shared" si="63"/>
        <v>2.2633744855967079E-2</v>
      </c>
    </row>
    <row r="306" spans="2:12" x14ac:dyDescent="0.25">
      <c r="B306" s="47">
        <v>44393</v>
      </c>
      <c r="C306" s="47">
        <v>44393</v>
      </c>
      <c r="D306" s="2">
        <v>339</v>
      </c>
      <c r="E306" s="2">
        <v>31</v>
      </c>
      <c r="F306" s="2">
        <v>11</v>
      </c>
      <c r="G306" s="14">
        <f t="shared" si="58"/>
        <v>381</v>
      </c>
      <c r="H306" s="1">
        <f t="shared" si="59"/>
        <v>370</v>
      </c>
      <c r="I306" s="12">
        <f t="shared" si="60"/>
        <v>0.97112860892388453</v>
      </c>
      <c r="J306" s="12">
        <f t="shared" si="61"/>
        <v>0.91621621621621618</v>
      </c>
      <c r="K306" s="12">
        <f t="shared" si="62"/>
        <v>8.3783783783783788E-2</v>
      </c>
      <c r="L306" s="12">
        <f t="shared" si="63"/>
        <v>2.8871391076115485E-2</v>
      </c>
    </row>
    <row r="307" spans="2:12" x14ac:dyDescent="0.25">
      <c r="B307" s="47">
        <v>44396</v>
      </c>
      <c r="C307" s="47">
        <v>44396</v>
      </c>
      <c r="D307" s="2">
        <v>88</v>
      </c>
      <c r="E307" s="2">
        <v>25</v>
      </c>
      <c r="F307" s="2">
        <v>4</v>
      </c>
      <c r="G307" s="14">
        <f t="shared" si="58"/>
        <v>117</v>
      </c>
      <c r="H307" s="1">
        <f t="shared" si="59"/>
        <v>113</v>
      </c>
      <c r="I307" s="12">
        <f t="shared" si="60"/>
        <v>0.96581196581196582</v>
      </c>
      <c r="J307" s="12">
        <f t="shared" si="61"/>
        <v>0.77876106194690264</v>
      </c>
      <c r="K307" s="12">
        <f t="shared" si="62"/>
        <v>0.22123893805309736</v>
      </c>
      <c r="L307" s="12">
        <f t="shared" si="63"/>
        <v>3.4188034188034191E-2</v>
      </c>
    </row>
    <row r="308" spans="2:12" x14ac:dyDescent="0.25">
      <c r="B308" s="47">
        <v>44398</v>
      </c>
      <c r="C308" s="47">
        <v>44398</v>
      </c>
      <c r="D308" s="2">
        <v>437</v>
      </c>
      <c r="E308" s="2">
        <v>131</v>
      </c>
      <c r="F308" s="2">
        <v>29</v>
      </c>
      <c r="G308" s="14">
        <f t="shared" ref="G308:G311" si="64">+D308+E308+F308</f>
        <v>597</v>
      </c>
      <c r="H308" s="1">
        <f t="shared" ref="H308:H311" si="65">+D308+E308</f>
        <v>568</v>
      </c>
      <c r="I308" s="12">
        <f t="shared" ref="I308:I311" si="66">+H308/G308</f>
        <v>0.95142378559463991</v>
      </c>
      <c r="J308" s="12">
        <f t="shared" ref="J308:J311" si="67">+D308/H308</f>
        <v>0.76936619718309862</v>
      </c>
      <c r="K308" s="12">
        <f t="shared" ref="K308:K311" si="68">+E308/H308</f>
        <v>0.23063380281690141</v>
      </c>
      <c r="L308" s="12">
        <f t="shared" ref="L308:L311" si="69">+F308/G308</f>
        <v>4.8576214405360134E-2</v>
      </c>
    </row>
    <row r="309" spans="2:12" x14ac:dyDescent="0.25">
      <c r="B309" s="47">
        <v>44399</v>
      </c>
      <c r="C309" s="47">
        <v>44399</v>
      </c>
      <c r="D309" s="2">
        <v>113</v>
      </c>
      <c r="E309" s="2">
        <v>45</v>
      </c>
      <c r="F309" s="2">
        <v>3</v>
      </c>
      <c r="G309" s="14">
        <f t="shared" si="64"/>
        <v>161</v>
      </c>
      <c r="H309" s="1">
        <f t="shared" si="65"/>
        <v>158</v>
      </c>
      <c r="I309" s="12">
        <f t="shared" si="66"/>
        <v>0.98136645962732916</v>
      </c>
      <c r="J309" s="12">
        <f t="shared" si="67"/>
        <v>0.71518987341772156</v>
      </c>
      <c r="K309" s="12">
        <f t="shared" si="68"/>
        <v>0.2848101265822785</v>
      </c>
      <c r="L309" s="12">
        <f t="shared" si="69"/>
        <v>1.8633540372670808E-2</v>
      </c>
    </row>
    <row r="310" spans="2:12" x14ac:dyDescent="0.25">
      <c r="B310" s="47">
        <v>44400</v>
      </c>
      <c r="C310" s="47">
        <v>44400</v>
      </c>
      <c r="D310" s="2">
        <v>149</v>
      </c>
      <c r="E310" s="2">
        <v>42</v>
      </c>
      <c r="F310" s="2">
        <v>6</v>
      </c>
      <c r="G310" s="14">
        <f t="shared" si="64"/>
        <v>197</v>
      </c>
      <c r="H310" s="1">
        <f t="shared" si="65"/>
        <v>191</v>
      </c>
      <c r="I310" s="12">
        <f t="shared" si="66"/>
        <v>0.96954314720812185</v>
      </c>
      <c r="J310" s="12">
        <f t="shared" si="67"/>
        <v>0.78010471204188481</v>
      </c>
      <c r="K310" s="12">
        <f t="shared" si="68"/>
        <v>0.21989528795811519</v>
      </c>
      <c r="L310" s="12">
        <f t="shared" si="69"/>
        <v>3.0456852791878174E-2</v>
      </c>
    </row>
    <row r="311" spans="2:12" ht="13.15" customHeight="1" x14ac:dyDescent="0.25">
      <c r="B311" s="47">
        <v>44401</v>
      </c>
      <c r="C311" s="47">
        <v>44401</v>
      </c>
      <c r="D311" s="2">
        <v>238</v>
      </c>
      <c r="E311" s="2">
        <v>67</v>
      </c>
      <c r="F311" s="2">
        <v>4</v>
      </c>
      <c r="G311" s="14">
        <f t="shared" si="64"/>
        <v>309</v>
      </c>
      <c r="H311" s="1">
        <f t="shared" si="65"/>
        <v>305</v>
      </c>
      <c r="I311" s="12">
        <f t="shared" si="66"/>
        <v>0.98705501618122982</v>
      </c>
      <c r="J311" s="12">
        <f t="shared" si="67"/>
        <v>0.78032786885245897</v>
      </c>
      <c r="K311" s="12">
        <f t="shared" si="68"/>
        <v>0.21967213114754097</v>
      </c>
      <c r="L311" s="12">
        <f t="shared" si="69"/>
        <v>1.2944983818770227E-2</v>
      </c>
    </row>
    <row r="312" spans="2:12" ht="13.15" customHeight="1" x14ac:dyDescent="0.25">
      <c r="B312" s="47">
        <v>44405</v>
      </c>
      <c r="C312" s="47">
        <v>44405</v>
      </c>
      <c r="D312" s="2">
        <v>67</v>
      </c>
      <c r="E312" s="2">
        <v>35</v>
      </c>
      <c r="F312" s="2">
        <v>3</v>
      </c>
      <c r="G312" s="14">
        <f t="shared" ref="G312:G313" si="70">+D312+E312+F312</f>
        <v>105</v>
      </c>
      <c r="H312" s="1">
        <f t="shared" ref="H312:H313" si="71">+D312+E312</f>
        <v>102</v>
      </c>
      <c r="I312" s="12">
        <f t="shared" ref="I312:I313" si="72">+H312/G312</f>
        <v>0.97142857142857142</v>
      </c>
      <c r="J312" s="12">
        <f t="shared" ref="J312:J313" si="73">+D312/H312</f>
        <v>0.65686274509803921</v>
      </c>
      <c r="K312" s="12">
        <f t="shared" ref="K312:K313" si="74">+E312/H312</f>
        <v>0.34313725490196079</v>
      </c>
      <c r="L312" s="12">
        <f t="shared" ref="L312:L313" si="75">+F312/G312</f>
        <v>2.8571428571428571E-2</v>
      </c>
    </row>
    <row r="313" spans="2:12" ht="13.15" customHeight="1" x14ac:dyDescent="0.25">
      <c r="B313" s="47">
        <v>44406</v>
      </c>
      <c r="C313" s="47">
        <v>44406</v>
      </c>
      <c r="D313" s="2">
        <v>601</v>
      </c>
      <c r="E313" s="2">
        <v>72</v>
      </c>
      <c r="F313" s="2">
        <v>15</v>
      </c>
      <c r="G313" s="14">
        <f t="shared" si="70"/>
        <v>688</v>
      </c>
      <c r="H313" s="1">
        <f t="shared" si="71"/>
        <v>673</v>
      </c>
      <c r="I313" s="12">
        <f t="shared" si="72"/>
        <v>0.97819767441860461</v>
      </c>
      <c r="J313" s="12">
        <f t="shared" si="73"/>
        <v>0.89301634472511149</v>
      </c>
      <c r="K313" s="12">
        <f t="shared" si="74"/>
        <v>0.10698365527488855</v>
      </c>
      <c r="L313" s="12">
        <f t="shared" si="75"/>
        <v>2.1802325581395349E-2</v>
      </c>
    </row>
    <row r="314" spans="2:12" ht="13.15" customHeight="1" x14ac:dyDescent="0.25">
      <c r="B314" s="47">
        <v>44407</v>
      </c>
      <c r="C314" s="47">
        <v>44407</v>
      </c>
      <c r="D314" s="2">
        <v>82</v>
      </c>
      <c r="E314" s="2">
        <v>29</v>
      </c>
      <c r="F314" s="2">
        <v>4</v>
      </c>
      <c r="G314" s="14">
        <f t="shared" ref="G314:G319" si="76">+D314+E314+F314</f>
        <v>115</v>
      </c>
      <c r="H314" s="1">
        <f t="shared" ref="H314:H319" si="77">+D314+E314</f>
        <v>111</v>
      </c>
      <c r="I314" s="12">
        <f t="shared" ref="I314:I319" si="78">+H314/G314</f>
        <v>0.9652173913043478</v>
      </c>
      <c r="J314" s="12">
        <f t="shared" ref="J314:J319" si="79">+D314/H314</f>
        <v>0.73873873873873874</v>
      </c>
      <c r="K314" s="12">
        <f t="shared" ref="K314:K319" si="80">+E314/H314</f>
        <v>0.26126126126126126</v>
      </c>
      <c r="L314" s="12">
        <f t="shared" ref="L314:L319" si="81">+F314/G314</f>
        <v>3.4782608695652174E-2</v>
      </c>
    </row>
    <row r="315" spans="2:12" ht="13.15" customHeight="1" x14ac:dyDescent="0.25">
      <c r="B315" s="47">
        <v>44408</v>
      </c>
      <c r="C315" s="47">
        <v>44408</v>
      </c>
      <c r="D315" s="2">
        <v>82</v>
      </c>
      <c r="E315" s="2">
        <v>29</v>
      </c>
      <c r="F315" s="2">
        <v>4</v>
      </c>
      <c r="G315" s="14">
        <f t="shared" si="76"/>
        <v>115</v>
      </c>
      <c r="H315" s="1">
        <f t="shared" si="77"/>
        <v>111</v>
      </c>
      <c r="I315" s="12">
        <f t="shared" si="78"/>
        <v>0.9652173913043478</v>
      </c>
      <c r="J315" s="12">
        <f t="shared" si="79"/>
        <v>0.73873873873873874</v>
      </c>
      <c r="K315" s="12">
        <f t="shared" si="80"/>
        <v>0.26126126126126126</v>
      </c>
      <c r="L315" s="12">
        <f t="shared" si="81"/>
        <v>3.4782608695652174E-2</v>
      </c>
    </row>
    <row r="316" spans="2:12" ht="13.15" customHeight="1" x14ac:dyDescent="0.25">
      <c r="B316" s="47">
        <v>44411</v>
      </c>
      <c r="C316" s="47">
        <v>44411</v>
      </c>
      <c r="D316" s="2">
        <v>433</v>
      </c>
      <c r="E316" s="2">
        <v>131</v>
      </c>
      <c r="F316" s="2">
        <v>10</v>
      </c>
      <c r="G316" s="14">
        <f t="shared" si="76"/>
        <v>574</v>
      </c>
      <c r="H316" s="1">
        <f t="shared" si="77"/>
        <v>564</v>
      </c>
      <c r="I316" s="12">
        <f t="shared" si="78"/>
        <v>0.98257839721254359</v>
      </c>
      <c r="J316" s="12">
        <f t="shared" si="79"/>
        <v>0.76773049645390068</v>
      </c>
      <c r="K316" s="12">
        <f t="shared" si="80"/>
        <v>0.23226950354609929</v>
      </c>
      <c r="L316" s="12">
        <f t="shared" si="81"/>
        <v>1.7421602787456445E-2</v>
      </c>
    </row>
    <row r="317" spans="2:12" ht="13.15" customHeight="1" x14ac:dyDescent="0.25">
      <c r="B317" s="47">
        <v>44412</v>
      </c>
      <c r="C317" s="47">
        <v>44412</v>
      </c>
      <c r="D317" s="2">
        <v>168</v>
      </c>
      <c r="E317" s="2">
        <v>95</v>
      </c>
      <c r="F317" s="2">
        <v>14</v>
      </c>
      <c r="G317" s="14">
        <f t="shared" si="76"/>
        <v>277</v>
      </c>
      <c r="H317" s="1">
        <f t="shared" si="77"/>
        <v>263</v>
      </c>
      <c r="I317" s="12">
        <f t="shared" si="78"/>
        <v>0.94945848375451258</v>
      </c>
      <c r="J317" s="12">
        <f t="shared" si="79"/>
        <v>0.63878326996197721</v>
      </c>
      <c r="K317" s="12">
        <f t="shared" si="80"/>
        <v>0.36121673003802279</v>
      </c>
      <c r="L317" s="12">
        <f t="shared" si="81"/>
        <v>5.0541516245487361E-2</v>
      </c>
    </row>
    <row r="318" spans="2:12" ht="13.15" customHeight="1" x14ac:dyDescent="0.25">
      <c r="B318" s="47">
        <v>44413</v>
      </c>
      <c r="C318" s="47">
        <v>44413</v>
      </c>
      <c r="D318" s="2">
        <v>100</v>
      </c>
      <c r="E318" s="2">
        <v>33</v>
      </c>
      <c r="F318" s="2">
        <v>6</v>
      </c>
      <c r="G318" s="14">
        <f t="shared" si="76"/>
        <v>139</v>
      </c>
      <c r="H318" s="1">
        <f t="shared" si="77"/>
        <v>133</v>
      </c>
      <c r="I318" s="12">
        <f t="shared" si="78"/>
        <v>0.95683453237410077</v>
      </c>
      <c r="J318" s="12">
        <f t="shared" si="79"/>
        <v>0.75187969924812026</v>
      </c>
      <c r="K318" s="12">
        <f t="shared" si="80"/>
        <v>0.24812030075187969</v>
      </c>
      <c r="L318" s="12">
        <f t="shared" si="81"/>
        <v>4.3165467625899283E-2</v>
      </c>
    </row>
    <row r="319" spans="2:12" ht="13.15" customHeight="1" x14ac:dyDescent="0.25">
      <c r="B319" s="47">
        <v>44414</v>
      </c>
      <c r="C319" s="47">
        <v>44414</v>
      </c>
      <c r="D319" s="2">
        <v>225</v>
      </c>
      <c r="E319" s="2">
        <v>64</v>
      </c>
      <c r="F319" s="2">
        <v>17</v>
      </c>
      <c r="G319" s="14">
        <f t="shared" si="76"/>
        <v>306</v>
      </c>
      <c r="H319" s="1">
        <f t="shared" si="77"/>
        <v>289</v>
      </c>
      <c r="I319" s="12">
        <f t="shared" si="78"/>
        <v>0.94444444444444442</v>
      </c>
      <c r="J319" s="12">
        <f t="shared" si="79"/>
        <v>0.77854671280276821</v>
      </c>
      <c r="K319" s="12">
        <f t="shared" si="80"/>
        <v>0.22145328719723184</v>
      </c>
      <c r="L319" s="12">
        <f t="shared" si="81"/>
        <v>5.5555555555555552E-2</v>
      </c>
    </row>
    <row r="320" spans="2:12" ht="13.15" customHeight="1" x14ac:dyDescent="0.25">
      <c r="B320" s="47">
        <v>44420</v>
      </c>
      <c r="C320" s="47">
        <v>44420</v>
      </c>
      <c r="D320" s="2">
        <v>180</v>
      </c>
      <c r="E320" s="2">
        <v>40</v>
      </c>
      <c r="F320" s="2">
        <v>7</v>
      </c>
      <c r="G320" s="14">
        <f t="shared" ref="G320:G324" si="82">+D320+E320+F320</f>
        <v>227</v>
      </c>
      <c r="H320" s="1">
        <f t="shared" ref="H320:H324" si="83">+D320+E320</f>
        <v>220</v>
      </c>
      <c r="I320" s="12">
        <f t="shared" ref="I320:I324" si="84">+H320/G320</f>
        <v>0.96916299559471364</v>
      </c>
      <c r="J320" s="12">
        <f t="shared" ref="J320:J324" si="85">+D320/H320</f>
        <v>0.81818181818181823</v>
      </c>
      <c r="K320" s="12">
        <f t="shared" ref="K320:K324" si="86">+E320/H320</f>
        <v>0.18181818181818182</v>
      </c>
      <c r="L320" s="12">
        <f t="shared" ref="L320:L324" si="87">+F320/G320</f>
        <v>3.0837004405286344E-2</v>
      </c>
    </row>
    <row r="321" spans="2:14" ht="13.15" customHeight="1" x14ac:dyDescent="0.25">
      <c r="B321" s="47">
        <v>44425</v>
      </c>
      <c r="C321" s="47">
        <v>44425</v>
      </c>
      <c r="D321" s="2">
        <v>394</v>
      </c>
      <c r="E321" s="2">
        <v>117</v>
      </c>
      <c r="F321" s="2">
        <v>15</v>
      </c>
      <c r="G321" s="14">
        <f t="shared" si="82"/>
        <v>526</v>
      </c>
      <c r="H321" s="1">
        <f t="shared" si="83"/>
        <v>511</v>
      </c>
      <c r="I321" s="12">
        <f t="shared" si="84"/>
        <v>0.97148288973384034</v>
      </c>
      <c r="J321" s="12">
        <f t="shared" si="85"/>
        <v>0.77103718199608606</v>
      </c>
      <c r="K321" s="12">
        <f t="shared" si="86"/>
        <v>0.22896281800391388</v>
      </c>
      <c r="L321" s="12">
        <f t="shared" si="87"/>
        <v>2.8517110266159697E-2</v>
      </c>
    </row>
    <row r="322" spans="2:14" ht="13.15" customHeight="1" x14ac:dyDescent="0.25">
      <c r="B322" s="47">
        <v>44426</v>
      </c>
      <c r="C322" s="47">
        <v>44426</v>
      </c>
      <c r="D322" s="2">
        <v>151</v>
      </c>
      <c r="E322" s="2">
        <v>81</v>
      </c>
      <c r="F322" s="2">
        <v>7</v>
      </c>
      <c r="G322" s="14">
        <f t="shared" si="82"/>
        <v>239</v>
      </c>
      <c r="H322" s="1">
        <f t="shared" si="83"/>
        <v>232</v>
      </c>
      <c r="I322" s="12">
        <f t="shared" si="84"/>
        <v>0.97071129707112969</v>
      </c>
      <c r="J322" s="12">
        <f t="shared" si="85"/>
        <v>0.65086206896551724</v>
      </c>
      <c r="K322" s="12">
        <f t="shared" si="86"/>
        <v>0.34913793103448276</v>
      </c>
      <c r="L322" s="12">
        <f t="shared" si="87"/>
        <v>2.9288702928870293E-2</v>
      </c>
    </row>
    <row r="323" spans="2:14" ht="13.15" customHeight="1" x14ac:dyDescent="0.25">
      <c r="B323" s="47">
        <v>44427</v>
      </c>
      <c r="C323" s="47">
        <v>44427</v>
      </c>
      <c r="D323" s="2">
        <v>192</v>
      </c>
      <c r="E323" s="2">
        <v>84</v>
      </c>
      <c r="F323" s="2">
        <v>22</v>
      </c>
      <c r="G323" s="14">
        <f t="shared" si="82"/>
        <v>298</v>
      </c>
      <c r="H323" s="1">
        <f t="shared" si="83"/>
        <v>276</v>
      </c>
      <c r="I323" s="12">
        <f t="shared" si="84"/>
        <v>0.9261744966442953</v>
      </c>
      <c r="J323" s="12">
        <f t="shared" si="85"/>
        <v>0.69565217391304346</v>
      </c>
      <c r="K323" s="12">
        <f t="shared" si="86"/>
        <v>0.30434782608695654</v>
      </c>
      <c r="L323" s="12">
        <f t="shared" si="87"/>
        <v>7.3825503355704702E-2</v>
      </c>
    </row>
    <row r="324" spans="2:14" x14ac:dyDescent="0.25">
      <c r="B324" s="47">
        <v>44428</v>
      </c>
      <c r="C324" s="47">
        <v>44428</v>
      </c>
      <c r="D324" s="1">
        <v>292</v>
      </c>
      <c r="E324" s="1">
        <v>89</v>
      </c>
      <c r="F324" s="1">
        <v>13</v>
      </c>
      <c r="G324" s="14">
        <f t="shared" si="82"/>
        <v>394</v>
      </c>
      <c r="H324" s="1">
        <f t="shared" si="83"/>
        <v>381</v>
      </c>
      <c r="I324" s="12">
        <f t="shared" si="84"/>
        <v>0.96700507614213194</v>
      </c>
      <c r="J324" s="12">
        <f t="shared" si="85"/>
        <v>0.76640419947506566</v>
      </c>
      <c r="K324" s="12">
        <f t="shared" si="86"/>
        <v>0.23359580052493439</v>
      </c>
      <c r="L324" s="12">
        <f t="shared" si="87"/>
        <v>3.2994923857868022E-2</v>
      </c>
    </row>
    <row r="328" spans="2:14" ht="18.75" x14ac:dyDescent="0.3">
      <c r="B328" s="21" t="s">
        <v>280</v>
      </c>
    </row>
    <row r="330" spans="2:14" x14ac:dyDescent="0.25">
      <c r="B330" s="3" t="s">
        <v>4</v>
      </c>
      <c r="C330" t="s">
        <v>13</v>
      </c>
    </row>
    <row r="332" spans="2:14" x14ac:dyDescent="0.25">
      <c r="F332" s="3"/>
      <c r="G332" s="38"/>
      <c r="H332" s="38"/>
      <c r="I332" s="38"/>
      <c r="J332" s="38"/>
      <c r="K332" s="3"/>
      <c r="L332" s="3"/>
      <c r="M332" s="3"/>
      <c r="N332" s="3"/>
    </row>
    <row r="333" spans="2:14" x14ac:dyDescent="0.25">
      <c r="G333" s="39"/>
      <c r="H333" s="40"/>
      <c r="I333" s="40"/>
      <c r="J333" s="40"/>
      <c r="K333" s="3"/>
      <c r="L333" s="3"/>
      <c r="M333" s="3"/>
      <c r="N333" s="3"/>
    </row>
    <row r="334" spans="2:14" x14ac:dyDescent="0.25">
      <c r="G334" s="39"/>
      <c r="H334" s="40"/>
      <c r="I334" s="40"/>
      <c r="J334" s="40"/>
    </row>
    <row r="335" spans="2:14" x14ac:dyDescent="0.25">
      <c r="G335" s="39"/>
      <c r="H335" s="40"/>
      <c r="I335" s="40"/>
      <c r="J335" s="40"/>
    </row>
    <row r="336" spans="2:14" x14ac:dyDescent="0.25">
      <c r="G336" s="39"/>
      <c r="H336" s="40"/>
      <c r="I336" s="40"/>
      <c r="J336" s="40"/>
    </row>
    <row r="337" spans="7:10" x14ac:dyDescent="0.25">
      <c r="G337" s="39"/>
      <c r="H337" s="40"/>
      <c r="I337" s="40"/>
      <c r="J337" s="40"/>
    </row>
    <row r="338" spans="7:10" x14ac:dyDescent="0.25">
      <c r="G338" s="39"/>
      <c r="H338" s="40"/>
      <c r="I338" s="40"/>
      <c r="J338" s="40"/>
    </row>
    <row r="339" spans="7:10" x14ac:dyDescent="0.25">
      <c r="G339" s="39"/>
      <c r="H339" s="40"/>
      <c r="I339" s="40"/>
      <c r="J339" s="40"/>
    </row>
    <row r="340" spans="7:10" x14ac:dyDescent="0.25">
      <c r="G340" s="39"/>
      <c r="H340" s="40"/>
      <c r="I340" s="40"/>
      <c r="J340" s="40"/>
    </row>
    <row r="341" spans="7:10" x14ac:dyDescent="0.25">
      <c r="G341" s="39"/>
      <c r="H341" s="40"/>
      <c r="I341" s="40"/>
      <c r="J341" s="40"/>
    </row>
    <row r="342" spans="7:10" x14ac:dyDescent="0.25">
      <c r="G342" s="39"/>
      <c r="H342" s="40"/>
      <c r="I342" s="40"/>
      <c r="J342" s="40"/>
    </row>
    <row r="343" spans="7:10" x14ac:dyDescent="0.25">
      <c r="G343" s="39"/>
      <c r="H343" s="40"/>
      <c r="I343" s="40"/>
      <c r="J343" s="40"/>
    </row>
    <row r="344" spans="7:10" x14ac:dyDescent="0.25">
      <c r="G344" s="39"/>
      <c r="H344" s="40"/>
      <c r="I344" s="40"/>
      <c r="J344" s="40"/>
    </row>
    <row r="345" spans="7:10" x14ac:dyDescent="0.25">
      <c r="G345" s="39"/>
      <c r="H345" s="40"/>
      <c r="I345" s="40"/>
      <c r="J345" s="40"/>
    </row>
    <row r="346" spans="7:10" x14ac:dyDescent="0.25">
      <c r="G346" s="39"/>
      <c r="H346" s="40"/>
      <c r="I346" s="40"/>
      <c r="J346" s="40"/>
    </row>
    <row r="347" spans="7:10" x14ac:dyDescent="0.25">
      <c r="G347" s="39"/>
      <c r="H347" s="40"/>
      <c r="I347" s="40"/>
      <c r="J347" s="40"/>
    </row>
    <row r="348" spans="7:10" x14ac:dyDescent="0.25">
      <c r="G348" s="39"/>
      <c r="H348" s="40"/>
      <c r="I348" s="40"/>
      <c r="J348" s="40"/>
    </row>
    <row r="349" spans="7:10" x14ac:dyDescent="0.25">
      <c r="G349" s="39"/>
      <c r="H349" s="40"/>
      <c r="I349" s="40"/>
      <c r="J349" s="40"/>
    </row>
    <row r="350" spans="7:10" x14ac:dyDescent="0.25">
      <c r="G350" s="39"/>
      <c r="H350" s="40"/>
      <c r="I350" s="40"/>
      <c r="J350" s="40"/>
    </row>
    <row r="351" spans="7:10" x14ac:dyDescent="0.25">
      <c r="G351" s="39"/>
      <c r="H351" s="40"/>
      <c r="I351" s="40"/>
      <c r="J351" s="40"/>
    </row>
    <row r="352" spans="7:10" x14ac:dyDescent="0.25">
      <c r="G352" s="39"/>
      <c r="H352" s="40"/>
      <c r="I352" s="40"/>
      <c r="J352" s="40"/>
    </row>
    <row r="353" spans="7:10" x14ac:dyDescent="0.25">
      <c r="G353" s="39"/>
      <c r="H353" s="40"/>
      <c r="I353" s="40"/>
      <c r="J353" s="40"/>
    </row>
    <row r="354" spans="7:10" x14ac:dyDescent="0.25">
      <c r="G354" s="39"/>
      <c r="H354" s="40"/>
      <c r="I354" s="40"/>
      <c r="J354" s="40"/>
    </row>
    <row r="355" spans="7:10" x14ac:dyDescent="0.25">
      <c r="G355" s="39"/>
      <c r="H355" s="40"/>
      <c r="I355" s="40"/>
      <c r="J355" s="40"/>
    </row>
    <row r="356" spans="7:10" x14ac:dyDescent="0.25">
      <c r="G356" s="39"/>
      <c r="H356" s="40"/>
      <c r="I356" s="40"/>
      <c r="J356" s="40"/>
    </row>
    <row r="357" spans="7:10" x14ac:dyDescent="0.25">
      <c r="G357" s="39"/>
      <c r="H357" s="40"/>
      <c r="I357" s="40"/>
      <c r="J357" s="40"/>
    </row>
    <row r="358" spans="7:10" x14ac:dyDescent="0.25">
      <c r="G358" s="39"/>
      <c r="H358" s="40"/>
      <c r="I358" s="40"/>
      <c r="J358" s="40"/>
    </row>
    <row r="359" spans="7:10" x14ac:dyDescent="0.25">
      <c r="G359" s="39"/>
      <c r="H359" s="40"/>
      <c r="I359" s="40"/>
      <c r="J359" s="40"/>
    </row>
    <row r="360" spans="7:10" x14ac:dyDescent="0.25">
      <c r="G360" s="39"/>
      <c r="H360" s="40"/>
      <c r="I360" s="40"/>
      <c r="J360" s="40"/>
    </row>
    <row r="361" spans="7:10" x14ac:dyDescent="0.25">
      <c r="G361" s="39"/>
      <c r="H361" s="40"/>
      <c r="I361" s="40"/>
      <c r="J361" s="40"/>
    </row>
    <row r="362" spans="7:10" x14ac:dyDescent="0.25">
      <c r="G362" s="39"/>
      <c r="H362" s="40"/>
      <c r="I362" s="40"/>
      <c r="J362" s="40"/>
    </row>
    <row r="363" spans="7:10" x14ac:dyDescent="0.25">
      <c r="G363" s="39"/>
      <c r="H363" s="40"/>
      <c r="I363" s="40"/>
      <c r="J363" s="40"/>
    </row>
    <row r="364" spans="7:10" x14ac:dyDescent="0.25">
      <c r="G364" s="39"/>
      <c r="H364" s="40"/>
      <c r="I364" s="40"/>
      <c r="J364" s="40"/>
    </row>
    <row r="365" spans="7:10" x14ac:dyDescent="0.25">
      <c r="G365" s="39"/>
      <c r="H365" s="40"/>
      <c r="I365" s="40"/>
      <c r="J365" s="40"/>
    </row>
    <row r="366" spans="7:10" x14ac:dyDescent="0.25">
      <c r="G366" s="39"/>
      <c r="H366" s="40"/>
      <c r="I366" s="40"/>
      <c r="J366" s="40"/>
    </row>
    <row r="367" spans="7:10" x14ac:dyDescent="0.25">
      <c r="G367" s="39"/>
      <c r="H367" s="40"/>
      <c r="I367" s="40"/>
      <c r="J367" s="40"/>
    </row>
    <row r="368" spans="7:10" x14ac:dyDescent="0.25">
      <c r="G368" s="39"/>
      <c r="H368" s="40"/>
      <c r="I368" s="40"/>
      <c r="J368" s="40"/>
    </row>
    <row r="369" spans="7:10" x14ac:dyDescent="0.25">
      <c r="G369" s="39"/>
      <c r="H369" s="40"/>
      <c r="I369" s="40"/>
      <c r="J369" s="40"/>
    </row>
    <row r="370" spans="7:10" x14ac:dyDescent="0.25">
      <c r="G370" s="39"/>
      <c r="H370" s="40"/>
      <c r="I370" s="40"/>
      <c r="J370" s="40"/>
    </row>
    <row r="371" spans="7:10" x14ac:dyDescent="0.25">
      <c r="G371" s="39"/>
      <c r="H371" s="40"/>
      <c r="I371" s="40"/>
      <c r="J371" s="40"/>
    </row>
    <row r="372" spans="7:10" x14ac:dyDescent="0.25">
      <c r="G372" s="39"/>
      <c r="H372" s="40"/>
      <c r="I372" s="40"/>
      <c r="J372" s="40"/>
    </row>
    <row r="373" spans="7:10" x14ac:dyDescent="0.25">
      <c r="G373" s="39"/>
      <c r="H373" s="40"/>
      <c r="I373" s="40"/>
      <c r="J373" s="40"/>
    </row>
    <row r="374" spans="7:10" x14ac:dyDescent="0.25">
      <c r="G374" s="39"/>
      <c r="H374" s="40"/>
      <c r="I374" s="40"/>
      <c r="J374" s="40"/>
    </row>
    <row r="375" spans="7:10" x14ac:dyDescent="0.25">
      <c r="G375" s="39"/>
      <c r="H375" s="40"/>
      <c r="I375" s="40"/>
      <c r="J375" s="40"/>
    </row>
    <row r="376" spans="7:10" x14ac:dyDescent="0.25">
      <c r="G376" s="39"/>
      <c r="H376" s="40"/>
      <c r="I376" s="40"/>
      <c r="J376" s="40"/>
    </row>
    <row r="377" spans="7:10" x14ac:dyDescent="0.25">
      <c r="G377" s="39"/>
      <c r="H377" s="40"/>
      <c r="I377" s="40"/>
      <c r="J377" s="40"/>
    </row>
    <row r="378" spans="7:10" x14ac:dyDescent="0.25">
      <c r="G378" s="39"/>
      <c r="H378" s="40"/>
      <c r="I378" s="40"/>
      <c r="J378" s="40"/>
    </row>
    <row r="379" spans="7:10" x14ac:dyDescent="0.25">
      <c r="G379" s="39"/>
      <c r="H379" s="40"/>
      <c r="I379" s="40"/>
      <c r="J379" s="40"/>
    </row>
    <row r="380" spans="7:10" x14ac:dyDescent="0.25">
      <c r="G380" s="39"/>
      <c r="H380" s="40"/>
      <c r="I380" s="40"/>
      <c r="J380" s="40"/>
    </row>
    <row r="381" spans="7:10" x14ac:dyDescent="0.25">
      <c r="G381" s="39"/>
      <c r="H381" s="40"/>
      <c r="I381" s="40"/>
      <c r="J381" s="40"/>
    </row>
    <row r="382" spans="7:10" x14ac:dyDescent="0.25">
      <c r="G382" s="39"/>
      <c r="H382" s="40"/>
      <c r="I382" s="40"/>
      <c r="J382" s="40"/>
    </row>
    <row r="383" spans="7:10" x14ac:dyDescent="0.25">
      <c r="G383" s="39"/>
      <c r="H383" s="40"/>
      <c r="I383" s="40"/>
      <c r="J383" s="40"/>
    </row>
    <row r="384" spans="7:10" x14ac:dyDescent="0.25">
      <c r="G384" s="39"/>
      <c r="H384" s="40"/>
      <c r="I384" s="40"/>
      <c r="J384" s="40"/>
    </row>
    <row r="385" spans="7:10" x14ac:dyDescent="0.25">
      <c r="G385" s="39"/>
      <c r="H385" s="40"/>
      <c r="I385" s="40"/>
      <c r="J385" s="40"/>
    </row>
    <row r="386" spans="7:10" x14ac:dyDescent="0.25">
      <c r="G386" s="39"/>
      <c r="H386" s="40"/>
      <c r="I386" s="40"/>
      <c r="J386" s="40"/>
    </row>
    <row r="387" spans="7:10" x14ac:dyDescent="0.25">
      <c r="G387" s="39"/>
      <c r="H387" s="40"/>
      <c r="I387" s="40"/>
      <c r="J387" s="40"/>
    </row>
    <row r="388" spans="7:10" x14ac:dyDescent="0.25">
      <c r="G388" s="39"/>
      <c r="H388" s="40"/>
      <c r="I388" s="40"/>
      <c r="J388" s="40"/>
    </row>
    <row r="389" spans="7:10" x14ac:dyDescent="0.25">
      <c r="G389" s="39"/>
      <c r="H389" s="40"/>
      <c r="I389" s="40"/>
      <c r="J389" s="40"/>
    </row>
    <row r="390" spans="7:10" x14ac:dyDescent="0.25">
      <c r="G390" s="39"/>
      <c r="H390" s="40"/>
      <c r="I390" s="40"/>
      <c r="J390" s="40"/>
    </row>
    <row r="391" spans="7:10" x14ac:dyDescent="0.25">
      <c r="G391" s="39"/>
      <c r="H391" s="40"/>
      <c r="I391" s="40"/>
      <c r="J391" s="40"/>
    </row>
    <row r="392" spans="7:10" x14ac:dyDescent="0.25">
      <c r="G392" s="39"/>
      <c r="H392" s="40"/>
      <c r="I392" s="40"/>
      <c r="J392" s="40"/>
    </row>
    <row r="393" spans="7:10" x14ac:dyDescent="0.25">
      <c r="G393" s="39"/>
      <c r="H393" s="40"/>
      <c r="I393" s="40"/>
      <c r="J393" s="40"/>
    </row>
    <row r="394" spans="7:10" x14ac:dyDescent="0.25">
      <c r="G394" s="39"/>
      <c r="H394" s="40"/>
      <c r="I394" s="40"/>
      <c r="J394" s="40"/>
    </row>
    <row r="395" spans="7:10" x14ac:dyDescent="0.25">
      <c r="G395" s="39"/>
      <c r="H395" s="40"/>
      <c r="I395" s="40"/>
      <c r="J395" s="40"/>
    </row>
    <row r="396" spans="7:10" x14ac:dyDescent="0.25">
      <c r="G396" s="41"/>
      <c r="H396" s="42"/>
      <c r="I396" s="42"/>
      <c r="J396" s="42"/>
    </row>
    <row r="411" spans="2:12" ht="18.75" x14ac:dyDescent="0.3">
      <c r="B411" s="4"/>
      <c r="C411" s="43" t="s">
        <v>280</v>
      </c>
      <c r="D411" s="5"/>
      <c r="E411" s="5"/>
    </row>
    <row r="412" spans="2:12" x14ac:dyDescent="0.25">
      <c r="B412" s="4"/>
      <c r="C412" s="5"/>
      <c r="D412" s="5"/>
      <c r="E412" s="5"/>
    </row>
    <row r="415" spans="2:12" ht="30" x14ac:dyDescent="0.25">
      <c r="C415" s="17" t="s">
        <v>231</v>
      </c>
      <c r="D415" s="18" t="s">
        <v>270</v>
      </c>
      <c r="E415" s="18" t="s">
        <v>271</v>
      </c>
      <c r="F415" s="18" t="s">
        <v>239</v>
      </c>
      <c r="G415" s="18" t="s">
        <v>272</v>
      </c>
      <c r="H415" s="18" t="s">
        <v>273</v>
      </c>
      <c r="I415" s="18" t="s">
        <v>274</v>
      </c>
      <c r="J415" s="18" t="s">
        <v>275</v>
      </c>
      <c r="K415" s="18" t="s">
        <v>276</v>
      </c>
      <c r="L415" s="18" t="s">
        <v>277</v>
      </c>
    </row>
    <row r="416" spans="2:12" x14ac:dyDescent="0.25">
      <c r="C416" s="22" t="s">
        <v>9</v>
      </c>
      <c r="D416" s="2">
        <v>450</v>
      </c>
      <c r="E416" s="2">
        <v>72</v>
      </c>
      <c r="F416" s="2">
        <v>14</v>
      </c>
      <c r="G416" s="14">
        <f>+D416+E416+F416</f>
        <v>536</v>
      </c>
      <c r="H416" s="1">
        <f>+D416+E416</f>
        <v>522</v>
      </c>
      <c r="I416" s="12">
        <f>+H416/G416</f>
        <v>0.97388059701492535</v>
      </c>
      <c r="J416" s="12">
        <f>+D416/H416</f>
        <v>0.86206896551724133</v>
      </c>
      <c r="K416" s="12">
        <f>+E416/H416</f>
        <v>0.13793103448275862</v>
      </c>
      <c r="L416" s="12">
        <f>+F416/G416</f>
        <v>2.6119402985074626E-2</v>
      </c>
    </row>
    <row r="417" spans="3:12" x14ac:dyDescent="0.25">
      <c r="C417" s="22" t="s">
        <v>22</v>
      </c>
      <c r="D417" s="2">
        <v>329</v>
      </c>
      <c r="E417" s="2">
        <v>42</v>
      </c>
      <c r="F417" s="2">
        <v>1</v>
      </c>
      <c r="G417" s="14">
        <f t="shared" ref="G417:G434" si="88">+D417+E417+F417</f>
        <v>372</v>
      </c>
      <c r="H417" s="1">
        <f t="shared" ref="H417:H435" si="89">+D417+E417</f>
        <v>371</v>
      </c>
      <c r="I417" s="12">
        <f t="shared" ref="I417:I454" si="90">+H417/G417</f>
        <v>0.99731182795698925</v>
      </c>
      <c r="J417" s="12">
        <f t="shared" ref="J417:J447" si="91">+D417/H417</f>
        <v>0.8867924528301887</v>
      </c>
      <c r="K417" s="12">
        <f t="shared" ref="K417:K447" si="92">+E417/H417</f>
        <v>0.11320754716981132</v>
      </c>
      <c r="L417" s="12">
        <f t="shared" ref="L417:L447" si="93">+F417/G417</f>
        <v>2.6881720430107529E-3</v>
      </c>
    </row>
    <row r="418" spans="3:12" x14ac:dyDescent="0.25">
      <c r="C418" s="22" t="s">
        <v>33</v>
      </c>
      <c r="D418" s="2">
        <v>650</v>
      </c>
      <c r="E418" s="2">
        <v>95</v>
      </c>
      <c r="F418" s="2">
        <v>14</v>
      </c>
      <c r="G418" s="14">
        <f t="shared" si="88"/>
        <v>759</v>
      </c>
      <c r="H418" s="1">
        <f t="shared" si="89"/>
        <v>745</v>
      </c>
      <c r="I418" s="12">
        <f t="shared" si="90"/>
        <v>0.98155467720685108</v>
      </c>
      <c r="J418" s="12">
        <f t="shared" si="91"/>
        <v>0.87248322147651003</v>
      </c>
      <c r="K418" s="12">
        <f t="shared" si="92"/>
        <v>0.12751677852348994</v>
      </c>
      <c r="L418" s="12">
        <f t="shared" si="93"/>
        <v>1.844532279314888E-2</v>
      </c>
    </row>
    <row r="419" spans="3:12" x14ac:dyDescent="0.25">
      <c r="C419" s="22" t="s">
        <v>43</v>
      </c>
      <c r="D419" s="2">
        <v>710</v>
      </c>
      <c r="E419" s="2">
        <v>136</v>
      </c>
      <c r="F419" s="2">
        <v>12</v>
      </c>
      <c r="G419" s="14">
        <f t="shared" si="88"/>
        <v>858</v>
      </c>
      <c r="H419" s="1">
        <f t="shared" si="89"/>
        <v>846</v>
      </c>
      <c r="I419" s="12">
        <f t="shared" si="90"/>
        <v>0.98601398601398604</v>
      </c>
      <c r="J419" s="12">
        <f t="shared" si="91"/>
        <v>0.83924349881796689</v>
      </c>
      <c r="K419" s="12">
        <f t="shared" si="92"/>
        <v>0.16075650118203311</v>
      </c>
      <c r="L419" s="12">
        <f t="shared" si="93"/>
        <v>1.3986013986013986E-2</v>
      </c>
    </row>
    <row r="420" spans="3:12" x14ac:dyDescent="0.25">
      <c r="C420" s="22" t="s">
        <v>57</v>
      </c>
      <c r="D420" s="2">
        <v>990</v>
      </c>
      <c r="E420" s="2">
        <v>152</v>
      </c>
      <c r="F420" s="2">
        <v>8</v>
      </c>
      <c r="G420" s="14">
        <f t="shared" si="88"/>
        <v>1150</v>
      </c>
      <c r="H420" s="1">
        <f t="shared" si="89"/>
        <v>1142</v>
      </c>
      <c r="I420" s="12">
        <f t="shared" si="90"/>
        <v>0.99304347826086958</v>
      </c>
      <c r="J420" s="12">
        <f t="shared" si="91"/>
        <v>0.86690017513134854</v>
      </c>
      <c r="K420" s="12">
        <f t="shared" si="92"/>
        <v>0.13309982486865149</v>
      </c>
      <c r="L420" s="12">
        <f t="shared" si="93"/>
        <v>6.956521739130435E-3</v>
      </c>
    </row>
    <row r="421" spans="3:12" x14ac:dyDescent="0.25">
      <c r="C421" s="22" t="s">
        <v>71</v>
      </c>
      <c r="D421" s="2">
        <v>810</v>
      </c>
      <c r="E421" s="2">
        <v>133</v>
      </c>
      <c r="F421" s="2">
        <v>18</v>
      </c>
      <c r="G421" s="14">
        <f t="shared" si="88"/>
        <v>961</v>
      </c>
      <c r="H421" s="1">
        <f t="shared" si="89"/>
        <v>943</v>
      </c>
      <c r="I421" s="12">
        <f t="shared" si="90"/>
        <v>0.98126951092611858</v>
      </c>
      <c r="J421" s="12">
        <f t="shared" si="91"/>
        <v>0.85896076352067874</v>
      </c>
      <c r="K421" s="12">
        <f t="shared" si="92"/>
        <v>0.14103923647932132</v>
      </c>
      <c r="L421" s="12">
        <f t="shared" si="93"/>
        <v>1.8730489073881373E-2</v>
      </c>
    </row>
    <row r="422" spans="3:12" x14ac:dyDescent="0.25">
      <c r="C422" s="22" t="s">
        <v>77</v>
      </c>
      <c r="D422" s="2">
        <v>910</v>
      </c>
      <c r="E422" s="2">
        <v>136</v>
      </c>
      <c r="F422" s="2">
        <v>8</v>
      </c>
      <c r="G422" s="14">
        <f t="shared" si="88"/>
        <v>1054</v>
      </c>
      <c r="H422" s="1">
        <f t="shared" si="89"/>
        <v>1046</v>
      </c>
      <c r="I422" s="12">
        <f t="shared" si="90"/>
        <v>0.99240986717267554</v>
      </c>
      <c r="J422" s="12">
        <f t="shared" si="91"/>
        <v>0.86998087954110903</v>
      </c>
      <c r="K422" s="12">
        <f t="shared" si="92"/>
        <v>0.13001912045889102</v>
      </c>
      <c r="L422" s="12">
        <f t="shared" si="93"/>
        <v>7.5901328273244783E-3</v>
      </c>
    </row>
    <row r="423" spans="3:12" x14ac:dyDescent="0.25">
      <c r="C423" s="22" t="s">
        <v>79</v>
      </c>
      <c r="D423" s="2">
        <v>197</v>
      </c>
      <c r="E423" s="2">
        <v>34</v>
      </c>
      <c r="F423" s="2">
        <v>0</v>
      </c>
      <c r="G423" s="14">
        <f t="shared" si="88"/>
        <v>231</v>
      </c>
      <c r="H423" s="1">
        <f t="shared" si="89"/>
        <v>231</v>
      </c>
      <c r="I423" s="12">
        <f t="shared" si="90"/>
        <v>1</v>
      </c>
      <c r="J423" s="12">
        <f t="shared" si="91"/>
        <v>0.8528138528138528</v>
      </c>
      <c r="K423" s="12">
        <f t="shared" si="92"/>
        <v>0.1471861471861472</v>
      </c>
      <c r="L423" s="12">
        <f t="shared" si="93"/>
        <v>0</v>
      </c>
    </row>
    <row r="424" spans="3:12" x14ac:dyDescent="0.25">
      <c r="C424" s="22" t="s">
        <v>87</v>
      </c>
      <c r="D424" s="2">
        <v>237</v>
      </c>
      <c r="E424" s="2">
        <v>56</v>
      </c>
      <c r="F424" s="2">
        <v>2</v>
      </c>
      <c r="G424" s="14">
        <f t="shared" si="88"/>
        <v>295</v>
      </c>
      <c r="H424" s="1">
        <f t="shared" si="89"/>
        <v>293</v>
      </c>
      <c r="I424" s="12">
        <f t="shared" si="90"/>
        <v>0.99322033898305084</v>
      </c>
      <c r="J424" s="12">
        <f t="shared" si="91"/>
        <v>0.80887372013651881</v>
      </c>
      <c r="K424" s="12">
        <f t="shared" si="92"/>
        <v>0.19112627986348124</v>
      </c>
      <c r="L424" s="12">
        <f t="shared" si="93"/>
        <v>6.7796610169491523E-3</v>
      </c>
    </row>
    <row r="425" spans="3:12" x14ac:dyDescent="0.25">
      <c r="C425" s="22" t="s">
        <v>91</v>
      </c>
      <c r="D425" s="2">
        <v>610</v>
      </c>
      <c r="E425" s="2">
        <v>112</v>
      </c>
      <c r="F425" s="2">
        <v>7</v>
      </c>
      <c r="G425" s="14">
        <f t="shared" si="88"/>
        <v>729</v>
      </c>
      <c r="H425" s="1">
        <f t="shared" si="89"/>
        <v>722</v>
      </c>
      <c r="I425" s="12">
        <f t="shared" si="90"/>
        <v>0.99039780521262</v>
      </c>
      <c r="J425" s="12">
        <f t="shared" si="91"/>
        <v>0.84487534626038785</v>
      </c>
      <c r="K425" s="12">
        <f t="shared" si="92"/>
        <v>0.15512465373961218</v>
      </c>
      <c r="L425" s="12">
        <f t="shared" si="93"/>
        <v>9.6021947873799734E-3</v>
      </c>
    </row>
    <row r="426" spans="3:12" x14ac:dyDescent="0.25">
      <c r="C426" s="22" t="s">
        <v>95</v>
      </c>
      <c r="D426" s="2">
        <v>890</v>
      </c>
      <c r="E426" s="2">
        <v>120</v>
      </c>
      <c r="F426" s="2">
        <v>7</v>
      </c>
      <c r="G426" s="14">
        <f t="shared" si="88"/>
        <v>1017</v>
      </c>
      <c r="H426" s="1">
        <f t="shared" si="89"/>
        <v>1010</v>
      </c>
      <c r="I426" s="12">
        <f t="shared" si="90"/>
        <v>0.99311701081612591</v>
      </c>
      <c r="J426" s="12">
        <f t="shared" si="91"/>
        <v>0.88118811881188119</v>
      </c>
      <c r="K426" s="12">
        <f t="shared" si="92"/>
        <v>0.11881188118811881</v>
      </c>
      <c r="L426" s="12">
        <f t="shared" si="93"/>
        <v>6.8829891838741398E-3</v>
      </c>
    </row>
    <row r="427" spans="3:12" x14ac:dyDescent="0.25">
      <c r="C427" s="22" t="s">
        <v>98</v>
      </c>
      <c r="D427" s="2">
        <v>860</v>
      </c>
      <c r="E427" s="2">
        <v>118</v>
      </c>
      <c r="F427" s="2">
        <v>4</v>
      </c>
      <c r="G427" s="14">
        <f t="shared" si="88"/>
        <v>982</v>
      </c>
      <c r="H427" s="1">
        <f t="shared" si="89"/>
        <v>978</v>
      </c>
      <c r="I427" s="12">
        <f t="shared" si="90"/>
        <v>0.99592668024439923</v>
      </c>
      <c r="J427" s="12">
        <f t="shared" si="91"/>
        <v>0.87934560327198363</v>
      </c>
      <c r="K427" s="12">
        <f t="shared" si="92"/>
        <v>0.12065439672801637</v>
      </c>
      <c r="L427" s="12">
        <f t="shared" si="93"/>
        <v>4.0733197556008143E-3</v>
      </c>
    </row>
    <row r="428" spans="3:12" x14ac:dyDescent="0.25">
      <c r="C428" s="22" t="s">
        <v>103</v>
      </c>
      <c r="D428" s="2">
        <v>1017</v>
      </c>
      <c r="E428" s="2">
        <v>171</v>
      </c>
      <c r="F428" s="2">
        <v>17</v>
      </c>
      <c r="G428" s="14">
        <f t="shared" si="88"/>
        <v>1205</v>
      </c>
      <c r="H428" s="1">
        <f t="shared" si="89"/>
        <v>1188</v>
      </c>
      <c r="I428" s="12">
        <f t="shared" si="90"/>
        <v>0.98589211618257266</v>
      </c>
      <c r="J428" s="12">
        <f t="shared" si="91"/>
        <v>0.85606060606060608</v>
      </c>
      <c r="K428" s="12">
        <f t="shared" si="92"/>
        <v>0.14393939393939395</v>
      </c>
      <c r="L428" s="12">
        <f t="shared" si="93"/>
        <v>1.4107883817427386E-2</v>
      </c>
    </row>
    <row r="429" spans="3:12" x14ac:dyDescent="0.25">
      <c r="C429" s="22" t="s">
        <v>115</v>
      </c>
      <c r="D429" s="2">
        <v>390</v>
      </c>
      <c r="E429" s="2">
        <v>93</v>
      </c>
      <c r="F429" s="2">
        <v>6</v>
      </c>
      <c r="G429" s="14">
        <f t="shared" si="88"/>
        <v>489</v>
      </c>
      <c r="H429" s="1">
        <f t="shared" si="89"/>
        <v>483</v>
      </c>
      <c r="I429" s="12">
        <f t="shared" si="90"/>
        <v>0.98773006134969321</v>
      </c>
      <c r="J429" s="12">
        <f t="shared" si="91"/>
        <v>0.80745341614906829</v>
      </c>
      <c r="K429" s="12">
        <f t="shared" si="92"/>
        <v>0.19254658385093168</v>
      </c>
      <c r="L429" s="12">
        <f t="shared" si="93"/>
        <v>1.2269938650306749E-2</v>
      </c>
    </row>
    <row r="430" spans="3:12" x14ac:dyDescent="0.25">
      <c r="C430" s="22" t="s">
        <v>122</v>
      </c>
      <c r="D430" s="2">
        <v>1200</v>
      </c>
      <c r="E430" s="2">
        <v>169</v>
      </c>
      <c r="F430" s="2">
        <v>6</v>
      </c>
      <c r="G430" s="14">
        <f t="shared" si="88"/>
        <v>1375</v>
      </c>
      <c r="H430" s="1">
        <f t="shared" si="89"/>
        <v>1369</v>
      </c>
      <c r="I430" s="12">
        <f t="shared" si="90"/>
        <v>0.99563636363636365</v>
      </c>
      <c r="J430" s="12">
        <f t="shared" si="91"/>
        <v>0.87655222790357923</v>
      </c>
      <c r="K430" s="12">
        <f t="shared" si="92"/>
        <v>0.12344777209642074</v>
      </c>
      <c r="L430" s="12">
        <f t="shared" si="93"/>
        <v>4.3636363636363638E-3</v>
      </c>
    </row>
    <row r="431" spans="3:12" x14ac:dyDescent="0.25">
      <c r="C431" s="22" t="s">
        <v>124</v>
      </c>
      <c r="D431" s="2">
        <v>810</v>
      </c>
      <c r="E431" s="2">
        <v>134</v>
      </c>
      <c r="F431" s="2">
        <v>10</v>
      </c>
      <c r="G431" s="14">
        <f t="shared" si="88"/>
        <v>954</v>
      </c>
      <c r="H431" s="1">
        <f t="shared" si="89"/>
        <v>944</v>
      </c>
      <c r="I431" s="12">
        <f t="shared" si="90"/>
        <v>0.98951781970649899</v>
      </c>
      <c r="J431" s="12">
        <f t="shared" si="91"/>
        <v>0.85805084745762716</v>
      </c>
      <c r="K431" s="12">
        <f t="shared" si="92"/>
        <v>0.14194915254237289</v>
      </c>
      <c r="L431" s="12">
        <f t="shared" si="93"/>
        <v>1.0482180293501049E-2</v>
      </c>
    </row>
    <row r="432" spans="3:12" x14ac:dyDescent="0.25">
      <c r="C432" s="22" t="s">
        <v>128</v>
      </c>
      <c r="D432" s="2">
        <v>560</v>
      </c>
      <c r="E432" s="2">
        <v>69</v>
      </c>
      <c r="F432" s="2">
        <v>5</v>
      </c>
      <c r="G432" s="14">
        <f t="shared" si="88"/>
        <v>634</v>
      </c>
      <c r="H432" s="1">
        <f t="shared" si="89"/>
        <v>629</v>
      </c>
      <c r="I432" s="12">
        <f t="shared" si="90"/>
        <v>0.99211356466876977</v>
      </c>
      <c r="J432" s="12">
        <f t="shared" si="91"/>
        <v>0.890302066772655</v>
      </c>
      <c r="K432" s="12">
        <f t="shared" si="92"/>
        <v>0.10969793322734499</v>
      </c>
      <c r="L432" s="12">
        <f t="shared" si="93"/>
        <v>7.8864353312302835E-3</v>
      </c>
    </row>
    <row r="433" spans="3:12" x14ac:dyDescent="0.25">
      <c r="C433" s="22" t="s">
        <v>129</v>
      </c>
      <c r="D433" s="2">
        <v>389</v>
      </c>
      <c r="E433" s="2">
        <v>69</v>
      </c>
      <c r="F433" s="2">
        <v>16</v>
      </c>
      <c r="G433" s="14">
        <f t="shared" si="88"/>
        <v>474</v>
      </c>
      <c r="H433" s="1">
        <f t="shared" si="89"/>
        <v>458</v>
      </c>
      <c r="I433" s="12">
        <f t="shared" si="90"/>
        <v>0.96624472573839659</v>
      </c>
      <c r="J433" s="12">
        <f t="shared" si="91"/>
        <v>0.8493449781659389</v>
      </c>
      <c r="K433" s="12">
        <f t="shared" si="92"/>
        <v>0.15065502183406113</v>
      </c>
      <c r="L433" s="12">
        <f t="shared" si="93"/>
        <v>3.3755274261603373E-2</v>
      </c>
    </row>
    <row r="434" spans="3:12" x14ac:dyDescent="0.25">
      <c r="C434" s="22" t="s">
        <v>140</v>
      </c>
      <c r="D434" s="2">
        <v>184</v>
      </c>
      <c r="E434" s="2">
        <v>27</v>
      </c>
      <c r="F434" s="2">
        <v>5</v>
      </c>
      <c r="G434" s="14">
        <f t="shared" si="88"/>
        <v>216</v>
      </c>
      <c r="H434" s="1">
        <f t="shared" si="89"/>
        <v>211</v>
      </c>
      <c r="I434" s="12">
        <f t="shared" si="90"/>
        <v>0.97685185185185186</v>
      </c>
      <c r="J434" s="12">
        <f t="shared" si="91"/>
        <v>0.87203791469194314</v>
      </c>
      <c r="K434" s="12">
        <f t="shared" si="92"/>
        <v>0.12796208530805686</v>
      </c>
      <c r="L434" s="12">
        <f t="shared" si="93"/>
        <v>2.3148148148148147E-2</v>
      </c>
    </row>
    <row r="435" spans="3:12" x14ac:dyDescent="0.25">
      <c r="C435" s="22" t="s">
        <v>145</v>
      </c>
      <c r="D435" s="2">
        <v>130</v>
      </c>
      <c r="E435" s="2">
        <v>30</v>
      </c>
      <c r="F435" s="2">
        <v>2</v>
      </c>
      <c r="G435" s="14">
        <f>+D435+E435+F435</f>
        <v>162</v>
      </c>
      <c r="H435" s="1">
        <f t="shared" si="89"/>
        <v>160</v>
      </c>
      <c r="I435" s="12">
        <f t="shared" si="90"/>
        <v>0.98765432098765427</v>
      </c>
      <c r="J435" s="12">
        <f t="shared" si="91"/>
        <v>0.8125</v>
      </c>
      <c r="K435" s="12">
        <f t="shared" si="92"/>
        <v>0.1875</v>
      </c>
      <c r="L435" s="12">
        <f t="shared" si="93"/>
        <v>1.2345679012345678E-2</v>
      </c>
    </row>
    <row r="436" spans="3:12" x14ac:dyDescent="0.25">
      <c r="C436" s="22" t="s">
        <v>153</v>
      </c>
      <c r="D436" s="2">
        <v>268</v>
      </c>
      <c r="E436" s="2">
        <v>38</v>
      </c>
      <c r="F436" s="2">
        <v>12</v>
      </c>
      <c r="G436" s="14">
        <f t="shared" ref="G436:G454" si="94">+D436+E436+F436</f>
        <v>318</v>
      </c>
      <c r="H436" s="1">
        <f>+D436+E436</f>
        <v>306</v>
      </c>
      <c r="I436" s="12">
        <f t="shared" si="90"/>
        <v>0.96226415094339623</v>
      </c>
      <c r="J436" s="12">
        <f t="shared" si="91"/>
        <v>0.87581699346405228</v>
      </c>
      <c r="K436" s="12">
        <f t="shared" si="92"/>
        <v>0.12418300653594772</v>
      </c>
      <c r="L436" s="12">
        <f t="shared" si="93"/>
        <v>3.7735849056603772E-2</v>
      </c>
    </row>
    <row r="437" spans="3:12" x14ac:dyDescent="0.25">
      <c r="C437" s="22" t="s">
        <v>163</v>
      </c>
      <c r="D437" s="2">
        <v>99</v>
      </c>
      <c r="E437" s="2">
        <v>13</v>
      </c>
      <c r="F437" s="2">
        <v>0</v>
      </c>
      <c r="G437" s="14">
        <f t="shared" si="94"/>
        <v>112</v>
      </c>
      <c r="H437" s="1">
        <f t="shared" ref="H437:H454" si="95">+D437+E437</f>
        <v>112</v>
      </c>
      <c r="I437" s="12">
        <f t="shared" si="90"/>
        <v>1</v>
      </c>
      <c r="J437" s="12">
        <f t="shared" si="91"/>
        <v>0.8839285714285714</v>
      </c>
      <c r="K437" s="12">
        <f t="shared" si="92"/>
        <v>0.11607142857142858</v>
      </c>
      <c r="L437" s="12">
        <f t="shared" si="93"/>
        <v>0</v>
      </c>
    </row>
    <row r="438" spans="3:12" x14ac:dyDescent="0.25">
      <c r="C438" s="22" t="s">
        <v>167</v>
      </c>
      <c r="D438" s="2">
        <v>212</v>
      </c>
      <c r="E438" s="2">
        <v>56</v>
      </c>
      <c r="F438" s="2">
        <v>10</v>
      </c>
      <c r="G438" s="14">
        <f t="shared" si="94"/>
        <v>278</v>
      </c>
      <c r="H438" s="1">
        <f t="shared" si="95"/>
        <v>268</v>
      </c>
      <c r="I438" s="12">
        <f t="shared" si="90"/>
        <v>0.96402877697841727</v>
      </c>
      <c r="J438" s="12">
        <f t="shared" si="91"/>
        <v>0.79104477611940294</v>
      </c>
      <c r="K438" s="12">
        <f t="shared" si="92"/>
        <v>0.20895522388059701</v>
      </c>
      <c r="L438" s="12">
        <f t="shared" si="93"/>
        <v>3.5971223021582732E-2</v>
      </c>
    </row>
    <row r="439" spans="3:12" x14ac:dyDescent="0.25">
      <c r="C439" s="22" t="s">
        <v>169</v>
      </c>
      <c r="D439" s="2">
        <v>439</v>
      </c>
      <c r="E439" s="2">
        <v>114</v>
      </c>
      <c r="F439" s="2">
        <v>15</v>
      </c>
      <c r="G439" s="14">
        <f t="shared" si="94"/>
        <v>568</v>
      </c>
      <c r="H439" s="1">
        <f t="shared" si="95"/>
        <v>553</v>
      </c>
      <c r="I439" s="12">
        <f t="shared" si="90"/>
        <v>0.97359154929577463</v>
      </c>
      <c r="J439" s="12">
        <f t="shared" si="91"/>
        <v>0.79385171790235076</v>
      </c>
      <c r="K439" s="12">
        <f t="shared" si="92"/>
        <v>0.20614828209764918</v>
      </c>
      <c r="L439" s="12">
        <f t="shared" si="93"/>
        <v>2.6408450704225352E-2</v>
      </c>
    </row>
    <row r="440" spans="3:12" x14ac:dyDescent="0.25">
      <c r="C440" s="22" t="s">
        <v>177</v>
      </c>
      <c r="D440" s="2">
        <v>249</v>
      </c>
      <c r="E440" s="2">
        <v>68</v>
      </c>
      <c r="F440" s="2">
        <v>11</v>
      </c>
      <c r="G440" s="14">
        <f t="shared" si="94"/>
        <v>328</v>
      </c>
      <c r="H440" s="1">
        <f t="shared" si="95"/>
        <v>317</v>
      </c>
      <c r="I440" s="12">
        <f t="shared" si="90"/>
        <v>0.96646341463414631</v>
      </c>
      <c r="J440" s="12">
        <f t="shared" si="91"/>
        <v>0.78548895899053628</v>
      </c>
      <c r="K440" s="12">
        <f t="shared" si="92"/>
        <v>0.21451104100946372</v>
      </c>
      <c r="L440" s="12">
        <f t="shared" si="93"/>
        <v>3.3536585365853661E-2</v>
      </c>
    </row>
    <row r="441" spans="3:12" x14ac:dyDescent="0.25">
      <c r="C441" s="22" t="s">
        <v>187</v>
      </c>
      <c r="D441" s="2">
        <v>337</v>
      </c>
      <c r="E441" s="2">
        <v>62</v>
      </c>
      <c r="F441" s="2">
        <v>4</v>
      </c>
      <c r="G441" s="14">
        <f t="shared" si="94"/>
        <v>403</v>
      </c>
      <c r="H441" s="1">
        <f t="shared" si="95"/>
        <v>399</v>
      </c>
      <c r="I441" s="12">
        <f t="shared" si="90"/>
        <v>0.99007444168734493</v>
      </c>
      <c r="J441" s="12">
        <f t="shared" si="91"/>
        <v>0.84461152882205515</v>
      </c>
      <c r="K441" s="12">
        <f t="shared" si="92"/>
        <v>0.15538847117794485</v>
      </c>
      <c r="L441" s="12">
        <f t="shared" si="93"/>
        <v>9.9255583126550868E-3</v>
      </c>
    </row>
    <row r="442" spans="3:12" x14ac:dyDescent="0.25">
      <c r="C442" s="22" t="s">
        <v>188</v>
      </c>
      <c r="D442" s="2">
        <v>198</v>
      </c>
      <c r="E442" s="2">
        <v>23</v>
      </c>
      <c r="F442" s="2">
        <v>9</v>
      </c>
      <c r="G442" s="14">
        <f t="shared" si="94"/>
        <v>230</v>
      </c>
      <c r="H442" s="1">
        <f t="shared" si="95"/>
        <v>221</v>
      </c>
      <c r="I442" s="12">
        <f t="shared" si="90"/>
        <v>0.96086956521739131</v>
      </c>
      <c r="J442" s="12">
        <f t="shared" si="91"/>
        <v>0.89592760180995479</v>
      </c>
      <c r="K442" s="12">
        <f t="shared" si="92"/>
        <v>0.10407239819004525</v>
      </c>
      <c r="L442" s="12">
        <f t="shared" si="93"/>
        <v>3.9130434782608699E-2</v>
      </c>
    </row>
    <row r="443" spans="3:12" x14ac:dyDescent="0.25">
      <c r="C443" s="22" t="s">
        <v>189</v>
      </c>
      <c r="D443" s="2">
        <v>18</v>
      </c>
      <c r="E443" s="2">
        <v>5</v>
      </c>
      <c r="F443" s="2">
        <v>1</v>
      </c>
      <c r="G443" s="14">
        <f t="shared" si="94"/>
        <v>24</v>
      </c>
      <c r="H443" s="1">
        <f t="shared" si="95"/>
        <v>23</v>
      </c>
      <c r="I443" s="12">
        <f t="shared" si="90"/>
        <v>0.95833333333333337</v>
      </c>
      <c r="J443" s="12">
        <f t="shared" si="91"/>
        <v>0.78260869565217395</v>
      </c>
      <c r="K443" s="12">
        <f t="shared" si="92"/>
        <v>0.21739130434782608</v>
      </c>
      <c r="L443" s="12">
        <f t="shared" si="93"/>
        <v>4.1666666666666664E-2</v>
      </c>
    </row>
    <row r="444" spans="3:12" x14ac:dyDescent="0.25">
      <c r="C444" s="25" t="s">
        <v>199</v>
      </c>
      <c r="D444" s="26">
        <v>257</v>
      </c>
      <c r="E444" s="26">
        <v>51</v>
      </c>
      <c r="F444" s="26">
        <v>6</v>
      </c>
      <c r="G444" s="14">
        <f t="shared" si="94"/>
        <v>314</v>
      </c>
      <c r="H444" s="1">
        <f t="shared" si="95"/>
        <v>308</v>
      </c>
      <c r="I444" s="12">
        <f t="shared" si="90"/>
        <v>0.98089171974522293</v>
      </c>
      <c r="J444" s="12">
        <f t="shared" si="91"/>
        <v>0.83441558441558439</v>
      </c>
      <c r="K444" s="12">
        <f t="shared" si="92"/>
        <v>0.16558441558441558</v>
      </c>
      <c r="L444" s="12">
        <f t="shared" si="93"/>
        <v>1.9108280254777069E-2</v>
      </c>
    </row>
    <row r="445" spans="3:12" x14ac:dyDescent="0.25">
      <c r="C445" s="22" t="s">
        <v>206</v>
      </c>
      <c r="D445" s="2">
        <v>199</v>
      </c>
      <c r="E445" s="2">
        <v>29</v>
      </c>
      <c r="F445" s="2">
        <v>11</v>
      </c>
      <c r="G445" s="14">
        <f t="shared" si="94"/>
        <v>239</v>
      </c>
      <c r="H445" s="1">
        <f t="shared" si="95"/>
        <v>228</v>
      </c>
      <c r="I445" s="12">
        <f t="shared" si="90"/>
        <v>0.95397489539748959</v>
      </c>
      <c r="J445" s="12">
        <f t="shared" si="91"/>
        <v>0.8728070175438597</v>
      </c>
      <c r="K445" s="12">
        <f t="shared" si="92"/>
        <v>0.12719298245614036</v>
      </c>
      <c r="L445" s="12">
        <f t="shared" si="93"/>
        <v>4.6025104602510462E-2</v>
      </c>
    </row>
    <row r="446" spans="3:12" x14ac:dyDescent="0.25">
      <c r="C446" s="22" t="s">
        <v>220</v>
      </c>
      <c r="D446" s="2">
        <v>79</v>
      </c>
      <c r="E446" s="2">
        <v>24</v>
      </c>
      <c r="F446" s="2">
        <v>8</v>
      </c>
      <c r="G446" s="14">
        <f t="shared" si="94"/>
        <v>111</v>
      </c>
      <c r="H446" s="1">
        <f t="shared" si="95"/>
        <v>103</v>
      </c>
      <c r="I446" s="12">
        <f t="shared" si="90"/>
        <v>0.92792792792792789</v>
      </c>
      <c r="J446" s="12">
        <f t="shared" si="91"/>
        <v>0.76699029126213591</v>
      </c>
      <c r="K446" s="12">
        <f t="shared" si="92"/>
        <v>0.23300970873786409</v>
      </c>
      <c r="L446" s="12">
        <f t="shared" si="93"/>
        <v>7.2072072072072071E-2</v>
      </c>
    </row>
    <row r="447" spans="3:12" x14ac:dyDescent="0.25">
      <c r="C447" s="22" t="s">
        <v>227</v>
      </c>
      <c r="D447" s="2">
        <v>450</v>
      </c>
      <c r="E447" s="2">
        <v>126</v>
      </c>
      <c r="F447" s="2">
        <v>19</v>
      </c>
      <c r="G447" s="14">
        <f t="shared" si="94"/>
        <v>595</v>
      </c>
      <c r="H447" s="1">
        <f t="shared" si="95"/>
        <v>576</v>
      </c>
      <c r="I447" s="12">
        <f t="shared" si="90"/>
        <v>0.9680672268907563</v>
      </c>
      <c r="J447" s="12">
        <f t="shared" si="91"/>
        <v>0.78125</v>
      </c>
      <c r="K447" s="12">
        <f t="shared" si="92"/>
        <v>0.21875</v>
      </c>
      <c r="L447" s="12">
        <f t="shared" si="93"/>
        <v>3.1932773109243695E-2</v>
      </c>
    </row>
    <row r="448" spans="3:12" x14ac:dyDescent="0.25">
      <c r="C448" s="22" t="s">
        <v>282</v>
      </c>
      <c r="D448" s="2">
        <v>204</v>
      </c>
      <c r="E448" s="2">
        <v>63</v>
      </c>
      <c r="F448" s="2">
        <v>13</v>
      </c>
      <c r="G448" s="14">
        <f t="shared" si="94"/>
        <v>280</v>
      </c>
      <c r="H448" s="1">
        <f t="shared" si="95"/>
        <v>267</v>
      </c>
      <c r="I448" s="12">
        <f t="shared" si="90"/>
        <v>0.95357142857142863</v>
      </c>
      <c r="J448" s="12">
        <f t="shared" ref="J448:J454" si="96">+D448/H448</f>
        <v>0.7640449438202247</v>
      </c>
      <c r="K448" s="12">
        <f t="shared" ref="K448:K454" si="97">+E448/H448</f>
        <v>0.23595505617977527</v>
      </c>
      <c r="L448" s="12">
        <f t="shared" ref="L448:L454" si="98">+F448/G448</f>
        <v>4.642857142857143E-2</v>
      </c>
    </row>
    <row r="449" spans="3:12" x14ac:dyDescent="0.25">
      <c r="C449" s="22" t="s">
        <v>300</v>
      </c>
      <c r="D449" s="2">
        <v>88</v>
      </c>
      <c r="E449" s="2">
        <v>54</v>
      </c>
      <c r="F449" s="2">
        <v>13</v>
      </c>
      <c r="G449" s="14">
        <f t="shared" si="94"/>
        <v>155</v>
      </c>
      <c r="H449" s="1">
        <f t="shared" si="95"/>
        <v>142</v>
      </c>
      <c r="I449" s="12">
        <f t="shared" si="90"/>
        <v>0.91612903225806452</v>
      </c>
      <c r="J449" s="12">
        <f t="shared" si="96"/>
        <v>0.61971830985915488</v>
      </c>
      <c r="K449" s="12">
        <f t="shared" si="97"/>
        <v>0.38028169014084506</v>
      </c>
      <c r="L449" s="12">
        <f t="shared" si="98"/>
        <v>8.387096774193549E-2</v>
      </c>
    </row>
    <row r="450" spans="3:12" x14ac:dyDescent="0.25">
      <c r="C450" s="22" t="s">
        <v>305</v>
      </c>
      <c r="D450" s="2">
        <v>105</v>
      </c>
      <c r="E450" s="2">
        <v>69</v>
      </c>
      <c r="F450" s="2">
        <v>14</v>
      </c>
      <c r="G450" s="14">
        <f t="shared" si="94"/>
        <v>188</v>
      </c>
      <c r="H450" s="1">
        <f t="shared" si="95"/>
        <v>174</v>
      </c>
      <c r="I450" s="12">
        <f t="shared" si="90"/>
        <v>0.92553191489361697</v>
      </c>
      <c r="J450" s="12">
        <f t="shared" si="96"/>
        <v>0.60344827586206895</v>
      </c>
      <c r="K450" s="12">
        <f t="shared" si="97"/>
        <v>0.39655172413793105</v>
      </c>
      <c r="L450" s="12">
        <f t="shared" si="98"/>
        <v>7.4468085106382975E-2</v>
      </c>
    </row>
    <row r="451" spans="3:12" x14ac:dyDescent="0.25">
      <c r="C451" s="22" t="s">
        <v>306</v>
      </c>
      <c r="D451" s="2">
        <v>119</v>
      </c>
      <c r="E451" s="2">
        <v>63</v>
      </c>
      <c r="F451" s="2">
        <v>2</v>
      </c>
      <c r="G451" s="14">
        <f t="shared" si="94"/>
        <v>184</v>
      </c>
      <c r="H451" s="1">
        <f t="shared" si="95"/>
        <v>182</v>
      </c>
      <c r="I451" s="12">
        <f t="shared" si="90"/>
        <v>0.98913043478260865</v>
      </c>
      <c r="J451" s="12">
        <f t="shared" si="96"/>
        <v>0.65384615384615385</v>
      </c>
      <c r="K451" s="12">
        <f t="shared" si="97"/>
        <v>0.34615384615384615</v>
      </c>
      <c r="L451" s="12">
        <f t="shared" si="98"/>
        <v>1.0869565217391304E-2</v>
      </c>
    </row>
    <row r="452" spans="3:12" x14ac:dyDescent="0.25">
      <c r="C452" s="22" t="s">
        <v>307</v>
      </c>
      <c r="D452" s="2">
        <v>340</v>
      </c>
      <c r="E452" s="2">
        <v>99</v>
      </c>
      <c r="F452" s="2">
        <v>19</v>
      </c>
      <c r="G452" s="14">
        <f t="shared" si="94"/>
        <v>458</v>
      </c>
      <c r="H452" s="1">
        <f t="shared" si="95"/>
        <v>439</v>
      </c>
      <c r="I452" s="12">
        <f t="shared" si="90"/>
        <v>0.95851528384279472</v>
      </c>
      <c r="J452" s="12">
        <f t="shared" si="96"/>
        <v>0.7744874715261959</v>
      </c>
      <c r="K452" s="12">
        <f t="shared" si="97"/>
        <v>0.2255125284738041</v>
      </c>
      <c r="L452" s="12">
        <f t="shared" si="98"/>
        <v>4.148471615720524E-2</v>
      </c>
    </row>
    <row r="453" spans="3:12" x14ac:dyDescent="0.25">
      <c r="C453" s="22" t="s">
        <v>315</v>
      </c>
      <c r="D453" s="2">
        <v>135</v>
      </c>
      <c r="E453" s="2">
        <v>34</v>
      </c>
      <c r="F453" s="2">
        <v>15</v>
      </c>
      <c r="G453" s="14">
        <f t="shared" si="94"/>
        <v>184</v>
      </c>
      <c r="H453" s="1">
        <f t="shared" si="95"/>
        <v>169</v>
      </c>
      <c r="I453" s="12">
        <f t="shared" si="90"/>
        <v>0.91847826086956519</v>
      </c>
      <c r="J453" s="12">
        <f t="shared" si="96"/>
        <v>0.79881656804733725</v>
      </c>
      <c r="K453" s="12">
        <f t="shared" si="97"/>
        <v>0.20118343195266272</v>
      </c>
      <c r="L453" s="12">
        <f t="shared" si="98"/>
        <v>8.1521739130434784E-2</v>
      </c>
    </row>
    <row r="454" spans="3:12" x14ac:dyDescent="0.25">
      <c r="C454" s="22" t="s">
        <v>304</v>
      </c>
      <c r="D454" s="2">
        <v>182</v>
      </c>
      <c r="E454" s="2">
        <v>39</v>
      </c>
      <c r="F454" s="2">
        <v>7</v>
      </c>
      <c r="G454" s="14">
        <f t="shared" si="94"/>
        <v>228</v>
      </c>
      <c r="H454" s="1">
        <f t="shared" si="95"/>
        <v>221</v>
      </c>
      <c r="I454" s="12">
        <f t="shared" si="90"/>
        <v>0.9692982456140351</v>
      </c>
      <c r="J454" s="12">
        <f t="shared" si="96"/>
        <v>0.82352941176470584</v>
      </c>
      <c r="K454" s="12">
        <f t="shared" si="97"/>
        <v>0.17647058823529413</v>
      </c>
      <c r="L454" s="12">
        <f t="shared" si="98"/>
        <v>3.0701754385964911E-2</v>
      </c>
    </row>
    <row r="455" spans="3:12" x14ac:dyDescent="0.25">
      <c r="C455" s="22" t="s">
        <v>321</v>
      </c>
      <c r="D455" s="2">
        <v>161</v>
      </c>
      <c r="E455" s="2">
        <v>47</v>
      </c>
      <c r="F455" s="2">
        <v>4</v>
      </c>
      <c r="G455" s="14">
        <f t="shared" ref="G455:G461" si="99">+D455+E455+F455</f>
        <v>212</v>
      </c>
      <c r="H455" s="1">
        <f t="shared" ref="H455:H461" si="100">+D455+E455</f>
        <v>208</v>
      </c>
      <c r="I455" s="12">
        <f t="shared" ref="I455:I461" si="101">+H455/G455</f>
        <v>0.98113207547169812</v>
      </c>
      <c r="J455" s="12">
        <f t="shared" ref="J455:J461" si="102">+D455/H455</f>
        <v>0.77403846153846156</v>
      </c>
      <c r="K455" s="12">
        <f t="shared" ref="K455:K461" si="103">+E455/H455</f>
        <v>0.22596153846153846</v>
      </c>
      <c r="L455" s="12">
        <f t="shared" ref="L455:L461" si="104">+F455/G455</f>
        <v>1.8867924528301886E-2</v>
      </c>
    </row>
    <row r="456" spans="3:12" x14ac:dyDescent="0.25">
      <c r="C456" s="22" t="s">
        <v>322</v>
      </c>
      <c r="D456" s="2">
        <v>277</v>
      </c>
      <c r="E456" s="2">
        <v>100</v>
      </c>
      <c r="F456" s="2">
        <v>20</v>
      </c>
      <c r="G456" s="14">
        <f t="shared" si="99"/>
        <v>397</v>
      </c>
      <c r="H456" s="1">
        <f t="shared" si="100"/>
        <v>377</v>
      </c>
      <c r="I456" s="12">
        <f t="shared" si="101"/>
        <v>0.94962216624685136</v>
      </c>
      <c r="J456" s="12">
        <f t="shared" si="102"/>
        <v>0.73474801061007955</v>
      </c>
      <c r="K456" s="12">
        <f t="shared" si="103"/>
        <v>0.26525198938992045</v>
      </c>
      <c r="L456" s="12">
        <f t="shared" si="104"/>
        <v>5.0377833753148617E-2</v>
      </c>
    </row>
    <row r="457" spans="3:12" x14ac:dyDescent="0.25">
      <c r="C457" s="22" t="s">
        <v>323</v>
      </c>
      <c r="D457" s="2">
        <v>181</v>
      </c>
      <c r="E457" s="2">
        <v>40</v>
      </c>
      <c r="F457" s="2">
        <v>2</v>
      </c>
      <c r="G457" s="14">
        <f t="shared" si="99"/>
        <v>223</v>
      </c>
      <c r="H457" s="1">
        <f t="shared" si="100"/>
        <v>221</v>
      </c>
      <c r="I457" s="12">
        <f t="shared" si="101"/>
        <v>0.99103139013452912</v>
      </c>
      <c r="J457" s="12">
        <f t="shared" si="102"/>
        <v>0.8190045248868778</v>
      </c>
      <c r="K457" s="12">
        <f t="shared" si="103"/>
        <v>0.18099547511312217</v>
      </c>
      <c r="L457" s="12">
        <f t="shared" si="104"/>
        <v>8.9686098654708519E-3</v>
      </c>
    </row>
    <row r="458" spans="3:12" x14ac:dyDescent="0.25">
      <c r="C458" s="22" t="s">
        <v>324</v>
      </c>
      <c r="D458" s="2">
        <v>158</v>
      </c>
      <c r="E458" s="2">
        <v>21</v>
      </c>
      <c r="F458" s="2">
        <v>7</v>
      </c>
      <c r="G458" s="14">
        <f t="shared" si="99"/>
        <v>186</v>
      </c>
      <c r="H458" s="1">
        <f t="shared" si="100"/>
        <v>179</v>
      </c>
      <c r="I458" s="12">
        <f t="shared" si="101"/>
        <v>0.9623655913978495</v>
      </c>
      <c r="J458" s="12">
        <f t="shared" si="102"/>
        <v>0.88268156424581001</v>
      </c>
      <c r="K458" s="12">
        <f t="shared" si="103"/>
        <v>0.11731843575418995</v>
      </c>
      <c r="L458" s="12">
        <f t="shared" si="104"/>
        <v>3.7634408602150539E-2</v>
      </c>
    </row>
    <row r="459" spans="3:12" x14ac:dyDescent="0.25">
      <c r="C459" s="22" t="s">
        <v>325</v>
      </c>
      <c r="D459" s="2">
        <v>137</v>
      </c>
      <c r="E459" s="2">
        <v>33</v>
      </c>
      <c r="F459" s="2">
        <v>3</v>
      </c>
      <c r="G459" s="14">
        <f t="shared" si="99"/>
        <v>173</v>
      </c>
      <c r="H459" s="1">
        <f t="shared" si="100"/>
        <v>170</v>
      </c>
      <c r="I459" s="12">
        <f t="shared" si="101"/>
        <v>0.98265895953757221</v>
      </c>
      <c r="J459" s="12">
        <f t="shared" si="102"/>
        <v>0.80588235294117649</v>
      </c>
      <c r="K459" s="12">
        <f t="shared" si="103"/>
        <v>0.19411764705882353</v>
      </c>
      <c r="L459" s="12">
        <f t="shared" si="104"/>
        <v>1.7341040462427744E-2</v>
      </c>
    </row>
    <row r="460" spans="3:12" x14ac:dyDescent="0.25">
      <c r="C460" s="22" t="s">
        <v>347</v>
      </c>
      <c r="D460" s="2">
        <v>278</v>
      </c>
      <c r="E460" s="2">
        <v>100</v>
      </c>
      <c r="F460" s="2">
        <v>23</v>
      </c>
      <c r="G460" s="14">
        <f t="shared" si="99"/>
        <v>401</v>
      </c>
      <c r="H460" s="1">
        <f t="shared" si="100"/>
        <v>378</v>
      </c>
      <c r="I460" s="12">
        <f t="shared" si="101"/>
        <v>0.94264339152119703</v>
      </c>
      <c r="J460" s="12">
        <f t="shared" si="102"/>
        <v>0.73544973544973546</v>
      </c>
      <c r="K460" s="12">
        <f t="shared" si="103"/>
        <v>0.26455026455026454</v>
      </c>
      <c r="L460" s="12">
        <f t="shared" si="104"/>
        <v>5.7356608478802994E-2</v>
      </c>
    </row>
    <row r="461" spans="3:12" x14ac:dyDescent="0.25">
      <c r="C461" s="22" t="s">
        <v>352</v>
      </c>
      <c r="D461" s="2">
        <v>369</v>
      </c>
      <c r="E461" s="2">
        <v>123</v>
      </c>
      <c r="F461" s="2">
        <v>17</v>
      </c>
      <c r="G461" s="14">
        <f t="shared" si="99"/>
        <v>509</v>
      </c>
      <c r="H461" s="1">
        <f t="shared" si="100"/>
        <v>492</v>
      </c>
      <c r="I461" s="12">
        <f t="shared" si="101"/>
        <v>0.96660117878192531</v>
      </c>
      <c r="J461" s="12">
        <f t="shared" si="102"/>
        <v>0.75</v>
      </c>
      <c r="K461" s="12">
        <f t="shared" si="103"/>
        <v>0.25</v>
      </c>
      <c r="L461" s="12">
        <f t="shared" si="104"/>
        <v>3.3398821218074658E-2</v>
      </c>
    </row>
    <row r="462" spans="3:12" x14ac:dyDescent="0.25">
      <c r="C462" s="22" t="s">
        <v>360</v>
      </c>
      <c r="D462" s="2">
        <v>98</v>
      </c>
      <c r="E462" s="2">
        <v>60</v>
      </c>
      <c r="F462" s="2">
        <v>25</v>
      </c>
      <c r="G462" s="14">
        <f t="shared" ref="G462:G464" si="105">+D462+E462+F462</f>
        <v>183</v>
      </c>
      <c r="H462" s="1">
        <f t="shared" ref="H462:H464" si="106">+D462+E462</f>
        <v>158</v>
      </c>
      <c r="I462" s="12">
        <f t="shared" ref="I462:I464" si="107">+H462/G462</f>
        <v>0.86338797814207646</v>
      </c>
      <c r="J462" s="12">
        <f t="shared" ref="J462:J464" si="108">+D462/H462</f>
        <v>0.620253164556962</v>
      </c>
      <c r="K462" s="12">
        <f t="shared" ref="K462:K464" si="109">+E462/H462</f>
        <v>0.379746835443038</v>
      </c>
      <c r="L462" s="12">
        <f t="shared" ref="L462:L464" si="110">+F462/G462</f>
        <v>0.13661202185792351</v>
      </c>
    </row>
    <row r="463" spans="3:12" x14ac:dyDescent="0.25">
      <c r="C463" s="22" t="s">
        <v>366</v>
      </c>
      <c r="D463" s="2">
        <v>417</v>
      </c>
      <c r="E463" s="2">
        <v>75</v>
      </c>
      <c r="F463" s="2">
        <v>28</v>
      </c>
      <c r="G463" s="14">
        <f t="shared" si="105"/>
        <v>520</v>
      </c>
      <c r="H463" s="1">
        <f t="shared" si="106"/>
        <v>492</v>
      </c>
      <c r="I463" s="12">
        <f t="shared" si="107"/>
        <v>0.94615384615384612</v>
      </c>
      <c r="J463" s="12">
        <f t="shared" si="108"/>
        <v>0.84756097560975607</v>
      </c>
      <c r="K463" s="12">
        <f t="shared" si="109"/>
        <v>0.1524390243902439</v>
      </c>
      <c r="L463" s="12">
        <f t="shared" si="110"/>
        <v>5.3846153846153849E-2</v>
      </c>
    </row>
    <row r="464" spans="3:12" x14ac:dyDescent="0.25">
      <c r="C464" s="22" t="s">
        <v>370</v>
      </c>
      <c r="D464" s="1">
        <v>377</v>
      </c>
      <c r="E464" s="1">
        <v>229</v>
      </c>
      <c r="F464" s="1">
        <v>25</v>
      </c>
      <c r="G464" s="14">
        <f t="shared" si="105"/>
        <v>631</v>
      </c>
      <c r="H464" s="1">
        <f t="shared" si="106"/>
        <v>606</v>
      </c>
      <c r="I464" s="12">
        <f t="shared" si="107"/>
        <v>0.96038034865293187</v>
      </c>
      <c r="J464" s="12">
        <f t="shared" si="108"/>
        <v>0.62211221122112215</v>
      </c>
      <c r="K464" s="12">
        <f t="shared" si="109"/>
        <v>0.37788778877887791</v>
      </c>
      <c r="L464" s="12">
        <f t="shared" si="110"/>
        <v>3.9619651347068144E-2</v>
      </c>
    </row>
    <row r="465" spans="2:12" x14ac:dyDescent="0.25">
      <c r="C465" s="22" t="s">
        <v>393</v>
      </c>
      <c r="D465" s="1">
        <v>120</v>
      </c>
      <c r="E465" s="1">
        <v>94</v>
      </c>
      <c r="F465" s="1">
        <v>12</v>
      </c>
      <c r="G465" s="14">
        <f t="shared" ref="G465:G468" si="111">+D465+E465+F465</f>
        <v>226</v>
      </c>
      <c r="H465" s="1">
        <f t="shared" ref="H465:H468" si="112">+D465+E465</f>
        <v>214</v>
      </c>
      <c r="I465" s="12">
        <f t="shared" ref="I465:I468" si="113">+H465/G465</f>
        <v>0.94690265486725667</v>
      </c>
      <c r="J465" s="12">
        <f t="shared" ref="J465:J468" si="114">+D465/H465</f>
        <v>0.56074766355140182</v>
      </c>
      <c r="K465" s="12">
        <f t="shared" ref="K465:K468" si="115">+E465/H465</f>
        <v>0.43925233644859812</v>
      </c>
      <c r="L465" s="12">
        <f t="shared" ref="L465:L468" si="116">+F465/G465</f>
        <v>5.3097345132743362E-2</v>
      </c>
    </row>
    <row r="466" spans="2:12" x14ac:dyDescent="0.25">
      <c r="C466" s="22" t="s">
        <v>373</v>
      </c>
      <c r="D466" s="1">
        <v>252</v>
      </c>
      <c r="E466" s="1">
        <v>113</v>
      </c>
      <c r="F466" s="1">
        <v>25</v>
      </c>
      <c r="G466" s="14">
        <f t="shared" si="111"/>
        <v>390</v>
      </c>
      <c r="H466" s="1">
        <f t="shared" si="112"/>
        <v>365</v>
      </c>
      <c r="I466" s="12">
        <f t="shared" si="113"/>
        <v>0.9358974358974359</v>
      </c>
      <c r="J466" s="12">
        <f t="shared" si="114"/>
        <v>0.69041095890410964</v>
      </c>
      <c r="K466" s="12">
        <f t="shared" si="115"/>
        <v>0.30958904109589042</v>
      </c>
      <c r="L466" s="12">
        <f t="shared" si="116"/>
        <v>6.4102564102564097E-2</v>
      </c>
    </row>
    <row r="467" spans="2:12" x14ac:dyDescent="0.25">
      <c r="C467" s="22" t="s">
        <v>376</v>
      </c>
      <c r="D467" s="1">
        <v>340</v>
      </c>
      <c r="E467" s="1">
        <v>91</v>
      </c>
      <c r="F467" s="1">
        <v>8</v>
      </c>
      <c r="G467" s="14">
        <f t="shared" si="111"/>
        <v>439</v>
      </c>
      <c r="H467" s="1">
        <f t="shared" si="112"/>
        <v>431</v>
      </c>
      <c r="I467" s="12">
        <f t="shared" si="113"/>
        <v>0.98177676537585423</v>
      </c>
      <c r="J467" s="12">
        <f t="shared" si="114"/>
        <v>0.78886310904872392</v>
      </c>
      <c r="K467" s="12">
        <f t="shared" si="115"/>
        <v>0.21113689095127611</v>
      </c>
      <c r="L467" s="12">
        <f t="shared" si="116"/>
        <v>1.8223234624145785E-2</v>
      </c>
    </row>
    <row r="468" spans="2:12" x14ac:dyDescent="0.25">
      <c r="C468" s="22" t="s">
        <v>379</v>
      </c>
      <c r="D468" s="1">
        <v>102</v>
      </c>
      <c r="E468" s="1">
        <v>25</v>
      </c>
      <c r="F468" s="1">
        <v>6</v>
      </c>
      <c r="G468" s="14">
        <f t="shared" si="111"/>
        <v>133</v>
      </c>
      <c r="H468" s="1">
        <f t="shared" si="112"/>
        <v>127</v>
      </c>
      <c r="I468" s="12">
        <f t="shared" si="113"/>
        <v>0.95488721804511278</v>
      </c>
      <c r="J468" s="12">
        <f t="shared" si="114"/>
        <v>0.80314960629921262</v>
      </c>
      <c r="K468" s="12">
        <f t="shared" si="115"/>
        <v>0.19685039370078741</v>
      </c>
      <c r="L468" s="12">
        <f t="shared" si="116"/>
        <v>4.5112781954887216E-2</v>
      </c>
    </row>
    <row r="469" spans="2:12" x14ac:dyDescent="0.25">
      <c r="C469" s="22" t="s">
        <v>381</v>
      </c>
      <c r="D469" s="1">
        <v>292</v>
      </c>
      <c r="E469" s="1">
        <v>73</v>
      </c>
      <c r="F469" s="1">
        <v>21</v>
      </c>
      <c r="G469" s="14">
        <f t="shared" ref="G469:G474" si="117">+D469+E469+F469</f>
        <v>386</v>
      </c>
      <c r="H469" s="1">
        <f t="shared" ref="H469:H474" si="118">+D469+E469</f>
        <v>365</v>
      </c>
      <c r="I469" s="12">
        <f t="shared" ref="I469:I474" si="119">+H469/G469</f>
        <v>0.94559585492227982</v>
      </c>
      <c r="J469" s="12">
        <f t="shared" ref="J469:J474" si="120">+D469/H469</f>
        <v>0.8</v>
      </c>
      <c r="K469" s="12">
        <f t="shared" ref="K469:K474" si="121">+E469/H469</f>
        <v>0.2</v>
      </c>
      <c r="L469" s="12">
        <f t="shared" ref="L469:L474" si="122">+F469/G469</f>
        <v>5.4404145077720206E-2</v>
      </c>
    </row>
    <row r="470" spans="2:12" x14ac:dyDescent="0.25">
      <c r="C470" s="22" t="s">
        <v>385</v>
      </c>
      <c r="D470" s="1">
        <v>35</v>
      </c>
      <c r="E470" s="1">
        <v>18</v>
      </c>
      <c r="F470" s="1">
        <v>4</v>
      </c>
      <c r="G470" s="14">
        <f t="shared" si="117"/>
        <v>57</v>
      </c>
      <c r="H470" s="1">
        <f t="shared" si="118"/>
        <v>53</v>
      </c>
      <c r="I470" s="12">
        <f t="shared" si="119"/>
        <v>0.92982456140350878</v>
      </c>
      <c r="J470" s="12">
        <f t="shared" si="120"/>
        <v>0.660377358490566</v>
      </c>
      <c r="K470" s="12">
        <f t="shared" si="121"/>
        <v>0.33962264150943394</v>
      </c>
      <c r="L470" s="12">
        <f t="shared" si="122"/>
        <v>7.0175438596491224E-2</v>
      </c>
    </row>
    <row r="471" spans="2:12" x14ac:dyDescent="0.25">
      <c r="C471" s="22" t="s">
        <v>386</v>
      </c>
      <c r="D471" s="1">
        <v>188</v>
      </c>
      <c r="E471" s="1">
        <v>39</v>
      </c>
      <c r="F471" s="1">
        <v>6</v>
      </c>
      <c r="G471" s="14">
        <f t="shared" si="117"/>
        <v>233</v>
      </c>
      <c r="H471" s="1">
        <f t="shared" si="118"/>
        <v>227</v>
      </c>
      <c r="I471" s="12">
        <f t="shared" si="119"/>
        <v>0.97424892703862664</v>
      </c>
      <c r="J471" s="12">
        <f t="shared" si="120"/>
        <v>0.82819383259911894</v>
      </c>
      <c r="K471" s="12">
        <f t="shared" si="121"/>
        <v>0.17180616740088106</v>
      </c>
      <c r="L471" s="12">
        <f t="shared" si="122"/>
        <v>2.575107296137339E-2</v>
      </c>
    </row>
    <row r="472" spans="2:12" x14ac:dyDescent="0.25">
      <c r="C472" s="22" t="s">
        <v>387</v>
      </c>
      <c r="D472" s="1">
        <v>86</v>
      </c>
      <c r="E472" s="1">
        <v>21</v>
      </c>
      <c r="F472" s="1">
        <v>9</v>
      </c>
      <c r="G472" s="14">
        <f t="shared" si="117"/>
        <v>116</v>
      </c>
      <c r="H472" s="1">
        <f t="shared" si="118"/>
        <v>107</v>
      </c>
      <c r="I472" s="12">
        <f t="shared" si="119"/>
        <v>0.92241379310344829</v>
      </c>
      <c r="J472" s="12">
        <f t="shared" si="120"/>
        <v>0.80373831775700932</v>
      </c>
      <c r="K472" s="12">
        <f t="shared" si="121"/>
        <v>0.19626168224299065</v>
      </c>
      <c r="L472" s="12">
        <f t="shared" si="122"/>
        <v>7.7586206896551727E-2</v>
      </c>
    </row>
    <row r="473" spans="2:12" x14ac:dyDescent="0.25">
      <c r="C473" s="22" t="s">
        <v>388</v>
      </c>
      <c r="D473" s="1">
        <v>148</v>
      </c>
      <c r="E473" s="1">
        <v>172</v>
      </c>
      <c r="F473" s="1">
        <v>28</v>
      </c>
      <c r="G473" s="14">
        <f t="shared" si="117"/>
        <v>348</v>
      </c>
      <c r="H473" s="1">
        <f t="shared" si="118"/>
        <v>320</v>
      </c>
      <c r="I473" s="12">
        <f t="shared" si="119"/>
        <v>0.91954022988505746</v>
      </c>
      <c r="J473" s="12">
        <f t="shared" si="120"/>
        <v>0.46250000000000002</v>
      </c>
      <c r="K473" s="12">
        <f t="shared" si="121"/>
        <v>0.53749999999999998</v>
      </c>
      <c r="L473" s="12">
        <f t="shared" si="122"/>
        <v>8.0459770114942528E-2</v>
      </c>
    </row>
    <row r="474" spans="2:12" x14ac:dyDescent="0.25">
      <c r="C474" s="1" t="s">
        <v>278</v>
      </c>
      <c r="D474" s="1">
        <f>+SUM(D416:D473)</f>
        <v>20317</v>
      </c>
      <c r="E474" s="1">
        <f>+SUM(E416:E473)</f>
        <v>4472</v>
      </c>
      <c r="F474" s="1">
        <f>+SUM(F416:F473)</f>
        <v>624</v>
      </c>
      <c r="G474" s="14">
        <f t="shared" si="117"/>
        <v>25413</v>
      </c>
      <c r="H474" s="1">
        <f t="shared" si="118"/>
        <v>24789</v>
      </c>
      <c r="I474" s="12">
        <f t="shared" si="119"/>
        <v>0.97544563805926099</v>
      </c>
      <c r="J474" s="12">
        <f t="shared" si="120"/>
        <v>0.81959740207350029</v>
      </c>
      <c r="K474" s="12">
        <f t="shared" si="121"/>
        <v>0.18040259792649965</v>
      </c>
      <c r="L474" s="12">
        <f t="shared" si="122"/>
        <v>2.455436194073899E-2</v>
      </c>
    </row>
    <row r="475" spans="2:12" x14ac:dyDescent="0.25">
      <c r="L475" s="13"/>
    </row>
    <row r="478" spans="2:12" ht="18.75" x14ac:dyDescent="0.3">
      <c r="B478" s="21" t="s">
        <v>281</v>
      </c>
    </row>
    <row r="480" spans="2:12" x14ac:dyDescent="0.25">
      <c r="B480" s="3" t="s">
        <v>4</v>
      </c>
      <c r="C480" t="s">
        <v>268</v>
      </c>
      <c r="E480" s="31"/>
    </row>
    <row r="482" spans="6:14" x14ac:dyDescent="0.25">
      <c r="F482" s="3"/>
      <c r="G482" s="3"/>
      <c r="H482" s="3"/>
      <c r="I482" s="3"/>
      <c r="J482" s="3"/>
      <c r="K482" s="3"/>
      <c r="L482" s="3"/>
      <c r="M482" s="3"/>
      <c r="N482" s="3"/>
    </row>
    <row r="562" spans="4:13" ht="30" x14ac:dyDescent="0.25">
      <c r="D562" s="17" t="s">
        <v>269</v>
      </c>
      <c r="E562" s="18" t="s">
        <v>270</v>
      </c>
      <c r="F562" s="18" t="s">
        <v>271</v>
      </c>
      <c r="G562" s="18" t="s">
        <v>239</v>
      </c>
      <c r="H562" s="18" t="s">
        <v>272</v>
      </c>
      <c r="I562" s="18" t="s">
        <v>273</v>
      </c>
      <c r="J562" s="18" t="s">
        <v>274</v>
      </c>
      <c r="K562" s="18" t="s">
        <v>275</v>
      </c>
      <c r="L562" s="18" t="s">
        <v>276</v>
      </c>
      <c r="M562" s="18" t="s">
        <v>277</v>
      </c>
    </row>
    <row r="563" spans="4:13" x14ac:dyDescent="0.25">
      <c r="D563" s="30" t="s">
        <v>9</v>
      </c>
      <c r="E563" s="2">
        <v>1169</v>
      </c>
      <c r="F563" s="2">
        <v>197</v>
      </c>
      <c r="G563" s="2">
        <v>20</v>
      </c>
      <c r="H563" s="1">
        <f t="shared" ref="H563:H594" si="123">+SUM(E563:G563)</f>
        <v>1386</v>
      </c>
      <c r="I563" s="1">
        <f t="shared" ref="I563:I594" si="124">+E563+F563</f>
        <v>1366</v>
      </c>
      <c r="J563" s="12">
        <f t="shared" ref="J563:J594" si="125">+I563/H563</f>
        <v>0.98556998556998554</v>
      </c>
      <c r="K563" s="12">
        <f t="shared" ref="K563:K594" si="126">+E563/I563</f>
        <v>0.85578330893118593</v>
      </c>
      <c r="L563" s="12">
        <f t="shared" ref="L563:L594" si="127">+F563/I563</f>
        <v>0.14421669106881405</v>
      </c>
      <c r="M563" s="12">
        <f t="shared" ref="M563:M594" si="128">+G563/H563</f>
        <v>1.443001443001443E-2</v>
      </c>
    </row>
    <row r="564" spans="4:13" x14ac:dyDescent="0.25">
      <c r="D564" s="30" t="s">
        <v>22</v>
      </c>
      <c r="E564" s="2">
        <v>2119</v>
      </c>
      <c r="F564" s="2">
        <v>239</v>
      </c>
      <c r="G564" s="2">
        <v>12</v>
      </c>
      <c r="H564" s="1">
        <f t="shared" si="123"/>
        <v>2370</v>
      </c>
      <c r="I564" s="1">
        <f t="shared" si="124"/>
        <v>2358</v>
      </c>
      <c r="J564" s="12">
        <f t="shared" si="125"/>
        <v>0.99493670886075947</v>
      </c>
      <c r="K564" s="12">
        <f t="shared" si="126"/>
        <v>0.8986429177268872</v>
      </c>
      <c r="L564" s="12">
        <f t="shared" si="127"/>
        <v>0.10135708227311281</v>
      </c>
      <c r="M564" s="12">
        <f t="shared" si="128"/>
        <v>5.0632911392405064E-3</v>
      </c>
    </row>
    <row r="565" spans="4:13" x14ac:dyDescent="0.25">
      <c r="D565" s="30" t="s">
        <v>33</v>
      </c>
      <c r="E565" s="2">
        <v>2210</v>
      </c>
      <c r="F565" s="2">
        <v>254</v>
      </c>
      <c r="G565" s="2">
        <v>24</v>
      </c>
      <c r="H565" s="1">
        <f t="shared" si="123"/>
        <v>2488</v>
      </c>
      <c r="I565" s="1">
        <f t="shared" si="124"/>
        <v>2464</v>
      </c>
      <c r="J565" s="12">
        <f t="shared" si="125"/>
        <v>0.99035369774919613</v>
      </c>
      <c r="K565" s="12">
        <f t="shared" si="126"/>
        <v>0.89691558441558439</v>
      </c>
      <c r="L565" s="12">
        <f t="shared" si="127"/>
        <v>0.10308441558441558</v>
      </c>
      <c r="M565" s="12">
        <f t="shared" si="128"/>
        <v>9.6463022508038593E-3</v>
      </c>
    </row>
    <row r="566" spans="4:13" x14ac:dyDescent="0.25">
      <c r="D566" s="30" t="s">
        <v>43</v>
      </c>
      <c r="E566" s="2">
        <v>3060</v>
      </c>
      <c r="F566" s="2">
        <v>387</v>
      </c>
      <c r="G566" s="2">
        <v>29</v>
      </c>
      <c r="H566" s="1">
        <f t="shared" si="123"/>
        <v>3476</v>
      </c>
      <c r="I566" s="1">
        <f t="shared" si="124"/>
        <v>3447</v>
      </c>
      <c r="J566" s="12">
        <f t="shared" si="125"/>
        <v>0.99165707710011508</v>
      </c>
      <c r="K566" s="12">
        <f t="shared" si="126"/>
        <v>0.8877284595300261</v>
      </c>
      <c r="L566" s="12">
        <f t="shared" si="127"/>
        <v>0.1122715404699739</v>
      </c>
      <c r="M566" s="12">
        <f t="shared" si="128"/>
        <v>8.3429228998849244E-3</v>
      </c>
    </row>
    <row r="567" spans="4:13" x14ac:dyDescent="0.25">
      <c r="D567" s="30" t="s">
        <v>57</v>
      </c>
      <c r="E567" s="2">
        <v>3270</v>
      </c>
      <c r="F567" s="2">
        <v>538</v>
      </c>
      <c r="G567" s="2">
        <v>37</v>
      </c>
      <c r="H567" s="1">
        <f t="shared" si="123"/>
        <v>3845</v>
      </c>
      <c r="I567" s="1">
        <f t="shared" si="124"/>
        <v>3808</v>
      </c>
      <c r="J567" s="12">
        <f t="shared" si="125"/>
        <v>0.99037711313394017</v>
      </c>
      <c r="K567" s="12">
        <f t="shared" si="126"/>
        <v>0.85871848739495793</v>
      </c>
      <c r="L567" s="12">
        <f t="shared" si="127"/>
        <v>0.14128151260504201</v>
      </c>
      <c r="M567" s="12">
        <f t="shared" si="128"/>
        <v>9.6228868660598182E-3</v>
      </c>
    </row>
    <row r="568" spans="4:13" x14ac:dyDescent="0.25">
      <c r="D568" s="30" t="s">
        <v>71</v>
      </c>
      <c r="E568" s="2">
        <v>3090</v>
      </c>
      <c r="F568" s="2">
        <v>407</v>
      </c>
      <c r="G568" s="2">
        <v>35</v>
      </c>
      <c r="H568" s="1">
        <f t="shared" si="123"/>
        <v>3532</v>
      </c>
      <c r="I568" s="1">
        <f t="shared" si="124"/>
        <v>3497</v>
      </c>
      <c r="J568" s="12">
        <f t="shared" si="125"/>
        <v>0.99009060022650053</v>
      </c>
      <c r="K568" s="12">
        <f t="shared" si="126"/>
        <v>0.88361452673720331</v>
      </c>
      <c r="L568" s="12">
        <f t="shared" si="127"/>
        <v>0.11638547326279668</v>
      </c>
      <c r="M568" s="12">
        <f t="shared" si="128"/>
        <v>9.9093997734994339E-3</v>
      </c>
    </row>
    <row r="569" spans="4:13" x14ac:dyDescent="0.25">
      <c r="D569" s="30" t="s">
        <v>77</v>
      </c>
      <c r="E569" s="2">
        <v>3300</v>
      </c>
      <c r="F569" s="2">
        <v>513</v>
      </c>
      <c r="G569" s="2">
        <v>45</v>
      </c>
      <c r="H569" s="1">
        <f t="shared" si="123"/>
        <v>3858</v>
      </c>
      <c r="I569" s="1">
        <f t="shared" si="124"/>
        <v>3813</v>
      </c>
      <c r="J569" s="12">
        <f t="shared" si="125"/>
        <v>0.98833592534992221</v>
      </c>
      <c r="K569" s="12">
        <f t="shared" si="126"/>
        <v>0.86546026750590088</v>
      </c>
      <c r="L569" s="12">
        <f t="shared" si="127"/>
        <v>0.13453973249409915</v>
      </c>
      <c r="M569" s="12">
        <f t="shared" si="128"/>
        <v>1.1664074650077761E-2</v>
      </c>
    </row>
    <row r="570" spans="4:13" x14ac:dyDescent="0.25">
      <c r="D570" s="30" t="s">
        <v>79</v>
      </c>
      <c r="E570" s="2">
        <v>1304</v>
      </c>
      <c r="F570" s="2">
        <v>153</v>
      </c>
      <c r="G570" s="2">
        <v>13</v>
      </c>
      <c r="H570" s="1">
        <f t="shared" si="123"/>
        <v>1470</v>
      </c>
      <c r="I570" s="1">
        <f t="shared" si="124"/>
        <v>1457</v>
      </c>
      <c r="J570" s="12">
        <f t="shared" si="125"/>
        <v>0.99115646258503398</v>
      </c>
      <c r="K570" s="12">
        <f t="shared" si="126"/>
        <v>0.89498970487302676</v>
      </c>
      <c r="L570" s="12">
        <f t="shared" si="127"/>
        <v>0.10501029512697323</v>
      </c>
      <c r="M570" s="12">
        <f t="shared" si="128"/>
        <v>8.8435374149659872E-3</v>
      </c>
    </row>
    <row r="571" spans="4:13" x14ac:dyDescent="0.25">
      <c r="D571" s="30" t="s">
        <v>87</v>
      </c>
      <c r="E571" s="2">
        <v>668</v>
      </c>
      <c r="F571" s="2">
        <v>138</v>
      </c>
      <c r="G571" s="2">
        <v>4</v>
      </c>
      <c r="H571" s="1">
        <f t="shared" si="123"/>
        <v>810</v>
      </c>
      <c r="I571" s="1">
        <f t="shared" si="124"/>
        <v>806</v>
      </c>
      <c r="J571" s="12">
        <f t="shared" si="125"/>
        <v>0.99506172839506168</v>
      </c>
      <c r="K571" s="12">
        <f t="shared" si="126"/>
        <v>0.8287841191066998</v>
      </c>
      <c r="L571" s="12">
        <f t="shared" si="127"/>
        <v>0.17121588089330025</v>
      </c>
      <c r="M571" s="12">
        <f t="shared" si="128"/>
        <v>4.9382716049382715E-3</v>
      </c>
    </row>
    <row r="572" spans="4:13" x14ac:dyDescent="0.25">
      <c r="D572" s="30" t="s">
        <v>91</v>
      </c>
      <c r="E572" s="2">
        <v>3160</v>
      </c>
      <c r="F572" s="2">
        <v>378</v>
      </c>
      <c r="G572" s="2">
        <v>24</v>
      </c>
      <c r="H572" s="1">
        <f t="shared" si="123"/>
        <v>3562</v>
      </c>
      <c r="I572" s="1">
        <f t="shared" si="124"/>
        <v>3538</v>
      </c>
      <c r="J572" s="12">
        <f t="shared" si="125"/>
        <v>0.99326221224031441</v>
      </c>
      <c r="K572" s="12">
        <f t="shared" si="126"/>
        <v>0.89315997738835495</v>
      </c>
      <c r="L572" s="12">
        <f t="shared" si="127"/>
        <v>0.10684002261164499</v>
      </c>
      <c r="M572" s="12">
        <f t="shared" si="128"/>
        <v>6.7377877596855699E-3</v>
      </c>
    </row>
    <row r="573" spans="4:13" x14ac:dyDescent="0.25">
      <c r="D573" s="30" t="s">
        <v>95</v>
      </c>
      <c r="E573" s="2">
        <v>3260</v>
      </c>
      <c r="F573" s="2">
        <v>505</v>
      </c>
      <c r="G573" s="2">
        <v>33</v>
      </c>
      <c r="H573" s="1">
        <f t="shared" si="123"/>
        <v>3798</v>
      </c>
      <c r="I573" s="1">
        <f t="shared" si="124"/>
        <v>3765</v>
      </c>
      <c r="J573" s="12">
        <f t="shared" si="125"/>
        <v>0.99131121642969988</v>
      </c>
      <c r="K573" s="12">
        <f t="shared" si="126"/>
        <v>0.86586985391766269</v>
      </c>
      <c r="L573" s="12">
        <f t="shared" si="127"/>
        <v>0.13413014608233731</v>
      </c>
      <c r="M573" s="12">
        <f t="shared" si="128"/>
        <v>8.6887835703001581E-3</v>
      </c>
    </row>
    <row r="574" spans="4:13" x14ac:dyDescent="0.25">
      <c r="D574" s="30" t="s">
        <v>98</v>
      </c>
      <c r="E574" s="2">
        <v>3360</v>
      </c>
      <c r="F574" s="2">
        <v>436</v>
      </c>
      <c r="G574" s="2">
        <v>23</v>
      </c>
      <c r="H574" s="1">
        <f t="shared" si="123"/>
        <v>3819</v>
      </c>
      <c r="I574" s="1">
        <f t="shared" si="124"/>
        <v>3796</v>
      </c>
      <c r="J574" s="12">
        <f t="shared" si="125"/>
        <v>0.99397748101597272</v>
      </c>
      <c r="K574" s="12">
        <f t="shared" si="126"/>
        <v>0.88514225500526866</v>
      </c>
      <c r="L574" s="12">
        <f t="shared" si="127"/>
        <v>0.1148577449947313</v>
      </c>
      <c r="M574" s="12">
        <f t="shared" si="128"/>
        <v>6.0225189840272322E-3</v>
      </c>
    </row>
    <row r="575" spans="4:13" x14ac:dyDescent="0.25">
      <c r="D575" s="30" t="s">
        <v>103</v>
      </c>
      <c r="E575" s="2">
        <v>4427</v>
      </c>
      <c r="F575" s="2">
        <v>698</v>
      </c>
      <c r="G575" s="2">
        <v>75</v>
      </c>
      <c r="H575" s="1">
        <f t="shared" si="123"/>
        <v>5200</v>
      </c>
      <c r="I575" s="1">
        <f t="shared" si="124"/>
        <v>5125</v>
      </c>
      <c r="J575" s="12">
        <f t="shared" si="125"/>
        <v>0.98557692307692313</v>
      </c>
      <c r="K575" s="12">
        <f t="shared" si="126"/>
        <v>0.86380487804878048</v>
      </c>
      <c r="L575" s="12">
        <f t="shared" si="127"/>
        <v>0.13619512195121952</v>
      </c>
      <c r="M575" s="12">
        <f t="shared" si="128"/>
        <v>1.4423076923076924E-2</v>
      </c>
    </row>
    <row r="576" spans="4:13" x14ac:dyDescent="0.25">
      <c r="D576" s="30" t="s">
        <v>115</v>
      </c>
      <c r="E576" s="2">
        <v>1713</v>
      </c>
      <c r="F576" s="2">
        <v>300</v>
      </c>
      <c r="G576" s="2">
        <v>20</v>
      </c>
      <c r="H576" s="1">
        <f t="shared" si="123"/>
        <v>2033</v>
      </c>
      <c r="I576" s="1">
        <f t="shared" si="124"/>
        <v>2013</v>
      </c>
      <c r="J576" s="12">
        <f t="shared" si="125"/>
        <v>0.99016232169208063</v>
      </c>
      <c r="K576" s="12">
        <f t="shared" si="126"/>
        <v>0.8509687034277198</v>
      </c>
      <c r="L576" s="12">
        <f t="shared" si="127"/>
        <v>0.14903129657228018</v>
      </c>
      <c r="M576" s="12">
        <f t="shared" si="128"/>
        <v>9.8376783079193314E-3</v>
      </c>
    </row>
    <row r="577" spans="4:13" x14ac:dyDescent="0.25">
      <c r="D577" s="30" t="s">
        <v>122</v>
      </c>
      <c r="E577" s="2">
        <v>3730</v>
      </c>
      <c r="F577" s="2">
        <v>396</v>
      </c>
      <c r="G577" s="2">
        <v>16</v>
      </c>
      <c r="H577" s="1">
        <f t="shared" si="123"/>
        <v>4142</v>
      </c>
      <c r="I577" s="1">
        <f t="shared" si="124"/>
        <v>4126</v>
      </c>
      <c r="J577" s="12">
        <f t="shared" si="125"/>
        <v>0.99613713182037666</v>
      </c>
      <c r="K577" s="12">
        <f t="shared" si="126"/>
        <v>0.90402326708676684</v>
      </c>
      <c r="L577" s="12">
        <f t="shared" si="127"/>
        <v>9.5976732913233151E-2</v>
      </c>
      <c r="M577" s="12">
        <f t="shared" si="128"/>
        <v>3.8628681796233702E-3</v>
      </c>
    </row>
    <row r="578" spans="4:13" x14ac:dyDescent="0.25">
      <c r="D578" s="30" t="s">
        <v>124</v>
      </c>
      <c r="E578" s="2">
        <v>3000</v>
      </c>
      <c r="F578" s="2">
        <v>340</v>
      </c>
      <c r="G578" s="2">
        <v>18</v>
      </c>
      <c r="H578" s="1">
        <f t="shared" si="123"/>
        <v>3358</v>
      </c>
      <c r="I578" s="1">
        <f t="shared" si="124"/>
        <v>3340</v>
      </c>
      <c r="J578" s="12">
        <f t="shared" si="125"/>
        <v>0.99463966646813584</v>
      </c>
      <c r="K578" s="12">
        <f t="shared" si="126"/>
        <v>0.89820359281437123</v>
      </c>
      <c r="L578" s="12">
        <f t="shared" si="127"/>
        <v>0.10179640718562874</v>
      </c>
      <c r="M578" s="12">
        <f t="shared" si="128"/>
        <v>5.3603335318642047E-3</v>
      </c>
    </row>
    <row r="579" spans="4:13" x14ac:dyDescent="0.25">
      <c r="D579" s="30" t="s">
        <v>128</v>
      </c>
      <c r="E579" s="2">
        <v>1760</v>
      </c>
      <c r="F579" s="2">
        <v>219</v>
      </c>
      <c r="G579" s="2">
        <v>17</v>
      </c>
      <c r="H579" s="1">
        <f t="shared" si="123"/>
        <v>1996</v>
      </c>
      <c r="I579" s="1">
        <f t="shared" si="124"/>
        <v>1979</v>
      </c>
      <c r="J579" s="12">
        <f t="shared" si="125"/>
        <v>0.99148296593186369</v>
      </c>
      <c r="K579" s="12">
        <f t="shared" si="126"/>
        <v>0.88933804951995954</v>
      </c>
      <c r="L579" s="12">
        <f t="shared" si="127"/>
        <v>0.11066195048004042</v>
      </c>
      <c r="M579" s="12">
        <f t="shared" si="128"/>
        <v>8.5170340681362724E-3</v>
      </c>
    </row>
    <row r="580" spans="4:13" x14ac:dyDescent="0.25">
      <c r="D580" s="30" t="s">
        <v>129</v>
      </c>
      <c r="E580" s="2">
        <v>1928</v>
      </c>
      <c r="F580" s="2">
        <v>377</v>
      </c>
      <c r="G580" s="2">
        <v>94</v>
      </c>
      <c r="H580" s="1">
        <f t="shared" si="123"/>
        <v>2399</v>
      </c>
      <c r="I580" s="1">
        <f t="shared" si="124"/>
        <v>2305</v>
      </c>
      <c r="J580" s="12">
        <f t="shared" si="125"/>
        <v>0.96081700708628592</v>
      </c>
      <c r="K580" s="12">
        <f t="shared" si="126"/>
        <v>0.83644251626898047</v>
      </c>
      <c r="L580" s="12">
        <f t="shared" si="127"/>
        <v>0.16355748373101953</v>
      </c>
      <c r="M580" s="12">
        <f t="shared" si="128"/>
        <v>3.9182992913714049E-2</v>
      </c>
    </row>
    <row r="581" spans="4:13" x14ac:dyDescent="0.25">
      <c r="D581" s="30" t="s">
        <v>138</v>
      </c>
      <c r="E581" s="2">
        <v>408</v>
      </c>
      <c r="F581" s="2">
        <v>64</v>
      </c>
      <c r="G581" s="2">
        <v>12</v>
      </c>
      <c r="H581" s="1">
        <f t="shared" si="123"/>
        <v>484</v>
      </c>
      <c r="I581" s="1">
        <f t="shared" si="124"/>
        <v>472</v>
      </c>
      <c r="J581" s="12">
        <f t="shared" si="125"/>
        <v>0.97520661157024791</v>
      </c>
      <c r="K581" s="12">
        <f t="shared" si="126"/>
        <v>0.86440677966101698</v>
      </c>
      <c r="L581" s="12">
        <f t="shared" si="127"/>
        <v>0.13559322033898305</v>
      </c>
      <c r="M581" s="12">
        <f t="shared" si="128"/>
        <v>2.4793388429752067E-2</v>
      </c>
    </row>
    <row r="582" spans="4:13" x14ac:dyDescent="0.25">
      <c r="D582" s="30" t="s">
        <v>140</v>
      </c>
      <c r="E582" s="2">
        <v>856</v>
      </c>
      <c r="F582" s="2">
        <v>211</v>
      </c>
      <c r="G582" s="2">
        <v>33</v>
      </c>
      <c r="H582" s="1">
        <f t="shared" si="123"/>
        <v>1100</v>
      </c>
      <c r="I582" s="1">
        <f t="shared" si="124"/>
        <v>1067</v>
      </c>
      <c r="J582" s="12">
        <f t="shared" si="125"/>
        <v>0.97</v>
      </c>
      <c r="K582" s="12">
        <f t="shared" si="126"/>
        <v>0.80224929709465786</v>
      </c>
      <c r="L582" s="12">
        <f t="shared" si="127"/>
        <v>0.19775070290534208</v>
      </c>
      <c r="M582" s="12">
        <f t="shared" si="128"/>
        <v>0.03</v>
      </c>
    </row>
    <row r="583" spans="4:13" x14ac:dyDescent="0.25">
      <c r="D583" s="30" t="s">
        <v>145</v>
      </c>
      <c r="E583" s="2">
        <v>1398</v>
      </c>
      <c r="F583" s="2">
        <v>304</v>
      </c>
      <c r="G583" s="2">
        <v>35</v>
      </c>
      <c r="H583" s="1">
        <f t="shared" si="123"/>
        <v>1737</v>
      </c>
      <c r="I583" s="1">
        <f t="shared" si="124"/>
        <v>1702</v>
      </c>
      <c r="J583" s="12">
        <f t="shared" si="125"/>
        <v>0.97985031663788136</v>
      </c>
      <c r="K583" s="12">
        <f t="shared" si="126"/>
        <v>0.82138660399529961</v>
      </c>
      <c r="L583" s="12">
        <f t="shared" si="127"/>
        <v>0.17861339600470036</v>
      </c>
      <c r="M583" s="12">
        <f t="shared" si="128"/>
        <v>2.0149683362118594E-2</v>
      </c>
    </row>
    <row r="584" spans="4:13" x14ac:dyDescent="0.25">
      <c r="D584" s="30" t="s">
        <v>153</v>
      </c>
      <c r="E584" s="2">
        <v>2015</v>
      </c>
      <c r="F584" s="2">
        <v>392</v>
      </c>
      <c r="G584" s="2">
        <v>92</v>
      </c>
      <c r="H584" s="1">
        <f t="shared" si="123"/>
        <v>2499</v>
      </c>
      <c r="I584" s="1">
        <f t="shared" si="124"/>
        <v>2407</v>
      </c>
      <c r="J584" s="12">
        <f t="shared" si="125"/>
        <v>0.96318527410964383</v>
      </c>
      <c r="K584" s="12">
        <f t="shared" si="126"/>
        <v>0.83714167012879104</v>
      </c>
      <c r="L584" s="12">
        <f t="shared" si="127"/>
        <v>0.16285832987120896</v>
      </c>
      <c r="M584" s="12">
        <f t="shared" si="128"/>
        <v>3.6814725890356143E-2</v>
      </c>
    </row>
    <row r="585" spans="4:13" x14ac:dyDescent="0.25">
      <c r="D585" s="30" t="s">
        <v>163</v>
      </c>
      <c r="E585" s="2">
        <v>975</v>
      </c>
      <c r="F585" s="2">
        <v>200</v>
      </c>
      <c r="G585" s="2">
        <v>47</v>
      </c>
      <c r="H585" s="1">
        <f t="shared" si="123"/>
        <v>1222</v>
      </c>
      <c r="I585" s="1">
        <f t="shared" si="124"/>
        <v>1175</v>
      </c>
      <c r="J585" s="12">
        <f t="shared" si="125"/>
        <v>0.96153846153846156</v>
      </c>
      <c r="K585" s="12">
        <f t="shared" si="126"/>
        <v>0.82978723404255317</v>
      </c>
      <c r="L585" s="12">
        <f t="shared" si="127"/>
        <v>0.1702127659574468</v>
      </c>
      <c r="M585" s="12">
        <f t="shared" si="128"/>
        <v>3.8461538461538464E-2</v>
      </c>
    </row>
    <row r="586" spans="4:13" x14ac:dyDescent="0.25">
      <c r="D586" s="30" t="s">
        <v>167</v>
      </c>
      <c r="E586" s="2">
        <v>666</v>
      </c>
      <c r="F586" s="2">
        <v>179</v>
      </c>
      <c r="G586" s="2">
        <v>34</v>
      </c>
      <c r="H586" s="1">
        <f t="shared" si="123"/>
        <v>879</v>
      </c>
      <c r="I586" s="1">
        <f t="shared" si="124"/>
        <v>845</v>
      </c>
      <c r="J586" s="12">
        <f t="shared" si="125"/>
        <v>0.96131968145620028</v>
      </c>
      <c r="K586" s="12">
        <f t="shared" si="126"/>
        <v>0.78816568047337277</v>
      </c>
      <c r="L586" s="12">
        <f t="shared" si="127"/>
        <v>0.21183431952662721</v>
      </c>
      <c r="M586" s="12">
        <f t="shared" si="128"/>
        <v>3.8680318543799774E-2</v>
      </c>
    </row>
    <row r="587" spans="4:13" x14ac:dyDescent="0.25">
      <c r="D587" s="30" t="s">
        <v>169</v>
      </c>
      <c r="E587" s="2">
        <v>2270</v>
      </c>
      <c r="F587" s="2">
        <v>479</v>
      </c>
      <c r="G587" s="2">
        <v>91</v>
      </c>
      <c r="H587" s="1">
        <f t="shared" si="123"/>
        <v>2840</v>
      </c>
      <c r="I587" s="1">
        <f t="shared" si="124"/>
        <v>2749</v>
      </c>
      <c r="J587" s="12">
        <f t="shared" si="125"/>
        <v>0.96795774647887323</v>
      </c>
      <c r="K587" s="12">
        <f t="shared" si="126"/>
        <v>0.8257548199345216</v>
      </c>
      <c r="L587" s="12">
        <f t="shared" si="127"/>
        <v>0.17424518006547834</v>
      </c>
      <c r="M587" s="12">
        <f t="shared" si="128"/>
        <v>3.204225352112676E-2</v>
      </c>
    </row>
    <row r="588" spans="4:13" x14ac:dyDescent="0.25">
      <c r="D588" s="30" t="s">
        <v>177</v>
      </c>
      <c r="E588" s="2">
        <v>2430</v>
      </c>
      <c r="F588" s="2">
        <v>527</v>
      </c>
      <c r="G588" s="2">
        <v>83</v>
      </c>
      <c r="H588" s="1">
        <f t="shared" si="123"/>
        <v>3040</v>
      </c>
      <c r="I588" s="1">
        <f t="shared" si="124"/>
        <v>2957</v>
      </c>
      <c r="J588" s="12">
        <f t="shared" si="125"/>
        <v>0.97269736842105259</v>
      </c>
      <c r="K588" s="12">
        <f t="shared" si="126"/>
        <v>0.82177882989516404</v>
      </c>
      <c r="L588" s="12">
        <f t="shared" si="127"/>
        <v>0.17822117010483599</v>
      </c>
      <c r="M588" s="12">
        <f t="shared" si="128"/>
        <v>2.730263157894737E-2</v>
      </c>
    </row>
    <row r="589" spans="4:13" x14ac:dyDescent="0.25">
      <c r="D589" s="30" t="s">
        <v>182</v>
      </c>
      <c r="E589" s="2">
        <v>1634</v>
      </c>
      <c r="F589" s="2">
        <v>392</v>
      </c>
      <c r="G589" s="2">
        <v>71</v>
      </c>
      <c r="H589" s="1">
        <f t="shared" si="123"/>
        <v>2097</v>
      </c>
      <c r="I589" s="1">
        <f t="shared" si="124"/>
        <v>2026</v>
      </c>
      <c r="J589" s="12">
        <f t="shared" si="125"/>
        <v>0.96614210777300902</v>
      </c>
      <c r="K589" s="12">
        <f t="shared" si="126"/>
        <v>0.80651530108588354</v>
      </c>
      <c r="L589" s="12">
        <f t="shared" si="127"/>
        <v>0.19348469891411649</v>
      </c>
      <c r="M589" s="12">
        <f t="shared" si="128"/>
        <v>3.385789222699094E-2</v>
      </c>
    </row>
    <row r="590" spans="4:13" x14ac:dyDescent="0.25">
      <c r="D590" s="30" t="s">
        <v>187</v>
      </c>
      <c r="E590" s="2">
        <v>847</v>
      </c>
      <c r="F590" s="2">
        <v>163</v>
      </c>
      <c r="G590" s="2">
        <v>9</v>
      </c>
      <c r="H590" s="1">
        <f t="shared" si="123"/>
        <v>1019</v>
      </c>
      <c r="I590" s="1">
        <f t="shared" si="124"/>
        <v>1010</v>
      </c>
      <c r="J590" s="12">
        <f t="shared" si="125"/>
        <v>0.99116781157998035</v>
      </c>
      <c r="K590" s="12">
        <f t="shared" si="126"/>
        <v>0.83861386138613858</v>
      </c>
      <c r="L590" s="12">
        <f t="shared" si="127"/>
        <v>0.16138613861386139</v>
      </c>
      <c r="M590" s="12">
        <f t="shared" si="128"/>
        <v>8.832188420019628E-3</v>
      </c>
    </row>
    <row r="591" spans="4:13" x14ac:dyDescent="0.25">
      <c r="D591" s="30" t="s">
        <v>188</v>
      </c>
      <c r="E591" s="2">
        <v>1209</v>
      </c>
      <c r="F591" s="2">
        <v>186</v>
      </c>
      <c r="G591" s="2">
        <v>48</v>
      </c>
      <c r="H591" s="1">
        <f t="shared" si="123"/>
        <v>1443</v>
      </c>
      <c r="I591" s="1">
        <f t="shared" si="124"/>
        <v>1395</v>
      </c>
      <c r="J591" s="12">
        <f t="shared" si="125"/>
        <v>0.96673596673596673</v>
      </c>
      <c r="K591" s="12">
        <f t="shared" si="126"/>
        <v>0.8666666666666667</v>
      </c>
      <c r="L591" s="12">
        <f t="shared" si="127"/>
        <v>0.13333333333333333</v>
      </c>
      <c r="M591" s="12">
        <f t="shared" si="128"/>
        <v>3.3264033264033266E-2</v>
      </c>
    </row>
    <row r="592" spans="4:13" x14ac:dyDescent="0.25">
      <c r="D592" s="30" t="s">
        <v>189</v>
      </c>
      <c r="E592" s="2">
        <v>1447</v>
      </c>
      <c r="F592" s="2">
        <v>363</v>
      </c>
      <c r="G592" s="2">
        <v>89</v>
      </c>
      <c r="H592" s="1">
        <f t="shared" si="123"/>
        <v>1899</v>
      </c>
      <c r="I592" s="1">
        <f t="shared" si="124"/>
        <v>1810</v>
      </c>
      <c r="J592" s="12">
        <f t="shared" si="125"/>
        <v>0.95313322801474465</v>
      </c>
      <c r="K592" s="12">
        <f t="shared" si="126"/>
        <v>0.79944751381215473</v>
      </c>
      <c r="L592" s="12">
        <f t="shared" si="127"/>
        <v>0.2005524861878453</v>
      </c>
      <c r="M592" s="12">
        <f t="shared" si="128"/>
        <v>4.68667719852554E-2</v>
      </c>
    </row>
    <row r="593" spans="4:13" x14ac:dyDescent="0.25">
      <c r="D593" s="30" t="s">
        <v>199</v>
      </c>
      <c r="E593" s="2">
        <v>2503</v>
      </c>
      <c r="F593" s="2">
        <v>682</v>
      </c>
      <c r="G593" s="2">
        <v>97</v>
      </c>
      <c r="H593" s="1">
        <f t="shared" si="123"/>
        <v>3282</v>
      </c>
      <c r="I593" s="1">
        <f t="shared" si="124"/>
        <v>3185</v>
      </c>
      <c r="J593" s="12">
        <f t="shared" si="125"/>
        <v>0.97044485070079223</v>
      </c>
      <c r="K593" s="12">
        <f t="shared" si="126"/>
        <v>0.78587127158555725</v>
      </c>
      <c r="L593" s="12">
        <f t="shared" si="127"/>
        <v>0.21412872841444269</v>
      </c>
      <c r="M593" s="12">
        <f t="shared" si="128"/>
        <v>2.95551492992078E-2</v>
      </c>
    </row>
    <row r="594" spans="4:13" x14ac:dyDescent="0.25">
      <c r="D594" s="30" t="s">
        <v>206</v>
      </c>
      <c r="E594" s="2">
        <v>1949</v>
      </c>
      <c r="F594" s="2">
        <v>600</v>
      </c>
      <c r="G594" s="2">
        <v>101</v>
      </c>
      <c r="H594" s="1">
        <f t="shared" si="123"/>
        <v>2650</v>
      </c>
      <c r="I594" s="1">
        <f t="shared" si="124"/>
        <v>2549</v>
      </c>
      <c r="J594" s="12">
        <f t="shared" si="125"/>
        <v>0.96188679245283015</v>
      </c>
      <c r="K594" s="12">
        <f t="shared" si="126"/>
        <v>0.76461357395056884</v>
      </c>
      <c r="L594" s="12">
        <f t="shared" si="127"/>
        <v>0.23538642604943116</v>
      </c>
      <c r="M594" s="12">
        <f t="shared" si="128"/>
        <v>3.8113207547169813E-2</v>
      </c>
    </row>
    <row r="595" spans="4:13" x14ac:dyDescent="0.25">
      <c r="D595" s="30" t="s">
        <v>215</v>
      </c>
      <c r="E595" s="2">
        <v>1325</v>
      </c>
      <c r="F595" s="2">
        <v>281</v>
      </c>
      <c r="G595" s="2">
        <v>73</v>
      </c>
      <c r="H595" s="1">
        <f t="shared" ref="H595:H618" si="129">+SUM(E595:G595)</f>
        <v>1679</v>
      </c>
      <c r="I595" s="1">
        <f t="shared" ref="I595:I618" si="130">+E595+F595</f>
        <v>1606</v>
      </c>
      <c r="J595" s="12">
        <f t="shared" ref="J595:J618" si="131">+I595/H595</f>
        <v>0.95652173913043481</v>
      </c>
      <c r="K595" s="12">
        <f t="shared" ref="K595:K618" si="132">+E595/I595</f>
        <v>0.8250311332503113</v>
      </c>
      <c r="L595" s="12">
        <f t="shared" ref="L595:L618" si="133">+F595/I595</f>
        <v>0.17496886674968867</v>
      </c>
      <c r="M595" s="12">
        <f t="shared" ref="M595:M618" si="134">+G595/H595</f>
        <v>4.3478260869565216E-2</v>
      </c>
    </row>
    <row r="596" spans="4:13" x14ac:dyDescent="0.25">
      <c r="D596" s="30" t="s">
        <v>220</v>
      </c>
      <c r="E596" s="2">
        <v>1786</v>
      </c>
      <c r="F596" s="2">
        <v>365</v>
      </c>
      <c r="G596" s="2">
        <v>34</v>
      </c>
      <c r="H596" s="1">
        <f t="shared" si="129"/>
        <v>2185</v>
      </c>
      <c r="I596" s="1">
        <f t="shared" si="130"/>
        <v>2151</v>
      </c>
      <c r="J596" s="12">
        <f t="shared" si="131"/>
        <v>0.98443935926773452</v>
      </c>
      <c r="K596" s="12">
        <f t="shared" si="132"/>
        <v>0.83031148303114832</v>
      </c>
      <c r="L596" s="12">
        <f t="shared" si="133"/>
        <v>0.1696885169688517</v>
      </c>
      <c r="M596" s="12">
        <f t="shared" si="134"/>
        <v>1.5560640732265447E-2</v>
      </c>
    </row>
    <row r="597" spans="4:13" x14ac:dyDescent="0.25">
      <c r="D597" s="30" t="s">
        <v>227</v>
      </c>
      <c r="E597" s="2">
        <v>1228</v>
      </c>
      <c r="F597" s="2">
        <v>336</v>
      </c>
      <c r="G597" s="2">
        <v>60</v>
      </c>
      <c r="H597" s="1">
        <f t="shared" si="129"/>
        <v>1624</v>
      </c>
      <c r="I597" s="1">
        <f t="shared" si="130"/>
        <v>1564</v>
      </c>
      <c r="J597" s="12">
        <f t="shared" si="131"/>
        <v>0.96305418719211822</v>
      </c>
      <c r="K597" s="12">
        <f t="shared" si="132"/>
        <v>0.78516624040920713</v>
      </c>
      <c r="L597" s="12">
        <f t="shared" si="133"/>
        <v>0.21483375959079284</v>
      </c>
      <c r="M597" s="12">
        <f t="shared" si="134"/>
        <v>3.6945812807881777E-2</v>
      </c>
    </row>
    <row r="598" spans="4:13" x14ac:dyDescent="0.25">
      <c r="D598" s="30" t="s">
        <v>285</v>
      </c>
      <c r="E598" s="2">
        <v>1283</v>
      </c>
      <c r="F598" s="2">
        <v>270</v>
      </c>
      <c r="G598" s="2">
        <v>55</v>
      </c>
      <c r="H598" s="1">
        <f t="shared" si="129"/>
        <v>1608</v>
      </c>
      <c r="I598" s="1">
        <f t="shared" si="130"/>
        <v>1553</v>
      </c>
      <c r="J598" s="12">
        <f t="shared" si="131"/>
        <v>0.96579601990049746</v>
      </c>
      <c r="K598" s="12">
        <f t="shared" si="132"/>
        <v>0.82614294913071473</v>
      </c>
      <c r="L598" s="12">
        <f t="shared" si="133"/>
        <v>0.17385705086928527</v>
      </c>
      <c r="M598" s="12">
        <f t="shared" si="134"/>
        <v>3.4203980099502485E-2</v>
      </c>
    </row>
    <row r="599" spans="4:13" x14ac:dyDescent="0.25">
      <c r="D599" s="30" t="s">
        <v>282</v>
      </c>
      <c r="E599" s="2">
        <v>814</v>
      </c>
      <c r="F599" s="2">
        <v>219</v>
      </c>
      <c r="G599" s="2">
        <v>33</v>
      </c>
      <c r="H599" s="1">
        <f t="shared" si="129"/>
        <v>1066</v>
      </c>
      <c r="I599" s="1">
        <f t="shared" si="130"/>
        <v>1033</v>
      </c>
      <c r="J599" s="12">
        <f t="shared" si="131"/>
        <v>0.96904315196998125</v>
      </c>
      <c r="K599" s="12">
        <f t="shared" si="132"/>
        <v>0.78799612778315586</v>
      </c>
      <c r="L599" s="12">
        <f t="shared" si="133"/>
        <v>0.21200387221684414</v>
      </c>
      <c r="M599" s="12">
        <f t="shared" si="134"/>
        <v>3.095684803001876E-2</v>
      </c>
    </row>
    <row r="600" spans="4:13" x14ac:dyDescent="0.25">
      <c r="D600" s="30" t="s">
        <v>288</v>
      </c>
      <c r="E600" s="2">
        <v>874</v>
      </c>
      <c r="F600" s="2">
        <v>171</v>
      </c>
      <c r="G600" s="2">
        <v>36</v>
      </c>
      <c r="H600" s="1">
        <f t="shared" si="129"/>
        <v>1081</v>
      </c>
      <c r="I600" s="1">
        <f t="shared" si="130"/>
        <v>1045</v>
      </c>
      <c r="J600" s="12">
        <f t="shared" si="131"/>
        <v>0.96669750231267348</v>
      </c>
      <c r="K600" s="12">
        <f t="shared" si="132"/>
        <v>0.83636363636363631</v>
      </c>
      <c r="L600" s="12">
        <f t="shared" si="133"/>
        <v>0.16363636363636364</v>
      </c>
      <c r="M600" s="12">
        <f t="shared" si="134"/>
        <v>3.330249768732655E-2</v>
      </c>
    </row>
    <row r="601" spans="4:13" x14ac:dyDescent="0.25">
      <c r="D601" s="30" t="s">
        <v>293</v>
      </c>
      <c r="E601" s="2">
        <v>1071</v>
      </c>
      <c r="F601" s="2">
        <v>255</v>
      </c>
      <c r="G601" s="2">
        <v>51</v>
      </c>
      <c r="H601" s="1">
        <f t="shared" si="129"/>
        <v>1377</v>
      </c>
      <c r="I601" s="1">
        <f t="shared" si="130"/>
        <v>1326</v>
      </c>
      <c r="J601" s="12">
        <f t="shared" si="131"/>
        <v>0.96296296296296291</v>
      </c>
      <c r="K601" s="12">
        <f t="shared" si="132"/>
        <v>0.80769230769230771</v>
      </c>
      <c r="L601" s="12">
        <f t="shared" si="133"/>
        <v>0.19230769230769232</v>
      </c>
      <c r="M601" s="12">
        <f t="shared" si="134"/>
        <v>3.7037037037037035E-2</v>
      </c>
    </row>
    <row r="602" spans="4:13" x14ac:dyDescent="0.25">
      <c r="D602" s="30" t="s">
        <v>300</v>
      </c>
      <c r="E602" s="2">
        <v>802</v>
      </c>
      <c r="F602" s="2">
        <v>318</v>
      </c>
      <c r="G602" s="2">
        <v>63</v>
      </c>
      <c r="H602" s="1">
        <f t="shared" si="129"/>
        <v>1183</v>
      </c>
      <c r="I602" s="1">
        <f t="shared" si="130"/>
        <v>1120</v>
      </c>
      <c r="J602" s="12">
        <f t="shared" si="131"/>
        <v>0.94674556213017746</v>
      </c>
      <c r="K602" s="12">
        <f t="shared" si="132"/>
        <v>0.71607142857142858</v>
      </c>
      <c r="L602" s="12">
        <f t="shared" si="133"/>
        <v>0.28392857142857142</v>
      </c>
      <c r="M602" s="12">
        <f t="shared" si="134"/>
        <v>5.3254437869822487E-2</v>
      </c>
    </row>
    <row r="603" spans="4:13" x14ac:dyDescent="0.25">
      <c r="D603" s="30" t="s">
        <v>305</v>
      </c>
      <c r="E603" s="2">
        <v>1105</v>
      </c>
      <c r="F603" s="2">
        <v>371</v>
      </c>
      <c r="G603" s="2">
        <v>57</v>
      </c>
      <c r="H603" s="1">
        <f t="shared" si="129"/>
        <v>1533</v>
      </c>
      <c r="I603" s="1">
        <f t="shared" si="130"/>
        <v>1476</v>
      </c>
      <c r="J603" s="12">
        <f t="shared" si="131"/>
        <v>0.96281800391389427</v>
      </c>
      <c r="K603" s="12">
        <f t="shared" si="132"/>
        <v>0.74864498644986455</v>
      </c>
      <c r="L603" s="12">
        <f t="shared" si="133"/>
        <v>0.25135501355013551</v>
      </c>
      <c r="M603" s="12">
        <f t="shared" si="134"/>
        <v>3.7181996086105673E-2</v>
      </c>
    </row>
    <row r="604" spans="4:13" x14ac:dyDescent="0.25">
      <c r="D604" s="30" t="s">
        <v>306</v>
      </c>
      <c r="E604" s="2">
        <v>955</v>
      </c>
      <c r="F604" s="2">
        <v>441</v>
      </c>
      <c r="G604" s="2">
        <v>32</v>
      </c>
      <c r="H604" s="1">
        <f t="shared" si="129"/>
        <v>1428</v>
      </c>
      <c r="I604" s="1">
        <f t="shared" si="130"/>
        <v>1396</v>
      </c>
      <c r="J604" s="12">
        <f t="shared" si="131"/>
        <v>0.97759103641456579</v>
      </c>
      <c r="K604" s="12">
        <f t="shared" si="132"/>
        <v>0.68409742120343842</v>
      </c>
      <c r="L604" s="12">
        <f t="shared" si="133"/>
        <v>0.31590257879656158</v>
      </c>
      <c r="M604" s="12">
        <f t="shared" si="134"/>
        <v>2.2408963585434174E-2</v>
      </c>
    </row>
    <row r="605" spans="4:13" x14ac:dyDescent="0.25">
      <c r="D605" s="30" t="s">
        <v>307</v>
      </c>
      <c r="E605" s="2">
        <v>1639</v>
      </c>
      <c r="F605" s="2">
        <v>514</v>
      </c>
      <c r="G605" s="2">
        <v>74</v>
      </c>
      <c r="H605" s="1">
        <f t="shared" si="129"/>
        <v>2227</v>
      </c>
      <c r="I605" s="1">
        <f t="shared" si="130"/>
        <v>2153</v>
      </c>
      <c r="J605" s="12">
        <f t="shared" si="131"/>
        <v>0.96677144140098792</v>
      </c>
      <c r="K605" s="12">
        <f t="shared" si="132"/>
        <v>0.76126335346028795</v>
      </c>
      <c r="L605" s="12">
        <f t="shared" si="133"/>
        <v>0.23873664653971202</v>
      </c>
      <c r="M605" s="12">
        <f t="shared" si="134"/>
        <v>3.3228558599012123E-2</v>
      </c>
    </row>
    <row r="606" spans="4:13" x14ac:dyDescent="0.25">
      <c r="D606" s="30" t="s">
        <v>315</v>
      </c>
      <c r="E606" s="2">
        <v>1240</v>
      </c>
      <c r="F606" s="2">
        <v>281</v>
      </c>
      <c r="G606" s="2">
        <v>86</v>
      </c>
      <c r="H606" s="1">
        <f t="shared" si="129"/>
        <v>1607</v>
      </c>
      <c r="I606" s="1">
        <f t="shared" si="130"/>
        <v>1521</v>
      </c>
      <c r="J606" s="12">
        <f t="shared" si="131"/>
        <v>0.94648413192283753</v>
      </c>
      <c r="K606" s="12">
        <f t="shared" si="132"/>
        <v>0.81525312294543062</v>
      </c>
      <c r="L606" s="12">
        <f t="shared" si="133"/>
        <v>0.18474687705456935</v>
      </c>
      <c r="M606" s="12">
        <f t="shared" si="134"/>
        <v>5.3515868077162417E-2</v>
      </c>
    </row>
    <row r="607" spans="4:13" x14ac:dyDescent="0.25">
      <c r="D607" s="30" t="s">
        <v>304</v>
      </c>
      <c r="E607" s="2">
        <v>1728</v>
      </c>
      <c r="F607" s="2">
        <v>513</v>
      </c>
      <c r="G607" s="2">
        <v>125</v>
      </c>
      <c r="H607" s="1">
        <f t="shared" si="129"/>
        <v>2366</v>
      </c>
      <c r="I607" s="1">
        <f t="shared" si="130"/>
        <v>2241</v>
      </c>
      <c r="J607" s="12">
        <f t="shared" si="131"/>
        <v>0.94716821639898563</v>
      </c>
      <c r="K607" s="12">
        <f t="shared" si="132"/>
        <v>0.77108433734939763</v>
      </c>
      <c r="L607" s="12">
        <f t="shared" si="133"/>
        <v>0.2289156626506024</v>
      </c>
      <c r="M607" s="12">
        <f t="shared" si="134"/>
        <v>5.283178360101437E-2</v>
      </c>
    </row>
    <row r="608" spans="4:13" x14ac:dyDescent="0.25">
      <c r="D608" s="30" t="s">
        <v>321</v>
      </c>
      <c r="E608" s="2">
        <v>1151</v>
      </c>
      <c r="F608" s="2">
        <v>283</v>
      </c>
      <c r="G608" s="2">
        <v>25</v>
      </c>
      <c r="H608" s="1">
        <f t="shared" si="129"/>
        <v>1459</v>
      </c>
      <c r="I608" s="1">
        <f t="shared" si="130"/>
        <v>1434</v>
      </c>
      <c r="J608" s="12">
        <f t="shared" si="131"/>
        <v>0.98286497601096645</v>
      </c>
      <c r="K608" s="12">
        <f t="shared" si="132"/>
        <v>0.80264993026499298</v>
      </c>
      <c r="L608" s="12">
        <f t="shared" si="133"/>
        <v>0.19735006973500696</v>
      </c>
      <c r="M608" s="12">
        <f t="shared" si="134"/>
        <v>1.7135023989033583E-2</v>
      </c>
    </row>
    <row r="609" spans="4:13" x14ac:dyDescent="0.25">
      <c r="D609" s="30" t="s">
        <v>322</v>
      </c>
      <c r="E609" s="2">
        <v>1797</v>
      </c>
      <c r="F609" s="2">
        <v>704</v>
      </c>
      <c r="G609" s="2">
        <v>111</v>
      </c>
      <c r="H609" s="1">
        <f t="shared" si="129"/>
        <v>2612</v>
      </c>
      <c r="I609" s="1">
        <f t="shared" si="130"/>
        <v>2501</v>
      </c>
      <c r="J609" s="12">
        <f t="shared" si="131"/>
        <v>0.95750382848392035</v>
      </c>
      <c r="K609" s="12">
        <f t="shared" si="132"/>
        <v>0.71851259496201514</v>
      </c>
      <c r="L609" s="12">
        <f t="shared" si="133"/>
        <v>0.28148740503798481</v>
      </c>
      <c r="M609" s="12">
        <f t="shared" si="134"/>
        <v>4.249617151607963E-2</v>
      </c>
    </row>
    <row r="610" spans="4:13" x14ac:dyDescent="0.25">
      <c r="D610" s="30" t="s">
        <v>323</v>
      </c>
      <c r="E610" s="2">
        <v>1094</v>
      </c>
      <c r="F610" s="2">
        <v>211</v>
      </c>
      <c r="G610" s="2">
        <v>23</v>
      </c>
      <c r="H610" s="1">
        <f t="shared" si="129"/>
        <v>1328</v>
      </c>
      <c r="I610" s="1">
        <f t="shared" si="130"/>
        <v>1305</v>
      </c>
      <c r="J610" s="12">
        <f t="shared" si="131"/>
        <v>0.98268072289156627</v>
      </c>
      <c r="K610" s="12">
        <f t="shared" si="132"/>
        <v>0.83831417624521076</v>
      </c>
      <c r="L610" s="12">
        <f t="shared" si="133"/>
        <v>0.16168582375478927</v>
      </c>
      <c r="M610" s="12">
        <f t="shared" si="134"/>
        <v>1.7319277108433735E-2</v>
      </c>
    </row>
    <row r="611" spans="4:13" x14ac:dyDescent="0.25">
      <c r="D611" s="30" t="s">
        <v>324</v>
      </c>
      <c r="E611" s="2">
        <v>960</v>
      </c>
      <c r="F611" s="2">
        <v>187</v>
      </c>
      <c r="G611" s="2">
        <v>53</v>
      </c>
      <c r="H611" s="1">
        <f t="shared" si="129"/>
        <v>1200</v>
      </c>
      <c r="I611" s="1">
        <f t="shared" si="130"/>
        <v>1147</v>
      </c>
      <c r="J611" s="12">
        <f t="shared" si="131"/>
        <v>0.95583333333333331</v>
      </c>
      <c r="K611" s="12">
        <f t="shared" si="132"/>
        <v>0.83696599825632079</v>
      </c>
      <c r="L611" s="12">
        <f t="shared" si="133"/>
        <v>0.16303400174367916</v>
      </c>
      <c r="M611" s="12">
        <f t="shared" si="134"/>
        <v>4.4166666666666667E-2</v>
      </c>
    </row>
    <row r="612" spans="4:13" x14ac:dyDescent="0.25">
      <c r="D612" s="30" t="s">
        <v>325</v>
      </c>
      <c r="E612" s="2">
        <v>1008</v>
      </c>
      <c r="F612" s="2">
        <v>167</v>
      </c>
      <c r="G612" s="2">
        <v>34</v>
      </c>
      <c r="H612" s="1">
        <f t="shared" si="129"/>
        <v>1209</v>
      </c>
      <c r="I612" s="1">
        <f t="shared" si="130"/>
        <v>1175</v>
      </c>
      <c r="J612" s="12">
        <f t="shared" si="131"/>
        <v>0.97187758478081054</v>
      </c>
      <c r="K612" s="12">
        <f t="shared" si="132"/>
        <v>0.85787234042553195</v>
      </c>
      <c r="L612" s="12">
        <f t="shared" si="133"/>
        <v>0.14212765957446807</v>
      </c>
      <c r="M612" s="12">
        <f t="shared" si="134"/>
        <v>2.8122415219189414E-2</v>
      </c>
    </row>
    <row r="613" spans="4:13" x14ac:dyDescent="0.25">
      <c r="D613" s="30" t="s">
        <v>326</v>
      </c>
      <c r="E613" s="2">
        <v>955</v>
      </c>
      <c r="F613" s="2">
        <v>211</v>
      </c>
      <c r="G613" s="2">
        <v>31</v>
      </c>
      <c r="H613" s="1">
        <f t="shared" si="129"/>
        <v>1197</v>
      </c>
      <c r="I613" s="1">
        <f t="shared" si="130"/>
        <v>1166</v>
      </c>
      <c r="J613" s="12">
        <f t="shared" si="131"/>
        <v>0.97410192147034247</v>
      </c>
      <c r="K613" s="12">
        <f t="shared" si="132"/>
        <v>0.81903945111492282</v>
      </c>
      <c r="L613" s="12">
        <f t="shared" si="133"/>
        <v>0.18096054888507718</v>
      </c>
      <c r="M613" s="12">
        <f t="shared" si="134"/>
        <v>2.5898078529657476E-2</v>
      </c>
    </row>
    <row r="614" spans="4:13" x14ac:dyDescent="0.25">
      <c r="D614" s="30" t="s">
        <v>343</v>
      </c>
      <c r="E614" s="2">
        <v>506</v>
      </c>
      <c r="F614" s="2">
        <v>125</v>
      </c>
      <c r="G614" s="2">
        <v>26</v>
      </c>
      <c r="H614" s="1">
        <f t="shared" si="129"/>
        <v>657</v>
      </c>
      <c r="I614" s="1">
        <f t="shared" si="130"/>
        <v>631</v>
      </c>
      <c r="J614" s="12">
        <f t="shared" si="131"/>
        <v>0.9604261796042618</v>
      </c>
      <c r="K614" s="12">
        <f t="shared" si="132"/>
        <v>0.80190174326465924</v>
      </c>
      <c r="L614" s="12">
        <f t="shared" si="133"/>
        <v>0.19809825673534073</v>
      </c>
      <c r="M614" s="12">
        <f t="shared" si="134"/>
        <v>3.9573820395738202E-2</v>
      </c>
    </row>
    <row r="615" spans="4:13" x14ac:dyDescent="0.25">
      <c r="D615" s="30" t="s">
        <v>347</v>
      </c>
      <c r="E615" s="2">
        <v>1418</v>
      </c>
      <c r="F615" s="2">
        <v>467</v>
      </c>
      <c r="G615" s="2">
        <v>83</v>
      </c>
      <c r="H615" s="1">
        <f t="shared" si="129"/>
        <v>1968</v>
      </c>
      <c r="I615" s="1">
        <f t="shared" si="130"/>
        <v>1885</v>
      </c>
      <c r="J615" s="12">
        <f t="shared" si="131"/>
        <v>0.95782520325203258</v>
      </c>
      <c r="K615" s="12">
        <f t="shared" si="132"/>
        <v>0.75225464190981428</v>
      </c>
      <c r="L615" s="12">
        <f t="shared" si="133"/>
        <v>0.24774535809018566</v>
      </c>
      <c r="M615" s="12">
        <f t="shared" si="134"/>
        <v>4.217479674796748E-2</v>
      </c>
    </row>
    <row r="616" spans="4:13" x14ac:dyDescent="0.25">
      <c r="D616" s="30" t="s">
        <v>352</v>
      </c>
      <c r="E616" s="2">
        <v>1204</v>
      </c>
      <c r="F616" s="2">
        <v>336</v>
      </c>
      <c r="G616" s="2">
        <v>66</v>
      </c>
      <c r="H616" s="1">
        <f t="shared" si="129"/>
        <v>1606</v>
      </c>
      <c r="I616" s="1">
        <f t="shared" si="130"/>
        <v>1540</v>
      </c>
      <c r="J616" s="12">
        <f t="shared" si="131"/>
        <v>0.95890410958904104</v>
      </c>
      <c r="K616" s="12">
        <f t="shared" si="132"/>
        <v>0.78181818181818186</v>
      </c>
      <c r="L616" s="12">
        <f t="shared" si="133"/>
        <v>0.21818181818181817</v>
      </c>
      <c r="M616" s="12">
        <f t="shared" si="134"/>
        <v>4.1095890410958902E-2</v>
      </c>
    </row>
    <row r="617" spans="4:13" x14ac:dyDescent="0.25">
      <c r="D617" s="30" t="s">
        <v>354</v>
      </c>
      <c r="E617" s="2">
        <v>310</v>
      </c>
      <c r="F617" s="2">
        <v>115</v>
      </c>
      <c r="G617" s="2">
        <v>20</v>
      </c>
      <c r="H617" s="1">
        <f t="shared" si="129"/>
        <v>445</v>
      </c>
      <c r="I617" s="1">
        <f t="shared" si="130"/>
        <v>425</v>
      </c>
      <c r="J617" s="12">
        <f t="shared" si="131"/>
        <v>0.9550561797752809</v>
      </c>
      <c r="K617" s="12">
        <f t="shared" si="132"/>
        <v>0.72941176470588232</v>
      </c>
      <c r="L617" s="12">
        <f t="shared" si="133"/>
        <v>0.27058823529411763</v>
      </c>
      <c r="M617" s="12">
        <f t="shared" si="134"/>
        <v>4.49438202247191E-2</v>
      </c>
    </row>
    <row r="618" spans="4:13" x14ac:dyDescent="0.25">
      <c r="D618" s="30" t="s">
        <v>355</v>
      </c>
      <c r="E618" s="2">
        <v>1280</v>
      </c>
      <c r="F618" s="2">
        <v>490</v>
      </c>
      <c r="G618" s="2">
        <v>175</v>
      </c>
      <c r="H618" s="1">
        <f t="shared" si="129"/>
        <v>1945</v>
      </c>
      <c r="I618" s="1">
        <f t="shared" si="130"/>
        <v>1770</v>
      </c>
      <c r="J618" s="12">
        <f t="shared" si="131"/>
        <v>0.91002570694087404</v>
      </c>
      <c r="K618" s="12">
        <f t="shared" si="132"/>
        <v>0.7231638418079096</v>
      </c>
      <c r="L618" s="12">
        <f t="shared" si="133"/>
        <v>0.2768361581920904</v>
      </c>
      <c r="M618" s="12">
        <f t="shared" si="134"/>
        <v>8.9974293059125965E-2</v>
      </c>
    </row>
    <row r="619" spans="4:13" x14ac:dyDescent="0.25">
      <c r="D619" s="20" t="s">
        <v>360</v>
      </c>
      <c r="E619" s="2">
        <v>755</v>
      </c>
      <c r="F619" s="2">
        <v>392</v>
      </c>
      <c r="G619" s="2">
        <v>71</v>
      </c>
      <c r="H619" s="1">
        <f t="shared" ref="H619:H622" si="135">+SUM(E619:G619)</f>
        <v>1218</v>
      </c>
      <c r="I619" s="1">
        <f t="shared" ref="I619:I622" si="136">+E619+F619</f>
        <v>1147</v>
      </c>
      <c r="J619" s="12">
        <f t="shared" ref="J619:J622" si="137">+I619/H619</f>
        <v>0.94170771756978655</v>
      </c>
      <c r="K619" s="12">
        <f t="shared" ref="K619:K622" si="138">+E619/I619</f>
        <v>0.6582388840453357</v>
      </c>
      <c r="L619" s="12">
        <f t="shared" ref="L619:L622" si="139">+F619/I619</f>
        <v>0.34176111595466435</v>
      </c>
      <c r="M619" s="12">
        <f t="shared" ref="M619:M622" si="140">+G619/H619</f>
        <v>5.8292282430213463E-2</v>
      </c>
    </row>
    <row r="620" spans="4:13" x14ac:dyDescent="0.25">
      <c r="D620" s="20" t="s">
        <v>366</v>
      </c>
      <c r="E620" s="2">
        <v>2104</v>
      </c>
      <c r="F620" s="2">
        <v>356</v>
      </c>
      <c r="G620" s="2">
        <v>93</v>
      </c>
      <c r="H620" s="1">
        <f t="shared" si="135"/>
        <v>2553</v>
      </c>
      <c r="I620" s="1">
        <f t="shared" si="136"/>
        <v>2460</v>
      </c>
      <c r="J620" s="12">
        <f t="shared" si="137"/>
        <v>0.96357226792009398</v>
      </c>
      <c r="K620" s="12">
        <f t="shared" si="138"/>
        <v>0.8552845528455284</v>
      </c>
      <c r="L620" s="12">
        <f t="shared" si="139"/>
        <v>0.14471544715447154</v>
      </c>
      <c r="M620" s="12">
        <f t="shared" si="140"/>
        <v>3.6427732079905996E-2</v>
      </c>
    </row>
    <row r="621" spans="4:13" x14ac:dyDescent="0.25">
      <c r="D621" s="20" t="s">
        <v>370</v>
      </c>
      <c r="E621" s="2">
        <v>1245</v>
      </c>
      <c r="F621" s="2">
        <v>604</v>
      </c>
      <c r="G621" s="2">
        <v>73</v>
      </c>
      <c r="H621" s="1">
        <f t="shared" si="135"/>
        <v>1922</v>
      </c>
      <c r="I621" s="1">
        <f t="shared" si="136"/>
        <v>1849</v>
      </c>
      <c r="J621" s="12">
        <f t="shared" si="137"/>
        <v>0.96201873048907394</v>
      </c>
      <c r="K621" s="12">
        <f t="shared" si="138"/>
        <v>0.67333693888588431</v>
      </c>
      <c r="L621" s="12">
        <f t="shared" si="139"/>
        <v>0.32666306111411575</v>
      </c>
      <c r="M621" s="12">
        <f t="shared" si="140"/>
        <v>3.7981269510926119E-2</v>
      </c>
    </row>
    <row r="622" spans="4:13" x14ac:dyDescent="0.25">
      <c r="D622" s="20" t="s">
        <v>393</v>
      </c>
      <c r="E622" s="2">
        <v>299</v>
      </c>
      <c r="F622" s="2">
        <v>192</v>
      </c>
      <c r="G622" s="2">
        <v>23</v>
      </c>
      <c r="H622" s="1">
        <f t="shared" si="135"/>
        <v>514</v>
      </c>
      <c r="I622" s="1">
        <f t="shared" si="136"/>
        <v>491</v>
      </c>
      <c r="J622" s="12">
        <f t="shared" si="137"/>
        <v>0.95525291828793779</v>
      </c>
      <c r="K622" s="12">
        <f t="shared" si="138"/>
        <v>0.6089613034623218</v>
      </c>
      <c r="L622" s="12">
        <f t="shared" si="139"/>
        <v>0.3910386965376782</v>
      </c>
      <c r="M622" s="12">
        <f t="shared" si="140"/>
        <v>4.4747081712062257E-2</v>
      </c>
    </row>
    <row r="623" spans="4:13" x14ac:dyDescent="0.25">
      <c r="D623" s="20" t="s">
        <v>373</v>
      </c>
      <c r="E623" s="2">
        <v>1534</v>
      </c>
      <c r="F623" s="2">
        <v>547</v>
      </c>
      <c r="G623" s="2">
        <v>105</v>
      </c>
      <c r="H623" s="1">
        <f t="shared" ref="H623:H626" si="141">+SUM(E623:G623)</f>
        <v>2186</v>
      </c>
      <c r="I623" s="1">
        <f t="shared" ref="I623:I626" si="142">+E623+F623</f>
        <v>2081</v>
      </c>
      <c r="J623" s="12">
        <f t="shared" ref="J623:J626" si="143">+I623/H623</f>
        <v>0.9519670631290027</v>
      </c>
      <c r="K623" s="12">
        <f t="shared" ref="K623:K626" si="144">+E623/I623</f>
        <v>0.73714560307544452</v>
      </c>
      <c r="L623" s="12">
        <f t="shared" ref="L623:L626" si="145">+F623/I623</f>
        <v>0.26285439692455548</v>
      </c>
      <c r="M623" s="12">
        <f t="shared" ref="M623:M626" si="146">+G623/H623</f>
        <v>4.8032936870997259E-2</v>
      </c>
    </row>
    <row r="624" spans="4:13" x14ac:dyDescent="0.25">
      <c r="D624" s="20" t="s">
        <v>376</v>
      </c>
      <c r="E624" s="2">
        <v>1498</v>
      </c>
      <c r="F624" s="2">
        <v>618</v>
      </c>
      <c r="G624" s="2">
        <v>57</v>
      </c>
      <c r="H624" s="1">
        <f t="shared" si="141"/>
        <v>2173</v>
      </c>
      <c r="I624" s="1">
        <f t="shared" si="142"/>
        <v>2116</v>
      </c>
      <c r="J624" s="12">
        <f t="shared" si="143"/>
        <v>0.97376898297284864</v>
      </c>
      <c r="K624" s="12">
        <f t="shared" si="144"/>
        <v>0.70793950850661624</v>
      </c>
      <c r="L624" s="12">
        <f t="shared" si="145"/>
        <v>0.29206049149338376</v>
      </c>
      <c r="M624" s="12">
        <f t="shared" si="146"/>
        <v>2.6231017027151405E-2</v>
      </c>
    </row>
    <row r="625" spans="4:13" x14ac:dyDescent="0.25">
      <c r="D625" s="20" t="s">
        <v>379</v>
      </c>
      <c r="E625" s="2">
        <v>1129</v>
      </c>
      <c r="F625" s="2">
        <v>460</v>
      </c>
      <c r="G625" s="2">
        <v>136</v>
      </c>
      <c r="H625" s="1">
        <f t="shared" si="141"/>
        <v>1725</v>
      </c>
      <c r="I625" s="1">
        <f t="shared" si="142"/>
        <v>1589</v>
      </c>
      <c r="J625" s="12">
        <f t="shared" si="143"/>
        <v>0.92115942028985509</v>
      </c>
      <c r="K625" s="12">
        <f t="shared" si="144"/>
        <v>0.710509754562618</v>
      </c>
      <c r="L625" s="12">
        <f t="shared" si="145"/>
        <v>0.289490245437382</v>
      </c>
      <c r="M625" s="12">
        <f t="shared" si="146"/>
        <v>7.8840579710144923E-2</v>
      </c>
    </row>
    <row r="626" spans="4:13" x14ac:dyDescent="0.25">
      <c r="D626" s="20" t="s">
        <v>381</v>
      </c>
      <c r="E626" s="2">
        <v>754</v>
      </c>
      <c r="F626" s="2">
        <v>261</v>
      </c>
      <c r="G626" s="2">
        <v>61</v>
      </c>
      <c r="H626" s="1">
        <f t="shared" si="141"/>
        <v>1076</v>
      </c>
      <c r="I626" s="1">
        <f t="shared" si="142"/>
        <v>1015</v>
      </c>
      <c r="J626" s="12">
        <f t="shared" si="143"/>
        <v>0.94330855018587356</v>
      </c>
      <c r="K626" s="12">
        <f t="shared" si="144"/>
        <v>0.74285714285714288</v>
      </c>
      <c r="L626" s="12">
        <f t="shared" si="145"/>
        <v>0.25714285714285712</v>
      </c>
      <c r="M626" s="12">
        <f t="shared" si="146"/>
        <v>5.6691449814126396E-2</v>
      </c>
    </row>
    <row r="627" spans="4:13" x14ac:dyDescent="0.25">
      <c r="D627" s="20" t="s">
        <v>384</v>
      </c>
      <c r="E627" s="2">
        <v>452</v>
      </c>
      <c r="F627" s="2">
        <v>93</v>
      </c>
      <c r="G627" s="2">
        <v>20</v>
      </c>
      <c r="H627" s="1">
        <f t="shared" ref="H627:H632" si="147">+SUM(E627:G627)</f>
        <v>565</v>
      </c>
      <c r="I627" s="1">
        <f t="shared" ref="I627:I632" si="148">+E627+F627</f>
        <v>545</v>
      </c>
      <c r="J627" s="12">
        <f t="shared" ref="J627:J632" si="149">+I627/H627</f>
        <v>0.96460176991150437</v>
      </c>
      <c r="K627" s="12">
        <f t="shared" ref="K627:K632" si="150">+E627/I627</f>
        <v>0.82935779816513766</v>
      </c>
      <c r="L627" s="12">
        <f t="shared" ref="L627:L632" si="151">+F627/I627</f>
        <v>0.17064220183486239</v>
      </c>
      <c r="M627" s="12">
        <f t="shared" ref="M627:M632" si="152">+G627/H627</f>
        <v>3.5398230088495575E-2</v>
      </c>
    </row>
    <row r="628" spans="4:13" x14ac:dyDescent="0.25">
      <c r="D628" s="20" t="s">
        <v>385</v>
      </c>
      <c r="E628" s="2">
        <v>709</v>
      </c>
      <c r="F628" s="2">
        <v>183</v>
      </c>
      <c r="G628" s="2">
        <v>28</v>
      </c>
      <c r="H628" s="1">
        <f t="shared" si="147"/>
        <v>920</v>
      </c>
      <c r="I628" s="1">
        <f t="shared" si="148"/>
        <v>892</v>
      </c>
      <c r="J628" s="12">
        <f t="shared" si="149"/>
        <v>0.9695652173913043</v>
      </c>
      <c r="K628" s="12">
        <f t="shared" si="150"/>
        <v>0.79484304932735428</v>
      </c>
      <c r="L628" s="12">
        <f t="shared" si="151"/>
        <v>0.20515695067264575</v>
      </c>
      <c r="M628" s="12">
        <f t="shared" si="152"/>
        <v>3.0434782608695653E-2</v>
      </c>
    </row>
    <row r="629" spans="4:13" x14ac:dyDescent="0.25">
      <c r="D629" s="20" t="s">
        <v>386</v>
      </c>
      <c r="E629" s="2">
        <v>498</v>
      </c>
      <c r="F629" s="2">
        <v>172</v>
      </c>
      <c r="G629" s="2">
        <v>20</v>
      </c>
      <c r="H629" s="1">
        <f t="shared" si="147"/>
        <v>690</v>
      </c>
      <c r="I629" s="1">
        <f t="shared" si="148"/>
        <v>670</v>
      </c>
      <c r="J629" s="12">
        <f t="shared" si="149"/>
        <v>0.97101449275362317</v>
      </c>
      <c r="K629" s="12">
        <f t="shared" si="150"/>
        <v>0.74328358208955225</v>
      </c>
      <c r="L629" s="12">
        <f t="shared" si="151"/>
        <v>0.25671641791044775</v>
      </c>
      <c r="M629" s="12">
        <f t="shared" si="152"/>
        <v>2.8985507246376812E-2</v>
      </c>
    </row>
    <row r="630" spans="4:13" x14ac:dyDescent="0.25">
      <c r="D630" s="20" t="s">
        <v>387</v>
      </c>
      <c r="E630" s="2">
        <v>541</v>
      </c>
      <c r="F630" s="2">
        <v>207</v>
      </c>
      <c r="G630" s="2">
        <v>72</v>
      </c>
      <c r="H630" s="1">
        <f t="shared" si="147"/>
        <v>820</v>
      </c>
      <c r="I630" s="1">
        <f t="shared" si="148"/>
        <v>748</v>
      </c>
      <c r="J630" s="12">
        <f t="shared" si="149"/>
        <v>0.91219512195121955</v>
      </c>
      <c r="K630" s="12">
        <f t="shared" si="150"/>
        <v>0.7232620320855615</v>
      </c>
      <c r="L630" s="12">
        <f t="shared" si="151"/>
        <v>0.2767379679144385</v>
      </c>
      <c r="M630" s="12">
        <f t="shared" si="152"/>
        <v>8.7804878048780483E-2</v>
      </c>
    </row>
    <row r="631" spans="4:13" x14ac:dyDescent="0.25">
      <c r="D631" s="20" t="s">
        <v>388</v>
      </c>
      <c r="E631" s="2">
        <v>678</v>
      </c>
      <c r="F631" s="2">
        <v>413</v>
      </c>
      <c r="G631" s="2">
        <v>65</v>
      </c>
      <c r="H631" s="1">
        <f t="shared" si="147"/>
        <v>1156</v>
      </c>
      <c r="I631" s="1">
        <f t="shared" si="148"/>
        <v>1091</v>
      </c>
      <c r="J631" s="12">
        <f t="shared" si="149"/>
        <v>0.94377162629757783</v>
      </c>
      <c r="K631" s="12">
        <f t="shared" si="150"/>
        <v>0.6214482126489459</v>
      </c>
      <c r="L631" s="12">
        <f t="shared" si="151"/>
        <v>0.3785517873510541</v>
      </c>
      <c r="M631" s="12">
        <f t="shared" si="152"/>
        <v>5.6228373702422146E-2</v>
      </c>
    </row>
    <row r="632" spans="4:13" s="36" customFormat="1" x14ac:dyDescent="0.25">
      <c r="D632" s="37" t="s">
        <v>278</v>
      </c>
      <c r="E632" s="37">
        <f>+SUM(E563:E631)</f>
        <v>106864</v>
      </c>
      <c r="F632" s="37">
        <f t="shared" ref="F632:G632" si="153">+SUM(F563:F631)</f>
        <v>23346</v>
      </c>
      <c r="G632" s="37">
        <f t="shared" si="153"/>
        <v>3631</v>
      </c>
      <c r="H632" s="1">
        <f t="shared" si="147"/>
        <v>133841</v>
      </c>
      <c r="I632" s="1">
        <f t="shared" si="148"/>
        <v>130210</v>
      </c>
      <c r="J632" s="12">
        <f t="shared" si="149"/>
        <v>0.97287079445013114</v>
      </c>
      <c r="K632" s="12">
        <f t="shared" si="150"/>
        <v>0.82070501497580828</v>
      </c>
      <c r="L632" s="12">
        <f t="shared" si="151"/>
        <v>0.17929498502419169</v>
      </c>
      <c r="M632" s="12">
        <f t="shared" si="152"/>
        <v>2.7129205549868873E-2</v>
      </c>
    </row>
  </sheetData>
  <sortState xmlns:xlrd2="http://schemas.microsoft.com/office/spreadsheetml/2017/richdata2" ref="D563:M618">
    <sortCondition ref="D563:D618"/>
  </sortState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81436-A928-40B2-9A57-29A8FDA348EE}">
  <dimension ref="A1:J751"/>
  <sheetViews>
    <sheetView topLeftCell="A255" workbookViewId="0">
      <selection activeCell="E16" sqref="E16:E18"/>
    </sheetView>
  </sheetViews>
  <sheetFormatPr baseColWidth="10" defaultColWidth="8.85546875" defaultRowHeight="15" x14ac:dyDescent="0.25"/>
  <cols>
    <col min="1" max="1" width="18.28515625" bestFit="1" customWidth="1"/>
    <col min="2" max="2" width="24" customWidth="1"/>
    <col min="4" max="4" width="13.7109375" customWidth="1"/>
  </cols>
  <sheetData>
    <row r="1" spans="1:10" x14ac:dyDescent="0.25">
      <c r="A1" s="27" t="s">
        <v>0</v>
      </c>
      <c r="B1" s="27" t="s">
        <v>2</v>
      </c>
      <c r="C1" s="27" t="s">
        <v>4</v>
      </c>
      <c r="D1" s="27" t="s">
        <v>465</v>
      </c>
      <c r="E1" s="27" t="s">
        <v>5</v>
      </c>
      <c r="F1" s="27" t="s">
        <v>6</v>
      </c>
      <c r="G1" s="27" t="s">
        <v>464</v>
      </c>
      <c r="H1" s="27" t="s">
        <v>264</v>
      </c>
      <c r="I1" s="27" t="s">
        <v>7</v>
      </c>
      <c r="J1" s="27" t="s">
        <v>8</v>
      </c>
    </row>
    <row r="2" spans="1:10" x14ac:dyDescent="0.25">
      <c r="A2" s="28" t="s">
        <v>9</v>
      </c>
      <c r="B2" s="1" t="s">
        <v>11</v>
      </c>
      <c r="C2" s="1" t="s">
        <v>13</v>
      </c>
      <c r="D2" s="1"/>
      <c r="E2" s="1">
        <v>159</v>
      </c>
      <c r="F2" s="1">
        <v>36</v>
      </c>
      <c r="G2" s="1">
        <v>5</v>
      </c>
      <c r="H2" s="1">
        <v>7</v>
      </c>
      <c r="I2" s="1">
        <v>2</v>
      </c>
      <c r="J2" s="1">
        <v>0</v>
      </c>
    </row>
    <row r="3" spans="1:10" x14ac:dyDescent="0.25">
      <c r="A3" s="28" t="s">
        <v>9</v>
      </c>
      <c r="B3" s="1" t="s">
        <v>11</v>
      </c>
      <c r="C3" s="1" t="s">
        <v>14</v>
      </c>
      <c r="D3" s="1"/>
      <c r="E3" s="1">
        <v>116</v>
      </c>
      <c r="F3" s="1">
        <v>23</v>
      </c>
      <c r="G3" s="1">
        <v>3</v>
      </c>
      <c r="H3" s="1">
        <v>8</v>
      </c>
      <c r="I3" s="1">
        <v>3</v>
      </c>
      <c r="J3" s="1">
        <v>0</v>
      </c>
    </row>
    <row r="4" spans="1:10" x14ac:dyDescent="0.25">
      <c r="A4" s="28" t="s">
        <v>9</v>
      </c>
      <c r="B4" s="1" t="s">
        <v>11</v>
      </c>
      <c r="C4" s="1" t="s">
        <v>15</v>
      </c>
      <c r="D4" s="1"/>
      <c r="E4" s="1">
        <v>131</v>
      </c>
      <c r="F4" s="1">
        <v>29</v>
      </c>
      <c r="G4" s="1">
        <v>0</v>
      </c>
      <c r="H4" s="1">
        <v>14</v>
      </c>
      <c r="I4" s="1">
        <v>3</v>
      </c>
      <c r="J4" s="1">
        <v>1</v>
      </c>
    </row>
    <row r="5" spans="1:10" x14ac:dyDescent="0.25">
      <c r="A5" s="28" t="s">
        <v>9</v>
      </c>
      <c r="B5" s="1" t="s">
        <v>16</v>
      </c>
      <c r="C5" s="1" t="s">
        <v>14</v>
      </c>
      <c r="D5" s="1"/>
      <c r="E5" s="1">
        <v>145</v>
      </c>
      <c r="F5" s="1">
        <v>22</v>
      </c>
      <c r="G5" s="1">
        <v>0</v>
      </c>
      <c r="H5" s="1">
        <v>49</v>
      </c>
      <c r="I5" s="1">
        <v>39</v>
      </c>
      <c r="J5" s="1">
        <v>0</v>
      </c>
    </row>
    <row r="6" spans="1:10" x14ac:dyDescent="0.25">
      <c r="A6" s="28" t="s">
        <v>9</v>
      </c>
      <c r="B6" s="1" t="s">
        <v>16</v>
      </c>
      <c r="C6" s="1" t="s">
        <v>13</v>
      </c>
      <c r="D6" s="1"/>
      <c r="E6" s="1">
        <v>154</v>
      </c>
      <c r="F6" s="1">
        <v>22</v>
      </c>
      <c r="G6" s="1">
        <v>4</v>
      </c>
      <c r="H6" s="1">
        <v>47</v>
      </c>
      <c r="I6" s="1">
        <v>39</v>
      </c>
      <c r="J6" s="1">
        <v>21</v>
      </c>
    </row>
    <row r="7" spans="1:10" x14ac:dyDescent="0.25">
      <c r="A7" s="28" t="s">
        <v>9</v>
      </c>
      <c r="B7" s="1" t="s">
        <v>16</v>
      </c>
      <c r="C7" s="1" t="s">
        <v>15</v>
      </c>
      <c r="D7" s="1"/>
      <c r="E7" s="1">
        <v>165</v>
      </c>
      <c r="F7" s="1">
        <v>27</v>
      </c>
      <c r="G7" s="1">
        <v>2</v>
      </c>
      <c r="H7" s="1">
        <v>16</v>
      </c>
      <c r="I7" s="1">
        <v>4</v>
      </c>
      <c r="J7" s="1">
        <v>0</v>
      </c>
    </row>
    <row r="8" spans="1:10" x14ac:dyDescent="0.25">
      <c r="A8" s="28" t="s">
        <v>9</v>
      </c>
      <c r="B8" s="1" t="s">
        <v>18</v>
      </c>
      <c r="C8" s="1" t="s">
        <v>13</v>
      </c>
      <c r="D8" s="1"/>
      <c r="E8" s="1">
        <v>137</v>
      </c>
      <c r="F8" s="1">
        <v>14</v>
      </c>
      <c r="G8" s="1">
        <v>5</v>
      </c>
      <c r="H8" s="1">
        <v>47</v>
      </c>
      <c r="I8" s="1">
        <v>28</v>
      </c>
      <c r="J8" s="1">
        <v>3</v>
      </c>
    </row>
    <row r="9" spans="1:10" x14ac:dyDescent="0.25">
      <c r="A9" s="28" t="s">
        <v>9</v>
      </c>
      <c r="B9" s="1" t="s">
        <v>18</v>
      </c>
      <c r="C9" s="1" t="s">
        <v>15</v>
      </c>
      <c r="D9" s="1"/>
      <c r="E9" s="1">
        <v>65</v>
      </c>
      <c r="F9" s="1">
        <v>11</v>
      </c>
      <c r="G9" s="1">
        <v>0</v>
      </c>
      <c r="H9" s="1">
        <v>9</v>
      </c>
      <c r="I9" s="1">
        <v>4</v>
      </c>
      <c r="J9" s="1">
        <v>0</v>
      </c>
    </row>
    <row r="10" spans="1:10" x14ac:dyDescent="0.25">
      <c r="A10" s="28" t="s">
        <v>9</v>
      </c>
      <c r="B10" s="1" t="s">
        <v>18</v>
      </c>
      <c r="C10" s="1" t="s">
        <v>14</v>
      </c>
      <c r="D10" s="1"/>
      <c r="E10" s="1">
        <v>97</v>
      </c>
      <c r="F10" s="1">
        <v>13</v>
      </c>
      <c r="G10" s="1">
        <v>1</v>
      </c>
      <c r="H10" s="1">
        <v>2</v>
      </c>
      <c r="I10" s="1">
        <v>1</v>
      </c>
      <c r="J10" s="1">
        <v>0</v>
      </c>
    </row>
    <row r="11" spans="1:10" x14ac:dyDescent="0.25">
      <c r="A11" s="28" t="s">
        <v>22</v>
      </c>
      <c r="B11" s="1" t="s">
        <v>24</v>
      </c>
      <c r="C11" s="1" t="s">
        <v>15</v>
      </c>
      <c r="D11" s="1"/>
      <c r="E11" s="1">
        <v>260</v>
      </c>
      <c r="F11" s="1">
        <v>27</v>
      </c>
      <c r="G11" s="1">
        <v>1</v>
      </c>
      <c r="H11" s="1">
        <v>4</v>
      </c>
      <c r="I11" s="1">
        <v>3</v>
      </c>
      <c r="J11" s="1">
        <v>0</v>
      </c>
    </row>
    <row r="12" spans="1:10" x14ac:dyDescent="0.25">
      <c r="A12" s="28" t="s">
        <v>22</v>
      </c>
      <c r="B12" s="1" t="s">
        <v>24</v>
      </c>
      <c r="C12" s="1" t="s">
        <v>13</v>
      </c>
      <c r="D12" s="1"/>
      <c r="E12" s="1">
        <v>180</v>
      </c>
      <c r="F12" s="1">
        <v>22</v>
      </c>
      <c r="G12" s="1">
        <v>0</v>
      </c>
      <c r="H12" s="1">
        <v>3</v>
      </c>
      <c r="I12" s="1">
        <v>2</v>
      </c>
      <c r="J12" s="1">
        <v>0</v>
      </c>
    </row>
    <row r="13" spans="1:10" x14ac:dyDescent="0.25">
      <c r="A13" s="28" t="s">
        <v>22</v>
      </c>
      <c r="B13" s="1" t="s">
        <v>24</v>
      </c>
      <c r="C13" s="1" t="s">
        <v>14</v>
      </c>
      <c r="D13" s="1"/>
      <c r="E13" s="1">
        <v>190</v>
      </c>
      <c r="F13" s="1">
        <v>18</v>
      </c>
      <c r="G13" s="1">
        <v>1</v>
      </c>
      <c r="H13" s="1">
        <v>7</v>
      </c>
      <c r="I13" s="1">
        <v>4</v>
      </c>
      <c r="J13" s="1">
        <v>0</v>
      </c>
    </row>
    <row r="14" spans="1:10" x14ac:dyDescent="0.25">
      <c r="A14" s="28" t="s">
        <v>22</v>
      </c>
      <c r="B14" s="1" t="s">
        <v>26</v>
      </c>
      <c r="C14" s="1" t="s">
        <v>14</v>
      </c>
      <c r="D14" s="1"/>
      <c r="E14" s="1">
        <v>230</v>
      </c>
      <c r="F14" s="1">
        <v>12</v>
      </c>
      <c r="G14" s="1">
        <v>0</v>
      </c>
      <c r="H14" s="1">
        <v>5</v>
      </c>
      <c r="I14" s="1">
        <v>6</v>
      </c>
      <c r="J14" s="1">
        <v>0</v>
      </c>
    </row>
    <row r="15" spans="1:10" x14ac:dyDescent="0.25">
      <c r="A15" s="28" t="s">
        <v>22</v>
      </c>
      <c r="B15" s="1" t="s">
        <v>26</v>
      </c>
      <c r="C15" s="1" t="s">
        <v>15</v>
      </c>
      <c r="D15" s="1"/>
      <c r="E15" s="1">
        <v>230</v>
      </c>
      <c r="F15" s="1">
        <v>19</v>
      </c>
      <c r="G15" s="1">
        <v>0</v>
      </c>
      <c r="H15" s="1">
        <v>10</v>
      </c>
      <c r="I15" s="1">
        <v>6</v>
      </c>
      <c r="J15" s="1">
        <v>0</v>
      </c>
    </row>
    <row r="16" spans="1:10" x14ac:dyDescent="0.25">
      <c r="A16" s="28" t="s">
        <v>22</v>
      </c>
      <c r="B16" s="1" t="s">
        <v>26</v>
      </c>
      <c r="C16" s="1" t="s">
        <v>29</v>
      </c>
      <c r="D16" s="1"/>
      <c r="E16" s="1">
        <v>210</v>
      </c>
      <c r="F16" s="1">
        <v>21</v>
      </c>
      <c r="G16" s="1">
        <v>2</v>
      </c>
      <c r="H16" s="1">
        <v>9</v>
      </c>
      <c r="I16" s="1">
        <v>8</v>
      </c>
      <c r="J16" s="1">
        <v>0</v>
      </c>
    </row>
    <row r="17" spans="1:10" x14ac:dyDescent="0.25">
      <c r="A17" s="28" t="s">
        <v>22</v>
      </c>
      <c r="B17" s="1" t="s">
        <v>30</v>
      </c>
      <c r="C17" s="1" t="s">
        <v>14</v>
      </c>
      <c r="D17" s="1"/>
      <c r="E17" s="1">
        <v>360</v>
      </c>
      <c r="F17" s="1">
        <v>54</v>
      </c>
      <c r="G17" s="1">
        <v>2</v>
      </c>
      <c r="H17" s="1">
        <v>25</v>
      </c>
      <c r="I17" s="1">
        <v>36</v>
      </c>
      <c r="J17" s="1">
        <v>1</v>
      </c>
    </row>
    <row r="18" spans="1:10" x14ac:dyDescent="0.25">
      <c r="A18" s="28" t="s">
        <v>22</v>
      </c>
      <c r="B18" s="1" t="s">
        <v>30</v>
      </c>
      <c r="C18" s="1" t="s">
        <v>15</v>
      </c>
      <c r="D18" s="1"/>
      <c r="E18" s="1">
        <v>310</v>
      </c>
      <c r="F18" s="1">
        <v>46</v>
      </c>
      <c r="G18" s="1">
        <v>5</v>
      </c>
      <c r="H18" s="1">
        <v>17</v>
      </c>
      <c r="I18" s="1">
        <v>17</v>
      </c>
      <c r="J18" s="1">
        <v>0</v>
      </c>
    </row>
    <row r="19" spans="1:10" x14ac:dyDescent="0.25">
      <c r="A19" s="28" t="s">
        <v>22</v>
      </c>
      <c r="B19" s="1" t="s">
        <v>30</v>
      </c>
      <c r="C19" s="1" t="s">
        <v>13</v>
      </c>
      <c r="D19" s="1"/>
      <c r="E19" s="1">
        <v>149</v>
      </c>
      <c r="F19" s="1">
        <v>20</v>
      </c>
      <c r="G19" s="1">
        <v>1</v>
      </c>
      <c r="H19" s="1">
        <v>0</v>
      </c>
      <c r="I19" s="1">
        <v>0</v>
      </c>
      <c r="J19" s="1">
        <v>0</v>
      </c>
    </row>
    <row r="20" spans="1:10" x14ac:dyDescent="0.25">
      <c r="A20" s="28" t="s">
        <v>33</v>
      </c>
      <c r="B20" s="1" t="s">
        <v>34</v>
      </c>
      <c r="C20" s="1" t="s">
        <v>15</v>
      </c>
      <c r="D20" s="1"/>
      <c r="E20" s="1">
        <v>320</v>
      </c>
      <c r="F20" s="1">
        <v>14</v>
      </c>
      <c r="G20" s="1">
        <v>2</v>
      </c>
      <c r="H20" s="1">
        <v>2</v>
      </c>
      <c r="I20" s="1">
        <v>0</v>
      </c>
      <c r="J20" s="1">
        <v>0</v>
      </c>
    </row>
    <row r="21" spans="1:10" x14ac:dyDescent="0.25">
      <c r="A21" s="28" t="s">
        <v>33</v>
      </c>
      <c r="B21" s="1" t="s">
        <v>36</v>
      </c>
      <c r="C21" s="1" t="s">
        <v>14</v>
      </c>
      <c r="D21" s="1"/>
      <c r="E21" s="1">
        <v>280</v>
      </c>
      <c r="F21" s="1">
        <v>34</v>
      </c>
      <c r="G21" s="1">
        <v>1</v>
      </c>
      <c r="H21" s="1">
        <v>14</v>
      </c>
      <c r="I21" s="1">
        <v>22</v>
      </c>
      <c r="J21" s="1">
        <v>0</v>
      </c>
    </row>
    <row r="22" spans="1:10" x14ac:dyDescent="0.25">
      <c r="A22" s="28" t="s">
        <v>33</v>
      </c>
      <c r="B22" s="1" t="s">
        <v>36</v>
      </c>
      <c r="C22" s="1" t="s">
        <v>15</v>
      </c>
      <c r="D22" s="1"/>
      <c r="E22" s="1">
        <v>330</v>
      </c>
      <c r="F22" s="1">
        <v>45</v>
      </c>
      <c r="G22" s="1">
        <v>1</v>
      </c>
      <c r="H22" s="1">
        <v>16</v>
      </c>
      <c r="I22" s="1">
        <v>15</v>
      </c>
      <c r="J22" s="1">
        <v>0</v>
      </c>
    </row>
    <row r="23" spans="1:10" x14ac:dyDescent="0.25">
      <c r="A23" s="28" t="s">
        <v>33</v>
      </c>
      <c r="B23" s="1" t="s">
        <v>36</v>
      </c>
      <c r="C23" s="1" t="s">
        <v>13</v>
      </c>
      <c r="D23" s="1"/>
      <c r="E23" s="1">
        <v>260</v>
      </c>
      <c r="F23" s="1">
        <v>49</v>
      </c>
      <c r="G23" s="1">
        <v>6</v>
      </c>
      <c r="H23" s="1">
        <v>14</v>
      </c>
      <c r="I23" s="1">
        <v>23</v>
      </c>
      <c r="J23" s="1">
        <v>0</v>
      </c>
    </row>
    <row r="24" spans="1:10" x14ac:dyDescent="0.25">
      <c r="A24" s="28" t="s">
        <v>33</v>
      </c>
      <c r="B24" s="1" t="s">
        <v>40</v>
      </c>
      <c r="C24" s="1" t="s">
        <v>15</v>
      </c>
      <c r="D24" s="1"/>
      <c r="E24" s="1">
        <v>290</v>
      </c>
      <c r="F24" s="1">
        <v>27</v>
      </c>
      <c r="G24" s="1">
        <v>1</v>
      </c>
      <c r="H24" s="1">
        <v>8</v>
      </c>
      <c r="I24" s="1">
        <v>15</v>
      </c>
      <c r="J24" s="1">
        <v>0</v>
      </c>
    </row>
    <row r="25" spans="1:10" x14ac:dyDescent="0.25">
      <c r="A25" s="28" t="s">
        <v>33</v>
      </c>
      <c r="B25" s="1" t="s">
        <v>40</v>
      </c>
      <c r="C25" s="1" t="s">
        <v>14</v>
      </c>
      <c r="D25" s="1"/>
      <c r="E25" s="1">
        <v>180</v>
      </c>
      <c r="F25" s="1">
        <v>26</v>
      </c>
      <c r="G25" s="1">
        <v>3</v>
      </c>
      <c r="H25" s="1">
        <v>6</v>
      </c>
      <c r="I25" s="1">
        <v>25</v>
      </c>
      <c r="J25" s="1">
        <v>2</v>
      </c>
    </row>
    <row r="26" spans="1:10" x14ac:dyDescent="0.25">
      <c r="A26" s="28" t="s">
        <v>33</v>
      </c>
      <c r="B26" s="1" t="s">
        <v>40</v>
      </c>
      <c r="C26" s="1" t="s">
        <v>13</v>
      </c>
      <c r="D26" s="1"/>
      <c r="E26" s="1">
        <v>220</v>
      </c>
      <c r="F26" s="1">
        <v>27</v>
      </c>
      <c r="G26" s="1">
        <v>3</v>
      </c>
      <c r="H26" s="1">
        <v>0</v>
      </c>
      <c r="I26" s="1">
        <v>7</v>
      </c>
      <c r="J26" s="1">
        <v>0</v>
      </c>
    </row>
    <row r="27" spans="1:10" x14ac:dyDescent="0.25">
      <c r="A27" s="28" t="s">
        <v>33</v>
      </c>
      <c r="B27" s="1" t="s">
        <v>34</v>
      </c>
      <c r="C27" s="1" t="s">
        <v>14</v>
      </c>
      <c r="D27" s="1"/>
      <c r="E27" s="1">
        <v>160</v>
      </c>
      <c r="F27" s="1">
        <v>13</v>
      </c>
      <c r="G27" s="1">
        <v>2</v>
      </c>
      <c r="H27" s="1">
        <v>7</v>
      </c>
      <c r="I27" s="1">
        <v>5</v>
      </c>
      <c r="J27" s="1">
        <v>0</v>
      </c>
    </row>
    <row r="28" spans="1:10" x14ac:dyDescent="0.25">
      <c r="A28" s="28" t="s">
        <v>33</v>
      </c>
      <c r="B28" s="1" t="s">
        <v>34</v>
      </c>
      <c r="C28" s="1" t="s">
        <v>13</v>
      </c>
      <c r="D28" s="1"/>
      <c r="E28" s="1">
        <v>170</v>
      </c>
      <c r="F28" s="1">
        <v>19</v>
      </c>
      <c r="G28" s="1">
        <v>5</v>
      </c>
      <c r="H28" s="1">
        <v>9</v>
      </c>
      <c r="I28" s="1">
        <v>14</v>
      </c>
      <c r="J28" s="1">
        <v>0</v>
      </c>
    </row>
    <row r="29" spans="1:10" x14ac:dyDescent="0.25">
      <c r="A29" s="28" t="s">
        <v>43</v>
      </c>
      <c r="B29" s="1" t="s">
        <v>44</v>
      </c>
      <c r="C29" s="1" t="s">
        <v>14</v>
      </c>
      <c r="D29" s="1"/>
      <c r="E29" s="1">
        <v>250</v>
      </c>
      <c r="F29" s="1">
        <v>29</v>
      </c>
      <c r="G29" s="1">
        <v>3</v>
      </c>
      <c r="H29" s="1">
        <v>10</v>
      </c>
      <c r="I29" s="1">
        <v>9</v>
      </c>
      <c r="J29" s="1">
        <v>0</v>
      </c>
    </row>
    <row r="30" spans="1:10" x14ac:dyDescent="0.25">
      <c r="A30" s="28" t="s">
        <v>43</v>
      </c>
      <c r="B30" s="1" t="s">
        <v>44</v>
      </c>
      <c r="C30" s="1" t="s">
        <v>13</v>
      </c>
      <c r="D30" s="1"/>
      <c r="E30" s="1">
        <v>330</v>
      </c>
      <c r="F30" s="1">
        <v>40</v>
      </c>
      <c r="G30" s="1">
        <v>2</v>
      </c>
      <c r="H30" s="1">
        <v>21</v>
      </c>
      <c r="I30" s="1">
        <v>31</v>
      </c>
      <c r="J30" s="1">
        <v>2</v>
      </c>
    </row>
    <row r="31" spans="1:10" x14ac:dyDescent="0.25">
      <c r="A31" s="28" t="s">
        <v>43</v>
      </c>
      <c r="B31" s="1" t="s">
        <v>18</v>
      </c>
      <c r="C31" s="1" t="s">
        <v>13</v>
      </c>
      <c r="D31" s="1"/>
      <c r="E31" s="1">
        <v>180</v>
      </c>
      <c r="F31" s="1">
        <v>43</v>
      </c>
      <c r="G31" s="1">
        <v>5</v>
      </c>
      <c r="H31" s="1">
        <v>12</v>
      </c>
      <c r="I31" s="1">
        <v>33</v>
      </c>
      <c r="J31" s="1">
        <v>0</v>
      </c>
    </row>
    <row r="32" spans="1:10" x14ac:dyDescent="0.25">
      <c r="A32" s="28" t="s">
        <v>43</v>
      </c>
      <c r="B32" s="1" t="s">
        <v>18</v>
      </c>
      <c r="C32" s="1" t="s">
        <v>15</v>
      </c>
      <c r="D32" s="1"/>
      <c r="E32" s="1">
        <v>220</v>
      </c>
      <c r="F32" s="1">
        <v>16</v>
      </c>
      <c r="G32" s="1">
        <v>1</v>
      </c>
      <c r="H32" s="1">
        <v>4</v>
      </c>
      <c r="I32" s="1">
        <v>2</v>
      </c>
      <c r="J32" s="1">
        <v>0</v>
      </c>
    </row>
    <row r="33" spans="1:10" x14ac:dyDescent="0.25">
      <c r="A33" s="28" t="s">
        <v>43</v>
      </c>
      <c r="B33" s="1" t="s">
        <v>18</v>
      </c>
      <c r="C33" s="1" t="s">
        <v>14</v>
      </c>
      <c r="D33" s="1"/>
      <c r="E33" s="1">
        <v>270</v>
      </c>
      <c r="F33" s="1">
        <v>49</v>
      </c>
      <c r="G33" s="1">
        <v>2</v>
      </c>
      <c r="H33" s="1">
        <v>6</v>
      </c>
      <c r="I33" s="1">
        <v>6</v>
      </c>
      <c r="J33" s="1">
        <v>0</v>
      </c>
    </row>
    <row r="34" spans="1:10" x14ac:dyDescent="0.25">
      <c r="A34" s="28" t="s">
        <v>43</v>
      </c>
      <c r="B34" s="1" t="s">
        <v>48</v>
      </c>
      <c r="C34" s="1" t="s">
        <v>13</v>
      </c>
      <c r="D34" s="1"/>
      <c r="E34" s="1">
        <v>60</v>
      </c>
      <c r="F34" s="1">
        <v>13</v>
      </c>
      <c r="G34" s="1">
        <v>4</v>
      </c>
      <c r="H34" s="1">
        <v>4</v>
      </c>
      <c r="I34" s="1">
        <v>3</v>
      </c>
      <c r="J34" s="1">
        <v>0</v>
      </c>
    </row>
    <row r="35" spans="1:10" x14ac:dyDescent="0.25">
      <c r="A35" s="28" t="s">
        <v>43</v>
      </c>
      <c r="B35" s="1" t="s">
        <v>48</v>
      </c>
      <c r="C35" s="1" t="s">
        <v>15</v>
      </c>
      <c r="D35" s="1"/>
      <c r="E35" s="1">
        <v>190</v>
      </c>
      <c r="F35" s="1">
        <v>21</v>
      </c>
      <c r="G35" s="1">
        <v>3</v>
      </c>
      <c r="H35" s="1">
        <v>2</v>
      </c>
      <c r="I35" s="1">
        <v>0</v>
      </c>
      <c r="J35" s="1">
        <v>0</v>
      </c>
    </row>
    <row r="36" spans="1:10" x14ac:dyDescent="0.25">
      <c r="A36" s="28" t="s">
        <v>43</v>
      </c>
      <c r="B36" s="1" t="s">
        <v>48</v>
      </c>
      <c r="C36" s="1" t="s">
        <v>14</v>
      </c>
      <c r="D36" s="1"/>
      <c r="E36" s="1">
        <v>260</v>
      </c>
      <c r="F36" s="1">
        <v>37</v>
      </c>
      <c r="G36" s="1">
        <v>3</v>
      </c>
      <c r="H36" s="1">
        <v>8</v>
      </c>
      <c r="I36" s="1">
        <v>12</v>
      </c>
      <c r="J36" s="1">
        <v>0</v>
      </c>
    </row>
    <row r="37" spans="1:10" x14ac:dyDescent="0.25">
      <c r="A37" s="28" t="s">
        <v>43</v>
      </c>
      <c r="B37" s="1" t="s">
        <v>44</v>
      </c>
      <c r="C37" s="1" t="s">
        <v>15</v>
      </c>
      <c r="D37" s="1"/>
      <c r="E37" s="1">
        <v>440</v>
      </c>
      <c r="F37" s="1">
        <v>16</v>
      </c>
      <c r="G37" s="1">
        <v>0</v>
      </c>
      <c r="H37" s="1">
        <v>2</v>
      </c>
      <c r="I37" s="1">
        <v>6</v>
      </c>
      <c r="J37" s="1">
        <v>0</v>
      </c>
    </row>
    <row r="38" spans="1:10" x14ac:dyDescent="0.25">
      <c r="A38" s="28" t="s">
        <v>43</v>
      </c>
      <c r="B38" s="1" t="s">
        <v>53</v>
      </c>
      <c r="C38" s="1" t="s">
        <v>13</v>
      </c>
      <c r="D38" s="1"/>
      <c r="E38" s="1">
        <v>140</v>
      </c>
      <c r="F38" s="1">
        <v>40</v>
      </c>
      <c r="G38" s="1">
        <v>1</v>
      </c>
      <c r="H38" s="1">
        <v>4</v>
      </c>
      <c r="I38" s="1">
        <v>3</v>
      </c>
      <c r="J38" s="1">
        <v>0</v>
      </c>
    </row>
    <row r="39" spans="1:10" x14ac:dyDescent="0.25">
      <c r="A39" s="28" t="s">
        <v>43</v>
      </c>
      <c r="B39" s="1" t="s">
        <v>53</v>
      </c>
      <c r="C39" s="1" t="s">
        <v>14</v>
      </c>
      <c r="D39" s="1"/>
      <c r="E39" s="1">
        <v>300</v>
      </c>
      <c r="F39" s="1">
        <v>45</v>
      </c>
      <c r="G39" s="1">
        <v>5</v>
      </c>
      <c r="H39" s="1">
        <v>9</v>
      </c>
      <c r="I39" s="1">
        <v>13</v>
      </c>
      <c r="J39" s="1">
        <v>0</v>
      </c>
    </row>
    <row r="40" spans="1:10" x14ac:dyDescent="0.25">
      <c r="A40" s="28" t="s">
        <v>43</v>
      </c>
      <c r="B40" s="1" t="s">
        <v>53</v>
      </c>
      <c r="C40" s="1" t="s">
        <v>15</v>
      </c>
      <c r="D40" s="1"/>
      <c r="E40" s="1">
        <v>420</v>
      </c>
      <c r="F40" s="1">
        <v>38</v>
      </c>
      <c r="G40" s="1">
        <v>0</v>
      </c>
      <c r="H40" s="1">
        <v>4</v>
      </c>
      <c r="I40" s="1">
        <v>3</v>
      </c>
      <c r="J40" s="1">
        <v>0</v>
      </c>
    </row>
    <row r="41" spans="1:10" x14ac:dyDescent="0.25">
      <c r="A41" s="28" t="s">
        <v>57</v>
      </c>
      <c r="B41" s="1" t="s">
        <v>58</v>
      </c>
      <c r="C41" s="1" t="s">
        <v>15</v>
      </c>
      <c r="D41" s="1"/>
      <c r="E41" s="1">
        <v>280</v>
      </c>
      <c r="F41" s="1">
        <v>30</v>
      </c>
      <c r="G41" s="1">
        <v>0</v>
      </c>
      <c r="H41" s="1">
        <v>5</v>
      </c>
      <c r="I41" s="1">
        <v>6</v>
      </c>
      <c r="J41" s="1">
        <v>0</v>
      </c>
    </row>
    <row r="42" spans="1:10" x14ac:dyDescent="0.25">
      <c r="A42" s="28" t="s">
        <v>57</v>
      </c>
      <c r="B42" s="1" t="s">
        <v>58</v>
      </c>
      <c r="C42" s="1" t="s">
        <v>13</v>
      </c>
      <c r="D42" s="1"/>
      <c r="E42" s="1">
        <v>260</v>
      </c>
      <c r="F42" s="1">
        <v>40</v>
      </c>
      <c r="G42" s="1">
        <v>1</v>
      </c>
      <c r="H42" s="1">
        <v>4</v>
      </c>
      <c r="I42" s="1">
        <v>11</v>
      </c>
      <c r="J42" s="1">
        <v>0</v>
      </c>
    </row>
    <row r="43" spans="1:10" x14ac:dyDescent="0.25">
      <c r="A43" s="28" t="s">
        <v>57</v>
      </c>
      <c r="B43" s="1" t="s">
        <v>58</v>
      </c>
      <c r="C43" s="1" t="s">
        <v>14</v>
      </c>
      <c r="D43" s="1"/>
      <c r="E43" s="1">
        <v>300</v>
      </c>
      <c r="F43" s="1">
        <v>61</v>
      </c>
      <c r="G43" s="1">
        <v>2</v>
      </c>
      <c r="H43" s="1">
        <v>7</v>
      </c>
      <c r="I43" s="1">
        <v>6</v>
      </c>
      <c r="J43" s="1">
        <v>1</v>
      </c>
    </row>
    <row r="44" spans="1:10" x14ac:dyDescent="0.25">
      <c r="A44" s="28" t="s">
        <v>57</v>
      </c>
      <c r="B44" s="1" t="s">
        <v>61</v>
      </c>
      <c r="C44" s="1" t="s">
        <v>13</v>
      </c>
      <c r="D44" s="1"/>
      <c r="E44" s="1">
        <v>270</v>
      </c>
      <c r="F44" s="1">
        <v>27</v>
      </c>
      <c r="G44" s="1">
        <v>0</v>
      </c>
      <c r="H44" s="1">
        <v>4</v>
      </c>
      <c r="I44" s="1">
        <v>5</v>
      </c>
      <c r="J44" s="1">
        <v>0</v>
      </c>
    </row>
    <row r="45" spans="1:10" x14ac:dyDescent="0.25">
      <c r="A45" s="28" t="s">
        <v>57</v>
      </c>
      <c r="B45" s="1" t="s">
        <v>61</v>
      </c>
      <c r="C45" s="1" t="s">
        <v>15</v>
      </c>
      <c r="D45" s="1"/>
      <c r="E45" s="1">
        <v>250</v>
      </c>
      <c r="F45" s="1">
        <v>29</v>
      </c>
      <c r="G45" s="1">
        <v>2</v>
      </c>
      <c r="H45" s="1">
        <v>9</v>
      </c>
      <c r="I45" s="1">
        <v>15</v>
      </c>
      <c r="J45" s="1">
        <v>0</v>
      </c>
    </row>
    <row r="46" spans="1:10" x14ac:dyDescent="0.25">
      <c r="A46" s="28" t="s">
        <v>57</v>
      </c>
      <c r="B46" s="1" t="s">
        <v>61</v>
      </c>
      <c r="C46" s="1" t="s">
        <v>14</v>
      </c>
      <c r="D46" s="1"/>
      <c r="E46" s="1">
        <v>200</v>
      </c>
      <c r="F46" s="1">
        <v>17</v>
      </c>
      <c r="G46" s="1">
        <v>0</v>
      </c>
      <c r="H46" s="1">
        <v>8</v>
      </c>
      <c r="I46" s="1">
        <v>6</v>
      </c>
      <c r="J46" s="1">
        <v>0</v>
      </c>
    </row>
    <row r="47" spans="1:10" x14ac:dyDescent="0.25">
      <c r="A47" s="28" t="s">
        <v>57</v>
      </c>
      <c r="B47" s="1" t="s">
        <v>65</v>
      </c>
      <c r="C47" s="1" t="s">
        <v>13</v>
      </c>
      <c r="D47" s="1"/>
      <c r="E47" s="1">
        <v>300</v>
      </c>
      <c r="F47" s="1">
        <v>51</v>
      </c>
      <c r="G47" s="1">
        <v>4</v>
      </c>
      <c r="H47" s="1">
        <v>25</v>
      </c>
      <c r="I47" s="1">
        <v>53</v>
      </c>
      <c r="J47" s="1">
        <v>0</v>
      </c>
    </row>
    <row r="48" spans="1:10" x14ac:dyDescent="0.25">
      <c r="A48" s="28" t="s">
        <v>57</v>
      </c>
      <c r="B48" s="1" t="s">
        <v>67</v>
      </c>
      <c r="C48" s="1" t="s">
        <v>13</v>
      </c>
      <c r="D48" s="1"/>
      <c r="E48" s="1">
        <v>160</v>
      </c>
      <c r="F48" s="1">
        <v>34</v>
      </c>
      <c r="G48" s="1">
        <v>3</v>
      </c>
      <c r="H48" s="1">
        <v>0</v>
      </c>
      <c r="I48" s="1">
        <v>0</v>
      </c>
      <c r="J48" s="1">
        <v>0</v>
      </c>
    </row>
    <row r="49" spans="1:10" x14ac:dyDescent="0.25">
      <c r="A49" s="28" t="s">
        <v>57</v>
      </c>
      <c r="B49" s="1" t="s">
        <v>67</v>
      </c>
      <c r="C49" s="1" t="s">
        <v>15</v>
      </c>
      <c r="D49" s="1"/>
      <c r="E49" s="1">
        <v>250</v>
      </c>
      <c r="F49" s="1">
        <v>81</v>
      </c>
      <c r="G49" s="1">
        <v>5</v>
      </c>
      <c r="H49" s="1">
        <v>10</v>
      </c>
      <c r="I49" s="1">
        <v>16</v>
      </c>
      <c r="J49" s="1">
        <v>0</v>
      </c>
    </row>
    <row r="50" spans="1:10" x14ac:dyDescent="0.25">
      <c r="A50" s="28" t="s">
        <v>57</v>
      </c>
      <c r="B50" s="1" t="s">
        <v>65</v>
      </c>
      <c r="C50" s="1" t="s">
        <v>15</v>
      </c>
      <c r="D50" s="1"/>
      <c r="E50" s="1">
        <v>460</v>
      </c>
      <c r="F50" s="1">
        <v>80</v>
      </c>
      <c r="G50" s="1">
        <v>8</v>
      </c>
      <c r="H50" s="1">
        <v>36</v>
      </c>
      <c r="I50" s="1">
        <v>84</v>
      </c>
      <c r="J50" s="1">
        <v>0</v>
      </c>
    </row>
    <row r="51" spans="1:10" x14ac:dyDescent="0.25">
      <c r="A51" s="28" t="s">
        <v>57</v>
      </c>
      <c r="B51" s="1" t="s">
        <v>65</v>
      </c>
      <c r="C51" s="1" t="s">
        <v>14</v>
      </c>
      <c r="D51" s="1"/>
      <c r="E51" s="1">
        <v>150</v>
      </c>
      <c r="F51" s="1">
        <v>25</v>
      </c>
      <c r="G51" s="1">
        <v>7</v>
      </c>
      <c r="H51" s="1">
        <v>3</v>
      </c>
      <c r="I51" s="1">
        <v>7</v>
      </c>
      <c r="J51" s="1">
        <v>1</v>
      </c>
    </row>
    <row r="52" spans="1:10" x14ac:dyDescent="0.25">
      <c r="A52" s="28" t="s">
        <v>57</v>
      </c>
      <c r="B52" s="1" t="s">
        <v>67</v>
      </c>
      <c r="C52" s="1" t="s">
        <v>14</v>
      </c>
      <c r="D52" s="1"/>
      <c r="E52" s="1">
        <v>390</v>
      </c>
      <c r="F52" s="1">
        <v>63</v>
      </c>
      <c r="G52" s="1">
        <v>5</v>
      </c>
      <c r="H52" s="1">
        <v>37</v>
      </c>
      <c r="I52" s="1">
        <v>59</v>
      </c>
      <c r="J52" s="1">
        <v>0</v>
      </c>
    </row>
    <row r="53" spans="1:10" x14ac:dyDescent="0.25">
      <c r="A53" s="28" t="s">
        <v>71</v>
      </c>
      <c r="B53" s="1" t="s">
        <v>36</v>
      </c>
      <c r="C53" s="1" t="s">
        <v>14</v>
      </c>
      <c r="D53" s="1"/>
      <c r="E53" s="1">
        <v>330</v>
      </c>
      <c r="F53" s="1">
        <v>30</v>
      </c>
      <c r="G53" s="1">
        <v>3</v>
      </c>
      <c r="H53" s="1">
        <v>14</v>
      </c>
      <c r="I53" s="1">
        <v>20</v>
      </c>
      <c r="J53" s="1">
        <v>0</v>
      </c>
    </row>
    <row r="54" spans="1:10" x14ac:dyDescent="0.25">
      <c r="A54" s="28" t="s">
        <v>71</v>
      </c>
      <c r="B54" s="1" t="s">
        <v>36</v>
      </c>
      <c r="C54" s="1" t="s">
        <v>15</v>
      </c>
      <c r="D54" s="1" t="s">
        <v>463</v>
      </c>
      <c r="E54" s="1">
        <v>310</v>
      </c>
      <c r="F54" s="1">
        <v>38</v>
      </c>
      <c r="G54" s="1">
        <v>4</v>
      </c>
      <c r="H54" s="1">
        <v>11</v>
      </c>
      <c r="I54" s="1">
        <v>6</v>
      </c>
      <c r="J54" s="1">
        <v>0</v>
      </c>
    </row>
    <row r="55" spans="1:10" x14ac:dyDescent="0.25">
      <c r="A55" s="28" t="s">
        <v>71</v>
      </c>
      <c r="B55" s="1" t="s">
        <v>36</v>
      </c>
      <c r="C55" s="1" t="s">
        <v>13</v>
      </c>
      <c r="D55" s="1"/>
      <c r="E55" s="1">
        <v>240</v>
      </c>
      <c r="F55" s="1">
        <v>56</v>
      </c>
      <c r="G55" s="1">
        <v>7</v>
      </c>
      <c r="H55" s="1">
        <v>11</v>
      </c>
      <c r="I55" s="1">
        <v>37</v>
      </c>
      <c r="J55" s="1">
        <v>1</v>
      </c>
    </row>
    <row r="56" spans="1:10" x14ac:dyDescent="0.25">
      <c r="A56" s="28" t="s">
        <v>71</v>
      </c>
      <c r="B56" s="1" t="s">
        <v>40</v>
      </c>
      <c r="C56" s="1" t="s">
        <v>15</v>
      </c>
      <c r="D56" s="1"/>
      <c r="E56" s="1">
        <v>280</v>
      </c>
      <c r="F56" s="1">
        <v>57</v>
      </c>
      <c r="G56" s="1">
        <v>2</v>
      </c>
      <c r="H56" s="1">
        <v>5</v>
      </c>
      <c r="I56" s="1">
        <v>25</v>
      </c>
      <c r="J56" s="1">
        <v>1</v>
      </c>
    </row>
    <row r="57" spans="1:10" x14ac:dyDescent="0.25">
      <c r="A57" s="28" t="s">
        <v>71</v>
      </c>
      <c r="B57" s="1" t="s">
        <v>40</v>
      </c>
      <c r="C57" s="1" t="s">
        <v>13</v>
      </c>
      <c r="D57" s="1"/>
      <c r="E57" s="1">
        <v>160</v>
      </c>
      <c r="F57" s="1">
        <v>27</v>
      </c>
      <c r="G57" s="1">
        <v>0</v>
      </c>
      <c r="H57" s="1">
        <v>7</v>
      </c>
      <c r="I57" s="1">
        <v>35</v>
      </c>
      <c r="J57" s="1">
        <v>1</v>
      </c>
    </row>
    <row r="58" spans="1:10" x14ac:dyDescent="0.25">
      <c r="A58" s="28" t="s">
        <v>71</v>
      </c>
      <c r="B58" s="1" t="s">
        <v>40</v>
      </c>
      <c r="C58" s="1" t="s">
        <v>14</v>
      </c>
      <c r="D58" s="1"/>
      <c r="E58" s="1">
        <v>220</v>
      </c>
      <c r="F58" s="1">
        <v>26</v>
      </c>
      <c r="G58" s="1">
        <v>2</v>
      </c>
      <c r="H58" s="1">
        <v>7</v>
      </c>
      <c r="I58" s="1">
        <v>7</v>
      </c>
      <c r="J58" s="1">
        <v>0</v>
      </c>
    </row>
    <row r="59" spans="1:10" x14ac:dyDescent="0.25">
      <c r="A59" s="28" t="s">
        <v>71</v>
      </c>
      <c r="B59" s="1" t="s">
        <v>26</v>
      </c>
      <c r="C59" s="1" t="s">
        <v>13</v>
      </c>
      <c r="D59" s="1"/>
      <c r="E59" s="1">
        <v>260</v>
      </c>
      <c r="F59" s="1">
        <v>40</v>
      </c>
      <c r="G59" s="1">
        <v>9</v>
      </c>
      <c r="H59" s="1">
        <v>8</v>
      </c>
      <c r="I59" s="1">
        <v>9</v>
      </c>
      <c r="J59" s="1">
        <v>0</v>
      </c>
    </row>
    <row r="60" spans="1:10" x14ac:dyDescent="0.25">
      <c r="A60" s="28" t="s">
        <v>71</v>
      </c>
      <c r="B60" s="1" t="s">
        <v>26</v>
      </c>
      <c r="C60" s="1" t="s">
        <v>15</v>
      </c>
      <c r="D60" s="1"/>
      <c r="E60" s="1">
        <v>220</v>
      </c>
      <c r="F60" s="1">
        <v>24</v>
      </c>
      <c r="G60" s="1">
        <v>0</v>
      </c>
      <c r="H60" s="1">
        <v>6</v>
      </c>
      <c r="I60" s="1">
        <v>6</v>
      </c>
      <c r="J60" s="1">
        <v>0</v>
      </c>
    </row>
    <row r="61" spans="1:10" x14ac:dyDescent="0.25">
      <c r="A61" s="28" t="s">
        <v>71</v>
      </c>
      <c r="B61" s="1" t="s">
        <v>26</v>
      </c>
      <c r="C61" s="1" t="s">
        <v>14</v>
      </c>
      <c r="D61" s="1"/>
      <c r="E61" s="1">
        <v>330</v>
      </c>
      <c r="F61" s="1">
        <v>18</v>
      </c>
      <c r="G61" s="1">
        <v>2</v>
      </c>
      <c r="H61" s="1">
        <v>7</v>
      </c>
      <c r="I61" s="1">
        <v>6</v>
      </c>
      <c r="J61" s="1">
        <v>0</v>
      </c>
    </row>
    <row r="62" spans="1:10" x14ac:dyDescent="0.25">
      <c r="A62" s="28" t="s">
        <v>71</v>
      </c>
      <c r="B62" s="1" t="s">
        <v>24</v>
      </c>
      <c r="C62" s="1" t="s">
        <v>14</v>
      </c>
      <c r="D62" s="1"/>
      <c r="E62" s="1">
        <v>260</v>
      </c>
      <c r="F62" s="1">
        <v>34</v>
      </c>
      <c r="G62" s="1">
        <v>4</v>
      </c>
      <c r="H62" s="1">
        <v>2</v>
      </c>
      <c r="I62" s="1">
        <v>9</v>
      </c>
      <c r="J62" s="1">
        <v>0</v>
      </c>
    </row>
    <row r="63" spans="1:10" x14ac:dyDescent="0.25">
      <c r="A63" s="28" t="s">
        <v>71</v>
      </c>
      <c r="B63" s="1" t="s">
        <v>24</v>
      </c>
      <c r="C63" s="1" t="s">
        <v>13</v>
      </c>
      <c r="D63" s="1"/>
      <c r="E63" s="1">
        <v>150</v>
      </c>
      <c r="F63" s="1">
        <v>10</v>
      </c>
      <c r="G63" s="1">
        <v>2</v>
      </c>
      <c r="H63" s="1">
        <v>2</v>
      </c>
      <c r="I63" s="1">
        <v>6</v>
      </c>
      <c r="J63" s="1">
        <v>0</v>
      </c>
    </row>
    <row r="64" spans="1:10" x14ac:dyDescent="0.25">
      <c r="A64" s="28" t="s">
        <v>71</v>
      </c>
      <c r="B64" s="1" t="s">
        <v>24</v>
      </c>
      <c r="C64" s="1" t="s">
        <v>15</v>
      </c>
      <c r="D64" s="1"/>
      <c r="E64" s="1">
        <v>330</v>
      </c>
      <c r="F64" s="1">
        <v>47</v>
      </c>
      <c r="G64" s="1">
        <v>0</v>
      </c>
      <c r="H64" s="1">
        <v>12</v>
      </c>
      <c r="I64" s="1">
        <v>10</v>
      </c>
      <c r="J64" s="1">
        <v>0</v>
      </c>
    </row>
    <row r="65" spans="1:10" x14ac:dyDescent="0.25">
      <c r="A65" s="28" t="s">
        <v>77</v>
      </c>
      <c r="B65" s="1" t="s">
        <v>58</v>
      </c>
      <c r="C65" s="1" t="s">
        <v>15</v>
      </c>
      <c r="D65" s="1"/>
      <c r="E65" s="1">
        <v>270</v>
      </c>
      <c r="F65" s="1">
        <v>27</v>
      </c>
      <c r="G65" s="1">
        <v>1</v>
      </c>
      <c r="H65" s="1">
        <v>4</v>
      </c>
      <c r="I65" s="1">
        <v>7</v>
      </c>
      <c r="J65" s="1">
        <v>0</v>
      </c>
    </row>
    <row r="66" spans="1:10" x14ac:dyDescent="0.25">
      <c r="A66" s="28" t="s">
        <v>77</v>
      </c>
      <c r="B66" s="1" t="s">
        <v>58</v>
      </c>
      <c r="C66" s="1" t="s">
        <v>13</v>
      </c>
      <c r="D66" s="1"/>
      <c r="E66" s="1">
        <v>290</v>
      </c>
      <c r="F66" s="1">
        <v>48</v>
      </c>
      <c r="G66" s="1">
        <v>2</v>
      </c>
      <c r="H66" s="1">
        <v>4</v>
      </c>
      <c r="I66" s="1">
        <v>7</v>
      </c>
      <c r="J66" s="1">
        <v>0</v>
      </c>
    </row>
    <row r="67" spans="1:10" x14ac:dyDescent="0.25">
      <c r="A67" s="28" t="s">
        <v>77</v>
      </c>
      <c r="B67" s="1" t="s">
        <v>58</v>
      </c>
      <c r="C67" s="1" t="s">
        <v>14</v>
      </c>
      <c r="D67" s="1"/>
      <c r="E67" s="1">
        <v>260</v>
      </c>
      <c r="F67" s="1">
        <v>77</v>
      </c>
      <c r="G67" s="1">
        <v>10</v>
      </c>
      <c r="H67" s="1">
        <v>8</v>
      </c>
      <c r="I67" s="1">
        <v>5</v>
      </c>
      <c r="J67" s="1">
        <v>0</v>
      </c>
    </row>
    <row r="68" spans="1:10" x14ac:dyDescent="0.25">
      <c r="A68" s="28" t="s">
        <v>77</v>
      </c>
      <c r="B68" s="1" t="s">
        <v>61</v>
      </c>
      <c r="C68" s="1" t="s">
        <v>13</v>
      </c>
      <c r="D68" s="1"/>
      <c r="E68" s="1">
        <v>240</v>
      </c>
      <c r="F68" s="1">
        <v>24</v>
      </c>
      <c r="G68" s="1">
        <v>0</v>
      </c>
      <c r="H68" s="1">
        <v>7</v>
      </c>
      <c r="I68" s="1">
        <v>5</v>
      </c>
      <c r="J68" s="1">
        <v>0</v>
      </c>
    </row>
    <row r="69" spans="1:10" x14ac:dyDescent="0.25">
      <c r="A69" s="28" t="s">
        <v>77</v>
      </c>
      <c r="B69" s="1" t="s">
        <v>61</v>
      </c>
      <c r="C69" s="1" t="s">
        <v>15</v>
      </c>
      <c r="D69" s="1"/>
      <c r="E69" s="1">
        <v>310</v>
      </c>
      <c r="F69" s="1">
        <v>30</v>
      </c>
      <c r="G69" s="1">
        <v>0</v>
      </c>
      <c r="H69" s="1">
        <v>13</v>
      </c>
      <c r="I69" s="1">
        <v>13</v>
      </c>
      <c r="J69" s="1">
        <v>0</v>
      </c>
    </row>
    <row r="70" spans="1:10" x14ac:dyDescent="0.25">
      <c r="A70" s="28" t="s">
        <v>77</v>
      </c>
      <c r="B70" s="1" t="s">
        <v>61</v>
      </c>
      <c r="C70" s="1" t="s">
        <v>14</v>
      </c>
      <c r="D70" s="1"/>
      <c r="E70" s="1">
        <v>190</v>
      </c>
      <c r="F70" s="1">
        <v>27</v>
      </c>
      <c r="G70" s="1">
        <v>0</v>
      </c>
      <c r="H70" s="1">
        <v>11</v>
      </c>
      <c r="I70" s="1">
        <v>5</v>
      </c>
      <c r="J70" s="1">
        <v>0</v>
      </c>
    </row>
    <row r="71" spans="1:10" x14ac:dyDescent="0.25">
      <c r="A71" s="28" t="s">
        <v>77</v>
      </c>
      <c r="B71" s="1" t="s">
        <v>65</v>
      </c>
      <c r="C71" s="1" t="s">
        <v>13</v>
      </c>
      <c r="D71" s="1"/>
      <c r="E71" s="1">
        <v>260</v>
      </c>
      <c r="F71" s="1">
        <v>38</v>
      </c>
      <c r="G71" s="1">
        <v>4</v>
      </c>
      <c r="H71" s="1">
        <v>13</v>
      </c>
      <c r="I71" s="1">
        <v>39</v>
      </c>
      <c r="J71" s="1">
        <v>0</v>
      </c>
    </row>
    <row r="72" spans="1:10" x14ac:dyDescent="0.25">
      <c r="A72" s="28" t="s">
        <v>77</v>
      </c>
      <c r="B72" s="1" t="s">
        <v>67</v>
      </c>
      <c r="C72" s="1" t="s">
        <v>13</v>
      </c>
      <c r="D72" s="1"/>
      <c r="E72" s="1">
        <v>120</v>
      </c>
      <c r="F72" s="1">
        <v>26</v>
      </c>
      <c r="G72" s="1">
        <v>2</v>
      </c>
      <c r="H72" s="1">
        <v>0</v>
      </c>
      <c r="I72" s="1">
        <v>0</v>
      </c>
      <c r="J72" s="1">
        <v>0</v>
      </c>
    </row>
    <row r="73" spans="1:10" x14ac:dyDescent="0.25">
      <c r="A73" s="28" t="s">
        <v>77</v>
      </c>
      <c r="B73" s="1" t="s">
        <v>67</v>
      </c>
      <c r="C73" s="1" t="s">
        <v>15</v>
      </c>
      <c r="D73" s="1"/>
      <c r="E73" s="1">
        <v>210</v>
      </c>
      <c r="F73" s="1">
        <v>49</v>
      </c>
      <c r="G73" s="1">
        <v>4</v>
      </c>
      <c r="H73" s="1">
        <v>10</v>
      </c>
      <c r="I73" s="1">
        <v>17</v>
      </c>
      <c r="J73" s="1">
        <v>0</v>
      </c>
    </row>
    <row r="74" spans="1:10" x14ac:dyDescent="0.25">
      <c r="A74" s="28" t="s">
        <v>77</v>
      </c>
      <c r="B74" s="1" t="s">
        <v>65</v>
      </c>
      <c r="C74" s="1" t="s">
        <v>15</v>
      </c>
      <c r="D74" s="1"/>
      <c r="E74" s="1">
        <v>440</v>
      </c>
      <c r="F74" s="1">
        <v>70</v>
      </c>
      <c r="G74" s="1">
        <v>9</v>
      </c>
      <c r="H74" s="1">
        <v>20</v>
      </c>
      <c r="I74" s="1">
        <v>80</v>
      </c>
      <c r="J74" s="1">
        <v>0</v>
      </c>
    </row>
    <row r="75" spans="1:10" x14ac:dyDescent="0.25">
      <c r="A75" s="28" t="s">
        <v>77</v>
      </c>
      <c r="B75" s="1" t="s">
        <v>65</v>
      </c>
      <c r="C75" s="1" t="s">
        <v>14</v>
      </c>
      <c r="D75" s="1"/>
      <c r="E75" s="1">
        <v>250</v>
      </c>
      <c r="F75" s="1">
        <v>41</v>
      </c>
      <c r="G75" s="1">
        <v>8</v>
      </c>
      <c r="H75" s="1">
        <v>3</v>
      </c>
      <c r="I75" s="1">
        <v>8</v>
      </c>
      <c r="J75" s="1">
        <v>0</v>
      </c>
    </row>
    <row r="76" spans="1:10" x14ac:dyDescent="0.25">
      <c r="A76" s="28" t="s">
        <v>77</v>
      </c>
      <c r="B76" s="1" t="s">
        <v>67</v>
      </c>
      <c r="C76" s="1" t="s">
        <v>14</v>
      </c>
      <c r="D76" s="1"/>
      <c r="E76" s="1">
        <v>460</v>
      </c>
      <c r="F76" s="1">
        <v>56</v>
      </c>
      <c r="G76" s="1">
        <v>5</v>
      </c>
      <c r="H76" s="1">
        <v>35</v>
      </c>
      <c r="I76" s="1">
        <v>75</v>
      </c>
      <c r="J76" s="1">
        <v>2</v>
      </c>
    </row>
    <row r="77" spans="1:10" x14ac:dyDescent="0.25">
      <c r="A77" s="28" t="s">
        <v>79</v>
      </c>
      <c r="B77" s="1" t="s">
        <v>80</v>
      </c>
      <c r="C77" s="1" t="s">
        <v>14</v>
      </c>
      <c r="D77" s="1"/>
      <c r="E77" s="1">
        <v>261</v>
      </c>
      <c r="F77" s="1">
        <v>25</v>
      </c>
      <c r="G77" s="1">
        <v>10</v>
      </c>
      <c r="H77" s="1">
        <v>7</v>
      </c>
      <c r="I77" s="1">
        <v>2</v>
      </c>
      <c r="J77" s="1">
        <v>0</v>
      </c>
    </row>
    <row r="78" spans="1:10" x14ac:dyDescent="0.25">
      <c r="A78" s="28" t="s">
        <v>79</v>
      </c>
      <c r="B78" s="1" t="s">
        <v>80</v>
      </c>
      <c r="C78" s="1" t="s">
        <v>14</v>
      </c>
      <c r="D78" s="1"/>
      <c r="E78" s="1">
        <v>231</v>
      </c>
      <c r="F78" s="1">
        <v>39</v>
      </c>
      <c r="G78" s="1">
        <v>1</v>
      </c>
      <c r="H78" s="1">
        <v>10</v>
      </c>
      <c r="I78" s="1">
        <v>9</v>
      </c>
      <c r="J78" s="1">
        <v>0</v>
      </c>
    </row>
    <row r="79" spans="1:10" x14ac:dyDescent="0.25">
      <c r="A79" s="28" t="s">
        <v>79</v>
      </c>
      <c r="B79" s="1" t="s">
        <v>80</v>
      </c>
      <c r="C79" s="1" t="s">
        <v>14</v>
      </c>
      <c r="D79" s="1"/>
      <c r="E79" s="1">
        <v>259</v>
      </c>
      <c r="F79" s="1">
        <v>25</v>
      </c>
      <c r="G79" s="1">
        <v>2</v>
      </c>
      <c r="H79" s="1">
        <v>6</v>
      </c>
      <c r="I79" s="1">
        <v>2</v>
      </c>
      <c r="J79" s="1">
        <v>0</v>
      </c>
    </row>
    <row r="80" spans="1:10" x14ac:dyDescent="0.25">
      <c r="A80" s="28" t="s">
        <v>79</v>
      </c>
      <c r="B80" s="1" t="s">
        <v>83</v>
      </c>
      <c r="C80" s="1" t="s">
        <v>13</v>
      </c>
      <c r="D80" s="1"/>
      <c r="E80" s="1">
        <v>197</v>
      </c>
      <c r="F80" s="1">
        <v>34</v>
      </c>
      <c r="G80" s="1">
        <v>0</v>
      </c>
      <c r="H80" s="1">
        <v>64</v>
      </c>
      <c r="I80" s="1">
        <v>53</v>
      </c>
      <c r="J80" s="1">
        <v>1</v>
      </c>
    </row>
    <row r="81" spans="1:10" x14ac:dyDescent="0.25">
      <c r="A81" s="28" t="s">
        <v>79</v>
      </c>
      <c r="B81" s="1" t="s">
        <v>83</v>
      </c>
      <c r="C81" s="1" t="s">
        <v>15</v>
      </c>
      <c r="D81" s="1"/>
      <c r="E81" s="1">
        <v>147</v>
      </c>
      <c r="F81" s="1">
        <v>16</v>
      </c>
      <c r="G81" s="1">
        <v>0</v>
      </c>
      <c r="H81" s="1">
        <v>3</v>
      </c>
      <c r="I81" s="1">
        <v>0</v>
      </c>
      <c r="J81" s="1">
        <v>0</v>
      </c>
    </row>
    <row r="82" spans="1:10" x14ac:dyDescent="0.25">
      <c r="A82" s="28" t="s">
        <v>79</v>
      </c>
      <c r="B82" s="1" t="s">
        <v>83</v>
      </c>
      <c r="C82" s="1" t="s">
        <v>14</v>
      </c>
      <c r="D82" s="1"/>
      <c r="E82" s="1">
        <v>209</v>
      </c>
      <c r="F82" s="1">
        <v>14</v>
      </c>
      <c r="G82" s="1">
        <v>0</v>
      </c>
      <c r="H82" s="1">
        <v>15</v>
      </c>
      <c r="I82" s="1">
        <v>9</v>
      </c>
      <c r="J82" s="1">
        <v>0</v>
      </c>
    </row>
    <row r="83" spans="1:10" x14ac:dyDescent="0.25">
      <c r="A83" s="28" t="s">
        <v>87</v>
      </c>
      <c r="B83" s="1" t="s">
        <v>16</v>
      </c>
      <c r="C83" s="1" t="s">
        <v>14</v>
      </c>
      <c r="D83" s="1"/>
      <c r="E83" s="1">
        <v>95</v>
      </c>
      <c r="F83" s="1">
        <v>32</v>
      </c>
      <c r="G83" s="1">
        <v>2</v>
      </c>
      <c r="H83" s="1">
        <v>23</v>
      </c>
      <c r="I83" s="1">
        <v>53</v>
      </c>
      <c r="J83" s="1">
        <v>1</v>
      </c>
    </row>
    <row r="84" spans="1:10" x14ac:dyDescent="0.25">
      <c r="A84" s="28" t="s">
        <v>87</v>
      </c>
      <c r="B84" s="1" t="s">
        <v>16</v>
      </c>
      <c r="C84" s="1" t="s">
        <v>13</v>
      </c>
      <c r="D84" s="1"/>
      <c r="E84" s="1">
        <v>84</v>
      </c>
      <c r="F84" s="1">
        <v>31</v>
      </c>
      <c r="G84" s="1">
        <v>0</v>
      </c>
      <c r="H84" s="1">
        <v>21</v>
      </c>
      <c r="I84" s="1">
        <v>45</v>
      </c>
      <c r="J84" s="1">
        <v>2</v>
      </c>
    </row>
    <row r="85" spans="1:10" x14ac:dyDescent="0.25">
      <c r="A85" s="28" t="s">
        <v>87</v>
      </c>
      <c r="B85" s="1" t="s">
        <v>16</v>
      </c>
      <c r="C85" s="1" t="s">
        <v>15</v>
      </c>
      <c r="D85" s="1"/>
      <c r="E85" s="1">
        <v>104</v>
      </c>
      <c r="F85" s="1">
        <v>17</v>
      </c>
      <c r="G85" s="1">
        <v>0</v>
      </c>
      <c r="H85" s="1">
        <v>17</v>
      </c>
      <c r="I85" s="1">
        <v>6</v>
      </c>
      <c r="J85" s="1">
        <v>0</v>
      </c>
    </row>
    <row r="86" spans="1:10" x14ac:dyDescent="0.25">
      <c r="A86" s="28" t="s">
        <v>87</v>
      </c>
      <c r="B86" s="1" t="s">
        <v>44</v>
      </c>
      <c r="C86" s="1" t="s">
        <v>14</v>
      </c>
      <c r="D86" s="1"/>
      <c r="E86" s="1">
        <v>116</v>
      </c>
      <c r="F86" s="1">
        <v>12</v>
      </c>
      <c r="G86" s="1">
        <v>0</v>
      </c>
      <c r="H86" s="1">
        <v>11</v>
      </c>
      <c r="I86" s="1">
        <v>6</v>
      </c>
      <c r="J86" s="1">
        <v>0</v>
      </c>
    </row>
    <row r="87" spans="1:10" x14ac:dyDescent="0.25">
      <c r="A87" s="28" t="s">
        <v>87</v>
      </c>
      <c r="B87" s="1" t="s">
        <v>44</v>
      </c>
      <c r="C87" s="1" t="s">
        <v>13</v>
      </c>
      <c r="D87" s="1"/>
      <c r="E87" s="1">
        <v>153</v>
      </c>
      <c r="F87" s="1">
        <v>25</v>
      </c>
      <c r="G87" s="1">
        <v>2</v>
      </c>
      <c r="H87" s="1">
        <v>15</v>
      </c>
      <c r="I87" s="1">
        <v>24</v>
      </c>
      <c r="J87" s="1">
        <v>1</v>
      </c>
    </row>
    <row r="88" spans="1:10" x14ac:dyDescent="0.25">
      <c r="A88" s="28" t="s">
        <v>87</v>
      </c>
      <c r="B88" s="1" t="s">
        <v>44</v>
      </c>
      <c r="C88" s="1" t="s">
        <v>15</v>
      </c>
      <c r="D88" s="1"/>
      <c r="E88" s="1">
        <v>116</v>
      </c>
      <c r="F88" s="1">
        <v>21</v>
      </c>
      <c r="G88" s="1">
        <v>0</v>
      </c>
      <c r="H88" s="1">
        <v>3</v>
      </c>
      <c r="I88" s="1">
        <v>0</v>
      </c>
      <c r="J88" s="1">
        <v>0</v>
      </c>
    </row>
    <row r="89" spans="1:10" x14ac:dyDescent="0.25">
      <c r="A89" s="28" t="s">
        <v>91</v>
      </c>
      <c r="B89" s="1" t="s">
        <v>40</v>
      </c>
      <c r="C89" s="1" t="s">
        <v>14</v>
      </c>
      <c r="D89" s="1"/>
      <c r="E89" s="1">
        <v>270</v>
      </c>
      <c r="F89" s="1">
        <v>30</v>
      </c>
      <c r="G89" s="1">
        <v>3</v>
      </c>
      <c r="H89" s="1">
        <v>9</v>
      </c>
      <c r="I89" s="1">
        <v>35</v>
      </c>
      <c r="J89" s="1">
        <v>0</v>
      </c>
    </row>
    <row r="90" spans="1:10" x14ac:dyDescent="0.25">
      <c r="A90" s="28" t="s">
        <v>91</v>
      </c>
      <c r="B90" s="1" t="s">
        <v>26</v>
      </c>
      <c r="C90" s="1" t="s">
        <v>29</v>
      </c>
      <c r="D90" s="1"/>
      <c r="E90" s="1">
        <v>250</v>
      </c>
      <c r="F90" s="1">
        <v>48</v>
      </c>
      <c r="G90" s="1">
        <v>2</v>
      </c>
      <c r="H90" s="1">
        <v>3</v>
      </c>
      <c r="I90" s="1">
        <v>6</v>
      </c>
      <c r="J90" s="1">
        <v>0</v>
      </c>
    </row>
    <row r="91" spans="1:10" x14ac:dyDescent="0.25">
      <c r="A91" s="28" t="s">
        <v>91</v>
      </c>
      <c r="B91" s="1" t="s">
        <v>26</v>
      </c>
      <c r="C91" s="1" t="s">
        <v>15</v>
      </c>
      <c r="D91" s="1"/>
      <c r="E91" s="1">
        <v>200</v>
      </c>
      <c r="F91" s="1">
        <v>13</v>
      </c>
      <c r="G91" s="1">
        <v>2</v>
      </c>
      <c r="H91" s="1">
        <v>3</v>
      </c>
      <c r="I91" s="1">
        <v>2</v>
      </c>
      <c r="J91" s="1">
        <v>0</v>
      </c>
    </row>
    <row r="92" spans="1:10" x14ac:dyDescent="0.25">
      <c r="A92" s="28" t="s">
        <v>91</v>
      </c>
      <c r="B92" s="1" t="s">
        <v>26</v>
      </c>
      <c r="C92" s="1" t="s">
        <v>14</v>
      </c>
      <c r="D92" s="1"/>
      <c r="E92" s="1">
        <v>260</v>
      </c>
      <c r="F92" s="1">
        <v>27</v>
      </c>
      <c r="G92" s="1">
        <v>2</v>
      </c>
      <c r="H92" s="1">
        <v>1</v>
      </c>
      <c r="I92" s="1">
        <v>5</v>
      </c>
      <c r="J92" s="1">
        <v>0</v>
      </c>
    </row>
    <row r="93" spans="1:10" x14ac:dyDescent="0.25">
      <c r="A93" s="28" t="s">
        <v>91</v>
      </c>
      <c r="B93" s="1" t="s">
        <v>24</v>
      </c>
      <c r="C93" s="1" t="s">
        <v>14</v>
      </c>
      <c r="D93" s="1"/>
      <c r="E93" s="1">
        <v>210</v>
      </c>
      <c r="F93" s="1">
        <v>25</v>
      </c>
      <c r="G93" s="1">
        <v>0</v>
      </c>
      <c r="H93" s="1">
        <v>1</v>
      </c>
      <c r="I93" s="1">
        <v>7</v>
      </c>
      <c r="J93" s="1">
        <v>0</v>
      </c>
    </row>
    <row r="94" spans="1:10" x14ac:dyDescent="0.25">
      <c r="A94" s="28" t="s">
        <v>91</v>
      </c>
      <c r="B94" s="1" t="s">
        <v>24</v>
      </c>
      <c r="C94" s="1" t="s">
        <v>13</v>
      </c>
      <c r="D94" s="1"/>
      <c r="E94" s="1">
        <v>160</v>
      </c>
      <c r="F94" s="1">
        <v>20</v>
      </c>
      <c r="G94" s="1">
        <v>2</v>
      </c>
      <c r="H94" s="1">
        <v>1</v>
      </c>
      <c r="I94" s="1">
        <v>4</v>
      </c>
      <c r="J94" s="1">
        <v>0</v>
      </c>
    </row>
    <row r="95" spans="1:10" x14ac:dyDescent="0.25">
      <c r="A95" s="28" t="s">
        <v>91</v>
      </c>
      <c r="B95" s="1" t="s">
        <v>24</v>
      </c>
      <c r="C95" s="1" t="s">
        <v>15</v>
      </c>
      <c r="D95" s="1"/>
      <c r="E95" s="1">
        <v>370</v>
      </c>
      <c r="F95" s="1">
        <v>16</v>
      </c>
      <c r="G95" s="1">
        <v>0</v>
      </c>
      <c r="H95" s="1">
        <v>3</v>
      </c>
      <c r="I95" s="1">
        <v>5</v>
      </c>
      <c r="J95" s="1">
        <v>0</v>
      </c>
    </row>
    <row r="96" spans="1:10" x14ac:dyDescent="0.25">
      <c r="A96" s="28" t="s">
        <v>91</v>
      </c>
      <c r="B96" s="1" t="s">
        <v>36</v>
      </c>
      <c r="C96" s="1" t="s">
        <v>14</v>
      </c>
      <c r="D96" s="1"/>
      <c r="E96" s="1">
        <v>300</v>
      </c>
      <c r="F96" s="1">
        <v>46</v>
      </c>
      <c r="G96" s="1">
        <v>1</v>
      </c>
      <c r="H96" s="1">
        <v>7</v>
      </c>
      <c r="I96" s="1">
        <v>24</v>
      </c>
      <c r="J96" s="1">
        <v>0</v>
      </c>
    </row>
    <row r="97" spans="1:10" x14ac:dyDescent="0.25">
      <c r="A97" s="28" t="s">
        <v>91</v>
      </c>
      <c r="B97" s="1" t="s">
        <v>36</v>
      </c>
      <c r="C97" s="1" t="s">
        <v>15</v>
      </c>
      <c r="D97" s="1"/>
      <c r="E97" s="1">
        <v>290</v>
      </c>
      <c r="F97" s="1">
        <v>33</v>
      </c>
      <c r="G97" s="1">
        <v>5</v>
      </c>
      <c r="H97" s="1">
        <v>17</v>
      </c>
      <c r="I97" s="1">
        <v>28</v>
      </c>
      <c r="J97" s="1">
        <v>0</v>
      </c>
    </row>
    <row r="98" spans="1:10" x14ac:dyDescent="0.25">
      <c r="A98" s="28" t="s">
        <v>91</v>
      </c>
      <c r="B98" s="1" t="s">
        <v>36</v>
      </c>
      <c r="C98" s="1" t="s">
        <v>13</v>
      </c>
      <c r="D98" s="1"/>
      <c r="E98" s="1">
        <v>250</v>
      </c>
      <c r="F98" s="1">
        <v>51</v>
      </c>
      <c r="G98" s="1">
        <v>2</v>
      </c>
      <c r="H98" s="1">
        <v>10</v>
      </c>
      <c r="I98" s="1">
        <v>37</v>
      </c>
      <c r="J98" s="1">
        <v>0</v>
      </c>
    </row>
    <row r="99" spans="1:10" x14ac:dyDescent="0.25">
      <c r="A99" s="28" t="s">
        <v>91</v>
      </c>
      <c r="B99" s="1" t="s">
        <v>40</v>
      </c>
      <c r="C99" s="1" t="s">
        <v>15</v>
      </c>
      <c r="D99" s="1"/>
      <c r="E99" s="1">
        <v>400</v>
      </c>
      <c r="F99" s="1">
        <v>28</v>
      </c>
      <c r="G99" s="1">
        <v>2</v>
      </c>
      <c r="H99" s="1">
        <v>3</v>
      </c>
      <c r="I99" s="1">
        <v>20</v>
      </c>
      <c r="J99" s="1">
        <v>0</v>
      </c>
    </row>
    <row r="100" spans="1:10" x14ac:dyDescent="0.25">
      <c r="A100" s="28" t="s">
        <v>91</v>
      </c>
      <c r="B100" s="1" t="s">
        <v>40</v>
      </c>
      <c r="C100" s="1" t="s">
        <v>13</v>
      </c>
      <c r="D100" s="1"/>
      <c r="E100" s="1">
        <v>200</v>
      </c>
      <c r="F100" s="1">
        <v>41</v>
      </c>
      <c r="G100" s="1">
        <v>3</v>
      </c>
      <c r="H100" s="1">
        <v>2</v>
      </c>
      <c r="I100" s="1">
        <v>15</v>
      </c>
      <c r="J100" s="1">
        <v>1</v>
      </c>
    </row>
    <row r="101" spans="1:10" x14ac:dyDescent="0.25">
      <c r="A101" s="28" t="s">
        <v>95</v>
      </c>
      <c r="B101" s="1" t="s">
        <v>65</v>
      </c>
      <c r="C101" s="1" t="s">
        <v>15</v>
      </c>
      <c r="D101" s="1"/>
      <c r="E101" s="1">
        <v>460</v>
      </c>
      <c r="F101" s="1">
        <v>73</v>
      </c>
      <c r="G101" s="1">
        <v>3</v>
      </c>
      <c r="H101" s="1">
        <v>19</v>
      </c>
      <c r="I101" s="1">
        <v>76</v>
      </c>
      <c r="J101" s="1">
        <v>0</v>
      </c>
    </row>
    <row r="102" spans="1:10" x14ac:dyDescent="0.25">
      <c r="A102" s="28" t="s">
        <v>95</v>
      </c>
      <c r="B102" s="1" t="s">
        <v>65</v>
      </c>
      <c r="C102" s="1" t="s">
        <v>14</v>
      </c>
      <c r="D102" s="1"/>
      <c r="E102" s="1">
        <v>180</v>
      </c>
      <c r="F102" s="1">
        <v>23</v>
      </c>
      <c r="G102" s="1">
        <v>7</v>
      </c>
      <c r="H102" s="1">
        <v>1</v>
      </c>
      <c r="I102" s="1">
        <v>9</v>
      </c>
      <c r="J102" s="1">
        <v>0</v>
      </c>
    </row>
    <row r="103" spans="1:10" x14ac:dyDescent="0.25">
      <c r="A103" s="28" t="s">
        <v>95</v>
      </c>
      <c r="B103" s="1" t="s">
        <v>58</v>
      </c>
      <c r="C103" s="1" t="s">
        <v>15</v>
      </c>
      <c r="D103" s="1"/>
      <c r="E103" s="1">
        <v>270</v>
      </c>
      <c r="F103" s="1">
        <v>30</v>
      </c>
      <c r="G103" s="1">
        <v>0</v>
      </c>
      <c r="H103" s="1">
        <v>4</v>
      </c>
      <c r="I103" s="1">
        <v>11</v>
      </c>
      <c r="J103" s="1">
        <v>0</v>
      </c>
    </row>
    <row r="104" spans="1:10" x14ac:dyDescent="0.25">
      <c r="A104" s="28" t="s">
        <v>95</v>
      </c>
      <c r="B104" s="1" t="s">
        <v>58</v>
      </c>
      <c r="C104" s="1" t="s">
        <v>13</v>
      </c>
      <c r="D104" s="1"/>
      <c r="E104" s="1">
        <v>290</v>
      </c>
      <c r="F104" s="1">
        <v>48</v>
      </c>
      <c r="G104" s="1">
        <v>0</v>
      </c>
      <c r="H104" s="1">
        <v>4</v>
      </c>
      <c r="I104" s="1">
        <v>7</v>
      </c>
      <c r="J104" s="1">
        <v>0</v>
      </c>
    </row>
    <row r="105" spans="1:10" x14ac:dyDescent="0.25">
      <c r="A105" s="28" t="s">
        <v>95</v>
      </c>
      <c r="B105" s="1" t="s">
        <v>58</v>
      </c>
      <c r="C105" s="1" t="s">
        <v>14</v>
      </c>
      <c r="D105" s="1"/>
      <c r="E105" s="1">
        <v>260</v>
      </c>
      <c r="F105" s="1">
        <v>66</v>
      </c>
      <c r="G105" s="1">
        <v>4</v>
      </c>
      <c r="H105" s="1">
        <v>4</v>
      </c>
      <c r="I105" s="1">
        <v>7</v>
      </c>
      <c r="J105" s="1">
        <v>0</v>
      </c>
    </row>
    <row r="106" spans="1:10" x14ac:dyDescent="0.25">
      <c r="A106" s="28" t="s">
        <v>95</v>
      </c>
      <c r="B106" s="1" t="s">
        <v>61</v>
      </c>
      <c r="C106" s="1" t="s">
        <v>13</v>
      </c>
      <c r="D106" s="1"/>
      <c r="E106" s="1">
        <v>270</v>
      </c>
      <c r="F106" s="1">
        <v>18</v>
      </c>
      <c r="G106" s="1">
        <v>1</v>
      </c>
      <c r="H106" s="1">
        <v>5</v>
      </c>
      <c r="I106" s="1">
        <v>2</v>
      </c>
      <c r="J106" s="1">
        <v>0</v>
      </c>
    </row>
    <row r="107" spans="1:10" x14ac:dyDescent="0.25">
      <c r="A107" s="28" t="s">
        <v>95</v>
      </c>
      <c r="B107" s="1" t="s">
        <v>61</v>
      </c>
      <c r="C107" s="1" t="s">
        <v>15</v>
      </c>
      <c r="D107" s="1"/>
      <c r="E107" s="1">
        <v>310</v>
      </c>
      <c r="F107" s="1">
        <v>47</v>
      </c>
      <c r="G107" s="1">
        <v>1</v>
      </c>
      <c r="H107" s="1">
        <v>13</v>
      </c>
      <c r="I107" s="1">
        <v>19</v>
      </c>
      <c r="J107" s="1">
        <v>0</v>
      </c>
    </row>
    <row r="108" spans="1:10" x14ac:dyDescent="0.25">
      <c r="A108" s="28" t="s">
        <v>95</v>
      </c>
      <c r="B108" s="1" t="s">
        <v>61</v>
      </c>
      <c r="C108" s="1" t="s">
        <v>14</v>
      </c>
      <c r="D108" s="1"/>
      <c r="E108" s="1">
        <v>190</v>
      </c>
      <c r="F108" s="1">
        <v>11</v>
      </c>
      <c r="G108" s="1">
        <v>1</v>
      </c>
      <c r="H108" s="1">
        <v>7</v>
      </c>
      <c r="I108" s="1">
        <v>3</v>
      </c>
      <c r="J108" s="1">
        <v>0</v>
      </c>
    </row>
    <row r="109" spans="1:10" x14ac:dyDescent="0.25">
      <c r="A109" s="28" t="s">
        <v>95</v>
      </c>
      <c r="B109" s="1" t="s">
        <v>65</v>
      </c>
      <c r="C109" s="1" t="s">
        <v>13</v>
      </c>
      <c r="D109" s="1"/>
      <c r="E109" s="1">
        <v>220</v>
      </c>
      <c r="F109" s="1">
        <v>36</v>
      </c>
      <c r="G109" s="1">
        <v>4</v>
      </c>
      <c r="H109" s="1">
        <v>9</v>
      </c>
      <c r="I109" s="1">
        <v>22</v>
      </c>
      <c r="J109" s="1">
        <v>0</v>
      </c>
    </row>
    <row r="110" spans="1:10" x14ac:dyDescent="0.25">
      <c r="A110" s="28" t="s">
        <v>95</v>
      </c>
      <c r="B110" s="1" t="s">
        <v>67</v>
      </c>
      <c r="C110" s="1" t="s">
        <v>13</v>
      </c>
      <c r="D110" s="1"/>
      <c r="E110" s="1">
        <v>110</v>
      </c>
      <c r="F110" s="1">
        <v>18</v>
      </c>
      <c r="G110" s="1">
        <v>2</v>
      </c>
      <c r="H110" s="1">
        <v>1</v>
      </c>
      <c r="I110" s="1">
        <v>0</v>
      </c>
      <c r="J110" s="1">
        <v>0</v>
      </c>
    </row>
    <row r="111" spans="1:10" x14ac:dyDescent="0.25">
      <c r="A111" s="28" t="s">
        <v>95</v>
      </c>
      <c r="B111" s="1" t="s">
        <v>67</v>
      </c>
      <c r="C111" s="1" t="s">
        <v>15</v>
      </c>
      <c r="D111" s="1"/>
      <c r="E111" s="1">
        <v>280</v>
      </c>
      <c r="F111" s="1">
        <v>54</v>
      </c>
      <c r="G111" s="1">
        <v>7</v>
      </c>
      <c r="H111" s="1">
        <v>11</v>
      </c>
      <c r="I111" s="1">
        <v>17</v>
      </c>
      <c r="J111" s="1">
        <v>0</v>
      </c>
    </row>
    <row r="112" spans="1:10" x14ac:dyDescent="0.25">
      <c r="A112" s="28" t="s">
        <v>95</v>
      </c>
      <c r="B112" s="1" t="s">
        <v>67</v>
      </c>
      <c r="C112" s="1" t="s">
        <v>14</v>
      </c>
      <c r="D112" s="1"/>
      <c r="E112" s="1">
        <v>420</v>
      </c>
      <c r="F112" s="1">
        <v>81</v>
      </c>
      <c r="G112" s="1">
        <v>3</v>
      </c>
      <c r="H112" s="1">
        <v>28</v>
      </c>
      <c r="I112" s="1">
        <v>81</v>
      </c>
      <c r="J112" s="1">
        <v>0</v>
      </c>
    </row>
    <row r="113" spans="1:10" x14ac:dyDescent="0.25">
      <c r="A113" s="28" t="s">
        <v>98</v>
      </c>
      <c r="B113" s="1" t="s">
        <v>53</v>
      </c>
      <c r="C113" s="1" t="s">
        <v>13</v>
      </c>
      <c r="D113" s="1"/>
      <c r="E113" s="1">
        <v>210</v>
      </c>
      <c r="F113" s="1">
        <v>35</v>
      </c>
      <c r="G113" s="1">
        <v>0</v>
      </c>
      <c r="H113" s="1">
        <v>2</v>
      </c>
      <c r="I113" s="1">
        <v>0</v>
      </c>
      <c r="J113" s="1">
        <v>0</v>
      </c>
    </row>
    <row r="114" spans="1:10" x14ac:dyDescent="0.25">
      <c r="A114" s="28" t="s">
        <v>98</v>
      </c>
      <c r="B114" s="1" t="s">
        <v>34</v>
      </c>
      <c r="C114" s="1" t="s">
        <v>13</v>
      </c>
      <c r="D114" s="1"/>
      <c r="E114" s="1">
        <v>230</v>
      </c>
      <c r="F114" s="1">
        <v>30</v>
      </c>
      <c r="G114" s="1">
        <v>2</v>
      </c>
      <c r="H114" s="1">
        <v>15</v>
      </c>
      <c r="I114" s="1">
        <v>26</v>
      </c>
      <c r="J114" s="1">
        <v>0</v>
      </c>
    </row>
    <row r="115" spans="1:10" x14ac:dyDescent="0.25">
      <c r="A115" s="28" t="s">
        <v>98</v>
      </c>
      <c r="B115" s="1" t="s">
        <v>34</v>
      </c>
      <c r="C115" s="1" t="s">
        <v>14</v>
      </c>
      <c r="D115" s="1"/>
      <c r="E115" s="1">
        <v>240</v>
      </c>
      <c r="F115" s="1">
        <v>55</v>
      </c>
      <c r="G115" s="1">
        <v>3</v>
      </c>
      <c r="H115" s="1">
        <v>6</v>
      </c>
      <c r="I115" s="1">
        <v>9</v>
      </c>
      <c r="J115" s="1">
        <v>0</v>
      </c>
    </row>
    <row r="116" spans="1:10" x14ac:dyDescent="0.25">
      <c r="A116" s="28" t="s">
        <v>98</v>
      </c>
      <c r="B116" s="1" t="s">
        <v>34</v>
      </c>
      <c r="C116" s="1" t="s">
        <v>15</v>
      </c>
      <c r="D116" s="1"/>
      <c r="E116" s="1">
        <v>490</v>
      </c>
      <c r="F116" s="1">
        <v>28</v>
      </c>
      <c r="G116" s="1">
        <v>0</v>
      </c>
      <c r="H116" s="1">
        <v>2</v>
      </c>
      <c r="I116" s="1">
        <v>5</v>
      </c>
      <c r="J116" s="1">
        <v>0</v>
      </c>
    </row>
    <row r="117" spans="1:10" x14ac:dyDescent="0.25">
      <c r="A117" s="28" t="s">
        <v>98</v>
      </c>
      <c r="B117" s="1" t="s">
        <v>53</v>
      </c>
      <c r="C117" s="1" t="s">
        <v>14</v>
      </c>
      <c r="D117" s="1"/>
      <c r="E117" s="1">
        <v>310</v>
      </c>
      <c r="F117" s="1">
        <v>56</v>
      </c>
      <c r="G117" s="1">
        <v>4</v>
      </c>
      <c r="H117" s="1">
        <v>19</v>
      </c>
      <c r="I117" s="1">
        <v>30</v>
      </c>
      <c r="J117" s="1">
        <v>0</v>
      </c>
    </row>
    <row r="118" spans="1:10" x14ac:dyDescent="0.25">
      <c r="A118" s="28" t="s">
        <v>98</v>
      </c>
      <c r="B118" s="1" t="s">
        <v>53</v>
      </c>
      <c r="C118" s="1" t="s">
        <v>15</v>
      </c>
      <c r="D118" s="1"/>
      <c r="E118" s="1">
        <v>390</v>
      </c>
      <c r="F118" s="1">
        <v>25</v>
      </c>
      <c r="G118" s="1">
        <v>0</v>
      </c>
      <c r="H118" s="1">
        <v>3</v>
      </c>
      <c r="I118" s="1">
        <v>4</v>
      </c>
      <c r="J118" s="1">
        <v>0</v>
      </c>
    </row>
    <row r="119" spans="1:10" x14ac:dyDescent="0.25">
      <c r="A119" s="28" t="s">
        <v>98</v>
      </c>
      <c r="B119" s="1" t="s">
        <v>44</v>
      </c>
      <c r="C119" s="1" t="s">
        <v>14</v>
      </c>
      <c r="D119" s="1"/>
      <c r="E119" s="1">
        <v>310</v>
      </c>
      <c r="F119" s="1">
        <v>57</v>
      </c>
      <c r="G119" s="1">
        <v>4</v>
      </c>
      <c r="H119" s="1">
        <v>3</v>
      </c>
      <c r="I119" s="1">
        <v>5</v>
      </c>
      <c r="J119" s="1">
        <v>0</v>
      </c>
    </row>
    <row r="120" spans="1:10" x14ac:dyDescent="0.25">
      <c r="A120" s="28" t="s">
        <v>98</v>
      </c>
      <c r="B120" s="1" t="s">
        <v>44</v>
      </c>
      <c r="C120" s="1" t="s">
        <v>13</v>
      </c>
      <c r="D120" s="1"/>
      <c r="E120" s="1">
        <v>310</v>
      </c>
      <c r="F120" s="1">
        <v>43</v>
      </c>
      <c r="G120" s="1">
        <v>1</v>
      </c>
      <c r="H120" s="1">
        <v>13</v>
      </c>
      <c r="I120" s="1">
        <v>27</v>
      </c>
      <c r="J120" s="1">
        <v>2</v>
      </c>
    </row>
    <row r="121" spans="1:10" x14ac:dyDescent="0.25">
      <c r="A121" s="28" t="s">
        <v>98</v>
      </c>
      <c r="B121" s="1" t="s">
        <v>48</v>
      </c>
      <c r="C121" s="1" t="s">
        <v>14</v>
      </c>
      <c r="D121" s="1"/>
      <c r="E121" s="1">
        <v>330</v>
      </c>
      <c r="F121" s="1">
        <v>36</v>
      </c>
      <c r="G121" s="1">
        <v>3</v>
      </c>
      <c r="H121" s="1">
        <v>6</v>
      </c>
      <c r="I121" s="1">
        <v>11</v>
      </c>
      <c r="J121" s="1">
        <v>0</v>
      </c>
    </row>
    <row r="122" spans="1:10" x14ac:dyDescent="0.25">
      <c r="A122" s="28" t="s">
        <v>98</v>
      </c>
      <c r="B122" s="1" t="s">
        <v>44</v>
      </c>
      <c r="C122" s="1" t="s">
        <v>15</v>
      </c>
      <c r="D122" s="1"/>
      <c r="E122" s="1">
        <v>290</v>
      </c>
      <c r="F122" s="1">
        <v>38</v>
      </c>
      <c r="G122" s="1">
        <v>1</v>
      </c>
      <c r="H122" s="1">
        <v>2</v>
      </c>
      <c r="I122" s="1">
        <v>1</v>
      </c>
      <c r="J122" s="1">
        <v>0</v>
      </c>
    </row>
    <row r="123" spans="1:10" x14ac:dyDescent="0.25">
      <c r="A123" s="28" t="s">
        <v>98</v>
      </c>
      <c r="B123" s="1" t="s">
        <v>48</v>
      </c>
      <c r="C123" s="1" t="s">
        <v>15</v>
      </c>
      <c r="D123" s="1"/>
      <c r="E123" s="1">
        <v>140</v>
      </c>
      <c r="F123" s="1">
        <v>23</v>
      </c>
      <c r="G123" s="1">
        <v>4</v>
      </c>
      <c r="H123" s="1">
        <v>1</v>
      </c>
      <c r="I123" s="1">
        <v>0</v>
      </c>
      <c r="J123" s="1">
        <v>0</v>
      </c>
    </row>
    <row r="124" spans="1:10" x14ac:dyDescent="0.25">
      <c r="A124" s="28" t="s">
        <v>98</v>
      </c>
      <c r="B124" s="1" t="s">
        <v>48</v>
      </c>
      <c r="C124" s="1" t="s">
        <v>13</v>
      </c>
      <c r="D124" s="1"/>
      <c r="E124" s="1">
        <v>110</v>
      </c>
      <c r="F124" s="1">
        <v>10</v>
      </c>
      <c r="G124" s="1">
        <v>1</v>
      </c>
      <c r="H124" s="1">
        <v>1</v>
      </c>
      <c r="I124" s="1">
        <v>0</v>
      </c>
      <c r="J124" s="1">
        <v>0</v>
      </c>
    </row>
    <row r="125" spans="1:10" x14ac:dyDescent="0.25">
      <c r="A125" s="28" t="s">
        <v>103</v>
      </c>
      <c r="B125" s="1" t="s">
        <v>16</v>
      </c>
      <c r="C125" s="1" t="s">
        <v>14</v>
      </c>
      <c r="D125" s="1"/>
      <c r="E125" s="1">
        <v>220</v>
      </c>
      <c r="F125" s="1">
        <v>26</v>
      </c>
      <c r="G125" s="1">
        <v>3</v>
      </c>
      <c r="H125" s="1">
        <v>7</v>
      </c>
      <c r="I125" s="1">
        <v>16</v>
      </c>
      <c r="J125" s="1">
        <v>0</v>
      </c>
    </row>
    <row r="126" spans="1:10" x14ac:dyDescent="0.25">
      <c r="A126" s="28" t="s">
        <v>103</v>
      </c>
      <c r="B126" s="1" t="s">
        <v>16</v>
      </c>
      <c r="C126" s="1" t="s">
        <v>13</v>
      </c>
      <c r="D126" s="1"/>
      <c r="E126" s="1">
        <v>240</v>
      </c>
      <c r="F126" s="1">
        <v>55</v>
      </c>
      <c r="G126" s="1">
        <v>2</v>
      </c>
      <c r="H126" s="1">
        <v>21</v>
      </c>
      <c r="I126" s="1">
        <v>52</v>
      </c>
      <c r="J126" s="1">
        <v>2</v>
      </c>
    </row>
    <row r="127" spans="1:10" x14ac:dyDescent="0.25">
      <c r="A127" s="28" t="s">
        <v>103</v>
      </c>
      <c r="B127" s="1" t="s">
        <v>16</v>
      </c>
      <c r="C127" s="1" t="s">
        <v>15</v>
      </c>
      <c r="D127" s="1"/>
      <c r="E127" s="1">
        <v>230</v>
      </c>
      <c r="F127" s="1">
        <v>36</v>
      </c>
      <c r="G127" s="1">
        <v>4</v>
      </c>
      <c r="H127" s="1">
        <v>13</v>
      </c>
      <c r="I127" s="1">
        <v>15</v>
      </c>
      <c r="J127" s="1">
        <v>0</v>
      </c>
    </row>
    <row r="128" spans="1:10" x14ac:dyDescent="0.25">
      <c r="A128" s="28" t="s">
        <v>103</v>
      </c>
      <c r="B128" s="1" t="s">
        <v>67</v>
      </c>
      <c r="C128" s="1" t="s">
        <v>15</v>
      </c>
      <c r="D128" s="1"/>
      <c r="E128" s="1">
        <v>270</v>
      </c>
      <c r="F128" s="1">
        <v>51</v>
      </c>
      <c r="G128" s="1">
        <v>5</v>
      </c>
      <c r="H128" s="1">
        <v>5</v>
      </c>
      <c r="I128" s="1">
        <v>24</v>
      </c>
      <c r="J128" s="1">
        <v>1</v>
      </c>
    </row>
    <row r="129" spans="1:10" x14ac:dyDescent="0.25">
      <c r="A129" s="28" t="s">
        <v>103</v>
      </c>
      <c r="B129" s="1" t="s">
        <v>67</v>
      </c>
      <c r="C129" s="1" t="s">
        <v>14</v>
      </c>
      <c r="D129" s="1"/>
      <c r="E129" s="1">
        <v>400</v>
      </c>
      <c r="F129" s="1">
        <v>58</v>
      </c>
      <c r="G129" s="1">
        <v>9</v>
      </c>
      <c r="H129" s="1">
        <v>23</v>
      </c>
      <c r="I129" s="1">
        <v>81</v>
      </c>
      <c r="J129" s="1">
        <v>2</v>
      </c>
    </row>
    <row r="130" spans="1:10" x14ac:dyDescent="0.25">
      <c r="A130" s="28" t="s">
        <v>103</v>
      </c>
      <c r="B130" s="1" t="s">
        <v>30</v>
      </c>
      <c r="C130" s="1" t="s">
        <v>14</v>
      </c>
      <c r="D130" s="1"/>
      <c r="E130" s="1">
        <v>390</v>
      </c>
      <c r="F130" s="1">
        <v>50</v>
      </c>
      <c r="G130" s="1">
        <v>3</v>
      </c>
      <c r="H130" s="1">
        <v>20</v>
      </c>
      <c r="I130" s="1">
        <v>63</v>
      </c>
      <c r="J130" s="1">
        <v>1</v>
      </c>
    </row>
    <row r="131" spans="1:10" x14ac:dyDescent="0.25">
      <c r="A131" s="28" t="s">
        <v>103</v>
      </c>
      <c r="B131" s="1" t="s">
        <v>30</v>
      </c>
      <c r="C131" s="1" t="s">
        <v>14</v>
      </c>
      <c r="D131" s="1"/>
      <c r="E131" s="1">
        <v>420</v>
      </c>
      <c r="F131" s="1">
        <v>63</v>
      </c>
      <c r="G131" s="1">
        <v>8</v>
      </c>
      <c r="H131" s="1">
        <v>20</v>
      </c>
      <c r="I131" s="1">
        <v>65</v>
      </c>
      <c r="J131" s="1">
        <v>0</v>
      </c>
    </row>
    <row r="132" spans="1:10" x14ac:dyDescent="0.25">
      <c r="A132" s="28" t="s">
        <v>103</v>
      </c>
      <c r="B132" s="1" t="s">
        <v>65</v>
      </c>
      <c r="C132" s="1" t="s">
        <v>15</v>
      </c>
      <c r="D132" s="1"/>
      <c r="E132" s="1">
        <v>410</v>
      </c>
      <c r="F132" s="1">
        <v>67</v>
      </c>
      <c r="G132" s="1">
        <v>6</v>
      </c>
      <c r="H132" s="1">
        <v>15</v>
      </c>
      <c r="I132" s="1">
        <v>72</v>
      </c>
      <c r="J132" s="1">
        <v>7</v>
      </c>
    </row>
    <row r="133" spans="1:10" x14ac:dyDescent="0.25">
      <c r="A133" s="28" t="s">
        <v>103</v>
      </c>
      <c r="B133" s="1" t="s">
        <v>30</v>
      </c>
      <c r="C133" s="1" t="s">
        <v>13</v>
      </c>
      <c r="D133" s="1"/>
      <c r="E133" s="1">
        <v>80</v>
      </c>
      <c r="F133" s="1">
        <v>7</v>
      </c>
      <c r="G133" s="1">
        <v>0</v>
      </c>
      <c r="H133" s="1">
        <v>1</v>
      </c>
      <c r="I133" s="1">
        <v>3</v>
      </c>
      <c r="J133" s="1">
        <v>0</v>
      </c>
    </row>
    <row r="134" spans="1:10" x14ac:dyDescent="0.25">
      <c r="A134" s="28" t="s">
        <v>103</v>
      </c>
      <c r="B134" s="1" t="s">
        <v>67</v>
      </c>
      <c r="C134" s="1" t="s">
        <v>13</v>
      </c>
      <c r="D134" s="1"/>
      <c r="E134" s="1">
        <v>110</v>
      </c>
      <c r="F134" s="1">
        <v>9</v>
      </c>
      <c r="G134" s="1">
        <v>1</v>
      </c>
      <c r="H134" s="1">
        <v>0</v>
      </c>
      <c r="I134" s="1">
        <v>0</v>
      </c>
      <c r="J134" s="1">
        <v>0</v>
      </c>
    </row>
    <row r="135" spans="1:10" x14ac:dyDescent="0.25">
      <c r="A135" s="28" t="s">
        <v>103</v>
      </c>
      <c r="B135" s="1" t="s">
        <v>65</v>
      </c>
      <c r="C135" s="1" t="s">
        <v>14</v>
      </c>
      <c r="D135" s="1"/>
      <c r="E135" s="1">
        <v>210</v>
      </c>
      <c r="F135" s="1">
        <v>43</v>
      </c>
      <c r="G135" s="1">
        <v>7</v>
      </c>
      <c r="H135" s="1">
        <v>5</v>
      </c>
      <c r="I135" s="1">
        <v>32</v>
      </c>
      <c r="J135" s="1">
        <v>4</v>
      </c>
    </row>
    <row r="136" spans="1:10" x14ac:dyDescent="0.25">
      <c r="A136" s="28" t="s">
        <v>103</v>
      </c>
      <c r="B136" s="1" t="s">
        <v>65</v>
      </c>
      <c r="C136" s="1" t="s">
        <v>13</v>
      </c>
      <c r="D136" s="1"/>
      <c r="E136" s="1">
        <v>180</v>
      </c>
      <c r="F136" s="1">
        <v>28</v>
      </c>
      <c r="G136" s="1">
        <v>8</v>
      </c>
      <c r="H136" s="1">
        <v>5</v>
      </c>
      <c r="I136" s="1">
        <v>22</v>
      </c>
      <c r="J136" s="1">
        <v>0</v>
      </c>
    </row>
    <row r="137" spans="1:10" x14ac:dyDescent="0.25">
      <c r="A137" s="28" t="s">
        <v>103</v>
      </c>
      <c r="B137" s="1" t="s">
        <v>11</v>
      </c>
      <c r="C137" s="1" t="s">
        <v>14</v>
      </c>
      <c r="D137" s="1"/>
      <c r="E137" s="1">
        <v>114</v>
      </c>
      <c r="F137" s="1">
        <v>39</v>
      </c>
      <c r="G137" s="1">
        <v>4</v>
      </c>
      <c r="H137" s="1">
        <v>10</v>
      </c>
      <c r="I137" s="1">
        <v>3</v>
      </c>
      <c r="J137" s="1">
        <v>0</v>
      </c>
    </row>
    <row r="138" spans="1:10" x14ac:dyDescent="0.25">
      <c r="A138" s="28" t="s">
        <v>103</v>
      </c>
      <c r="B138" s="1" t="s">
        <v>11</v>
      </c>
      <c r="C138" s="1" t="s">
        <v>15</v>
      </c>
      <c r="D138" s="1"/>
      <c r="E138" s="1">
        <v>101</v>
      </c>
      <c r="F138" s="1">
        <v>17</v>
      </c>
      <c r="G138" s="1">
        <v>2</v>
      </c>
      <c r="H138" s="1">
        <v>7</v>
      </c>
      <c r="I138" s="1">
        <v>4</v>
      </c>
      <c r="J138" s="1">
        <v>0</v>
      </c>
    </row>
    <row r="139" spans="1:10" x14ac:dyDescent="0.25">
      <c r="A139" s="28" t="s">
        <v>103</v>
      </c>
      <c r="B139" s="1" t="s">
        <v>110</v>
      </c>
      <c r="C139" s="1" t="s">
        <v>13</v>
      </c>
      <c r="D139" s="1"/>
      <c r="E139" s="1">
        <v>119</v>
      </c>
      <c r="F139" s="1">
        <v>22</v>
      </c>
      <c r="G139" s="1">
        <v>1</v>
      </c>
      <c r="H139" s="1">
        <v>2</v>
      </c>
      <c r="I139" s="1">
        <v>0</v>
      </c>
      <c r="J139" s="1">
        <v>0</v>
      </c>
    </row>
    <row r="140" spans="1:10" x14ac:dyDescent="0.25">
      <c r="A140" s="28" t="s">
        <v>103</v>
      </c>
      <c r="B140" s="1" t="s">
        <v>110</v>
      </c>
      <c r="C140" s="1" t="s">
        <v>15</v>
      </c>
      <c r="D140" s="1"/>
      <c r="E140" s="1">
        <v>203</v>
      </c>
      <c r="F140" s="1">
        <v>27</v>
      </c>
      <c r="G140" s="1">
        <v>3</v>
      </c>
      <c r="H140" s="1">
        <v>6</v>
      </c>
      <c r="I140" s="1">
        <v>1</v>
      </c>
      <c r="J140" s="1">
        <v>0</v>
      </c>
    </row>
    <row r="141" spans="1:10" x14ac:dyDescent="0.25">
      <c r="A141" s="28" t="s">
        <v>103</v>
      </c>
      <c r="B141" s="1" t="s">
        <v>110</v>
      </c>
      <c r="C141" s="1" t="s">
        <v>14</v>
      </c>
      <c r="D141" s="1"/>
      <c r="E141" s="1">
        <v>124</v>
      </c>
      <c r="F141" s="1">
        <v>17</v>
      </c>
      <c r="G141" s="1">
        <v>2</v>
      </c>
      <c r="H141" s="1">
        <v>4</v>
      </c>
      <c r="I141" s="1">
        <v>2</v>
      </c>
      <c r="J141" s="1">
        <v>0</v>
      </c>
    </row>
    <row r="142" spans="1:10" x14ac:dyDescent="0.25">
      <c r="A142" s="28" t="s">
        <v>103</v>
      </c>
      <c r="B142" s="1" t="s">
        <v>44</v>
      </c>
      <c r="C142" s="1" t="s">
        <v>13</v>
      </c>
      <c r="D142" s="1"/>
      <c r="E142" s="1">
        <v>164</v>
      </c>
      <c r="F142" s="1">
        <v>29</v>
      </c>
      <c r="G142" s="1">
        <v>1</v>
      </c>
      <c r="H142" s="1">
        <v>30</v>
      </c>
      <c r="I142" s="1">
        <v>22</v>
      </c>
      <c r="J142" s="1">
        <v>0</v>
      </c>
    </row>
    <row r="143" spans="1:10" x14ac:dyDescent="0.25">
      <c r="A143" s="28" t="s">
        <v>103</v>
      </c>
      <c r="B143" s="1" t="s">
        <v>44</v>
      </c>
      <c r="C143" s="1" t="s">
        <v>15</v>
      </c>
      <c r="D143" s="1"/>
      <c r="E143" s="1">
        <v>147</v>
      </c>
      <c r="F143" s="1">
        <v>17</v>
      </c>
      <c r="G143" s="1">
        <v>2</v>
      </c>
      <c r="H143" s="1">
        <v>2</v>
      </c>
      <c r="I143" s="1">
        <v>1</v>
      </c>
      <c r="J143" s="1">
        <v>0</v>
      </c>
    </row>
    <row r="144" spans="1:10" x14ac:dyDescent="0.25">
      <c r="A144" s="28" t="s">
        <v>103</v>
      </c>
      <c r="B144" s="1" t="s">
        <v>44</v>
      </c>
      <c r="C144" s="1" t="s">
        <v>14</v>
      </c>
      <c r="D144" s="1"/>
      <c r="E144" s="1">
        <v>171</v>
      </c>
      <c r="F144" s="1">
        <v>16</v>
      </c>
      <c r="G144" s="1">
        <v>0</v>
      </c>
      <c r="H144" s="1">
        <v>3</v>
      </c>
      <c r="I144" s="1">
        <v>1</v>
      </c>
      <c r="J144" s="1">
        <v>0</v>
      </c>
    </row>
    <row r="145" spans="1:10" x14ac:dyDescent="0.25">
      <c r="A145" s="28" t="s">
        <v>103</v>
      </c>
      <c r="B145" s="1" t="s">
        <v>11</v>
      </c>
      <c r="C145" s="1" t="s">
        <v>13</v>
      </c>
      <c r="D145" s="1"/>
      <c r="E145" s="1">
        <v>124</v>
      </c>
      <c r="F145" s="1">
        <v>21</v>
      </c>
      <c r="G145" s="1">
        <v>4</v>
      </c>
      <c r="H145" s="1">
        <v>14</v>
      </c>
      <c r="I145" s="1">
        <v>7</v>
      </c>
      <c r="J145" s="1">
        <v>0</v>
      </c>
    </row>
    <row r="146" spans="1:10" x14ac:dyDescent="0.25">
      <c r="A146" s="28" t="s">
        <v>115</v>
      </c>
      <c r="B146" s="1" t="s">
        <v>80</v>
      </c>
      <c r="C146" s="1" t="s">
        <v>15</v>
      </c>
      <c r="D146" s="1"/>
      <c r="E146" s="1">
        <v>251</v>
      </c>
      <c r="F146" s="1">
        <v>34</v>
      </c>
      <c r="G146" s="1">
        <v>2</v>
      </c>
      <c r="H146" s="1">
        <v>14</v>
      </c>
      <c r="I146" s="1">
        <v>19</v>
      </c>
      <c r="J146" s="1">
        <v>2</v>
      </c>
    </row>
    <row r="147" spans="1:10" x14ac:dyDescent="0.25">
      <c r="A147" s="28" t="s">
        <v>115</v>
      </c>
      <c r="B147" s="1" t="s">
        <v>83</v>
      </c>
      <c r="C147" s="1" t="s">
        <v>15</v>
      </c>
      <c r="D147" s="1"/>
      <c r="E147" s="1">
        <v>143</v>
      </c>
      <c r="F147" s="1">
        <v>17</v>
      </c>
      <c r="G147" s="1">
        <v>3</v>
      </c>
      <c r="H147" s="1">
        <v>7</v>
      </c>
      <c r="I147" s="1">
        <v>2</v>
      </c>
      <c r="J147" s="1">
        <v>0</v>
      </c>
    </row>
    <row r="148" spans="1:10" x14ac:dyDescent="0.25">
      <c r="A148" s="28" t="s">
        <v>115</v>
      </c>
      <c r="B148" s="1" t="s">
        <v>83</v>
      </c>
      <c r="C148" s="1" t="s">
        <v>13</v>
      </c>
      <c r="D148" s="1"/>
      <c r="E148" s="1">
        <v>192</v>
      </c>
      <c r="F148" s="1">
        <v>42</v>
      </c>
      <c r="G148" s="1">
        <v>1</v>
      </c>
      <c r="H148" s="1">
        <v>28</v>
      </c>
      <c r="I148" s="1">
        <v>44</v>
      </c>
      <c r="J148" s="1">
        <v>4</v>
      </c>
    </row>
    <row r="149" spans="1:10" x14ac:dyDescent="0.25">
      <c r="A149" s="28" t="s">
        <v>115</v>
      </c>
      <c r="B149" s="1" t="s">
        <v>83</v>
      </c>
      <c r="C149" s="1" t="s">
        <v>14</v>
      </c>
      <c r="D149" s="1"/>
      <c r="E149" s="1">
        <v>207</v>
      </c>
      <c r="F149" s="1">
        <v>26</v>
      </c>
      <c r="G149" s="1">
        <v>1</v>
      </c>
      <c r="H149" s="1">
        <v>6</v>
      </c>
      <c r="I149" s="1">
        <v>25</v>
      </c>
      <c r="J149" s="1">
        <v>2</v>
      </c>
    </row>
    <row r="150" spans="1:10" x14ac:dyDescent="0.25">
      <c r="A150" s="28" t="s">
        <v>115</v>
      </c>
      <c r="B150" s="1" t="s">
        <v>80</v>
      </c>
      <c r="C150" s="1" t="s">
        <v>14</v>
      </c>
      <c r="D150" s="1"/>
      <c r="E150" s="1">
        <v>222</v>
      </c>
      <c r="F150" s="1">
        <v>27</v>
      </c>
      <c r="G150" s="1">
        <v>0</v>
      </c>
      <c r="H150" s="1">
        <v>10</v>
      </c>
      <c r="I150" s="1">
        <v>5</v>
      </c>
      <c r="J150" s="1">
        <v>0</v>
      </c>
    </row>
    <row r="151" spans="1:10" x14ac:dyDescent="0.25">
      <c r="A151" s="28" t="s">
        <v>115</v>
      </c>
      <c r="B151" s="1" t="s">
        <v>80</v>
      </c>
      <c r="C151" s="1" t="s">
        <v>14</v>
      </c>
      <c r="D151" s="1"/>
      <c r="E151" s="1">
        <v>157</v>
      </c>
      <c r="F151" s="1">
        <v>53</v>
      </c>
      <c r="G151" s="1">
        <v>3</v>
      </c>
      <c r="H151" s="1">
        <v>8</v>
      </c>
      <c r="I151" s="1">
        <v>3</v>
      </c>
      <c r="J151" s="1">
        <v>0</v>
      </c>
    </row>
    <row r="152" spans="1:10" x14ac:dyDescent="0.25">
      <c r="A152" s="28" t="s">
        <v>115</v>
      </c>
      <c r="B152" s="1" t="s">
        <v>18</v>
      </c>
      <c r="C152" s="1" t="s">
        <v>13</v>
      </c>
      <c r="D152" s="1"/>
      <c r="E152" s="1">
        <v>198</v>
      </c>
      <c r="F152" s="1">
        <v>51</v>
      </c>
      <c r="G152" s="1">
        <v>5</v>
      </c>
      <c r="H152" s="1">
        <v>28</v>
      </c>
      <c r="I152" s="1">
        <v>34</v>
      </c>
      <c r="J152" s="1">
        <v>4</v>
      </c>
    </row>
    <row r="153" spans="1:10" x14ac:dyDescent="0.25">
      <c r="A153" s="28" t="s">
        <v>115</v>
      </c>
      <c r="B153" s="1" t="s">
        <v>18</v>
      </c>
      <c r="C153" s="1" t="s">
        <v>15</v>
      </c>
      <c r="D153" s="1"/>
      <c r="E153" s="1">
        <v>207</v>
      </c>
      <c r="F153" s="1">
        <v>30</v>
      </c>
      <c r="G153" s="1">
        <v>4</v>
      </c>
      <c r="H153" s="1">
        <v>7</v>
      </c>
      <c r="I153" s="1">
        <v>5</v>
      </c>
      <c r="J153" s="1">
        <v>0</v>
      </c>
    </row>
    <row r="154" spans="1:10" x14ac:dyDescent="0.25">
      <c r="A154" s="28" t="s">
        <v>115</v>
      </c>
      <c r="B154" s="1" t="s">
        <v>18</v>
      </c>
      <c r="C154" s="1" t="s">
        <v>14</v>
      </c>
      <c r="D154" s="1"/>
      <c r="E154" s="1">
        <v>136</v>
      </c>
      <c r="F154" s="1">
        <v>20</v>
      </c>
      <c r="G154" s="1">
        <v>1</v>
      </c>
      <c r="H154" s="1">
        <v>7</v>
      </c>
      <c r="I154" s="1">
        <v>3</v>
      </c>
      <c r="J154" s="1">
        <v>0</v>
      </c>
    </row>
    <row r="155" spans="1:10" x14ac:dyDescent="0.25">
      <c r="A155" s="28" t="s">
        <v>122</v>
      </c>
      <c r="B155" s="1" t="s">
        <v>58</v>
      </c>
      <c r="C155" s="1" t="s">
        <v>15</v>
      </c>
      <c r="D155" s="1"/>
      <c r="E155" s="1">
        <v>340</v>
      </c>
      <c r="F155" s="1">
        <v>30</v>
      </c>
      <c r="G155" s="1">
        <v>0</v>
      </c>
      <c r="H155" s="1">
        <v>9</v>
      </c>
      <c r="I155" s="1">
        <v>8</v>
      </c>
      <c r="J155" s="1">
        <v>0</v>
      </c>
    </row>
    <row r="156" spans="1:10" x14ac:dyDescent="0.25">
      <c r="A156" s="28" t="s">
        <v>122</v>
      </c>
      <c r="B156" s="1" t="s">
        <v>58</v>
      </c>
      <c r="C156" s="1" t="s">
        <v>13</v>
      </c>
      <c r="D156" s="1"/>
      <c r="E156" s="1">
        <v>300</v>
      </c>
      <c r="F156" s="1">
        <v>58</v>
      </c>
      <c r="G156" s="1">
        <v>1</v>
      </c>
      <c r="H156" s="1">
        <v>6</v>
      </c>
      <c r="I156" s="1">
        <v>6</v>
      </c>
      <c r="J156" s="1">
        <v>0</v>
      </c>
    </row>
    <row r="157" spans="1:10" x14ac:dyDescent="0.25">
      <c r="A157" s="28" t="s">
        <v>122</v>
      </c>
      <c r="B157" s="1" t="s">
        <v>58</v>
      </c>
      <c r="C157" s="1" t="s">
        <v>14</v>
      </c>
      <c r="D157" s="1"/>
      <c r="E157" s="1">
        <v>290</v>
      </c>
      <c r="F157" s="1">
        <v>35</v>
      </c>
      <c r="G157" s="1">
        <v>4</v>
      </c>
      <c r="H157" s="1">
        <v>4</v>
      </c>
      <c r="I157" s="1">
        <v>7</v>
      </c>
      <c r="J157" s="1">
        <v>0</v>
      </c>
    </row>
    <row r="158" spans="1:10" x14ac:dyDescent="0.25">
      <c r="A158" s="28" t="s">
        <v>122</v>
      </c>
      <c r="B158" s="1" t="s">
        <v>61</v>
      </c>
      <c r="C158" s="1" t="s">
        <v>13</v>
      </c>
      <c r="D158" s="1"/>
      <c r="E158" s="1">
        <v>350</v>
      </c>
      <c r="F158" s="1">
        <v>23</v>
      </c>
      <c r="G158" s="1">
        <v>1</v>
      </c>
      <c r="H158" s="1">
        <v>6</v>
      </c>
      <c r="I158" s="1">
        <v>3</v>
      </c>
      <c r="J158" s="1">
        <v>0</v>
      </c>
    </row>
    <row r="159" spans="1:10" x14ac:dyDescent="0.25">
      <c r="A159" s="28" t="s">
        <v>122</v>
      </c>
      <c r="B159" s="1" t="s">
        <v>61</v>
      </c>
      <c r="C159" s="1" t="s">
        <v>15</v>
      </c>
      <c r="D159" s="1"/>
      <c r="E159" s="1">
        <v>390</v>
      </c>
      <c r="F159" s="1">
        <v>43</v>
      </c>
      <c r="G159" s="1">
        <v>0</v>
      </c>
      <c r="H159" s="1">
        <v>19</v>
      </c>
      <c r="I159" s="1">
        <v>17</v>
      </c>
      <c r="J159" s="1">
        <v>0</v>
      </c>
    </row>
    <row r="160" spans="1:10" x14ac:dyDescent="0.25">
      <c r="A160" s="28" t="s">
        <v>122</v>
      </c>
      <c r="B160" s="1" t="s">
        <v>61</v>
      </c>
      <c r="C160" s="1" t="s">
        <v>14</v>
      </c>
      <c r="D160" s="1"/>
      <c r="E160" s="1">
        <v>250</v>
      </c>
      <c r="F160" s="1">
        <v>17</v>
      </c>
      <c r="G160" s="1">
        <v>1</v>
      </c>
      <c r="H160" s="1">
        <v>6</v>
      </c>
      <c r="I160" s="1">
        <v>7</v>
      </c>
      <c r="J160" s="1">
        <v>0</v>
      </c>
    </row>
    <row r="161" spans="1:10" x14ac:dyDescent="0.25">
      <c r="A161" s="28" t="s">
        <v>122</v>
      </c>
      <c r="B161" s="1" t="s">
        <v>26</v>
      </c>
      <c r="C161" s="1" t="s">
        <v>13</v>
      </c>
      <c r="D161" s="1"/>
      <c r="E161" s="1">
        <v>300</v>
      </c>
      <c r="F161" s="1">
        <v>55</v>
      </c>
      <c r="G161" s="1">
        <v>3</v>
      </c>
      <c r="H161" s="1">
        <v>9</v>
      </c>
      <c r="I161" s="1">
        <v>21</v>
      </c>
      <c r="J161" s="1">
        <v>0</v>
      </c>
    </row>
    <row r="162" spans="1:10" x14ac:dyDescent="0.25">
      <c r="A162" s="28" t="s">
        <v>122</v>
      </c>
      <c r="B162" s="1" t="s">
        <v>26</v>
      </c>
      <c r="C162" s="1" t="s">
        <v>15</v>
      </c>
      <c r="D162" s="1"/>
      <c r="E162" s="1">
        <v>250</v>
      </c>
      <c r="F162" s="1">
        <v>22</v>
      </c>
      <c r="G162" s="1">
        <v>2</v>
      </c>
      <c r="H162" s="1">
        <v>8</v>
      </c>
      <c r="I162" s="1">
        <v>9</v>
      </c>
      <c r="J162" s="1">
        <v>0</v>
      </c>
    </row>
    <row r="163" spans="1:10" x14ac:dyDescent="0.25">
      <c r="A163" s="28" t="s">
        <v>122</v>
      </c>
      <c r="B163" s="1" t="s">
        <v>26</v>
      </c>
      <c r="C163" s="1" t="s">
        <v>14</v>
      </c>
      <c r="D163" s="1"/>
      <c r="E163" s="1">
        <v>310</v>
      </c>
      <c r="F163" s="1">
        <v>26</v>
      </c>
      <c r="G163" s="1">
        <v>2</v>
      </c>
      <c r="H163" s="1">
        <v>4</v>
      </c>
      <c r="I163" s="1">
        <v>6</v>
      </c>
      <c r="J163" s="1">
        <v>0</v>
      </c>
    </row>
    <row r="164" spans="1:10" x14ac:dyDescent="0.25">
      <c r="A164" s="28" t="s">
        <v>122</v>
      </c>
      <c r="B164" s="1" t="s">
        <v>24</v>
      </c>
      <c r="C164" s="1" t="s">
        <v>14</v>
      </c>
      <c r="D164" s="1"/>
      <c r="E164" s="1">
        <v>250</v>
      </c>
      <c r="F164" s="1">
        <v>25</v>
      </c>
      <c r="G164" s="1">
        <v>1</v>
      </c>
      <c r="H164" s="1">
        <v>2</v>
      </c>
      <c r="I164" s="1">
        <v>4</v>
      </c>
      <c r="J164" s="1">
        <v>0</v>
      </c>
    </row>
    <row r="165" spans="1:10" x14ac:dyDescent="0.25">
      <c r="A165" s="28" t="s">
        <v>122</v>
      </c>
      <c r="B165" s="1" t="s">
        <v>24</v>
      </c>
      <c r="C165" s="1" t="s">
        <v>13</v>
      </c>
      <c r="D165" s="1"/>
      <c r="E165" s="1">
        <v>250</v>
      </c>
      <c r="F165" s="1">
        <v>33</v>
      </c>
      <c r="G165" s="1">
        <v>1</v>
      </c>
      <c r="H165" s="1">
        <v>1</v>
      </c>
      <c r="I165" s="1">
        <v>5</v>
      </c>
      <c r="J165" s="1">
        <v>0</v>
      </c>
    </row>
    <row r="166" spans="1:10" x14ac:dyDescent="0.25">
      <c r="A166" s="28" t="s">
        <v>122</v>
      </c>
      <c r="B166" s="1" t="s">
        <v>24</v>
      </c>
      <c r="C166" s="1" t="s">
        <v>15</v>
      </c>
      <c r="D166" s="1"/>
      <c r="E166" s="1">
        <v>450</v>
      </c>
      <c r="F166" s="1">
        <v>29</v>
      </c>
      <c r="G166" s="1">
        <v>0</v>
      </c>
      <c r="H166" s="1">
        <v>4</v>
      </c>
      <c r="I166" s="1">
        <v>6</v>
      </c>
      <c r="J166" s="1">
        <v>0</v>
      </c>
    </row>
    <row r="167" spans="1:10" x14ac:dyDescent="0.25">
      <c r="A167" s="28" t="s">
        <v>124</v>
      </c>
      <c r="B167" s="1" t="s">
        <v>40</v>
      </c>
      <c r="C167" s="1" t="s">
        <v>13</v>
      </c>
      <c r="D167" s="1"/>
      <c r="E167" s="1">
        <v>290</v>
      </c>
      <c r="F167" s="1">
        <v>50</v>
      </c>
      <c r="G167" s="1">
        <v>5</v>
      </c>
      <c r="H167" s="1">
        <v>12</v>
      </c>
      <c r="I167" s="1">
        <v>45</v>
      </c>
      <c r="J167" s="1">
        <v>0</v>
      </c>
    </row>
    <row r="168" spans="1:10" x14ac:dyDescent="0.25">
      <c r="A168" s="28" t="s">
        <v>124</v>
      </c>
      <c r="B168" s="1" t="s">
        <v>40</v>
      </c>
      <c r="C168" s="1" t="s">
        <v>15</v>
      </c>
      <c r="D168" s="1"/>
      <c r="E168" s="1">
        <v>430</v>
      </c>
      <c r="F168" s="1">
        <v>37</v>
      </c>
      <c r="G168" s="1">
        <v>0</v>
      </c>
      <c r="H168" s="1">
        <v>5</v>
      </c>
      <c r="I168" s="1">
        <v>4</v>
      </c>
      <c r="J168" s="1">
        <v>0</v>
      </c>
    </row>
    <row r="169" spans="1:10" x14ac:dyDescent="0.25">
      <c r="A169" s="28" t="s">
        <v>124</v>
      </c>
      <c r="B169" s="1" t="s">
        <v>36</v>
      </c>
      <c r="C169" s="1" t="s">
        <v>14</v>
      </c>
      <c r="D169" s="1"/>
      <c r="E169" s="1">
        <v>350</v>
      </c>
      <c r="F169" s="1">
        <v>24</v>
      </c>
      <c r="G169" s="1">
        <v>1</v>
      </c>
      <c r="H169" s="1">
        <v>7</v>
      </c>
      <c r="I169" s="1">
        <v>18</v>
      </c>
      <c r="J169" s="1">
        <v>0</v>
      </c>
    </row>
    <row r="170" spans="1:10" x14ac:dyDescent="0.25">
      <c r="A170" s="28" t="s">
        <v>124</v>
      </c>
      <c r="B170" s="1" t="s">
        <v>36</v>
      </c>
      <c r="C170" s="1" t="s">
        <v>15</v>
      </c>
      <c r="D170" s="1"/>
      <c r="E170" s="1">
        <v>450</v>
      </c>
      <c r="F170" s="1">
        <v>39</v>
      </c>
      <c r="G170" s="1">
        <v>2</v>
      </c>
      <c r="H170" s="1">
        <v>5</v>
      </c>
      <c r="I170" s="1">
        <v>11</v>
      </c>
      <c r="J170" s="1">
        <v>0</v>
      </c>
    </row>
    <row r="171" spans="1:10" x14ac:dyDescent="0.25">
      <c r="A171" s="28" t="s">
        <v>124</v>
      </c>
      <c r="B171" s="1" t="s">
        <v>36</v>
      </c>
      <c r="C171" s="1" t="s">
        <v>13</v>
      </c>
      <c r="D171" s="1"/>
      <c r="E171" s="1">
        <v>260</v>
      </c>
      <c r="F171" s="1">
        <v>52</v>
      </c>
      <c r="G171" s="1">
        <v>4</v>
      </c>
      <c r="H171" s="1">
        <v>8</v>
      </c>
      <c r="I171" s="1">
        <v>23</v>
      </c>
      <c r="J171" s="1">
        <v>0</v>
      </c>
    </row>
    <row r="172" spans="1:10" x14ac:dyDescent="0.25">
      <c r="A172" s="28" t="s">
        <v>124</v>
      </c>
      <c r="B172" s="1" t="s">
        <v>40</v>
      </c>
      <c r="C172" s="1" t="s">
        <v>14</v>
      </c>
      <c r="D172" s="1"/>
      <c r="E172" s="1">
        <v>280</v>
      </c>
      <c r="F172" s="1">
        <v>30</v>
      </c>
      <c r="G172" s="1">
        <v>1</v>
      </c>
      <c r="H172" s="1">
        <v>8</v>
      </c>
      <c r="I172" s="1">
        <v>7</v>
      </c>
      <c r="J172" s="1">
        <v>0</v>
      </c>
    </row>
    <row r="173" spans="1:10" x14ac:dyDescent="0.25">
      <c r="A173" s="28" t="s">
        <v>124</v>
      </c>
      <c r="B173" s="1" t="s">
        <v>34</v>
      </c>
      <c r="C173" s="1" t="s">
        <v>15</v>
      </c>
      <c r="D173" s="1"/>
      <c r="E173" s="1">
        <v>380</v>
      </c>
      <c r="F173" s="1">
        <v>23</v>
      </c>
      <c r="G173" s="1">
        <v>0</v>
      </c>
      <c r="H173" s="1">
        <v>2</v>
      </c>
      <c r="I173" s="1">
        <v>3</v>
      </c>
      <c r="J173" s="1">
        <v>0</v>
      </c>
    </row>
    <row r="174" spans="1:10" x14ac:dyDescent="0.25">
      <c r="A174" s="28" t="s">
        <v>124</v>
      </c>
      <c r="B174" s="1" t="s">
        <v>34</v>
      </c>
      <c r="C174" s="1" t="s">
        <v>14</v>
      </c>
      <c r="D174" s="1"/>
      <c r="E174" s="1">
        <v>300</v>
      </c>
      <c r="F174" s="1">
        <v>53</v>
      </c>
      <c r="G174" s="1">
        <v>4</v>
      </c>
      <c r="H174" s="1">
        <v>11</v>
      </c>
      <c r="I174" s="1">
        <v>6</v>
      </c>
      <c r="J174" s="1">
        <v>0</v>
      </c>
    </row>
    <row r="175" spans="1:10" x14ac:dyDescent="0.25">
      <c r="A175" s="28" t="s">
        <v>124</v>
      </c>
      <c r="B175" s="1" t="s">
        <v>34</v>
      </c>
      <c r="C175" s="1" t="s">
        <v>13</v>
      </c>
      <c r="D175" s="1"/>
      <c r="E175" s="1">
        <v>260</v>
      </c>
      <c r="F175" s="1">
        <v>32</v>
      </c>
      <c r="G175" s="1">
        <v>1</v>
      </c>
      <c r="H175" s="1">
        <v>14</v>
      </c>
      <c r="I175" s="1">
        <v>27</v>
      </c>
      <c r="J175" s="1">
        <v>0</v>
      </c>
    </row>
    <row r="176" spans="1:10" x14ac:dyDescent="0.25">
      <c r="A176" s="28" t="s">
        <v>128</v>
      </c>
      <c r="B176" s="1" t="s">
        <v>58</v>
      </c>
      <c r="C176" s="1" t="s">
        <v>15</v>
      </c>
      <c r="D176" s="1"/>
      <c r="E176" s="1">
        <v>350</v>
      </c>
      <c r="F176" s="1">
        <v>50</v>
      </c>
      <c r="G176" s="1">
        <v>1</v>
      </c>
      <c r="H176" s="1">
        <v>5</v>
      </c>
      <c r="I176" s="1">
        <v>9</v>
      </c>
      <c r="J176" s="1">
        <v>0</v>
      </c>
    </row>
    <row r="177" spans="1:10" x14ac:dyDescent="0.25">
      <c r="A177" s="28" t="s">
        <v>128</v>
      </c>
      <c r="B177" s="1" t="s">
        <v>58</v>
      </c>
      <c r="C177" s="1" t="s">
        <v>13</v>
      </c>
      <c r="D177" s="1"/>
      <c r="E177" s="1">
        <v>330</v>
      </c>
      <c r="F177" s="1">
        <v>55</v>
      </c>
      <c r="G177" s="1">
        <v>5</v>
      </c>
      <c r="H177" s="1">
        <v>6</v>
      </c>
      <c r="I177" s="1">
        <v>9</v>
      </c>
      <c r="J177" s="1">
        <v>0</v>
      </c>
    </row>
    <row r="178" spans="1:10" x14ac:dyDescent="0.25">
      <c r="A178" s="28" t="s">
        <v>128</v>
      </c>
      <c r="B178" s="1" t="s">
        <v>58</v>
      </c>
      <c r="C178" s="1" t="s">
        <v>14</v>
      </c>
      <c r="D178" s="1"/>
      <c r="E178" s="1">
        <v>260</v>
      </c>
      <c r="F178" s="1">
        <v>37</v>
      </c>
      <c r="G178" s="1">
        <v>5</v>
      </c>
      <c r="H178" s="1">
        <v>5</v>
      </c>
      <c r="I178" s="1">
        <v>9</v>
      </c>
      <c r="J178" s="1">
        <v>0</v>
      </c>
    </row>
    <row r="179" spans="1:10" x14ac:dyDescent="0.25">
      <c r="A179" s="28" t="s">
        <v>128</v>
      </c>
      <c r="B179" s="1" t="s">
        <v>61</v>
      </c>
      <c r="C179" s="1" t="s">
        <v>13</v>
      </c>
      <c r="D179" s="1"/>
      <c r="E179" s="1">
        <v>230</v>
      </c>
      <c r="F179" s="1">
        <v>14</v>
      </c>
      <c r="G179" s="1">
        <v>0</v>
      </c>
      <c r="H179" s="1">
        <v>6</v>
      </c>
      <c r="I179" s="1">
        <v>4</v>
      </c>
      <c r="J179" s="1">
        <v>0</v>
      </c>
    </row>
    <row r="180" spans="1:10" x14ac:dyDescent="0.25">
      <c r="A180" s="28" t="s">
        <v>128</v>
      </c>
      <c r="B180" s="1" t="s">
        <v>61</v>
      </c>
      <c r="C180" s="1" t="s">
        <v>15</v>
      </c>
      <c r="D180" s="1"/>
      <c r="E180" s="1">
        <v>380</v>
      </c>
      <c r="F180" s="1">
        <v>48</v>
      </c>
      <c r="G180" s="1">
        <v>2</v>
      </c>
      <c r="H180" s="1">
        <v>14</v>
      </c>
      <c r="I180" s="1">
        <v>13</v>
      </c>
      <c r="J180" s="1">
        <v>0</v>
      </c>
    </row>
    <row r="181" spans="1:10" x14ac:dyDescent="0.25">
      <c r="A181" s="28" t="s">
        <v>128</v>
      </c>
      <c r="B181" s="1" t="s">
        <v>61</v>
      </c>
      <c r="C181" s="1" t="s">
        <v>14</v>
      </c>
      <c r="D181" s="1"/>
      <c r="E181" s="1">
        <v>210</v>
      </c>
      <c r="F181" s="1">
        <v>15</v>
      </c>
      <c r="G181" s="1">
        <v>4</v>
      </c>
      <c r="H181" s="1">
        <v>7</v>
      </c>
      <c r="I181" s="1">
        <v>3</v>
      </c>
      <c r="J181" s="1">
        <v>0</v>
      </c>
    </row>
    <row r="182" spans="1:10" x14ac:dyDescent="0.25">
      <c r="A182" s="28" t="s">
        <v>129</v>
      </c>
      <c r="B182" s="1" t="s">
        <v>67</v>
      </c>
      <c r="C182" s="1" t="s">
        <v>13</v>
      </c>
      <c r="D182" s="1" t="s">
        <v>428</v>
      </c>
      <c r="E182" s="1">
        <v>125</v>
      </c>
      <c r="F182" s="1">
        <v>22</v>
      </c>
      <c r="G182" s="1">
        <v>8</v>
      </c>
      <c r="H182" s="1">
        <v>1</v>
      </c>
      <c r="I182" s="1">
        <v>0</v>
      </c>
      <c r="J182" s="1">
        <v>0</v>
      </c>
    </row>
    <row r="183" spans="1:10" x14ac:dyDescent="0.25">
      <c r="A183" s="28" t="s">
        <v>129</v>
      </c>
      <c r="B183" s="1" t="s">
        <v>67</v>
      </c>
      <c r="C183" s="1" t="s">
        <v>15</v>
      </c>
      <c r="D183" s="1"/>
      <c r="E183" s="1">
        <v>164</v>
      </c>
      <c r="F183" s="1">
        <v>33</v>
      </c>
      <c r="G183" s="1">
        <v>24</v>
      </c>
      <c r="H183" s="1">
        <v>22</v>
      </c>
      <c r="I183" s="1">
        <v>4</v>
      </c>
      <c r="J183" s="1">
        <v>4</v>
      </c>
    </row>
    <row r="184" spans="1:10" x14ac:dyDescent="0.25">
      <c r="A184" s="28" t="s">
        <v>129</v>
      </c>
      <c r="B184" s="1" t="s">
        <v>16</v>
      </c>
      <c r="C184" s="1" t="s">
        <v>14</v>
      </c>
      <c r="D184" s="1"/>
      <c r="E184" s="1">
        <v>185</v>
      </c>
      <c r="F184" s="1">
        <v>35</v>
      </c>
      <c r="G184" s="1">
        <v>10</v>
      </c>
      <c r="H184" s="1">
        <v>23</v>
      </c>
      <c r="I184" s="1">
        <v>46</v>
      </c>
      <c r="J184" s="1">
        <v>4</v>
      </c>
    </row>
    <row r="185" spans="1:10" x14ac:dyDescent="0.25">
      <c r="A185" s="28" t="s">
        <v>129</v>
      </c>
      <c r="B185" s="1" t="s">
        <v>16</v>
      </c>
      <c r="C185" s="1" t="s">
        <v>13</v>
      </c>
      <c r="D185" s="1"/>
      <c r="E185" s="1">
        <v>205</v>
      </c>
      <c r="F185" s="1">
        <v>31</v>
      </c>
      <c r="G185" s="1">
        <v>5</v>
      </c>
      <c r="H185" s="1">
        <v>31</v>
      </c>
      <c r="I185" s="1">
        <v>61</v>
      </c>
      <c r="J185" s="1">
        <v>9</v>
      </c>
    </row>
    <row r="186" spans="1:10" x14ac:dyDescent="0.25">
      <c r="A186" s="28" t="s">
        <v>129</v>
      </c>
      <c r="B186" s="1" t="s">
        <v>16</v>
      </c>
      <c r="C186" s="1" t="s">
        <v>15</v>
      </c>
      <c r="D186" s="1"/>
      <c r="E186" s="1">
        <v>165</v>
      </c>
      <c r="F186" s="1">
        <v>16</v>
      </c>
      <c r="G186" s="1">
        <v>5</v>
      </c>
      <c r="H186" s="1">
        <v>20</v>
      </c>
      <c r="I186" s="1">
        <v>36</v>
      </c>
      <c r="J186" s="1">
        <v>5</v>
      </c>
    </row>
    <row r="187" spans="1:10" x14ac:dyDescent="0.25">
      <c r="A187" s="28" t="s">
        <v>129</v>
      </c>
      <c r="B187" s="1" t="s">
        <v>44</v>
      </c>
      <c r="C187" s="1" t="s">
        <v>14</v>
      </c>
      <c r="D187" s="1"/>
      <c r="E187" s="1">
        <v>135</v>
      </c>
      <c r="F187" s="1">
        <v>21</v>
      </c>
      <c r="G187" s="1">
        <v>0</v>
      </c>
      <c r="H187" s="1">
        <v>8</v>
      </c>
      <c r="I187" s="1">
        <v>7</v>
      </c>
      <c r="J187" s="1">
        <v>0</v>
      </c>
    </row>
    <row r="188" spans="1:10" x14ac:dyDescent="0.25">
      <c r="A188" s="28" t="s">
        <v>129</v>
      </c>
      <c r="B188" s="1" t="s">
        <v>44</v>
      </c>
      <c r="C188" s="1" t="s">
        <v>14</v>
      </c>
      <c r="D188" s="1"/>
      <c r="E188" s="1">
        <v>138</v>
      </c>
      <c r="F188" s="1">
        <v>27</v>
      </c>
      <c r="G188" s="1">
        <v>3</v>
      </c>
      <c r="H188" s="1">
        <v>4</v>
      </c>
      <c r="I188" s="1">
        <v>0</v>
      </c>
      <c r="J188" s="1">
        <v>0</v>
      </c>
    </row>
    <row r="189" spans="1:10" x14ac:dyDescent="0.25">
      <c r="A189" s="28" t="s">
        <v>129</v>
      </c>
      <c r="B189" s="1" t="s">
        <v>30</v>
      </c>
      <c r="C189" s="1" t="s">
        <v>13</v>
      </c>
      <c r="D189" s="1"/>
      <c r="E189" s="1">
        <v>59</v>
      </c>
      <c r="F189" s="1">
        <v>16</v>
      </c>
      <c r="G189" s="1">
        <v>3</v>
      </c>
      <c r="H189" s="1">
        <v>0</v>
      </c>
      <c r="I189" s="1">
        <v>1</v>
      </c>
      <c r="J189" s="1">
        <v>0</v>
      </c>
    </row>
    <row r="190" spans="1:10" x14ac:dyDescent="0.25">
      <c r="A190" s="28" t="s">
        <v>129</v>
      </c>
      <c r="B190" s="1" t="s">
        <v>30</v>
      </c>
      <c r="C190" s="1" t="s">
        <v>14</v>
      </c>
      <c r="D190" s="1"/>
      <c r="E190" s="1">
        <v>189</v>
      </c>
      <c r="F190" s="1">
        <v>46</v>
      </c>
      <c r="G190" s="1">
        <v>10</v>
      </c>
      <c r="H190" s="1">
        <v>8</v>
      </c>
      <c r="I190" s="1">
        <v>6</v>
      </c>
      <c r="J190" s="1">
        <v>4</v>
      </c>
    </row>
    <row r="191" spans="1:10" x14ac:dyDescent="0.25">
      <c r="A191" s="28" t="s">
        <v>129</v>
      </c>
      <c r="B191" s="1" t="s">
        <v>44</v>
      </c>
      <c r="C191" s="1" t="s">
        <v>14</v>
      </c>
      <c r="D191" s="1"/>
      <c r="E191" s="1">
        <v>119</v>
      </c>
      <c r="F191" s="1">
        <v>26</v>
      </c>
      <c r="G191" s="1">
        <v>0</v>
      </c>
      <c r="H191" s="1">
        <v>15</v>
      </c>
      <c r="I191" s="1">
        <v>25</v>
      </c>
      <c r="J191" s="1">
        <v>0</v>
      </c>
    </row>
    <row r="192" spans="1:10" x14ac:dyDescent="0.25">
      <c r="A192" s="28" t="s">
        <v>129</v>
      </c>
      <c r="B192" s="1" t="s">
        <v>30</v>
      </c>
      <c r="C192" s="1" t="s">
        <v>14</v>
      </c>
      <c r="D192" s="1"/>
      <c r="E192" s="1">
        <v>165</v>
      </c>
      <c r="F192" s="1">
        <v>39</v>
      </c>
      <c r="G192" s="1">
        <v>10</v>
      </c>
      <c r="H192" s="1">
        <v>6</v>
      </c>
      <c r="I192" s="1">
        <v>3</v>
      </c>
      <c r="J192" s="1">
        <v>2</v>
      </c>
    </row>
    <row r="193" spans="1:10" x14ac:dyDescent="0.25">
      <c r="A193" s="28" t="s">
        <v>129</v>
      </c>
      <c r="B193" s="1" t="s">
        <v>67</v>
      </c>
      <c r="C193" s="1" t="s">
        <v>14</v>
      </c>
      <c r="D193" s="1"/>
      <c r="E193" s="1">
        <v>279</v>
      </c>
      <c r="F193" s="1">
        <v>65</v>
      </c>
      <c r="G193" s="1">
        <v>16</v>
      </c>
      <c r="H193" s="1">
        <v>17</v>
      </c>
      <c r="I193" s="1">
        <v>38</v>
      </c>
      <c r="J193" s="1">
        <v>9</v>
      </c>
    </row>
    <row r="194" spans="1:10" x14ac:dyDescent="0.25">
      <c r="A194" s="28" t="s">
        <v>138</v>
      </c>
      <c r="B194" s="1" t="s">
        <v>61</v>
      </c>
      <c r="C194" s="1" t="s">
        <v>14</v>
      </c>
      <c r="D194" s="1"/>
      <c r="E194" s="1">
        <v>179</v>
      </c>
      <c r="F194" s="1">
        <v>28</v>
      </c>
      <c r="G194" s="1">
        <v>0</v>
      </c>
      <c r="H194" s="1">
        <v>5</v>
      </c>
      <c r="I194" s="1">
        <v>1</v>
      </c>
      <c r="J194" s="1">
        <v>2</v>
      </c>
    </row>
    <row r="195" spans="1:10" x14ac:dyDescent="0.25">
      <c r="A195" s="28" t="s">
        <v>138</v>
      </c>
      <c r="B195" s="1" t="s">
        <v>61</v>
      </c>
      <c r="C195" s="1" t="s">
        <v>15</v>
      </c>
      <c r="D195" s="1"/>
      <c r="E195" s="1">
        <v>151</v>
      </c>
      <c r="F195" s="1">
        <v>18</v>
      </c>
      <c r="G195" s="1">
        <v>7</v>
      </c>
      <c r="H195" s="1">
        <v>20</v>
      </c>
      <c r="I195" s="1">
        <v>5</v>
      </c>
      <c r="J195" s="1">
        <v>3</v>
      </c>
    </row>
    <row r="196" spans="1:10" x14ac:dyDescent="0.25">
      <c r="A196" s="28" t="s">
        <v>138</v>
      </c>
      <c r="B196" s="1" t="s">
        <v>61</v>
      </c>
      <c r="C196" s="1" t="s">
        <v>14</v>
      </c>
      <c r="D196" s="1"/>
      <c r="E196" s="1">
        <v>78</v>
      </c>
      <c r="F196" s="1">
        <v>18</v>
      </c>
      <c r="G196" s="1">
        <v>5</v>
      </c>
      <c r="H196" s="1">
        <v>2</v>
      </c>
      <c r="I196" s="1">
        <v>1</v>
      </c>
      <c r="J196" s="1">
        <v>0</v>
      </c>
    </row>
    <row r="197" spans="1:10" x14ac:dyDescent="0.25">
      <c r="A197" s="28" t="s">
        <v>140</v>
      </c>
      <c r="B197" s="1" t="s">
        <v>58</v>
      </c>
      <c r="C197" s="1" t="s">
        <v>13</v>
      </c>
      <c r="D197" s="1"/>
      <c r="E197" s="1">
        <v>184</v>
      </c>
      <c r="F197" s="1">
        <v>27</v>
      </c>
      <c r="G197" s="1">
        <v>5</v>
      </c>
      <c r="H197" s="1">
        <v>12</v>
      </c>
      <c r="I197" s="1">
        <v>16</v>
      </c>
      <c r="J197" s="1">
        <v>3</v>
      </c>
    </row>
    <row r="198" spans="1:10" x14ac:dyDescent="0.25">
      <c r="A198" s="28" t="s">
        <v>140</v>
      </c>
      <c r="B198" s="1" t="s">
        <v>58</v>
      </c>
      <c r="C198" s="1" t="s">
        <v>14</v>
      </c>
      <c r="D198" s="1"/>
      <c r="E198" s="1">
        <v>249</v>
      </c>
      <c r="F198" s="1">
        <v>76</v>
      </c>
      <c r="G198" s="1">
        <v>7</v>
      </c>
      <c r="H198" s="1">
        <v>7</v>
      </c>
      <c r="I198" s="1">
        <v>21</v>
      </c>
      <c r="J198" s="1">
        <v>0</v>
      </c>
    </row>
    <row r="199" spans="1:10" x14ac:dyDescent="0.25">
      <c r="A199" s="28" t="s">
        <v>140</v>
      </c>
      <c r="B199" s="1" t="s">
        <v>58</v>
      </c>
      <c r="C199" s="1" t="s">
        <v>14</v>
      </c>
      <c r="D199" s="1"/>
      <c r="E199" s="1">
        <v>229</v>
      </c>
      <c r="F199" s="1">
        <v>72</v>
      </c>
      <c r="G199" s="1">
        <v>14</v>
      </c>
      <c r="H199" s="1">
        <v>7</v>
      </c>
      <c r="I199" s="1">
        <v>21</v>
      </c>
      <c r="J199" s="1">
        <v>0</v>
      </c>
    </row>
    <row r="200" spans="1:10" x14ac:dyDescent="0.25">
      <c r="A200" s="28" t="s">
        <v>140</v>
      </c>
      <c r="B200" s="1" t="s">
        <v>58</v>
      </c>
      <c r="C200" s="1" t="s">
        <v>14</v>
      </c>
      <c r="D200" s="1"/>
      <c r="E200" s="1">
        <v>194</v>
      </c>
      <c r="F200" s="1">
        <v>36</v>
      </c>
      <c r="G200" s="1">
        <v>7</v>
      </c>
      <c r="H200" s="1">
        <v>7</v>
      </c>
      <c r="I200" s="1">
        <v>21</v>
      </c>
      <c r="J200" s="1">
        <v>0</v>
      </c>
    </row>
    <row r="201" spans="1:10" x14ac:dyDescent="0.25">
      <c r="A201" s="28" t="s">
        <v>145</v>
      </c>
      <c r="B201" s="1" t="s">
        <v>83</v>
      </c>
      <c r="C201" s="1" t="s">
        <v>14</v>
      </c>
      <c r="D201" s="1"/>
      <c r="E201" s="1">
        <v>153</v>
      </c>
      <c r="F201" s="1">
        <v>40</v>
      </c>
      <c r="G201" s="1">
        <v>4</v>
      </c>
      <c r="H201" s="1">
        <v>25</v>
      </c>
      <c r="I201" s="1">
        <v>30</v>
      </c>
      <c r="J201" s="1">
        <v>2</v>
      </c>
    </row>
    <row r="202" spans="1:10" x14ac:dyDescent="0.25">
      <c r="A202" s="28" t="s">
        <v>145</v>
      </c>
      <c r="B202" s="1" t="s">
        <v>80</v>
      </c>
      <c r="C202" s="1" t="s">
        <v>14</v>
      </c>
      <c r="D202" s="1"/>
      <c r="E202" s="1">
        <v>181</v>
      </c>
      <c r="F202" s="1">
        <v>45</v>
      </c>
      <c r="G202" s="1">
        <v>4</v>
      </c>
      <c r="H202" s="1">
        <v>3</v>
      </c>
      <c r="I202" s="1">
        <v>5</v>
      </c>
      <c r="J202" s="1">
        <v>0</v>
      </c>
    </row>
    <row r="203" spans="1:10" x14ac:dyDescent="0.25">
      <c r="A203" s="28" t="s">
        <v>145</v>
      </c>
      <c r="B203" s="1" t="s">
        <v>80</v>
      </c>
      <c r="C203" s="1" t="s">
        <v>15</v>
      </c>
      <c r="D203" s="1"/>
      <c r="E203" s="1">
        <v>93</v>
      </c>
      <c r="F203" s="1">
        <v>23</v>
      </c>
      <c r="G203" s="1">
        <v>7</v>
      </c>
      <c r="H203" s="1">
        <v>9</v>
      </c>
      <c r="I203" s="1">
        <v>15</v>
      </c>
      <c r="J203" s="1">
        <v>0</v>
      </c>
    </row>
    <row r="204" spans="1:10" x14ac:dyDescent="0.25">
      <c r="A204" s="28" t="s">
        <v>145</v>
      </c>
      <c r="B204" s="1" t="s">
        <v>80</v>
      </c>
      <c r="C204" s="1" t="s">
        <v>14</v>
      </c>
      <c r="D204" s="1"/>
      <c r="E204" s="1">
        <v>191</v>
      </c>
      <c r="F204" s="1">
        <v>32</v>
      </c>
      <c r="G204" s="1">
        <v>5</v>
      </c>
      <c r="H204" s="1">
        <v>5</v>
      </c>
      <c r="I204" s="1">
        <v>0</v>
      </c>
      <c r="J204" s="1">
        <v>0</v>
      </c>
    </row>
    <row r="205" spans="1:10" x14ac:dyDescent="0.25">
      <c r="A205" s="28" t="s">
        <v>145</v>
      </c>
      <c r="B205" s="1" t="s">
        <v>83</v>
      </c>
      <c r="C205" s="1" t="s">
        <v>14</v>
      </c>
      <c r="D205" s="1"/>
      <c r="E205" s="1">
        <v>167</v>
      </c>
      <c r="F205" s="1">
        <v>57</v>
      </c>
      <c r="G205" s="1">
        <v>4</v>
      </c>
      <c r="H205" s="1">
        <v>55</v>
      </c>
      <c r="I205" s="1">
        <v>37</v>
      </c>
      <c r="J205" s="1">
        <v>15</v>
      </c>
    </row>
    <row r="206" spans="1:10" x14ac:dyDescent="0.25">
      <c r="A206" s="28" t="s">
        <v>145</v>
      </c>
      <c r="B206" s="1" t="s">
        <v>83</v>
      </c>
      <c r="C206" s="1" t="s">
        <v>14</v>
      </c>
      <c r="D206" s="1"/>
      <c r="E206" s="1">
        <v>157</v>
      </c>
      <c r="F206" s="1">
        <v>24</v>
      </c>
      <c r="G206" s="1">
        <v>5</v>
      </c>
      <c r="H206" s="1">
        <v>36</v>
      </c>
      <c r="I206" s="1">
        <v>28</v>
      </c>
      <c r="J206" s="1">
        <v>10</v>
      </c>
    </row>
    <row r="207" spans="1:10" x14ac:dyDescent="0.25">
      <c r="A207" s="28" t="s">
        <v>145</v>
      </c>
      <c r="B207" s="1" t="s">
        <v>34</v>
      </c>
      <c r="C207" s="1" t="s">
        <v>14</v>
      </c>
      <c r="D207" s="1"/>
      <c r="E207" s="1">
        <v>134</v>
      </c>
      <c r="F207" s="1">
        <v>23</v>
      </c>
      <c r="G207" s="1">
        <v>0</v>
      </c>
      <c r="H207" s="1">
        <v>13</v>
      </c>
      <c r="I207" s="1">
        <v>8</v>
      </c>
      <c r="J207" s="1">
        <v>0</v>
      </c>
    </row>
    <row r="208" spans="1:10" x14ac:dyDescent="0.25">
      <c r="A208" s="28" t="s">
        <v>145</v>
      </c>
      <c r="B208" s="1" t="s">
        <v>34</v>
      </c>
      <c r="C208" s="1" t="s">
        <v>13</v>
      </c>
      <c r="D208" s="1"/>
      <c r="E208" s="1">
        <v>130</v>
      </c>
      <c r="F208" s="1">
        <v>30</v>
      </c>
      <c r="G208" s="1">
        <v>2</v>
      </c>
      <c r="H208" s="1">
        <v>13</v>
      </c>
      <c r="I208" s="1">
        <v>6</v>
      </c>
      <c r="J208" s="1">
        <v>0</v>
      </c>
    </row>
    <row r="209" spans="1:10" x14ac:dyDescent="0.25">
      <c r="A209" s="28" t="s">
        <v>145</v>
      </c>
      <c r="B209" s="1" t="s">
        <v>34</v>
      </c>
      <c r="C209" s="1" t="s">
        <v>14</v>
      </c>
      <c r="D209" s="1"/>
      <c r="E209" s="1">
        <v>192</v>
      </c>
      <c r="F209" s="1">
        <v>30</v>
      </c>
      <c r="G209" s="1">
        <v>4</v>
      </c>
      <c r="H209" s="1">
        <v>18</v>
      </c>
      <c r="I209" s="1">
        <v>34</v>
      </c>
      <c r="J209" s="1">
        <v>0</v>
      </c>
    </row>
    <row r="210" spans="1:10" x14ac:dyDescent="0.25">
      <c r="A210" s="28" t="s">
        <v>153</v>
      </c>
      <c r="B210" s="1" t="s">
        <v>110</v>
      </c>
      <c r="C210" s="1" t="s">
        <v>13</v>
      </c>
      <c r="D210" s="1"/>
      <c r="E210" s="1">
        <v>175</v>
      </c>
      <c r="F210" s="1">
        <v>27</v>
      </c>
      <c r="G210" s="1">
        <v>11</v>
      </c>
      <c r="H210" s="1">
        <v>2</v>
      </c>
      <c r="I210" s="1">
        <v>4</v>
      </c>
      <c r="J210" s="1">
        <v>0</v>
      </c>
    </row>
    <row r="211" spans="1:10" x14ac:dyDescent="0.25">
      <c r="A211" s="28" t="s">
        <v>153</v>
      </c>
      <c r="B211" s="1" t="s">
        <v>48</v>
      </c>
      <c r="C211" s="1" t="s">
        <v>14</v>
      </c>
      <c r="D211" s="1"/>
      <c r="E211" s="1">
        <v>89</v>
      </c>
      <c r="F211" s="1">
        <v>10</v>
      </c>
      <c r="G211" s="1">
        <v>3</v>
      </c>
      <c r="H211" s="1">
        <v>10</v>
      </c>
      <c r="I211" s="1">
        <v>21</v>
      </c>
      <c r="J211" s="1">
        <v>5</v>
      </c>
    </row>
    <row r="212" spans="1:10" x14ac:dyDescent="0.25">
      <c r="A212" s="28" t="s">
        <v>153</v>
      </c>
      <c r="B212" s="1" t="s">
        <v>53</v>
      </c>
      <c r="C212" s="1" t="s">
        <v>14</v>
      </c>
      <c r="D212" s="1"/>
      <c r="E212" s="1">
        <v>83</v>
      </c>
      <c r="F212" s="1">
        <v>16</v>
      </c>
      <c r="G212" s="1">
        <v>2</v>
      </c>
      <c r="H212" s="1">
        <v>9</v>
      </c>
      <c r="I212" s="1">
        <v>2</v>
      </c>
      <c r="J212" s="1">
        <v>0</v>
      </c>
    </row>
    <row r="213" spans="1:10" x14ac:dyDescent="0.25">
      <c r="A213" s="28" t="s">
        <v>153</v>
      </c>
      <c r="B213" s="1" t="s">
        <v>53</v>
      </c>
      <c r="C213" s="1" t="s">
        <v>13</v>
      </c>
      <c r="D213" s="1"/>
      <c r="E213" s="1">
        <v>93</v>
      </c>
      <c r="F213" s="1">
        <v>11</v>
      </c>
      <c r="G213" s="1">
        <v>1</v>
      </c>
      <c r="H213" s="1">
        <v>4</v>
      </c>
      <c r="I213" s="1">
        <v>2</v>
      </c>
      <c r="J213" s="1">
        <v>0</v>
      </c>
    </row>
    <row r="214" spans="1:10" x14ac:dyDescent="0.25">
      <c r="A214" s="28" t="s">
        <v>153</v>
      </c>
      <c r="B214" s="1" t="s">
        <v>53</v>
      </c>
      <c r="C214" s="1" t="s">
        <v>15</v>
      </c>
      <c r="D214" s="1"/>
      <c r="E214" s="1">
        <v>126</v>
      </c>
      <c r="F214" s="1">
        <v>44</v>
      </c>
      <c r="G214" s="1">
        <v>3</v>
      </c>
      <c r="H214" s="1">
        <v>13</v>
      </c>
      <c r="I214" s="1">
        <v>8</v>
      </c>
      <c r="J214" s="1">
        <v>0</v>
      </c>
    </row>
    <row r="215" spans="1:10" x14ac:dyDescent="0.25">
      <c r="A215" s="28" t="s">
        <v>153</v>
      </c>
      <c r="B215" s="1" t="s">
        <v>36</v>
      </c>
      <c r="C215" s="1" t="s">
        <v>15</v>
      </c>
      <c r="D215" s="1"/>
      <c r="E215" s="1">
        <v>376</v>
      </c>
      <c r="F215" s="1">
        <v>43</v>
      </c>
      <c r="G215" s="1">
        <v>2</v>
      </c>
      <c r="H215" s="1">
        <v>25</v>
      </c>
      <c r="I215" s="1">
        <v>14</v>
      </c>
      <c r="J215" s="1">
        <v>2</v>
      </c>
    </row>
    <row r="216" spans="1:10" x14ac:dyDescent="0.25">
      <c r="A216" s="28" t="s">
        <v>153</v>
      </c>
      <c r="B216" s="1" t="s">
        <v>36</v>
      </c>
      <c r="C216" s="1" t="s">
        <v>14</v>
      </c>
      <c r="D216" s="1"/>
      <c r="E216" s="1">
        <v>192</v>
      </c>
      <c r="F216" s="1">
        <v>16</v>
      </c>
      <c r="G216" s="1">
        <v>4</v>
      </c>
      <c r="H216" s="1">
        <v>19</v>
      </c>
      <c r="I216" s="1">
        <v>8</v>
      </c>
      <c r="J216" s="1">
        <v>0</v>
      </c>
    </row>
    <row r="217" spans="1:10" x14ac:dyDescent="0.25">
      <c r="A217" s="28" t="s">
        <v>153</v>
      </c>
      <c r="B217" s="1" t="s">
        <v>36</v>
      </c>
      <c r="C217" s="1" t="s">
        <v>29</v>
      </c>
      <c r="D217" s="1"/>
      <c r="E217" s="1">
        <v>157</v>
      </c>
      <c r="F217" s="1">
        <v>18</v>
      </c>
      <c r="G217" s="1">
        <v>6</v>
      </c>
      <c r="H217" s="1">
        <v>3</v>
      </c>
      <c r="I217" s="1">
        <v>1</v>
      </c>
      <c r="J217" s="1">
        <v>0</v>
      </c>
    </row>
    <row r="218" spans="1:10" x14ac:dyDescent="0.25">
      <c r="A218" s="28" t="s">
        <v>153</v>
      </c>
      <c r="B218" s="1" t="s">
        <v>48</v>
      </c>
      <c r="C218" s="1" t="s">
        <v>14</v>
      </c>
      <c r="D218" s="1"/>
      <c r="E218" s="1">
        <v>115</v>
      </c>
      <c r="F218" s="1">
        <v>33</v>
      </c>
      <c r="G218" s="1">
        <v>3</v>
      </c>
      <c r="H218" s="1">
        <v>16</v>
      </c>
      <c r="I218" s="1">
        <v>24</v>
      </c>
      <c r="J218" s="1">
        <v>5</v>
      </c>
    </row>
    <row r="219" spans="1:10" x14ac:dyDescent="0.25">
      <c r="A219" s="28" t="s">
        <v>153</v>
      </c>
      <c r="B219" s="1" t="s">
        <v>48</v>
      </c>
      <c r="C219" s="1" t="s">
        <v>14</v>
      </c>
      <c r="D219" s="1"/>
      <c r="E219" s="1">
        <v>143</v>
      </c>
      <c r="F219" s="1">
        <v>99</v>
      </c>
      <c r="G219" s="1">
        <v>43</v>
      </c>
      <c r="H219" s="1">
        <v>10</v>
      </c>
      <c r="I219" s="1">
        <v>13</v>
      </c>
      <c r="J219" s="1">
        <v>4</v>
      </c>
    </row>
    <row r="220" spans="1:10" x14ac:dyDescent="0.25">
      <c r="A220" s="28" t="s">
        <v>153</v>
      </c>
      <c r="B220" s="1" t="s">
        <v>110</v>
      </c>
      <c r="C220" s="1" t="s">
        <v>14</v>
      </c>
      <c r="D220" s="1"/>
      <c r="E220" s="1">
        <v>209</v>
      </c>
      <c r="F220" s="1">
        <v>23</v>
      </c>
      <c r="G220" s="1">
        <v>8</v>
      </c>
      <c r="H220" s="1">
        <v>14</v>
      </c>
      <c r="I220" s="1">
        <v>6</v>
      </c>
      <c r="J220" s="1">
        <v>0</v>
      </c>
    </row>
    <row r="221" spans="1:10" x14ac:dyDescent="0.25">
      <c r="A221" s="28" t="s">
        <v>153</v>
      </c>
      <c r="B221" s="1" t="s">
        <v>110</v>
      </c>
      <c r="C221" s="1" t="s">
        <v>15</v>
      </c>
      <c r="D221" s="1"/>
      <c r="E221" s="1">
        <v>257</v>
      </c>
      <c r="F221" s="1">
        <v>52</v>
      </c>
      <c r="G221" s="1">
        <v>6</v>
      </c>
      <c r="H221" s="1">
        <v>9</v>
      </c>
      <c r="I221" s="1">
        <v>12</v>
      </c>
      <c r="J221" s="1">
        <v>3</v>
      </c>
    </row>
    <row r="222" spans="1:10" x14ac:dyDescent="0.25">
      <c r="A222" s="28" t="s">
        <v>163</v>
      </c>
      <c r="B222" s="1" t="s">
        <v>24</v>
      </c>
      <c r="C222" s="1" t="s">
        <v>15</v>
      </c>
      <c r="D222" s="1"/>
      <c r="E222" s="1">
        <v>191</v>
      </c>
      <c r="F222" s="1">
        <v>37</v>
      </c>
      <c r="G222" s="1">
        <v>23</v>
      </c>
      <c r="H222" s="1">
        <v>10</v>
      </c>
      <c r="I222" s="1">
        <v>14</v>
      </c>
      <c r="J222" s="1">
        <v>4</v>
      </c>
    </row>
    <row r="223" spans="1:10" x14ac:dyDescent="0.25">
      <c r="A223" s="28" t="s">
        <v>163</v>
      </c>
      <c r="B223" s="1" t="s">
        <v>24</v>
      </c>
      <c r="C223" s="1" t="s">
        <v>14</v>
      </c>
      <c r="D223" s="1"/>
      <c r="E223" s="1">
        <v>195</v>
      </c>
      <c r="F223" s="1">
        <v>43</v>
      </c>
      <c r="G223" s="1">
        <v>8</v>
      </c>
      <c r="H223" s="1">
        <v>11</v>
      </c>
      <c r="I223" s="1">
        <v>9</v>
      </c>
      <c r="J223" s="1">
        <v>13</v>
      </c>
    </row>
    <row r="224" spans="1:10" x14ac:dyDescent="0.25">
      <c r="A224" s="28" t="s">
        <v>163</v>
      </c>
      <c r="B224" s="1" t="s">
        <v>24</v>
      </c>
      <c r="C224" s="1" t="s">
        <v>14</v>
      </c>
      <c r="D224" s="1"/>
      <c r="E224" s="1">
        <v>174</v>
      </c>
      <c r="F224" s="1">
        <v>44</v>
      </c>
      <c r="G224" s="1">
        <v>3</v>
      </c>
      <c r="H224" s="1">
        <v>11</v>
      </c>
      <c r="I224" s="1">
        <v>7</v>
      </c>
      <c r="J224" s="1">
        <v>3</v>
      </c>
    </row>
    <row r="225" spans="1:10" x14ac:dyDescent="0.25">
      <c r="A225" s="28" t="s">
        <v>163</v>
      </c>
      <c r="B225" s="1" t="s">
        <v>67</v>
      </c>
      <c r="C225" s="1" t="s">
        <v>14</v>
      </c>
      <c r="D225" s="1"/>
      <c r="E225" s="1">
        <v>199</v>
      </c>
      <c r="F225" s="1">
        <v>44</v>
      </c>
      <c r="G225" s="1">
        <v>4</v>
      </c>
      <c r="H225" s="1">
        <v>4</v>
      </c>
      <c r="I225" s="1">
        <v>7</v>
      </c>
      <c r="J225" s="1">
        <v>3</v>
      </c>
    </row>
    <row r="226" spans="1:10" x14ac:dyDescent="0.25">
      <c r="A226" s="28" t="s">
        <v>163</v>
      </c>
      <c r="B226" s="1" t="s">
        <v>67</v>
      </c>
      <c r="C226" s="1" t="s">
        <v>14</v>
      </c>
      <c r="D226" s="1"/>
      <c r="E226" s="1">
        <v>117</v>
      </c>
      <c r="F226" s="1">
        <v>19</v>
      </c>
      <c r="G226" s="1">
        <v>9</v>
      </c>
      <c r="H226" s="1">
        <v>4</v>
      </c>
      <c r="I226" s="1">
        <v>7</v>
      </c>
      <c r="J226" s="1">
        <v>4</v>
      </c>
    </row>
    <row r="227" spans="1:10" x14ac:dyDescent="0.25">
      <c r="A227" s="28" t="s">
        <v>163</v>
      </c>
      <c r="B227" s="1" t="s">
        <v>67</v>
      </c>
      <c r="C227" s="1" t="s">
        <v>13</v>
      </c>
      <c r="D227" s="1"/>
      <c r="E227" s="1">
        <v>99</v>
      </c>
      <c r="F227" s="1">
        <v>13</v>
      </c>
      <c r="G227" s="1">
        <v>0</v>
      </c>
      <c r="H227" s="1">
        <v>0</v>
      </c>
      <c r="I227" s="1">
        <v>0</v>
      </c>
      <c r="J227" s="1">
        <v>0</v>
      </c>
    </row>
    <row r="228" spans="1:10" x14ac:dyDescent="0.25">
      <c r="A228" s="28" t="s">
        <v>167</v>
      </c>
      <c r="B228" s="1" t="s">
        <v>44</v>
      </c>
      <c r="C228" s="1" t="s">
        <v>13</v>
      </c>
      <c r="D228" s="1"/>
      <c r="E228" s="1">
        <v>212</v>
      </c>
      <c r="F228" s="1">
        <v>56</v>
      </c>
      <c r="G228" s="1">
        <v>10</v>
      </c>
      <c r="H228" s="1">
        <v>43</v>
      </c>
      <c r="I228" s="1">
        <v>46</v>
      </c>
      <c r="J228" s="1">
        <v>10</v>
      </c>
    </row>
    <row r="229" spans="1:10" x14ac:dyDescent="0.25">
      <c r="A229" s="28" t="s">
        <v>167</v>
      </c>
      <c r="B229" s="1" t="s">
        <v>44</v>
      </c>
      <c r="C229" s="1" t="s">
        <v>14</v>
      </c>
      <c r="D229" s="1"/>
      <c r="E229" s="1">
        <v>150</v>
      </c>
      <c r="F229" s="1">
        <v>44</v>
      </c>
      <c r="G229" s="1">
        <v>8</v>
      </c>
      <c r="H229" s="1">
        <v>6</v>
      </c>
      <c r="I229" s="1">
        <v>11</v>
      </c>
      <c r="J229" s="1">
        <v>0</v>
      </c>
    </row>
    <row r="230" spans="1:10" x14ac:dyDescent="0.25">
      <c r="A230" s="28" t="s">
        <v>167</v>
      </c>
      <c r="B230" s="1" t="s">
        <v>44</v>
      </c>
      <c r="C230" s="1" t="s">
        <v>15</v>
      </c>
      <c r="D230" s="1"/>
      <c r="E230" s="1">
        <v>85</v>
      </c>
      <c r="F230" s="1">
        <v>10</v>
      </c>
      <c r="G230" s="1">
        <v>14</v>
      </c>
      <c r="H230" s="1">
        <v>2</v>
      </c>
      <c r="I230" s="1">
        <v>5</v>
      </c>
      <c r="J230" s="1">
        <v>0</v>
      </c>
    </row>
    <row r="231" spans="1:10" x14ac:dyDescent="0.25">
      <c r="A231" s="28" t="s">
        <v>167</v>
      </c>
      <c r="B231" s="1" t="s">
        <v>80</v>
      </c>
      <c r="C231" s="1" t="s">
        <v>14</v>
      </c>
      <c r="D231" s="1"/>
      <c r="E231" s="1">
        <v>67</v>
      </c>
      <c r="F231" s="1">
        <v>16</v>
      </c>
      <c r="G231" s="1">
        <v>-10</v>
      </c>
      <c r="H231" s="1">
        <v>10</v>
      </c>
      <c r="I231" s="1">
        <v>5</v>
      </c>
      <c r="J231" s="1">
        <v>0</v>
      </c>
    </row>
    <row r="232" spans="1:10" x14ac:dyDescent="0.25">
      <c r="A232" s="28" t="s">
        <v>167</v>
      </c>
      <c r="B232" s="1" t="s">
        <v>80</v>
      </c>
      <c r="C232" s="1" t="s">
        <v>15</v>
      </c>
      <c r="D232" s="1"/>
      <c r="E232" s="1">
        <v>95</v>
      </c>
      <c r="F232" s="1">
        <v>31</v>
      </c>
      <c r="G232" s="1">
        <v>7</v>
      </c>
      <c r="H232" s="1">
        <v>22</v>
      </c>
      <c r="I232" s="1">
        <v>8</v>
      </c>
      <c r="J232" s="1">
        <v>5</v>
      </c>
    </row>
    <row r="233" spans="1:10" x14ac:dyDescent="0.25">
      <c r="A233" s="28" t="s">
        <v>167</v>
      </c>
      <c r="B233" s="1" t="s">
        <v>80</v>
      </c>
      <c r="C233" s="1" t="s">
        <v>14</v>
      </c>
      <c r="D233" s="1"/>
      <c r="E233" s="1">
        <v>57</v>
      </c>
      <c r="F233" s="1">
        <v>22</v>
      </c>
      <c r="G233" s="1">
        <v>5</v>
      </c>
      <c r="H233" s="1">
        <v>15</v>
      </c>
      <c r="I233" s="1">
        <v>7</v>
      </c>
      <c r="J233" s="1">
        <v>0</v>
      </c>
    </row>
    <row r="234" spans="1:10" x14ac:dyDescent="0.25">
      <c r="A234" s="28" t="s">
        <v>169</v>
      </c>
      <c r="B234" s="1" t="s">
        <v>40</v>
      </c>
      <c r="C234" s="1" t="s">
        <v>13</v>
      </c>
      <c r="D234" s="1"/>
      <c r="E234" s="1">
        <v>182</v>
      </c>
      <c r="F234" s="1">
        <v>62</v>
      </c>
      <c r="G234" s="1">
        <v>9</v>
      </c>
      <c r="H234" s="1">
        <v>13</v>
      </c>
      <c r="I234" s="1">
        <v>64</v>
      </c>
      <c r="J234" s="1">
        <v>1</v>
      </c>
    </row>
    <row r="235" spans="1:10" x14ac:dyDescent="0.25">
      <c r="A235" s="28" t="s">
        <v>169</v>
      </c>
      <c r="B235" s="1" t="s">
        <v>65</v>
      </c>
      <c r="C235" s="1" t="s">
        <v>14</v>
      </c>
      <c r="D235" s="1" t="s">
        <v>428</v>
      </c>
      <c r="E235" s="1">
        <v>205</v>
      </c>
      <c r="F235" s="1">
        <v>39</v>
      </c>
      <c r="G235" s="1">
        <v>6</v>
      </c>
      <c r="H235" s="1">
        <v>47</v>
      </c>
      <c r="I235" s="1">
        <v>72</v>
      </c>
      <c r="J235" s="1">
        <v>8</v>
      </c>
    </row>
    <row r="236" spans="1:10" x14ac:dyDescent="0.25">
      <c r="A236" s="28" t="s">
        <v>169</v>
      </c>
      <c r="B236" s="1" t="s">
        <v>65</v>
      </c>
      <c r="C236" s="1" t="s">
        <v>14</v>
      </c>
      <c r="D236" s="1"/>
      <c r="E236" s="1">
        <v>193</v>
      </c>
      <c r="F236" s="1">
        <v>28</v>
      </c>
      <c r="G236" s="1">
        <v>9</v>
      </c>
      <c r="H236" s="1">
        <v>7</v>
      </c>
      <c r="I236" s="1">
        <v>12</v>
      </c>
      <c r="J236" s="1">
        <v>0</v>
      </c>
    </row>
    <row r="237" spans="1:10" x14ac:dyDescent="0.25">
      <c r="A237" s="28" t="s">
        <v>169</v>
      </c>
      <c r="B237" s="1" t="s">
        <v>65</v>
      </c>
      <c r="C237" s="1" t="s">
        <v>14</v>
      </c>
      <c r="D237" s="1"/>
      <c r="E237" s="1">
        <v>239</v>
      </c>
      <c r="F237" s="1">
        <v>78</v>
      </c>
      <c r="G237" s="1">
        <v>3</v>
      </c>
      <c r="H237" s="1">
        <v>14</v>
      </c>
      <c r="I237" s="1">
        <v>45</v>
      </c>
      <c r="J237" s="1">
        <v>0</v>
      </c>
    </row>
    <row r="238" spans="1:10" x14ac:dyDescent="0.25">
      <c r="A238" s="28" t="s">
        <v>169</v>
      </c>
      <c r="B238" s="1" t="s">
        <v>53</v>
      </c>
      <c r="C238" s="1" t="s">
        <v>15</v>
      </c>
      <c r="D238" s="1"/>
      <c r="E238" s="1">
        <v>244</v>
      </c>
      <c r="F238" s="1">
        <v>31</v>
      </c>
      <c r="G238" s="1">
        <v>0</v>
      </c>
      <c r="H238" s="1">
        <v>14</v>
      </c>
      <c r="I238" s="1">
        <v>8</v>
      </c>
      <c r="J238" s="1">
        <v>0</v>
      </c>
    </row>
    <row r="239" spans="1:10" x14ac:dyDescent="0.25">
      <c r="A239" s="28" t="s">
        <v>169</v>
      </c>
      <c r="B239" s="1" t="s">
        <v>53</v>
      </c>
      <c r="C239" s="1" t="s">
        <v>13</v>
      </c>
      <c r="D239" s="1"/>
      <c r="E239" s="1">
        <v>257</v>
      </c>
      <c r="F239" s="1">
        <v>52</v>
      </c>
      <c r="G239" s="1">
        <v>6</v>
      </c>
      <c r="H239" s="1">
        <v>16</v>
      </c>
      <c r="I239" s="1">
        <v>22</v>
      </c>
      <c r="J239" s="1">
        <v>6</v>
      </c>
    </row>
    <row r="240" spans="1:10" x14ac:dyDescent="0.25">
      <c r="A240" s="28" t="s">
        <v>169</v>
      </c>
      <c r="B240" s="1" t="s">
        <v>53</v>
      </c>
      <c r="C240" s="1" t="s">
        <v>14</v>
      </c>
      <c r="D240" s="1"/>
      <c r="E240" s="1">
        <v>98</v>
      </c>
      <c r="F240" s="1">
        <v>26</v>
      </c>
      <c r="G240" s="1">
        <v>7</v>
      </c>
      <c r="H240" s="1">
        <v>11</v>
      </c>
      <c r="I240" s="1">
        <v>19</v>
      </c>
      <c r="J240" s="1">
        <v>0</v>
      </c>
    </row>
    <row r="241" spans="1:10" x14ac:dyDescent="0.25">
      <c r="A241" s="28" t="s">
        <v>169</v>
      </c>
      <c r="B241" s="1" t="s">
        <v>40</v>
      </c>
      <c r="C241" s="1" t="s">
        <v>14</v>
      </c>
      <c r="D241" s="1"/>
      <c r="E241" s="1">
        <v>273</v>
      </c>
      <c r="F241" s="1">
        <v>64</v>
      </c>
      <c r="G241" s="1">
        <v>16</v>
      </c>
      <c r="H241" s="1">
        <v>75</v>
      </c>
      <c r="I241" s="1">
        <v>12</v>
      </c>
      <c r="J241" s="1">
        <v>1</v>
      </c>
    </row>
    <row r="242" spans="1:10" x14ac:dyDescent="0.25">
      <c r="A242" s="28" t="s">
        <v>169</v>
      </c>
      <c r="B242" s="1" t="s">
        <v>40</v>
      </c>
      <c r="C242" s="1" t="s">
        <v>15</v>
      </c>
      <c r="D242" s="1"/>
      <c r="E242" s="1">
        <v>130</v>
      </c>
      <c r="F242" s="1">
        <v>24</v>
      </c>
      <c r="G242" s="1">
        <v>1</v>
      </c>
      <c r="H242" s="1">
        <v>6</v>
      </c>
      <c r="I242" s="1">
        <v>12</v>
      </c>
      <c r="J242" s="1">
        <v>0</v>
      </c>
    </row>
    <row r="243" spans="1:10" x14ac:dyDescent="0.25">
      <c r="A243" s="28" t="s">
        <v>169</v>
      </c>
      <c r="B243" s="1" t="s">
        <v>18</v>
      </c>
      <c r="C243" s="1" t="s">
        <v>15</v>
      </c>
      <c r="D243" s="1"/>
      <c r="E243" s="1">
        <v>105</v>
      </c>
      <c r="F243" s="1">
        <v>14</v>
      </c>
      <c r="G243" s="1">
        <v>7</v>
      </c>
      <c r="H243" s="1">
        <v>34</v>
      </c>
      <c r="I243" s="1">
        <v>12</v>
      </c>
      <c r="J243" s="1">
        <v>9</v>
      </c>
    </row>
    <row r="244" spans="1:10" x14ac:dyDescent="0.25">
      <c r="A244" s="28" t="s">
        <v>169</v>
      </c>
      <c r="B244" s="1" t="s">
        <v>18</v>
      </c>
      <c r="C244" s="1" t="s">
        <v>14</v>
      </c>
      <c r="D244" s="1"/>
      <c r="E244" s="1">
        <v>175</v>
      </c>
      <c r="F244" s="1">
        <v>35</v>
      </c>
      <c r="G244" s="1">
        <v>12</v>
      </c>
      <c r="H244" s="1">
        <v>11</v>
      </c>
      <c r="I244" s="1">
        <v>8</v>
      </c>
      <c r="J244" s="1">
        <v>0</v>
      </c>
    </row>
    <row r="245" spans="1:10" x14ac:dyDescent="0.25">
      <c r="A245" s="28" t="s">
        <v>169</v>
      </c>
      <c r="B245" s="1" t="s">
        <v>18</v>
      </c>
      <c r="C245" s="1" t="s">
        <v>14</v>
      </c>
      <c r="D245" s="1"/>
      <c r="E245" s="1">
        <v>169</v>
      </c>
      <c r="F245" s="1">
        <v>26</v>
      </c>
      <c r="G245" s="1">
        <v>15</v>
      </c>
      <c r="H245" s="1">
        <v>8</v>
      </c>
      <c r="I245" s="1">
        <v>3</v>
      </c>
      <c r="J245" s="1">
        <v>0</v>
      </c>
    </row>
    <row r="246" spans="1:10" x14ac:dyDescent="0.25">
      <c r="A246" s="28" t="s">
        <v>177</v>
      </c>
      <c r="B246" s="1" t="s">
        <v>26</v>
      </c>
      <c r="C246" s="1" t="s">
        <v>14</v>
      </c>
      <c r="D246" s="1"/>
      <c r="E246" s="1">
        <v>163</v>
      </c>
      <c r="F246" s="1">
        <v>36</v>
      </c>
      <c r="G246" s="1">
        <v>7</v>
      </c>
      <c r="H246" s="1">
        <v>9</v>
      </c>
      <c r="I246" s="1">
        <v>18</v>
      </c>
      <c r="J246" s="1">
        <v>0</v>
      </c>
    </row>
    <row r="247" spans="1:10" x14ac:dyDescent="0.25">
      <c r="A247" s="28" t="s">
        <v>177</v>
      </c>
      <c r="B247" s="1" t="s">
        <v>26</v>
      </c>
      <c r="C247" s="1" t="s">
        <v>29</v>
      </c>
      <c r="D247" s="1"/>
      <c r="E247" s="1">
        <v>199</v>
      </c>
      <c r="F247" s="1">
        <v>44</v>
      </c>
      <c r="G247" s="1">
        <v>9</v>
      </c>
      <c r="H247" s="1">
        <v>31</v>
      </c>
      <c r="I247" s="1">
        <v>49</v>
      </c>
      <c r="J247" s="1">
        <v>2</v>
      </c>
    </row>
    <row r="248" spans="1:10" x14ac:dyDescent="0.25">
      <c r="A248" s="28" t="s">
        <v>177</v>
      </c>
      <c r="B248" s="1" t="s">
        <v>26</v>
      </c>
      <c r="C248" s="1" t="s">
        <v>15</v>
      </c>
      <c r="D248" s="1"/>
      <c r="E248" s="1">
        <v>241</v>
      </c>
      <c r="F248" s="1">
        <v>19</v>
      </c>
      <c r="G248" s="1">
        <v>5</v>
      </c>
      <c r="H248" s="1">
        <v>9</v>
      </c>
      <c r="I248" s="1">
        <v>20</v>
      </c>
      <c r="J248" s="1">
        <v>0</v>
      </c>
    </row>
    <row r="249" spans="1:10" x14ac:dyDescent="0.25">
      <c r="A249" s="28" t="s">
        <v>177</v>
      </c>
      <c r="B249" s="1" t="s">
        <v>11</v>
      </c>
      <c r="C249" s="1" t="s">
        <v>14</v>
      </c>
      <c r="D249" s="1"/>
      <c r="E249" s="1">
        <v>201</v>
      </c>
      <c r="F249" s="1">
        <v>33</v>
      </c>
      <c r="G249" s="1">
        <v>12</v>
      </c>
      <c r="H249" s="1">
        <v>21</v>
      </c>
      <c r="I249" s="1">
        <v>41</v>
      </c>
      <c r="J249" s="1">
        <v>2</v>
      </c>
    </row>
    <row r="250" spans="1:10" x14ac:dyDescent="0.25">
      <c r="A250" s="28" t="s">
        <v>177</v>
      </c>
      <c r="B250" s="1" t="s">
        <v>11</v>
      </c>
      <c r="C250" s="1" t="s">
        <v>14</v>
      </c>
      <c r="D250" s="1"/>
      <c r="E250" s="1">
        <v>264</v>
      </c>
      <c r="F250" s="1">
        <v>77</v>
      </c>
      <c r="G250" s="1">
        <v>20</v>
      </c>
      <c r="H250" s="1">
        <v>28</v>
      </c>
      <c r="I250" s="1">
        <v>39</v>
      </c>
      <c r="J250" s="1">
        <v>4</v>
      </c>
    </row>
    <row r="251" spans="1:10" x14ac:dyDescent="0.25">
      <c r="A251" s="28" t="s">
        <v>177</v>
      </c>
      <c r="B251" s="1" t="s">
        <v>30</v>
      </c>
      <c r="C251" s="1" t="s">
        <v>13</v>
      </c>
      <c r="D251" s="1"/>
      <c r="E251" s="1">
        <v>45</v>
      </c>
      <c r="F251" s="1">
        <v>12</v>
      </c>
      <c r="G251" s="1">
        <v>0</v>
      </c>
      <c r="H251" s="1">
        <v>2</v>
      </c>
      <c r="I251" s="1">
        <v>1</v>
      </c>
      <c r="J251" s="1">
        <v>0</v>
      </c>
    </row>
    <row r="252" spans="1:10" x14ac:dyDescent="0.25">
      <c r="A252" s="28" t="s">
        <v>177</v>
      </c>
      <c r="B252" s="1" t="s">
        <v>30</v>
      </c>
      <c r="C252" s="1" t="s">
        <v>14</v>
      </c>
      <c r="D252" s="1"/>
      <c r="E252" s="1">
        <v>461</v>
      </c>
      <c r="F252" s="1">
        <v>98</v>
      </c>
      <c r="G252" s="1">
        <v>0</v>
      </c>
      <c r="H252" s="1">
        <v>28</v>
      </c>
      <c r="I252" s="1">
        <v>36</v>
      </c>
      <c r="J252" s="1">
        <v>8</v>
      </c>
    </row>
    <row r="253" spans="1:10" x14ac:dyDescent="0.25">
      <c r="A253" s="28" t="s">
        <v>177</v>
      </c>
      <c r="B253" s="1" t="s">
        <v>30</v>
      </c>
      <c r="C253" s="1" t="s">
        <v>14</v>
      </c>
      <c r="D253" s="1"/>
      <c r="E253" s="1">
        <v>172</v>
      </c>
      <c r="F253" s="1">
        <v>22</v>
      </c>
      <c r="G253" s="1">
        <v>0</v>
      </c>
      <c r="H253" s="1">
        <v>5</v>
      </c>
      <c r="I253" s="1">
        <v>5</v>
      </c>
      <c r="J253" s="1">
        <v>0</v>
      </c>
    </row>
    <row r="254" spans="1:10" x14ac:dyDescent="0.25">
      <c r="A254" s="28" t="s">
        <v>177</v>
      </c>
      <c r="B254" s="1" t="s">
        <v>48</v>
      </c>
      <c r="C254" s="1" t="s">
        <v>13</v>
      </c>
      <c r="D254" s="1"/>
      <c r="E254" s="1">
        <v>204</v>
      </c>
      <c r="F254" s="1">
        <v>56</v>
      </c>
      <c r="G254" s="1">
        <v>11</v>
      </c>
      <c r="H254" s="1">
        <v>80</v>
      </c>
      <c r="I254" s="1">
        <v>52</v>
      </c>
      <c r="J254" s="1">
        <v>32</v>
      </c>
    </row>
    <row r="255" spans="1:10" x14ac:dyDescent="0.25">
      <c r="A255" s="28" t="s">
        <v>177</v>
      </c>
      <c r="B255" s="1" t="s">
        <v>48</v>
      </c>
      <c r="C255" s="1" t="s">
        <v>15</v>
      </c>
      <c r="D255" s="1"/>
      <c r="E255" s="1">
        <v>104</v>
      </c>
      <c r="F255" s="1">
        <v>37</v>
      </c>
      <c r="G255" s="1">
        <v>7</v>
      </c>
      <c r="H255" s="1">
        <v>10</v>
      </c>
      <c r="I255" s="1">
        <v>17</v>
      </c>
      <c r="J255" s="1">
        <v>2</v>
      </c>
    </row>
    <row r="256" spans="1:10" x14ac:dyDescent="0.25">
      <c r="A256" s="28" t="s">
        <v>177</v>
      </c>
      <c r="B256" s="1" t="s">
        <v>48</v>
      </c>
      <c r="C256" s="1" t="s">
        <v>14</v>
      </c>
      <c r="D256" s="1"/>
      <c r="E256" s="1">
        <v>98</v>
      </c>
      <c r="F256" s="1">
        <v>18</v>
      </c>
      <c r="G256" s="1">
        <v>0</v>
      </c>
      <c r="H256" s="1">
        <v>0</v>
      </c>
      <c r="I256" s="1">
        <v>0</v>
      </c>
      <c r="J256" s="1">
        <v>0</v>
      </c>
    </row>
    <row r="257" spans="1:10" x14ac:dyDescent="0.25">
      <c r="A257" s="28" t="s">
        <v>177</v>
      </c>
      <c r="B257" s="1" t="s">
        <v>11</v>
      </c>
      <c r="C257" s="1" t="s">
        <v>14</v>
      </c>
      <c r="D257" s="1"/>
      <c r="E257" s="1">
        <v>278</v>
      </c>
      <c r="F257" s="1">
        <v>75</v>
      </c>
      <c r="G257" s="1">
        <v>12</v>
      </c>
      <c r="H257" s="1">
        <v>25</v>
      </c>
      <c r="I257" s="1">
        <v>41</v>
      </c>
      <c r="J257" s="1">
        <v>1</v>
      </c>
    </row>
    <row r="258" spans="1:10" x14ac:dyDescent="0.25">
      <c r="A258" s="28" t="s">
        <v>182</v>
      </c>
      <c r="B258" s="1" t="s">
        <v>61</v>
      </c>
      <c r="C258" s="1" t="s">
        <v>14</v>
      </c>
      <c r="D258" s="1"/>
      <c r="E258" s="1">
        <v>129</v>
      </c>
      <c r="F258" s="1">
        <v>24</v>
      </c>
      <c r="G258" s="1">
        <v>0</v>
      </c>
      <c r="H258" s="1">
        <v>22</v>
      </c>
      <c r="I258" s="1">
        <v>13</v>
      </c>
      <c r="J258" s="1">
        <v>0</v>
      </c>
    </row>
    <row r="259" spans="1:10" x14ac:dyDescent="0.25">
      <c r="A259" s="28" t="s">
        <v>182</v>
      </c>
      <c r="B259" s="1" t="s">
        <v>61</v>
      </c>
      <c r="C259" s="1" t="s">
        <v>15</v>
      </c>
      <c r="D259" s="1"/>
      <c r="E259" s="1">
        <v>124</v>
      </c>
      <c r="F259" s="1">
        <v>22</v>
      </c>
      <c r="G259" s="1">
        <v>5</v>
      </c>
      <c r="H259" s="1">
        <v>28</v>
      </c>
      <c r="I259" s="1">
        <v>31</v>
      </c>
      <c r="J259" s="1">
        <v>1</v>
      </c>
    </row>
    <row r="260" spans="1:10" x14ac:dyDescent="0.25">
      <c r="A260" s="28" t="s">
        <v>182</v>
      </c>
      <c r="B260" s="1" t="s">
        <v>61</v>
      </c>
      <c r="C260" s="1" t="s">
        <v>14</v>
      </c>
      <c r="D260" s="1"/>
      <c r="E260" s="1">
        <v>190</v>
      </c>
      <c r="F260" s="1">
        <v>39</v>
      </c>
      <c r="G260" s="1">
        <v>1</v>
      </c>
      <c r="H260" s="1">
        <v>26</v>
      </c>
      <c r="I260" s="1">
        <v>1</v>
      </c>
      <c r="J260" s="1">
        <v>0</v>
      </c>
    </row>
    <row r="261" spans="1:10" x14ac:dyDescent="0.25">
      <c r="A261" s="28" t="s">
        <v>182</v>
      </c>
      <c r="B261" s="1" t="s">
        <v>83</v>
      </c>
      <c r="C261" s="1" t="s">
        <v>14</v>
      </c>
      <c r="D261" s="1"/>
      <c r="E261" s="1">
        <v>178</v>
      </c>
      <c r="F261" s="1">
        <v>35</v>
      </c>
      <c r="G261" s="1">
        <v>5</v>
      </c>
      <c r="H261" s="1">
        <v>11</v>
      </c>
      <c r="I261" s="1">
        <v>3</v>
      </c>
      <c r="J261" s="1">
        <v>2</v>
      </c>
    </row>
    <row r="262" spans="1:10" x14ac:dyDescent="0.25">
      <c r="A262" s="28" t="s">
        <v>182</v>
      </c>
      <c r="B262" s="1" t="s">
        <v>83</v>
      </c>
      <c r="C262" s="1" t="s">
        <v>14</v>
      </c>
      <c r="D262" s="1"/>
      <c r="E262" s="1">
        <v>126</v>
      </c>
      <c r="F262" s="1">
        <v>27</v>
      </c>
      <c r="G262" s="1">
        <v>3</v>
      </c>
      <c r="H262" s="1">
        <v>11</v>
      </c>
      <c r="I262" s="1">
        <v>44</v>
      </c>
      <c r="J262" s="1">
        <v>7</v>
      </c>
    </row>
    <row r="263" spans="1:10" x14ac:dyDescent="0.25">
      <c r="A263" s="28" t="s">
        <v>182</v>
      </c>
      <c r="B263" s="1" t="s">
        <v>83</v>
      </c>
      <c r="C263" s="1" t="s">
        <v>14</v>
      </c>
      <c r="D263" s="1"/>
      <c r="E263" s="1">
        <v>193</v>
      </c>
      <c r="F263" s="1">
        <v>37</v>
      </c>
      <c r="G263" s="1">
        <v>8</v>
      </c>
      <c r="H263" s="1">
        <v>44</v>
      </c>
      <c r="I263" s="1">
        <v>20</v>
      </c>
      <c r="J263" s="1">
        <v>3</v>
      </c>
    </row>
    <row r="264" spans="1:10" x14ac:dyDescent="0.25">
      <c r="A264" s="28" t="s">
        <v>182</v>
      </c>
      <c r="B264" s="1" t="s">
        <v>58</v>
      </c>
      <c r="C264" s="1" t="s">
        <v>14</v>
      </c>
      <c r="D264" s="1"/>
      <c r="E264" s="1">
        <v>199</v>
      </c>
      <c r="F264" s="1">
        <v>37</v>
      </c>
      <c r="G264" s="1">
        <v>29</v>
      </c>
      <c r="H264" s="1">
        <v>76</v>
      </c>
      <c r="I264" s="1">
        <v>15</v>
      </c>
      <c r="J264" s="1">
        <v>68</v>
      </c>
    </row>
    <row r="265" spans="1:10" x14ac:dyDescent="0.25">
      <c r="A265" s="28" t="s">
        <v>182</v>
      </c>
      <c r="B265" s="1" t="s">
        <v>58</v>
      </c>
      <c r="C265" s="1" t="s">
        <v>14</v>
      </c>
      <c r="D265" s="1"/>
      <c r="E265" s="1">
        <v>276</v>
      </c>
      <c r="F265" s="1">
        <v>89</v>
      </c>
      <c r="G265" s="1">
        <v>10</v>
      </c>
      <c r="H265" s="1">
        <v>58</v>
      </c>
      <c r="I265" s="1">
        <v>114</v>
      </c>
      <c r="J265" s="1">
        <v>31</v>
      </c>
    </row>
    <row r="266" spans="1:10" x14ac:dyDescent="0.25">
      <c r="A266" s="28" t="s">
        <v>182</v>
      </c>
      <c r="B266" s="1" t="s">
        <v>58</v>
      </c>
      <c r="C266" s="1" t="s">
        <v>14</v>
      </c>
      <c r="D266" s="1"/>
      <c r="E266" s="1">
        <v>219</v>
      </c>
      <c r="F266" s="1">
        <v>82</v>
      </c>
      <c r="G266" s="1">
        <v>10</v>
      </c>
      <c r="H266" s="1">
        <v>38</v>
      </c>
      <c r="I266" s="1">
        <v>37</v>
      </c>
      <c r="J266" s="1">
        <v>5</v>
      </c>
    </row>
    <row r="267" spans="1:10" x14ac:dyDescent="0.25">
      <c r="A267" s="28" t="s">
        <v>187</v>
      </c>
      <c r="B267" s="1" t="s">
        <v>34</v>
      </c>
      <c r="C267" s="1" t="s">
        <v>29</v>
      </c>
      <c r="D267" s="1"/>
      <c r="E267" s="1">
        <v>216</v>
      </c>
      <c r="F267" s="1">
        <v>36</v>
      </c>
      <c r="G267" s="1">
        <v>1</v>
      </c>
      <c r="H267" s="1">
        <v>24</v>
      </c>
      <c r="I267" s="1">
        <v>19</v>
      </c>
      <c r="J267" s="1">
        <v>2</v>
      </c>
    </row>
    <row r="268" spans="1:10" x14ac:dyDescent="0.25">
      <c r="A268" s="28" t="s">
        <v>187</v>
      </c>
      <c r="B268" s="1" t="s">
        <v>34</v>
      </c>
      <c r="C268" s="1" t="s">
        <v>13</v>
      </c>
      <c r="D268" s="1"/>
      <c r="E268" s="1">
        <v>337</v>
      </c>
      <c r="F268" s="1">
        <v>62</v>
      </c>
      <c r="G268" s="1">
        <v>4</v>
      </c>
      <c r="H268" s="1">
        <v>80</v>
      </c>
      <c r="I268" s="1">
        <v>44</v>
      </c>
      <c r="J268" s="1">
        <v>1</v>
      </c>
    </row>
    <row r="269" spans="1:10" x14ac:dyDescent="0.25">
      <c r="A269" s="28" t="s">
        <v>187</v>
      </c>
      <c r="B269" s="1" t="s">
        <v>34</v>
      </c>
      <c r="C269" s="1" t="s">
        <v>14</v>
      </c>
      <c r="D269" s="1"/>
      <c r="E269" s="1">
        <v>294</v>
      </c>
      <c r="F269" s="1">
        <v>65</v>
      </c>
      <c r="G269" s="1">
        <v>4</v>
      </c>
      <c r="H269" s="1">
        <v>61</v>
      </c>
      <c r="I269" s="1">
        <v>54</v>
      </c>
      <c r="J269" s="1">
        <v>7</v>
      </c>
    </row>
    <row r="270" spans="1:10" x14ac:dyDescent="0.25">
      <c r="A270" s="28" t="s">
        <v>188</v>
      </c>
      <c r="B270" s="1" t="s">
        <v>80</v>
      </c>
      <c r="C270" s="1" t="s">
        <v>15</v>
      </c>
      <c r="D270" s="1"/>
      <c r="E270" s="1">
        <v>188</v>
      </c>
      <c r="F270" s="1">
        <v>28</v>
      </c>
      <c r="G270" s="1">
        <v>6</v>
      </c>
      <c r="H270" s="1">
        <v>45</v>
      </c>
      <c r="I270" s="1">
        <v>13</v>
      </c>
      <c r="J270" s="1">
        <v>6</v>
      </c>
    </row>
    <row r="271" spans="1:10" x14ac:dyDescent="0.25">
      <c r="A271" s="28" t="s">
        <v>188</v>
      </c>
      <c r="B271" s="1" t="s">
        <v>58</v>
      </c>
      <c r="C271" s="1" t="s">
        <v>14</v>
      </c>
      <c r="D271" s="1"/>
      <c r="E271" s="1">
        <v>191</v>
      </c>
      <c r="F271" s="1">
        <v>29</v>
      </c>
      <c r="G271" s="1">
        <v>8</v>
      </c>
      <c r="H271" s="1">
        <v>3</v>
      </c>
      <c r="I271" s="1">
        <v>5</v>
      </c>
      <c r="J271" s="1">
        <v>0</v>
      </c>
    </row>
    <row r="272" spans="1:10" x14ac:dyDescent="0.25">
      <c r="A272" s="28" t="s">
        <v>188</v>
      </c>
      <c r="B272" s="1" t="s">
        <v>58</v>
      </c>
      <c r="C272" s="1" t="s">
        <v>13</v>
      </c>
      <c r="D272" s="1"/>
      <c r="E272" s="1">
        <v>198</v>
      </c>
      <c r="F272" s="1">
        <v>23</v>
      </c>
      <c r="G272" s="1">
        <v>9</v>
      </c>
      <c r="H272" s="1">
        <v>7</v>
      </c>
      <c r="I272" s="1">
        <v>4</v>
      </c>
      <c r="J272" s="1">
        <v>0</v>
      </c>
    </row>
    <row r="273" spans="1:10" x14ac:dyDescent="0.25">
      <c r="A273" s="28" t="s">
        <v>188</v>
      </c>
      <c r="B273" s="1" t="s">
        <v>58</v>
      </c>
      <c r="C273" s="1" t="s">
        <v>14</v>
      </c>
      <c r="D273" s="1"/>
      <c r="E273" s="1">
        <v>199</v>
      </c>
      <c r="F273" s="1">
        <v>27</v>
      </c>
      <c r="G273" s="1">
        <v>8</v>
      </c>
      <c r="H273" s="1">
        <v>8</v>
      </c>
      <c r="I273" s="1">
        <v>5</v>
      </c>
      <c r="J273" s="1">
        <v>2</v>
      </c>
    </row>
    <row r="274" spans="1:10" x14ac:dyDescent="0.25">
      <c r="A274" s="28" t="s">
        <v>188</v>
      </c>
      <c r="B274" s="1" t="s">
        <v>80</v>
      </c>
      <c r="C274" s="1" t="s">
        <v>14</v>
      </c>
      <c r="D274" s="1"/>
      <c r="E274" s="1">
        <v>206</v>
      </c>
      <c r="F274" s="1">
        <v>27</v>
      </c>
      <c r="G274" s="1">
        <v>10</v>
      </c>
      <c r="H274" s="1">
        <v>12</v>
      </c>
      <c r="I274" s="1">
        <v>3</v>
      </c>
      <c r="J274" s="1">
        <v>0</v>
      </c>
    </row>
    <row r="275" spans="1:10" x14ac:dyDescent="0.25">
      <c r="A275" s="28" t="s">
        <v>188</v>
      </c>
      <c r="B275" s="1" t="s">
        <v>80</v>
      </c>
      <c r="C275" s="1" t="s">
        <v>14</v>
      </c>
      <c r="D275" s="1"/>
      <c r="E275" s="1">
        <v>227</v>
      </c>
      <c r="F275" s="1">
        <v>52</v>
      </c>
      <c r="G275" s="1">
        <v>7</v>
      </c>
      <c r="H275" s="1">
        <v>9</v>
      </c>
      <c r="I275" s="1">
        <v>12</v>
      </c>
      <c r="J275" s="1">
        <v>0</v>
      </c>
    </row>
    <row r="276" spans="1:10" x14ac:dyDescent="0.25">
      <c r="A276" s="28" t="s">
        <v>189</v>
      </c>
      <c r="B276" s="1" t="s">
        <v>30</v>
      </c>
      <c r="C276" s="1" t="s">
        <v>14</v>
      </c>
      <c r="D276" s="1"/>
      <c r="E276" s="1">
        <v>197</v>
      </c>
      <c r="F276" s="1">
        <v>45</v>
      </c>
      <c r="G276" s="1">
        <v>51</v>
      </c>
      <c r="H276" s="1">
        <v>21</v>
      </c>
      <c r="I276" s="1">
        <v>22</v>
      </c>
      <c r="J276" s="1">
        <v>3</v>
      </c>
    </row>
    <row r="277" spans="1:10" x14ac:dyDescent="0.25">
      <c r="A277" s="28" t="s">
        <v>189</v>
      </c>
      <c r="B277" s="1" t="s">
        <v>30</v>
      </c>
      <c r="C277" s="1" t="s">
        <v>13</v>
      </c>
      <c r="D277" s="1"/>
      <c r="E277" s="1">
        <v>18</v>
      </c>
      <c r="F277" s="1">
        <v>5</v>
      </c>
      <c r="G277" s="1">
        <v>1</v>
      </c>
      <c r="H277" s="1">
        <v>0</v>
      </c>
      <c r="I277" s="1">
        <v>2</v>
      </c>
      <c r="J277" s="1">
        <v>0</v>
      </c>
    </row>
    <row r="278" spans="1:10" x14ac:dyDescent="0.25">
      <c r="A278" s="28" t="s">
        <v>189</v>
      </c>
      <c r="B278" s="1" t="s">
        <v>83</v>
      </c>
      <c r="C278" s="1" t="s">
        <v>14</v>
      </c>
      <c r="D278" s="1"/>
      <c r="E278" s="1">
        <v>230</v>
      </c>
      <c r="F278" s="1">
        <v>56</v>
      </c>
      <c r="G278" s="1">
        <v>4</v>
      </c>
      <c r="H278" s="1">
        <v>66</v>
      </c>
      <c r="I278" s="1">
        <v>68</v>
      </c>
      <c r="J278" s="1">
        <v>5</v>
      </c>
    </row>
    <row r="279" spans="1:10" x14ac:dyDescent="0.25">
      <c r="A279" s="28" t="s">
        <v>189</v>
      </c>
      <c r="B279" s="1" t="s">
        <v>83</v>
      </c>
      <c r="C279" s="1" t="s">
        <v>14</v>
      </c>
      <c r="D279" s="1"/>
      <c r="E279" s="1">
        <v>220</v>
      </c>
      <c r="F279" s="1">
        <v>41</v>
      </c>
      <c r="G279" s="1">
        <v>7</v>
      </c>
      <c r="H279" s="1">
        <v>16</v>
      </c>
      <c r="I279" s="1">
        <v>12</v>
      </c>
      <c r="J279" s="1">
        <v>0</v>
      </c>
    </row>
    <row r="280" spans="1:10" x14ac:dyDescent="0.25">
      <c r="A280" s="28" t="s">
        <v>189</v>
      </c>
      <c r="B280" s="1" t="s">
        <v>83</v>
      </c>
      <c r="C280" s="1" t="s">
        <v>14</v>
      </c>
      <c r="D280" s="1"/>
      <c r="E280" s="1">
        <v>161</v>
      </c>
      <c r="F280" s="1">
        <v>52</v>
      </c>
      <c r="G280" s="1">
        <v>5</v>
      </c>
      <c r="H280" s="1">
        <v>19</v>
      </c>
      <c r="I280" s="1">
        <v>35</v>
      </c>
      <c r="J280" s="1">
        <v>2</v>
      </c>
    </row>
    <row r="281" spans="1:10" x14ac:dyDescent="0.25">
      <c r="A281" s="28" t="s">
        <v>189</v>
      </c>
      <c r="B281" s="1" t="s">
        <v>83</v>
      </c>
      <c r="C281" s="1" t="s">
        <v>14</v>
      </c>
      <c r="D281" s="1"/>
      <c r="E281" s="1">
        <v>161</v>
      </c>
      <c r="F281" s="1">
        <v>52</v>
      </c>
      <c r="G281" s="1">
        <v>5</v>
      </c>
      <c r="H281" s="1">
        <v>19</v>
      </c>
      <c r="I281" s="1">
        <v>35</v>
      </c>
      <c r="J281" s="1">
        <v>2</v>
      </c>
    </row>
    <row r="282" spans="1:10" x14ac:dyDescent="0.25">
      <c r="A282" s="28" t="s">
        <v>189</v>
      </c>
      <c r="B282" s="1" t="s">
        <v>18</v>
      </c>
      <c r="C282" s="1" t="s">
        <v>15</v>
      </c>
      <c r="D282" s="1"/>
      <c r="E282" s="1">
        <v>229</v>
      </c>
      <c r="F282" s="1">
        <v>52</v>
      </c>
      <c r="G282" s="1">
        <v>9</v>
      </c>
      <c r="H282" s="1">
        <v>12</v>
      </c>
      <c r="I282" s="1">
        <v>16</v>
      </c>
      <c r="J282" s="1">
        <v>0</v>
      </c>
    </row>
    <row r="283" spans="1:10" x14ac:dyDescent="0.25">
      <c r="A283" s="28" t="s">
        <v>189</v>
      </c>
      <c r="B283" s="1" t="s">
        <v>18</v>
      </c>
      <c r="C283" s="1" t="s">
        <v>14</v>
      </c>
      <c r="D283" s="1"/>
      <c r="E283" s="1">
        <v>92</v>
      </c>
      <c r="F283" s="1">
        <v>35</v>
      </c>
      <c r="G283" s="1">
        <v>4</v>
      </c>
      <c r="H283" s="1">
        <v>25</v>
      </c>
      <c r="I283" s="1">
        <v>11</v>
      </c>
      <c r="J283" s="1">
        <v>2</v>
      </c>
    </row>
    <row r="284" spans="1:10" x14ac:dyDescent="0.25">
      <c r="A284" s="28" t="s">
        <v>189</v>
      </c>
      <c r="B284" s="1" t="s">
        <v>18</v>
      </c>
      <c r="C284" s="1" t="s">
        <v>14</v>
      </c>
      <c r="D284" s="1"/>
      <c r="E284" s="1">
        <v>139</v>
      </c>
      <c r="F284" s="1">
        <v>25</v>
      </c>
      <c r="G284" s="1">
        <v>3</v>
      </c>
      <c r="H284" s="1">
        <v>12</v>
      </c>
      <c r="I284" s="1">
        <v>3</v>
      </c>
      <c r="J284" s="1">
        <v>0</v>
      </c>
    </row>
    <row r="285" spans="1:10" x14ac:dyDescent="0.25">
      <c r="A285" s="28" t="s">
        <v>199</v>
      </c>
      <c r="B285" s="1" t="s">
        <v>48</v>
      </c>
      <c r="C285" s="1" t="s">
        <v>14</v>
      </c>
      <c r="D285" s="1"/>
      <c r="E285" s="1">
        <v>410</v>
      </c>
      <c r="F285" s="1">
        <v>78</v>
      </c>
      <c r="G285" s="1">
        <v>9</v>
      </c>
      <c r="H285" s="1">
        <v>18</v>
      </c>
      <c r="I285" s="1">
        <v>13</v>
      </c>
      <c r="J285" s="1">
        <v>1</v>
      </c>
    </row>
    <row r="286" spans="1:10" x14ac:dyDescent="0.25">
      <c r="A286" s="28" t="s">
        <v>199</v>
      </c>
      <c r="B286" s="1" t="s">
        <v>48</v>
      </c>
      <c r="C286" s="1" t="s">
        <v>14</v>
      </c>
      <c r="D286" s="1"/>
      <c r="E286" s="1">
        <v>373</v>
      </c>
      <c r="F286" s="1">
        <v>96</v>
      </c>
      <c r="G286" s="1">
        <v>21</v>
      </c>
      <c r="H286" s="1">
        <v>22</v>
      </c>
      <c r="I286" s="1">
        <v>17</v>
      </c>
      <c r="J286" s="1">
        <v>2</v>
      </c>
    </row>
    <row r="287" spans="1:10" x14ac:dyDescent="0.25">
      <c r="A287" s="28" t="s">
        <v>199</v>
      </c>
      <c r="B287" s="1" t="s">
        <v>48</v>
      </c>
      <c r="C287" s="1" t="s">
        <v>14</v>
      </c>
      <c r="D287" s="1"/>
      <c r="E287" s="1">
        <v>265</v>
      </c>
      <c r="F287" s="1">
        <v>75</v>
      </c>
      <c r="G287" s="1">
        <v>20</v>
      </c>
      <c r="H287" s="1">
        <v>20</v>
      </c>
      <c r="I287" s="1">
        <v>21</v>
      </c>
      <c r="J287" s="1">
        <v>1</v>
      </c>
    </row>
    <row r="288" spans="1:10" x14ac:dyDescent="0.25">
      <c r="A288" s="28" t="s">
        <v>199</v>
      </c>
      <c r="B288" s="1" t="s">
        <v>53</v>
      </c>
      <c r="C288" s="1" t="s">
        <v>13</v>
      </c>
      <c r="D288" s="1"/>
      <c r="E288" s="1">
        <v>98</v>
      </c>
      <c r="F288" s="1">
        <v>23</v>
      </c>
      <c r="G288" s="1">
        <v>0</v>
      </c>
      <c r="H288" s="1">
        <v>5</v>
      </c>
      <c r="I288" s="1">
        <v>4</v>
      </c>
      <c r="J288" s="1">
        <v>0</v>
      </c>
    </row>
    <row r="289" spans="1:10" x14ac:dyDescent="0.25">
      <c r="A289" s="28" t="s">
        <v>199</v>
      </c>
      <c r="B289" s="1" t="s">
        <v>53</v>
      </c>
      <c r="C289" s="1" t="s">
        <v>14</v>
      </c>
      <c r="D289" s="1"/>
      <c r="E289" s="1">
        <v>210</v>
      </c>
      <c r="F289" s="1">
        <v>101</v>
      </c>
      <c r="G289" s="1">
        <v>3</v>
      </c>
      <c r="H289" s="1">
        <v>16</v>
      </c>
      <c r="I289" s="1">
        <v>24</v>
      </c>
      <c r="J289" s="1">
        <v>2</v>
      </c>
    </row>
    <row r="290" spans="1:10" x14ac:dyDescent="0.25">
      <c r="A290" s="28" t="s">
        <v>199</v>
      </c>
      <c r="B290" s="1" t="s">
        <v>53</v>
      </c>
      <c r="C290" s="1" t="s">
        <v>15</v>
      </c>
      <c r="D290" s="1"/>
      <c r="E290" s="1">
        <v>599</v>
      </c>
      <c r="F290" s="1">
        <v>163</v>
      </c>
      <c r="G290" s="1">
        <v>0</v>
      </c>
      <c r="H290" s="1">
        <v>49</v>
      </c>
      <c r="I290" s="1">
        <v>43</v>
      </c>
      <c r="J290" s="1">
        <v>6</v>
      </c>
    </row>
    <row r="291" spans="1:10" x14ac:dyDescent="0.25">
      <c r="A291" s="28" t="s">
        <v>199</v>
      </c>
      <c r="B291" s="1" t="s">
        <v>110</v>
      </c>
      <c r="C291" s="1" t="s">
        <v>13</v>
      </c>
      <c r="D291" s="1"/>
      <c r="E291" s="1">
        <v>159</v>
      </c>
      <c r="F291" s="1">
        <v>28</v>
      </c>
      <c r="G291" s="1">
        <v>6</v>
      </c>
      <c r="H291" s="1">
        <v>18</v>
      </c>
      <c r="I291" s="1">
        <v>16</v>
      </c>
      <c r="J291" s="1">
        <v>2</v>
      </c>
    </row>
    <row r="292" spans="1:10" x14ac:dyDescent="0.25">
      <c r="A292" s="28" t="s">
        <v>199</v>
      </c>
      <c r="B292" s="1" t="s">
        <v>110</v>
      </c>
      <c r="C292" s="1" t="s">
        <v>15</v>
      </c>
      <c r="D292" s="1"/>
      <c r="E292" s="1">
        <v>75</v>
      </c>
      <c r="F292" s="1">
        <v>21</v>
      </c>
      <c r="G292" s="1">
        <v>3</v>
      </c>
      <c r="H292" s="1">
        <v>7</v>
      </c>
      <c r="I292" s="1">
        <v>8</v>
      </c>
      <c r="J292" s="1">
        <v>1</v>
      </c>
    </row>
    <row r="293" spans="1:10" x14ac:dyDescent="0.25">
      <c r="A293" s="28" t="s">
        <v>199</v>
      </c>
      <c r="B293" s="1" t="s">
        <v>110</v>
      </c>
      <c r="C293" s="1" t="s">
        <v>14</v>
      </c>
      <c r="D293" s="1"/>
      <c r="E293" s="1">
        <v>57</v>
      </c>
      <c r="F293" s="1">
        <v>25</v>
      </c>
      <c r="G293" s="1">
        <v>4</v>
      </c>
      <c r="H293" s="1">
        <v>11</v>
      </c>
      <c r="I293" s="1">
        <v>3</v>
      </c>
      <c r="J293" s="1">
        <v>2</v>
      </c>
    </row>
    <row r="294" spans="1:10" x14ac:dyDescent="0.25">
      <c r="A294" s="28" t="s">
        <v>199</v>
      </c>
      <c r="B294" s="1" t="s">
        <v>24</v>
      </c>
      <c r="C294" s="1" t="s">
        <v>15</v>
      </c>
      <c r="D294" s="1"/>
      <c r="E294" s="1">
        <v>138</v>
      </c>
      <c r="F294" s="1">
        <v>24</v>
      </c>
      <c r="G294" s="1">
        <v>8</v>
      </c>
      <c r="H294" s="1">
        <v>24</v>
      </c>
      <c r="I294" s="1">
        <v>3</v>
      </c>
      <c r="J294" s="1">
        <v>0</v>
      </c>
    </row>
    <row r="295" spans="1:10" x14ac:dyDescent="0.25">
      <c r="A295" s="28" t="s">
        <v>199</v>
      </c>
      <c r="B295" s="1" t="s">
        <v>24</v>
      </c>
      <c r="C295" s="1" t="s">
        <v>14</v>
      </c>
      <c r="D295" s="1"/>
      <c r="E295" s="1">
        <v>74</v>
      </c>
      <c r="F295" s="1">
        <v>43</v>
      </c>
      <c r="G295" s="1">
        <v>12</v>
      </c>
      <c r="H295" s="1">
        <v>4</v>
      </c>
      <c r="I295" s="1">
        <v>4</v>
      </c>
      <c r="J295" s="1">
        <v>0</v>
      </c>
    </row>
    <row r="296" spans="1:10" x14ac:dyDescent="0.25">
      <c r="A296" s="28" t="s">
        <v>199</v>
      </c>
      <c r="B296" s="1" t="s">
        <v>24</v>
      </c>
      <c r="C296" s="1" t="s">
        <v>14</v>
      </c>
      <c r="D296" s="1"/>
      <c r="E296" s="1">
        <v>45</v>
      </c>
      <c r="F296" s="1">
        <v>5</v>
      </c>
      <c r="G296" s="1">
        <v>11</v>
      </c>
      <c r="H296" s="1">
        <v>1</v>
      </c>
      <c r="I296" s="1">
        <v>0</v>
      </c>
      <c r="J296" s="1">
        <v>0</v>
      </c>
    </row>
    <row r="297" spans="1:10" x14ac:dyDescent="0.25">
      <c r="A297" s="28" t="s">
        <v>206</v>
      </c>
      <c r="B297" s="1" t="s">
        <v>16</v>
      </c>
      <c r="C297" s="1" t="s">
        <v>14</v>
      </c>
      <c r="D297" s="1"/>
      <c r="E297" s="1">
        <v>94</v>
      </c>
      <c r="F297" s="1">
        <v>40</v>
      </c>
      <c r="G297" s="1">
        <v>0</v>
      </c>
      <c r="H297" s="1">
        <v>27</v>
      </c>
      <c r="I297" s="1">
        <v>8</v>
      </c>
      <c r="J297" s="1">
        <v>0</v>
      </c>
    </row>
    <row r="298" spans="1:10" x14ac:dyDescent="0.25">
      <c r="A298" s="28" t="s">
        <v>206</v>
      </c>
      <c r="B298" s="1" t="s">
        <v>16</v>
      </c>
      <c r="C298" s="1" t="s">
        <v>15</v>
      </c>
      <c r="D298" s="1"/>
      <c r="E298" s="1">
        <v>178</v>
      </c>
      <c r="F298" s="1">
        <v>42</v>
      </c>
      <c r="G298" s="1">
        <v>10</v>
      </c>
      <c r="H298" s="1">
        <v>35</v>
      </c>
      <c r="I298" s="1">
        <v>20</v>
      </c>
      <c r="J298" s="1">
        <v>5</v>
      </c>
    </row>
    <row r="299" spans="1:10" x14ac:dyDescent="0.25">
      <c r="A299" s="28" t="s">
        <v>206</v>
      </c>
      <c r="B299" s="1" t="s">
        <v>16</v>
      </c>
      <c r="C299" s="1" t="s">
        <v>13</v>
      </c>
      <c r="D299" s="1"/>
      <c r="E299" s="1">
        <v>199</v>
      </c>
      <c r="F299" s="1">
        <v>29</v>
      </c>
      <c r="G299" s="1">
        <v>11</v>
      </c>
      <c r="H299" s="1">
        <v>143</v>
      </c>
      <c r="I299" s="1">
        <v>35</v>
      </c>
      <c r="J299" s="1">
        <v>10</v>
      </c>
    </row>
    <row r="300" spans="1:10" x14ac:dyDescent="0.25">
      <c r="A300" s="28" t="s">
        <v>206</v>
      </c>
      <c r="B300" s="1" t="s">
        <v>26</v>
      </c>
      <c r="C300" s="1" t="s">
        <v>14</v>
      </c>
      <c r="D300" s="1"/>
      <c r="E300" s="1">
        <v>138</v>
      </c>
      <c r="F300" s="1">
        <v>21</v>
      </c>
      <c r="G300" s="1">
        <v>8</v>
      </c>
      <c r="H300" s="1">
        <v>8</v>
      </c>
      <c r="I300" s="1">
        <v>7</v>
      </c>
      <c r="J300" s="1">
        <v>1</v>
      </c>
    </row>
    <row r="301" spans="1:10" x14ac:dyDescent="0.25">
      <c r="A301" s="28" t="s">
        <v>206</v>
      </c>
      <c r="B301" s="1" t="s">
        <v>11</v>
      </c>
      <c r="C301" s="1" t="s">
        <v>14</v>
      </c>
      <c r="D301" s="1"/>
      <c r="E301" s="1">
        <v>263</v>
      </c>
      <c r="F301" s="1">
        <v>94</v>
      </c>
      <c r="G301" s="1">
        <v>12</v>
      </c>
      <c r="H301" s="1">
        <v>14</v>
      </c>
      <c r="I301" s="1">
        <v>44</v>
      </c>
      <c r="J301" s="1">
        <v>20</v>
      </c>
    </row>
    <row r="302" spans="1:10" x14ac:dyDescent="0.25">
      <c r="A302" s="28" t="s">
        <v>206</v>
      </c>
      <c r="B302" s="1" t="s">
        <v>11</v>
      </c>
      <c r="C302" s="1" t="s">
        <v>14</v>
      </c>
      <c r="D302" s="1"/>
      <c r="E302" s="1">
        <v>120</v>
      </c>
      <c r="F302" s="1">
        <v>35</v>
      </c>
      <c r="G302" s="1">
        <v>10</v>
      </c>
      <c r="H302" s="1">
        <v>24</v>
      </c>
      <c r="I302" s="1">
        <v>30</v>
      </c>
      <c r="J302" s="1">
        <v>10</v>
      </c>
    </row>
    <row r="303" spans="1:10" x14ac:dyDescent="0.25">
      <c r="A303" s="28" t="s">
        <v>206</v>
      </c>
      <c r="B303" s="1" t="s">
        <v>11</v>
      </c>
      <c r="C303" s="1" t="s">
        <v>14</v>
      </c>
      <c r="D303" s="1"/>
      <c r="E303" s="1">
        <v>234</v>
      </c>
      <c r="F303" s="1">
        <v>70</v>
      </c>
      <c r="G303" s="1">
        <v>11</v>
      </c>
      <c r="H303" s="1">
        <v>22</v>
      </c>
      <c r="I303" s="1">
        <v>37</v>
      </c>
      <c r="J303" s="1">
        <v>10</v>
      </c>
    </row>
    <row r="304" spans="1:10" x14ac:dyDescent="0.25">
      <c r="A304" s="28" t="s">
        <v>206</v>
      </c>
      <c r="B304" s="1" t="s">
        <v>26</v>
      </c>
      <c r="C304" s="1" t="s">
        <v>14</v>
      </c>
      <c r="D304" s="1"/>
      <c r="E304" s="1">
        <v>118</v>
      </c>
      <c r="F304" s="1">
        <v>14</v>
      </c>
      <c r="G304" s="1">
        <v>21</v>
      </c>
      <c r="H304" s="1">
        <v>17</v>
      </c>
      <c r="I304" s="1">
        <v>22</v>
      </c>
      <c r="J304" s="1">
        <v>2</v>
      </c>
    </row>
    <row r="305" spans="1:10" x14ac:dyDescent="0.25">
      <c r="A305" s="28" t="s">
        <v>206</v>
      </c>
      <c r="B305" s="1" t="s">
        <v>26</v>
      </c>
      <c r="C305" s="1" t="s">
        <v>14</v>
      </c>
      <c r="D305" s="1"/>
      <c r="E305" s="1">
        <v>104</v>
      </c>
      <c r="F305" s="1">
        <v>52</v>
      </c>
      <c r="G305" s="1">
        <v>8</v>
      </c>
      <c r="H305" s="1">
        <v>9</v>
      </c>
      <c r="I305" s="1">
        <v>43</v>
      </c>
      <c r="J305" s="1">
        <v>1</v>
      </c>
    </row>
    <row r="306" spans="1:10" x14ac:dyDescent="0.25">
      <c r="A306" s="28" t="s">
        <v>206</v>
      </c>
      <c r="B306" s="1" t="s">
        <v>30</v>
      </c>
      <c r="C306" s="1" t="s">
        <v>14</v>
      </c>
      <c r="D306" s="1"/>
      <c r="E306" s="1">
        <v>301</v>
      </c>
      <c r="F306" s="1">
        <v>166</v>
      </c>
      <c r="G306" s="1">
        <v>7</v>
      </c>
      <c r="H306" s="1">
        <v>64</v>
      </c>
      <c r="I306" s="1">
        <v>78</v>
      </c>
      <c r="J306" s="1">
        <v>8</v>
      </c>
    </row>
    <row r="307" spans="1:10" x14ac:dyDescent="0.25">
      <c r="A307" s="28" t="s">
        <v>206</v>
      </c>
      <c r="B307" s="1" t="s">
        <v>30</v>
      </c>
      <c r="C307" s="1" t="s">
        <v>14</v>
      </c>
      <c r="D307" s="1"/>
      <c r="E307" s="1">
        <v>63</v>
      </c>
      <c r="F307" s="1">
        <v>13</v>
      </c>
      <c r="G307" s="1">
        <v>0</v>
      </c>
      <c r="H307" s="1">
        <v>10</v>
      </c>
      <c r="I307" s="1">
        <v>10</v>
      </c>
      <c r="J307" s="1">
        <v>1</v>
      </c>
    </row>
    <row r="308" spans="1:10" x14ac:dyDescent="0.25">
      <c r="A308" s="28" t="s">
        <v>206</v>
      </c>
      <c r="B308" s="1" t="s">
        <v>30</v>
      </c>
      <c r="C308" s="1" t="s">
        <v>14</v>
      </c>
      <c r="D308" s="1"/>
      <c r="E308" s="1">
        <v>137</v>
      </c>
      <c r="F308" s="1">
        <v>24</v>
      </c>
      <c r="G308" s="1">
        <v>3</v>
      </c>
      <c r="H308" s="1">
        <v>6</v>
      </c>
      <c r="I308" s="1">
        <v>1</v>
      </c>
      <c r="J308" s="1">
        <v>0</v>
      </c>
    </row>
    <row r="309" spans="1:10" x14ac:dyDescent="0.25">
      <c r="A309" s="28" t="s">
        <v>215</v>
      </c>
      <c r="B309" s="1" t="s">
        <v>110</v>
      </c>
      <c r="C309" s="1" t="s">
        <v>15</v>
      </c>
      <c r="D309" s="1"/>
      <c r="E309" s="1">
        <v>192</v>
      </c>
      <c r="F309" s="1">
        <v>56</v>
      </c>
      <c r="G309" s="1">
        <v>5</v>
      </c>
      <c r="H309" s="1">
        <v>11</v>
      </c>
      <c r="I309" s="1">
        <v>27</v>
      </c>
      <c r="J309" s="1">
        <v>4</v>
      </c>
    </row>
    <row r="310" spans="1:10" x14ac:dyDescent="0.25">
      <c r="A310" s="28" t="s">
        <v>215</v>
      </c>
      <c r="B310" s="1" t="s">
        <v>110</v>
      </c>
      <c r="C310" s="1" t="s">
        <v>14</v>
      </c>
      <c r="D310" s="1"/>
      <c r="E310" s="1">
        <v>156</v>
      </c>
      <c r="F310" s="1">
        <v>28</v>
      </c>
      <c r="G310" s="1">
        <v>9</v>
      </c>
      <c r="H310" s="1">
        <v>2</v>
      </c>
      <c r="I310" s="1">
        <v>6</v>
      </c>
      <c r="J310" s="1">
        <v>0</v>
      </c>
    </row>
    <row r="311" spans="1:10" x14ac:dyDescent="0.25">
      <c r="A311" s="28" t="s">
        <v>215</v>
      </c>
      <c r="B311" s="1" t="s">
        <v>110</v>
      </c>
      <c r="C311" s="1" t="s">
        <v>14</v>
      </c>
      <c r="D311" s="1"/>
      <c r="E311" s="1">
        <v>34</v>
      </c>
      <c r="F311" s="1">
        <v>15</v>
      </c>
      <c r="G311" s="1">
        <v>3</v>
      </c>
      <c r="H311" s="1">
        <v>2</v>
      </c>
      <c r="I311" s="1">
        <v>11</v>
      </c>
      <c r="J311" s="1">
        <v>1</v>
      </c>
    </row>
    <row r="312" spans="1:10" x14ac:dyDescent="0.25">
      <c r="A312" s="28" t="s">
        <v>215</v>
      </c>
      <c r="B312" s="1" t="s">
        <v>61</v>
      </c>
      <c r="C312" s="1" t="s">
        <v>14</v>
      </c>
      <c r="D312" s="1"/>
      <c r="E312" s="1">
        <v>116</v>
      </c>
      <c r="F312" s="1">
        <v>21</v>
      </c>
      <c r="G312" s="1">
        <v>11</v>
      </c>
      <c r="H312" s="1">
        <v>3</v>
      </c>
      <c r="I312" s="1">
        <v>0</v>
      </c>
      <c r="J312" s="1">
        <v>0</v>
      </c>
    </row>
    <row r="313" spans="1:10" x14ac:dyDescent="0.25">
      <c r="A313" s="28" t="s">
        <v>215</v>
      </c>
      <c r="B313" s="1" t="s">
        <v>58</v>
      </c>
      <c r="C313" s="1" t="s">
        <v>14</v>
      </c>
      <c r="D313" s="1"/>
      <c r="E313" s="1">
        <v>175</v>
      </c>
      <c r="F313" s="1">
        <v>39</v>
      </c>
      <c r="G313" s="1">
        <v>9</v>
      </c>
      <c r="H313" s="1">
        <v>15</v>
      </c>
      <c r="I313" s="1">
        <v>9</v>
      </c>
      <c r="J313" s="1">
        <v>16</v>
      </c>
    </row>
    <row r="314" spans="1:10" x14ac:dyDescent="0.25">
      <c r="A314" s="28" t="s">
        <v>215</v>
      </c>
      <c r="B314" s="1" t="s">
        <v>58</v>
      </c>
      <c r="C314" s="1" t="s">
        <v>14</v>
      </c>
      <c r="D314" s="1" t="s">
        <v>460</v>
      </c>
      <c r="E314" s="1">
        <v>150</v>
      </c>
      <c r="F314" s="1">
        <v>32</v>
      </c>
      <c r="G314" s="1">
        <v>9</v>
      </c>
      <c r="H314" s="1">
        <v>34</v>
      </c>
      <c r="I314" s="1">
        <v>12</v>
      </c>
      <c r="J314" s="1">
        <v>20</v>
      </c>
    </row>
    <row r="315" spans="1:10" x14ac:dyDescent="0.25">
      <c r="A315" s="28" t="s">
        <v>215</v>
      </c>
      <c r="B315" s="1" t="s">
        <v>58</v>
      </c>
      <c r="C315" s="1" t="s">
        <v>14</v>
      </c>
      <c r="D315" s="1" t="s">
        <v>460</v>
      </c>
      <c r="E315" s="1">
        <v>138</v>
      </c>
      <c r="F315" s="1">
        <v>25</v>
      </c>
      <c r="G315" s="1">
        <v>9</v>
      </c>
      <c r="H315" s="1">
        <v>10</v>
      </c>
      <c r="I315" s="1">
        <v>7</v>
      </c>
      <c r="J315" s="1">
        <v>11</v>
      </c>
    </row>
    <row r="316" spans="1:10" x14ac:dyDescent="0.25">
      <c r="A316" s="28" t="s">
        <v>215</v>
      </c>
      <c r="B316" s="1" t="s">
        <v>61</v>
      </c>
      <c r="C316" s="1" t="s">
        <v>14</v>
      </c>
      <c r="D316" s="1"/>
      <c r="E316" s="1">
        <v>223</v>
      </c>
      <c r="F316" s="1">
        <v>29</v>
      </c>
      <c r="G316" s="1">
        <v>7</v>
      </c>
      <c r="H316" s="1">
        <v>13</v>
      </c>
      <c r="I316" s="1">
        <v>11</v>
      </c>
      <c r="J316" s="1">
        <v>0</v>
      </c>
    </row>
    <row r="317" spans="1:10" x14ac:dyDescent="0.25">
      <c r="A317" s="28" t="s">
        <v>215</v>
      </c>
      <c r="B317" s="1" t="s">
        <v>61</v>
      </c>
      <c r="C317" s="1" t="s">
        <v>14</v>
      </c>
      <c r="D317" s="1"/>
      <c r="E317" s="1">
        <v>141</v>
      </c>
      <c r="F317" s="1">
        <v>36</v>
      </c>
      <c r="G317" s="1">
        <v>11</v>
      </c>
      <c r="H317" s="1">
        <v>30</v>
      </c>
      <c r="I317" s="1">
        <v>13</v>
      </c>
      <c r="J317" s="1">
        <v>0</v>
      </c>
    </row>
    <row r="318" spans="1:10" x14ac:dyDescent="0.25">
      <c r="A318" s="28" t="s">
        <v>220</v>
      </c>
      <c r="B318" s="1" t="s">
        <v>34</v>
      </c>
      <c r="C318" s="1" t="s">
        <v>14</v>
      </c>
      <c r="D318" s="1"/>
      <c r="E318" s="1">
        <v>142</v>
      </c>
      <c r="F318" s="1">
        <v>35</v>
      </c>
      <c r="G318" s="1">
        <v>3</v>
      </c>
      <c r="H318" s="1">
        <v>27</v>
      </c>
      <c r="I318" s="1">
        <v>28</v>
      </c>
      <c r="J318" s="1">
        <v>0</v>
      </c>
    </row>
    <row r="319" spans="1:10" x14ac:dyDescent="0.25">
      <c r="A319" s="28" t="s">
        <v>220</v>
      </c>
      <c r="B319" s="1" t="s">
        <v>34</v>
      </c>
      <c r="C319" s="1" t="s">
        <v>14</v>
      </c>
      <c r="D319" s="1"/>
      <c r="E319" s="1">
        <v>205</v>
      </c>
      <c r="F319" s="1">
        <v>35</v>
      </c>
      <c r="G319" s="1">
        <v>0</v>
      </c>
      <c r="H319" s="1">
        <v>42</v>
      </c>
      <c r="I319" s="1">
        <v>45</v>
      </c>
      <c r="J319" s="1">
        <v>1</v>
      </c>
    </row>
    <row r="320" spans="1:10" x14ac:dyDescent="0.25">
      <c r="A320" s="28" t="s">
        <v>220</v>
      </c>
      <c r="B320" s="1" t="s">
        <v>65</v>
      </c>
      <c r="C320" s="1" t="s">
        <v>13</v>
      </c>
      <c r="D320" s="1"/>
      <c r="E320" s="1">
        <v>79</v>
      </c>
      <c r="F320" s="1">
        <v>24</v>
      </c>
      <c r="G320" s="1">
        <v>8</v>
      </c>
      <c r="H320" s="1">
        <v>35</v>
      </c>
      <c r="I320" s="1">
        <v>20</v>
      </c>
      <c r="J320" s="1">
        <v>9</v>
      </c>
    </row>
    <row r="321" spans="1:10" x14ac:dyDescent="0.25">
      <c r="A321" s="28" t="s">
        <v>220</v>
      </c>
      <c r="B321" s="1" t="s">
        <v>65</v>
      </c>
      <c r="C321" s="1" t="s">
        <v>14</v>
      </c>
      <c r="D321" s="1"/>
      <c r="E321" s="1">
        <v>194</v>
      </c>
      <c r="F321" s="1">
        <v>42</v>
      </c>
      <c r="G321" s="1">
        <v>10</v>
      </c>
      <c r="H321" s="1">
        <v>19</v>
      </c>
      <c r="I321" s="1">
        <v>14</v>
      </c>
      <c r="J321" s="1">
        <v>4</v>
      </c>
    </row>
    <row r="322" spans="1:10" x14ac:dyDescent="0.25">
      <c r="A322" s="28" t="s">
        <v>220</v>
      </c>
      <c r="B322" s="1" t="s">
        <v>80</v>
      </c>
      <c r="C322" s="1" t="s">
        <v>14</v>
      </c>
      <c r="D322" s="1"/>
      <c r="E322" s="1">
        <v>289</v>
      </c>
      <c r="F322" s="1">
        <v>77</v>
      </c>
      <c r="G322" s="1">
        <v>0</v>
      </c>
      <c r="H322" s="1">
        <v>16</v>
      </c>
      <c r="I322" s="1">
        <v>5</v>
      </c>
      <c r="J322" s="1">
        <v>0</v>
      </c>
    </row>
    <row r="323" spans="1:10" x14ac:dyDescent="0.25">
      <c r="A323" s="28" t="s">
        <v>220</v>
      </c>
      <c r="B323" s="1" t="s">
        <v>80</v>
      </c>
      <c r="C323" s="1" t="s">
        <v>15</v>
      </c>
      <c r="D323" s="1"/>
      <c r="E323" s="1">
        <v>289</v>
      </c>
      <c r="F323" s="1">
        <v>7</v>
      </c>
      <c r="G323" s="1">
        <v>1</v>
      </c>
      <c r="H323" s="1">
        <v>13</v>
      </c>
      <c r="I323" s="1">
        <v>14</v>
      </c>
      <c r="J323" s="1">
        <v>4</v>
      </c>
    </row>
    <row r="324" spans="1:10" x14ac:dyDescent="0.25">
      <c r="A324" s="28" t="s">
        <v>220</v>
      </c>
      <c r="B324" s="1" t="s">
        <v>65</v>
      </c>
      <c r="C324" s="1" t="s">
        <v>15</v>
      </c>
      <c r="D324" s="1"/>
      <c r="E324" s="1">
        <v>194</v>
      </c>
      <c r="F324" s="1">
        <v>44</v>
      </c>
      <c r="G324" s="1">
        <v>4</v>
      </c>
      <c r="H324" s="1">
        <v>32</v>
      </c>
      <c r="I324" s="1">
        <v>54</v>
      </c>
      <c r="J324" s="1">
        <v>10</v>
      </c>
    </row>
    <row r="325" spans="1:10" x14ac:dyDescent="0.25">
      <c r="A325" s="28" t="s">
        <v>220</v>
      </c>
      <c r="B325" s="1" t="s">
        <v>34</v>
      </c>
      <c r="C325" s="1" t="s">
        <v>14</v>
      </c>
      <c r="D325" s="1"/>
      <c r="E325" s="1">
        <v>232</v>
      </c>
      <c r="F325" s="1">
        <v>36</v>
      </c>
      <c r="G325" s="1">
        <v>6</v>
      </c>
      <c r="H325" s="1">
        <v>48</v>
      </c>
      <c r="I325" s="1">
        <v>52</v>
      </c>
      <c r="J325" s="1">
        <v>2</v>
      </c>
    </row>
    <row r="326" spans="1:10" x14ac:dyDescent="0.25">
      <c r="A326" s="28" t="s">
        <v>220</v>
      </c>
      <c r="B326" s="1" t="s">
        <v>80</v>
      </c>
      <c r="C326" s="1" t="s">
        <v>14</v>
      </c>
      <c r="D326" s="1"/>
      <c r="E326" s="1">
        <v>162</v>
      </c>
      <c r="F326" s="1">
        <v>65</v>
      </c>
      <c r="G326" s="1">
        <v>2</v>
      </c>
      <c r="H326" s="1">
        <v>4</v>
      </c>
      <c r="I326" s="1">
        <v>7</v>
      </c>
      <c r="J326" s="1">
        <v>0</v>
      </c>
    </row>
    <row r="327" spans="1:10" x14ac:dyDescent="0.25">
      <c r="A327" s="28" t="s">
        <v>227</v>
      </c>
      <c r="B327" s="1" t="s">
        <v>58</v>
      </c>
      <c r="C327" s="1" t="s">
        <v>14</v>
      </c>
      <c r="D327" s="1"/>
      <c r="E327" s="1">
        <v>162</v>
      </c>
      <c r="F327" s="1">
        <v>41</v>
      </c>
      <c r="G327" s="1">
        <v>3</v>
      </c>
      <c r="H327" s="1">
        <v>7</v>
      </c>
      <c r="I327" s="1">
        <v>9</v>
      </c>
      <c r="J327" s="1">
        <v>0</v>
      </c>
    </row>
    <row r="328" spans="1:10" x14ac:dyDescent="0.25">
      <c r="A328" s="28" t="s">
        <v>227</v>
      </c>
      <c r="B328" s="1" t="s">
        <v>58</v>
      </c>
      <c r="C328" s="1" t="s">
        <v>14</v>
      </c>
      <c r="D328" s="1"/>
      <c r="E328" s="1">
        <v>200</v>
      </c>
      <c r="F328" s="1">
        <v>51</v>
      </c>
      <c r="G328" s="1">
        <v>4</v>
      </c>
      <c r="H328" s="1">
        <v>14</v>
      </c>
      <c r="I328" s="1">
        <v>4</v>
      </c>
      <c r="J328" s="1">
        <v>0</v>
      </c>
    </row>
    <row r="329" spans="1:10" x14ac:dyDescent="0.25">
      <c r="A329" s="28" t="s">
        <v>227</v>
      </c>
      <c r="B329" s="1" t="s">
        <v>58</v>
      </c>
      <c r="C329" s="1" t="s">
        <v>13</v>
      </c>
      <c r="D329" s="1"/>
      <c r="E329" s="1">
        <v>232</v>
      </c>
      <c r="F329" s="1">
        <v>79</v>
      </c>
      <c r="G329" s="1">
        <v>6</v>
      </c>
      <c r="H329" s="1">
        <v>20</v>
      </c>
      <c r="I329" s="1">
        <v>19</v>
      </c>
      <c r="J329" s="1">
        <v>0</v>
      </c>
    </row>
    <row r="330" spans="1:10" x14ac:dyDescent="0.25">
      <c r="A330" s="28" t="s">
        <v>227</v>
      </c>
      <c r="B330" s="1" t="s">
        <v>11</v>
      </c>
      <c r="C330" s="1" t="s">
        <v>14</v>
      </c>
      <c r="D330" s="1"/>
      <c r="E330" s="1">
        <v>165</v>
      </c>
      <c r="F330" s="1">
        <v>39</v>
      </c>
      <c r="G330" s="1">
        <v>14</v>
      </c>
      <c r="H330" s="1">
        <v>25</v>
      </c>
      <c r="I330" s="1">
        <v>36</v>
      </c>
      <c r="J330" s="1">
        <v>10</v>
      </c>
    </row>
    <row r="331" spans="1:10" x14ac:dyDescent="0.25">
      <c r="A331" s="28" t="s">
        <v>227</v>
      </c>
      <c r="B331" s="1" t="s">
        <v>11</v>
      </c>
      <c r="C331" s="1" t="s">
        <v>13</v>
      </c>
      <c r="D331" s="1"/>
      <c r="E331" s="1">
        <v>191</v>
      </c>
      <c r="F331" s="1">
        <v>40</v>
      </c>
      <c r="G331" s="1">
        <v>10</v>
      </c>
      <c r="H331" s="1">
        <v>20</v>
      </c>
      <c r="I331" s="1">
        <v>30</v>
      </c>
      <c r="J331" s="1">
        <v>9</v>
      </c>
    </row>
    <row r="332" spans="1:10" x14ac:dyDescent="0.25">
      <c r="A332" s="28" t="s">
        <v>227</v>
      </c>
      <c r="B332" s="1" t="s">
        <v>11</v>
      </c>
      <c r="C332" s="1" t="s">
        <v>14</v>
      </c>
      <c r="D332" s="1"/>
      <c r="E332" s="1">
        <v>127</v>
      </c>
      <c r="F332" s="1">
        <v>46</v>
      </c>
      <c r="G332" s="1">
        <v>14</v>
      </c>
      <c r="H332" s="1">
        <v>17</v>
      </c>
      <c r="I332" s="1">
        <v>39</v>
      </c>
      <c r="J332" s="1">
        <v>8</v>
      </c>
    </row>
    <row r="333" spans="1:10" x14ac:dyDescent="0.25">
      <c r="A333" s="28" t="s">
        <v>227</v>
      </c>
      <c r="B333" s="1" t="s">
        <v>110</v>
      </c>
      <c r="C333" s="1" t="s">
        <v>13</v>
      </c>
      <c r="D333" s="1"/>
      <c r="E333" s="1">
        <v>27</v>
      </c>
      <c r="F333" s="1">
        <v>7</v>
      </c>
      <c r="G333" s="1">
        <v>3</v>
      </c>
      <c r="H333" s="1">
        <v>2</v>
      </c>
      <c r="I333" s="1">
        <v>4</v>
      </c>
      <c r="J333" s="1">
        <v>0</v>
      </c>
    </row>
    <row r="334" spans="1:10" x14ac:dyDescent="0.25">
      <c r="A334" s="28" t="s">
        <v>227</v>
      </c>
      <c r="B334" s="1" t="s">
        <v>110</v>
      </c>
      <c r="C334" s="1" t="s">
        <v>14</v>
      </c>
      <c r="D334" s="1" t="s">
        <v>462</v>
      </c>
      <c r="E334" s="1">
        <v>33</v>
      </c>
      <c r="F334" s="1">
        <v>11</v>
      </c>
      <c r="G334" s="1">
        <v>0</v>
      </c>
      <c r="H334" s="1">
        <v>3</v>
      </c>
      <c r="I334" s="1">
        <v>5</v>
      </c>
      <c r="J334" s="1">
        <v>0</v>
      </c>
    </row>
    <row r="335" spans="1:10" x14ac:dyDescent="0.25">
      <c r="A335" s="28" t="s">
        <v>227</v>
      </c>
      <c r="B335" s="1" t="s">
        <v>110</v>
      </c>
      <c r="C335" s="1" t="s">
        <v>15</v>
      </c>
      <c r="D335" s="1" t="s">
        <v>461</v>
      </c>
      <c r="E335" s="1">
        <v>91</v>
      </c>
      <c r="F335" s="1">
        <v>22</v>
      </c>
      <c r="G335" s="1">
        <v>6</v>
      </c>
      <c r="H335" s="1">
        <v>10</v>
      </c>
      <c r="I335" s="1">
        <v>17</v>
      </c>
      <c r="J335" s="1">
        <v>1</v>
      </c>
    </row>
    <row r="336" spans="1:10" x14ac:dyDescent="0.25">
      <c r="A336" s="28" t="s">
        <v>285</v>
      </c>
      <c r="B336" s="1" t="s">
        <v>36</v>
      </c>
      <c r="C336" s="1" t="s">
        <v>14</v>
      </c>
      <c r="D336" s="1"/>
      <c r="E336" s="1">
        <v>256</v>
      </c>
      <c r="F336" s="1">
        <v>35</v>
      </c>
      <c r="G336" s="1">
        <v>6</v>
      </c>
      <c r="H336" s="1">
        <v>62</v>
      </c>
      <c r="I336" s="1">
        <v>28</v>
      </c>
      <c r="J336" s="1">
        <v>10</v>
      </c>
    </row>
    <row r="337" spans="1:10" x14ac:dyDescent="0.25">
      <c r="A337" s="28" t="s">
        <v>285</v>
      </c>
      <c r="B337" s="1" t="s">
        <v>36</v>
      </c>
      <c r="C337" s="1" t="s">
        <v>14</v>
      </c>
      <c r="D337" s="1"/>
      <c r="E337" s="1">
        <v>169</v>
      </c>
      <c r="F337" s="1">
        <v>16</v>
      </c>
      <c r="G337" s="1">
        <v>6</v>
      </c>
      <c r="H337" s="1">
        <v>6</v>
      </c>
      <c r="I337" s="1">
        <v>9</v>
      </c>
      <c r="J337" s="1">
        <v>0</v>
      </c>
    </row>
    <row r="338" spans="1:10" x14ac:dyDescent="0.25">
      <c r="A338" s="28" t="s">
        <v>285</v>
      </c>
      <c r="B338" s="1" t="s">
        <v>36</v>
      </c>
      <c r="C338" s="1" t="s">
        <v>15</v>
      </c>
      <c r="D338" s="1"/>
      <c r="E338" s="1">
        <v>356</v>
      </c>
      <c r="F338" s="1">
        <v>48</v>
      </c>
      <c r="G338" s="1">
        <v>2</v>
      </c>
      <c r="H338" s="1">
        <v>80</v>
      </c>
      <c r="I338" s="1">
        <v>62</v>
      </c>
      <c r="J338" s="1">
        <v>3</v>
      </c>
    </row>
    <row r="339" spans="1:10" x14ac:dyDescent="0.25">
      <c r="A339" s="28" t="s">
        <v>285</v>
      </c>
      <c r="B339" s="1" t="s">
        <v>18</v>
      </c>
      <c r="C339" s="1" t="s">
        <v>14</v>
      </c>
      <c r="D339" s="1"/>
      <c r="E339" s="1">
        <v>150</v>
      </c>
      <c r="F339" s="1">
        <v>65</v>
      </c>
      <c r="G339" s="1">
        <v>16</v>
      </c>
      <c r="H339" s="1">
        <v>13</v>
      </c>
      <c r="I339" s="1">
        <v>17</v>
      </c>
      <c r="J339" s="1">
        <v>2</v>
      </c>
    </row>
    <row r="340" spans="1:10" x14ac:dyDescent="0.25">
      <c r="A340" s="28" t="s">
        <v>285</v>
      </c>
      <c r="B340" s="1" t="s">
        <v>18</v>
      </c>
      <c r="C340" s="1" t="s">
        <v>15</v>
      </c>
      <c r="D340" s="1"/>
      <c r="E340" s="1">
        <v>307</v>
      </c>
      <c r="F340" s="1">
        <v>58</v>
      </c>
      <c r="G340" s="1">
        <v>20</v>
      </c>
      <c r="H340" s="1">
        <v>109</v>
      </c>
      <c r="I340" s="1">
        <v>16</v>
      </c>
      <c r="J340" s="1">
        <v>1</v>
      </c>
    </row>
    <row r="341" spans="1:10" x14ac:dyDescent="0.25">
      <c r="A341" s="28" t="s">
        <v>285</v>
      </c>
      <c r="B341" s="1" t="s">
        <v>18</v>
      </c>
      <c r="C341" s="1" t="s">
        <v>14</v>
      </c>
      <c r="D341" s="1"/>
      <c r="E341" s="1">
        <v>45</v>
      </c>
      <c r="F341" s="1">
        <v>48</v>
      </c>
      <c r="G341" s="1">
        <v>5</v>
      </c>
      <c r="H341" s="1">
        <v>32</v>
      </c>
      <c r="I341" s="1">
        <v>41</v>
      </c>
      <c r="J341" s="1">
        <v>5</v>
      </c>
    </row>
    <row r="342" spans="1:10" x14ac:dyDescent="0.25">
      <c r="A342" s="28" t="s">
        <v>282</v>
      </c>
      <c r="B342" s="1" t="s">
        <v>44</v>
      </c>
      <c r="C342" s="1" t="s">
        <v>15</v>
      </c>
      <c r="D342" s="1"/>
      <c r="E342" s="1">
        <v>130</v>
      </c>
      <c r="F342" s="1">
        <v>56</v>
      </c>
      <c r="G342" s="1">
        <v>10</v>
      </c>
      <c r="H342" s="1">
        <v>0</v>
      </c>
      <c r="I342" s="1">
        <v>0</v>
      </c>
      <c r="J342" s="1">
        <v>0</v>
      </c>
    </row>
    <row r="343" spans="1:10" x14ac:dyDescent="0.25">
      <c r="A343" s="28" t="s">
        <v>282</v>
      </c>
      <c r="B343" s="1" t="s">
        <v>44</v>
      </c>
      <c r="C343" s="1" t="s">
        <v>14</v>
      </c>
      <c r="D343" s="1"/>
      <c r="E343" s="1">
        <v>121</v>
      </c>
      <c r="F343" s="1">
        <v>40</v>
      </c>
      <c r="G343" s="1">
        <v>1</v>
      </c>
      <c r="H343" s="1">
        <v>5</v>
      </c>
      <c r="I343" s="1">
        <v>13</v>
      </c>
      <c r="J343" s="1">
        <v>1</v>
      </c>
    </row>
    <row r="344" spans="1:10" x14ac:dyDescent="0.25">
      <c r="A344" s="28" t="s">
        <v>282</v>
      </c>
      <c r="B344" s="1" t="s">
        <v>44</v>
      </c>
      <c r="C344" s="1" t="s">
        <v>13</v>
      </c>
      <c r="D344" s="1"/>
      <c r="E344" s="1">
        <v>59</v>
      </c>
      <c r="F344" s="1">
        <v>39</v>
      </c>
      <c r="G344" s="1">
        <v>5</v>
      </c>
      <c r="H344" s="1">
        <v>24</v>
      </c>
      <c r="I344" s="1">
        <v>48</v>
      </c>
      <c r="J344" s="1">
        <v>4</v>
      </c>
    </row>
    <row r="345" spans="1:10" x14ac:dyDescent="0.25">
      <c r="A345" s="28" t="s">
        <v>282</v>
      </c>
      <c r="B345" s="1" t="s">
        <v>34</v>
      </c>
      <c r="C345" s="1" t="s">
        <v>13</v>
      </c>
      <c r="D345" s="1"/>
      <c r="E345" s="1">
        <v>145</v>
      </c>
      <c r="F345" s="1">
        <v>24</v>
      </c>
      <c r="G345" s="1">
        <v>8</v>
      </c>
      <c r="H345" s="1">
        <v>25</v>
      </c>
      <c r="I345" s="1">
        <v>21</v>
      </c>
      <c r="J345" s="1">
        <v>2</v>
      </c>
    </row>
    <row r="346" spans="1:10" x14ac:dyDescent="0.25">
      <c r="A346" s="28" t="s">
        <v>282</v>
      </c>
      <c r="B346" s="1" t="s">
        <v>34</v>
      </c>
      <c r="C346" s="1" t="s">
        <v>14</v>
      </c>
      <c r="D346" s="1"/>
      <c r="E346" s="1">
        <v>151</v>
      </c>
      <c r="F346" s="1">
        <v>21</v>
      </c>
      <c r="G346" s="1">
        <v>1</v>
      </c>
      <c r="H346" s="1">
        <v>8</v>
      </c>
      <c r="I346" s="1">
        <v>12</v>
      </c>
      <c r="J346" s="1">
        <v>1</v>
      </c>
    </row>
    <row r="347" spans="1:10" x14ac:dyDescent="0.25">
      <c r="A347" s="28" t="s">
        <v>282</v>
      </c>
      <c r="B347" s="1" t="s">
        <v>34</v>
      </c>
      <c r="C347" s="1" t="s">
        <v>14</v>
      </c>
      <c r="D347" s="1"/>
      <c r="E347" s="1">
        <v>208</v>
      </c>
      <c r="F347" s="1">
        <v>39</v>
      </c>
      <c r="G347" s="1">
        <v>8</v>
      </c>
      <c r="H347" s="1">
        <v>24</v>
      </c>
      <c r="I347" s="1">
        <v>24</v>
      </c>
      <c r="J347" s="1">
        <v>1</v>
      </c>
    </row>
    <row r="348" spans="1:10" x14ac:dyDescent="0.25">
      <c r="A348" s="28" t="s">
        <v>288</v>
      </c>
      <c r="B348" s="1" t="s">
        <v>24</v>
      </c>
      <c r="C348" s="1" t="s">
        <v>14</v>
      </c>
      <c r="D348" s="1"/>
      <c r="E348" s="1">
        <v>170</v>
      </c>
      <c r="F348" s="1">
        <v>41</v>
      </c>
      <c r="G348" s="1">
        <v>5</v>
      </c>
      <c r="H348" s="1">
        <v>25</v>
      </c>
      <c r="I348" s="1">
        <v>18</v>
      </c>
      <c r="J348" s="1">
        <v>0</v>
      </c>
    </row>
    <row r="349" spans="1:10" x14ac:dyDescent="0.25">
      <c r="A349" s="28" t="s">
        <v>288</v>
      </c>
      <c r="B349" s="1" t="s">
        <v>24</v>
      </c>
      <c r="C349" s="1" t="s">
        <v>15</v>
      </c>
      <c r="D349" s="1"/>
      <c r="E349" s="1">
        <v>187</v>
      </c>
      <c r="F349" s="1">
        <v>32</v>
      </c>
      <c r="G349" s="1">
        <v>3</v>
      </c>
      <c r="H349" s="1">
        <v>10</v>
      </c>
      <c r="I349" s="1">
        <v>3</v>
      </c>
      <c r="J349" s="1">
        <v>0</v>
      </c>
    </row>
    <row r="350" spans="1:10" x14ac:dyDescent="0.25">
      <c r="A350" s="28" t="s">
        <v>288</v>
      </c>
      <c r="B350" s="1" t="s">
        <v>24</v>
      </c>
      <c r="C350" s="1" t="s">
        <v>14</v>
      </c>
      <c r="D350" s="1"/>
      <c r="E350" s="1">
        <v>111</v>
      </c>
      <c r="F350" s="1">
        <v>28</v>
      </c>
      <c r="G350" s="1">
        <v>10</v>
      </c>
      <c r="H350" s="1">
        <v>1</v>
      </c>
      <c r="I350" s="1">
        <v>0</v>
      </c>
      <c r="J350" s="1">
        <v>0</v>
      </c>
    </row>
    <row r="351" spans="1:10" x14ac:dyDescent="0.25">
      <c r="A351" s="28" t="s">
        <v>288</v>
      </c>
      <c r="B351" s="1" t="s">
        <v>61</v>
      </c>
      <c r="C351" s="1" t="s">
        <v>29</v>
      </c>
      <c r="D351" s="1"/>
      <c r="E351" s="1">
        <v>29</v>
      </c>
      <c r="F351" s="1">
        <v>13</v>
      </c>
      <c r="G351" s="1">
        <v>2</v>
      </c>
      <c r="H351" s="1">
        <v>1</v>
      </c>
      <c r="I351" s="1">
        <v>2</v>
      </c>
      <c r="J351" s="1">
        <v>0</v>
      </c>
    </row>
    <row r="352" spans="1:10" x14ac:dyDescent="0.25">
      <c r="A352" s="28" t="s">
        <v>288</v>
      </c>
      <c r="B352" s="1" t="s">
        <v>61</v>
      </c>
      <c r="C352" s="1" t="s">
        <v>29</v>
      </c>
      <c r="D352" s="1"/>
      <c r="E352" s="1">
        <v>107</v>
      </c>
      <c r="F352" s="1">
        <v>27</v>
      </c>
      <c r="G352" s="1">
        <v>9</v>
      </c>
      <c r="H352" s="1">
        <v>11</v>
      </c>
      <c r="I352" s="1">
        <v>7</v>
      </c>
      <c r="J352" s="1">
        <v>0</v>
      </c>
    </row>
    <row r="353" spans="1:10" x14ac:dyDescent="0.25">
      <c r="A353" s="28" t="s">
        <v>288</v>
      </c>
      <c r="B353" s="1" t="s">
        <v>61</v>
      </c>
      <c r="C353" s="1" t="s">
        <v>15</v>
      </c>
      <c r="D353" s="1"/>
      <c r="E353" s="1">
        <v>270</v>
      </c>
      <c r="F353" s="1">
        <v>30</v>
      </c>
      <c r="G353" s="1">
        <v>7</v>
      </c>
      <c r="H353" s="1">
        <v>35</v>
      </c>
      <c r="I353" s="1">
        <v>38</v>
      </c>
      <c r="J353" s="1">
        <v>0</v>
      </c>
    </row>
    <row r="354" spans="1:10" x14ac:dyDescent="0.25">
      <c r="A354" s="28" t="s">
        <v>293</v>
      </c>
      <c r="B354" s="1" t="s">
        <v>40</v>
      </c>
      <c r="C354" s="1" t="s">
        <v>14</v>
      </c>
      <c r="D354" s="1"/>
      <c r="E354" s="1">
        <v>94</v>
      </c>
      <c r="F354" s="1">
        <v>27</v>
      </c>
      <c r="G354" s="1">
        <v>7</v>
      </c>
      <c r="H354" s="1">
        <v>14</v>
      </c>
      <c r="I354" s="1">
        <v>4</v>
      </c>
      <c r="J354" s="1">
        <v>0</v>
      </c>
    </row>
    <row r="355" spans="1:10" x14ac:dyDescent="0.25">
      <c r="A355" s="28" t="s">
        <v>293</v>
      </c>
      <c r="B355" s="1" t="s">
        <v>40</v>
      </c>
      <c r="C355" s="1" t="s">
        <v>14</v>
      </c>
      <c r="D355" s="1"/>
      <c r="E355" s="1">
        <v>183</v>
      </c>
      <c r="F355" s="1">
        <v>57</v>
      </c>
      <c r="G355" s="1">
        <v>13</v>
      </c>
      <c r="H355" s="1">
        <v>31</v>
      </c>
      <c r="I355" s="1">
        <v>21</v>
      </c>
      <c r="J355" s="1">
        <v>1</v>
      </c>
    </row>
    <row r="356" spans="1:10" x14ac:dyDescent="0.25">
      <c r="A356" s="28" t="s">
        <v>293</v>
      </c>
      <c r="B356" s="1" t="s">
        <v>40</v>
      </c>
      <c r="C356" s="1" t="s">
        <v>14</v>
      </c>
      <c r="D356" s="1"/>
      <c r="E356" s="1">
        <v>132</v>
      </c>
      <c r="F356" s="1">
        <v>48</v>
      </c>
      <c r="G356" s="1">
        <v>20</v>
      </c>
      <c r="H356" s="1">
        <v>21</v>
      </c>
      <c r="I356" s="1">
        <v>4</v>
      </c>
      <c r="J356" s="1">
        <v>0</v>
      </c>
    </row>
    <row r="357" spans="1:10" x14ac:dyDescent="0.25">
      <c r="A357" s="28" t="s">
        <v>293</v>
      </c>
      <c r="B357" s="1" t="s">
        <v>61</v>
      </c>
      <c r="C357" s="1" t="s">
        <v>14</v>
      </c>
      <c r="D357" s="1"/>
      <c r="E357" s="1">
        <v>202</v>
      </c>
      <c r="F357" s="1">
        <v>48</v>
      </c>
      <c r="G357" s="1">
        <v>4</v>
      </c>
      <c r="H357" s="1">
        <v>30</v>
      </c>
      <c r="I357" s="1">
        <v>33</v>
      </c>
      <c r="J357" s="1">
        <v>7</v>
      </c>
    </row>
    <row r="358" spans="1:10" x14ac:dyDescent="0.25">
      <c r="A358" s="28" t="s">
        <v>293</v>
      </c>
      <c r="B358" s="1" t="s">
        <v>83</v>
      </c>
      <c r="C358" s="1" t="s">
        <v>14</v>
      </c>
      <c r="D358" s="1"/>
      <c r="E358" s="1">
        <v>297</v>
      </c>
      <c r="F358" s="1">
        <v>58</v>
      </c>
      <c r="G358" s="1">
        <v>7</v>
      </c>
      <c r="H358" s="1">
        <v>90</v>
      </c>
      <c r="I358" s="1">
        <v>68</v>
      </c>
      <c r="J358" s="1">
        <v>3</v>
      </c>
    </row>
    <row r="359" spans="1:10" x14ac:dyDescent="0.25">
      <c r="A359" s="28" t="s">
        <v>293</v>
      </c>
      <c r="B359" s="1" t="s">
        <v>83</v>
      </c>
      <c r="C359" s="1" t="s">
        <v>14</v>
      </c>
      <c r="D359" s="1"/>
      <c r="E359" s="1">
        <v>163</v>
      </c>
      <c r="F359" s="1">
        <v>17</v>
      </c>
      <c r="G359" s="1">
        <v>0</v>
      </c>
      <c r="H359" s="1">
        <v>13</v>
      </c>
      <c r="I359" s="1">
        <v>9</v>
      </c>
      <c r="J359" s="1">
        <v>1</v>
      </c>
    </row>
    <row r="360" spans="1:10" x14ac:dyDescent="0.25">
      <c r="A360" s="28" t="s">
        <v>300</v>
      </c>
      <c r="B360" s="1" t="s">
        <v>58</v>
      </c>
      <c r="C360" s="1" t="s">
        <v>14</v>
      </c>
      <c r="D360" s="1"/>
      <c r="E360" s="1">
        <v>41</v>
      </c>
      <c r="F360" s="1">
        <v>28</v>
      </c>
      <c r="G360" s="1">
        <v>13</v>
      </c>
      <c r="H360" s="1">
        <v>0</v>
      </c>
      <c r="I360" s="1">
        <v>4</v>
      </c>
      <c r="J360" s="1">
        <v>0</v>
      </c>
    </row>
    <row r="361" spans="1:10" x14ac:dyDescent="0.25">
      <c r="A361" s="28" t="s">
        <v>300</v>
      </c>
      <c r="B361" s="1" t="s">
        <v>58</v>
      </c>
      <c r="C361" s="1" t="s">
        <v>13</v>
      </c>
      <c r="D361" s="1"/>
      <c r="E361" s="1">
        <v>88</v>
      </c>
      <c r="F361" s="1">
        <v>54</v>
      </c>
      <c r="G361" s="1">
        <v>13</v>
      </c>
      <c r="H361" s="1">
        <v>4</v>
      </c>
      <c r="I361" s="1">
        <v>5</v>
      </c>
      <c r="J361" s="1">
        <v>0</v>
      </c>
    </row>
    <row r="362" spans="1:10" x14ac:dyDescent="0.25">
      <c r="A362" s="28" t="s">
        <v>300</v>
      </c>
      <c r="B362" s="1" t="s">
        <v>58</v>
      </c>
      <c r="C362" s="1" t="s">
        <v>14</v>
      </c>
      <c r="D362" s="1"/>
      <c r="E362" s="1">
        <v>170</v>
      </c>
      <c r="F362" s="1">
        <v>46</v>
      </c>
      <c r="G362" s="1">
        <v>7</v>
      </c>
      <c r="H362" s="1">
        <v>5</v>
      </c>
      <c r="I362" s="1">
        <v>8</v>
      </c>
      <c r="J362" s="1">
        <v>0</v>
      </c>
    </row>
    <row r="363" spans="1:10" x14ac:dyDescent="0.25">
      <c r="A363" s="28" t="s">
        <v>300</v>
      </c>
      <c r="B363" s="1" t="s">
        <v>80</v>
      </c>
      <c r="C363" s="1" t="s">
        <v>29</v>
      </c>
      <c r="D363" s="1"/>
      <c r="E363" s="1">
        <v>189</v>
      </c>
      <c r="F363" s="1">
        <v>63</v>
      </c>
      <c r="G363" s="1">
        <v>9</v>
      </c>
      <c r="H363" s="1">
        <v>17</v>
      </c>
      <c r="I363" s="1">
        <v>23</v>
      </c>
      <c r="J363" s="1">
        <v>2</v>
      </c>
    </row>
    <row r="364" spans="1:10" x14ac:dyDescent="0.25">
      <c r="A364" s="28" t="s">
        <v>300</v>
      </c>
      <c r="B364" s="1" t="s">
        <v>80</v>
      </c>
      <c r="C364" s="1" t="s">
        <v>29</v>
      </c>
      <c r="D364" s="1"/>
      <c r="E364" s="1">
        <v>175</v>
      </c>
      <c r="F364" s="1">
        <v>61</v>
      </c>
      <c r="G364" s="1">
        <v>16</v>
      </c>
      <c r="H364" s="1">
        <v>6</v>
      </c>
      <c r="I364" s="1">
        <v>6</v>
      </c>
      <c r="J364" s="1">
        <v>1</v>
      </c>
    </row>
    <row r="365" spans="1:10" x14ac:dyDescent="0.25">
      <c r="A365" s="28" t="s">
        <v>300</v>
      </c>
      <c r="B365" s="1" t="s">
        <v>80</v>
      </c>
      <c r="C365" s="1" t="s">
        <v>15</v>
      </c>
      <c r="D365" s="1"/>
      <c r="E365" s="1">
        <v>139</v>
      </c>
      <c r="F365" s="1">
        <v>66</v>
      </c>
      <c r="G365" s="1">
        <v>5</v>
      </c>
      <c r="H365" s="1">
        <v>38</v>
      </c>
      <c r="I365" s="1">
        <v>44</v>
      </c>
      <c r="J365" s="1">
        <v>3</v>
      </c>
    </row>
    <row r="366" spans="1:10" x14ac:dyDescent="0.25">
      <c r="A366" s="28" t="s">
        <v>305</v>
      </c>
      <c r="B366" s="1" t="s">
        <v>53</v>
      </c>
      <c r="C366" s="1" t="s">
        <v>14</v>
      </c>
      <c r="D366" s="1"/>
      <c r="E366" s="1">
        <v>313</v>
      </c>
      <c r="F366" s="1">
        <v>50</v>
      </c>
      <c r="G366" s="1">
        <v>2</v>
      </c>
      <c r="H366" s="1">
        <v>14</v>
      </c>
      <c r="I366" s="1">
        <v>10</v>
      </c>
      <c r="J366" s="1">
        <v>2</v>
      </c>
    </row>
    <row r="367" spans="1:10" x14ac:dyDescent="0.25">
      <c r="A367" s="28" t="s">
        <v>305</v>
      </c>
      <c r="B367" s="1" t="s">
        <v>53</v>
      </c>
      <c r="C367" s="1" t="s">
        <v>15</v>
      </c>
      <c r="D367" s="1"/>
      <c r="E367" s="1">
        <v>270</v>
      </c>
      <c r="F367" s="1">
        <v>55</v>
      </c>
      <c r="G367" s="1">
        <v>12</v>
      </c>
      <c r="H367" s="1">
        <v>10</v>
      </c>
      <c r="I367" s="1">
        <v>10</v>
      </c>
      <c r="J367" s="1">
        <v>2</v>
      </c>
    </row>
    <row r="368" spans="1:10" x14ac:dyDescent="0.25">
      <c r="A368" s="28" t="s">
        <v>305</v>
      </c>
      <c r="B368" s="1" t="s">
        <v>53</v>
      </c>
      <c r="C368" s="1" t="s">
        <v>13</v>
      </c>
      <c r="D368" s="1"/>
      <c r="E368" s="1">
        <v>80</v>
      </c>
      <c r="F368" s="1">
        <v>25</v>
      </c>
      <c r="G368" s="1">
        <v>9</v>
      </c>
      <c r="H368" s="1">
        <v>2</v>
      </c>
      <c r="I368" s="1">
        <v>3</v>
      </c>
      <c r="J368" s="1">
        <v>0</v>
      </c>
    </row>
    <row r="369" spans="1:10" x14ac:dyDescent="0.25">
      <c r="A369" s="28" t="s">
        <v>305</v>
      </c>
      <c r="B369" s="1" t="s">
        <v>16</v>
      </c>
      <c r="C369" s="1" t="s">
        <v>14</v>
      </c>
      <c r="D369" s="1"/>
      <c r="E369" s="1">
        <v>92</v>
      </c>
      <c r="F369" s="1">
        <v>43</v>
      </c>
      <c r="G369" s="1">
        <v>9</v>
      </c>
      <c r="H369" s="1">
        <v>17</v>
      </c>
      <c r="I369" s="1">
        <v>24</v>
      </c>
      <c r="J369" s="1">
        <v>4</v>
      </c>
    </row>
    <row r="370" spans="1:10" x14ac:dyDescent="0.25">
      <c r="A370" s="28" t="s">
        <v>305</v>
      </c>
      <c r="B370" s="1" t="s">
        <v>16</v>
      </c>
      <c r="C370" s="1" t="s">
        <v>13</v>
      </c>
      <c r="D370" s="1"/>
      <c r="E370" s="1">
        <v>25</v>
      </c>
      <c r="F370" s="1">
        <v>44</v>
      </c>
      <c r="G370" s="1">
        <v>5</v>
      </c>
      <c r="H370" s="1">
        <v>13</v>
      </c>
      <c r="I370" s="1">
        <v>38</v>
      </c>
      <c r="J370" s="1">
        <v>9</v>
      </c>
    </row>
    <row r="371" spans="1:10" x14ac:dyDescent="0.25">
      <c r="A371" s="28" t="s">
        <v>305</v>
      </c>
      <c r="B371" s="1" t="s">
        <v>16</v>
      </c>
      <c r="C371" s="1" t="s">
        <v>14</v>
      </c>
      <c r="D371" s="1"/>
      <c r="E371" s="1">
        <v>126</v>
      </c>
      <c r="F371" s="1">
        <v>32</v>
      </c>
      <c r="G371" s="1">
        <v>7</v>
      </c>
      <c r="H371" s="1">
        <v>17</v>
      </c>
      <c r="I371" s="1">
        <v>16</v>
      </c>
      <c r="J371" s="1">
        <v>3</v>
      </c>
    </row>
    <row r="372" spans="1:10" x14ac:dyDescent="0.25">
      <c r="A372" s="28" t="s">
        <v>305</v>
      </c>
      <c r="B372" s="1" t="s">
        <v>48</v>
      </c>
      <c r="C372" s="1" t="s">
        <v>14</v>
      </c>
      <c r="D372" s="1"/>
      <c r="E372" s="1">
        <v>49</v>
      </c>
      <c r="F372" s="1">
        <v>18</v>
      </c>
      <c r="G372" s="1">
        <v>1</v>
      </c>
      <c r="H372" s="1">
        <v>11</v>
      </c>
      <c r="I372" s="1">
        <v>8</v>
      </c>
      <c r="J372" s="1">
        <v>3</v>
      </c>
    </row>
    <row r="373" spans="1:10" x14ac:dyDescent="0.25">
      <c r="A373" s="28" t="s">
        <v>305</v>
      </c>
      <c r="B373" s="1" t="s">
        <v>48</v>
      </c>
      <c r="C373" s="1" t="s">
        <v>14</v>
      </c>
      <c r="D373" s="1"/>
      <c r="E373" s="1">
        <v>73</v>
      </c>
      <c r="F373" s="1">
        <v>64</v>
      </c>
      <c r="G373" s="1">
        <v>7</v>
      </c>
      <c r="H373" s="1">
        <v>13</v>
      </c>
      <c r="I373" s="1">
        <v>4</v>
      </c>
      <c r="J373" s="1">
        <v>2</v>
      </c>
    </row>
    <row r="374" spans="1:10" x14ac:dyDescent="0.25">
      <c r="A374" s="28" t="s">
        <v>305</v>
      </c>
      <c r="B374" s="1" t="s">
        <v>48</v>
      </c>
      <c r="C374" s="1" t="s">
        <v>14</v>
      </c>
      <c r="D374" s="1"/>
      <c r="E374" s="1">
        <v>77</v>
      </c>
      <c r="F374" s="1">
        <v>40</v>
      </c>
      <c r="G374" s="1">
        <v>5</v>
      </c>
      <c r="H374" s="1">
        <v>9</v>
      </c>
      <c r="I374" s="1">
        <v>13</v>
      </c>
      <c r="J374" s="1">
        <v>2</v>
      </c>
    </row>
    <row r="375" spans="1:10" x14ac:dyDescent="0.25">
      <c r="A375" s="28" t="s">
        <v>306</v>
      </c>
      <c r="B375" s="1" t="s">
        <v>26</v>
      </c>
      <c r="C375" s="1" t="s">
        <v>14</v>
      </c>
      <c r="D375" s="1"/>
      <c r="E375" s="1">
        <v>53</v>
      </c>
      <c r="F375" s="1">
        <v>40</v>
      </c>
      <c r="G375" s="1">
        <v>8</v>
      </c>
      <c r="H375" s="1">
        <v>16</v>
      </c>
      <c r="I375" s="1">
        <v>7</v>
      </c>
      <c r="J375" s="1">
        <v>3</v>
      </c>
    </row>
    <row r="376" spans="1:10" x14ac:dyDescent="0.25">
      <c r="A376" s="28" t="s">
        <v>306</v>
      </c>
      <c r="B376" s="1" t="s">
        <v>65</v>
      </c>
      <c r="C376" s="1" t="s">
        <v>13</v>
      </c>
      <c r="D376" s="1"/>
      <c r="E376" s="1">
        <v>119</v>
      </c>
      <c r="F376" s="1">
        <v>63</v>
      </c>
      <c r="G376" s="1">
        <v>2</v>
      </c>
      <c r="H376" s="1">
        <v>22</v>
      </c>
      <c r="I376" s="1">
        <v>30</v>
      </c>
      <c r="J376" s="1">
        <v>3</v>
      </c>
    </row>
    <row r="377" spans="1:10" x14ac:dyDescent="0.25">
      <c r="A377" s="28" t="s">
        <v>306</v>
      </c>
      <c r="B377" s="1" t="s">
        <v>65</v>
      </c>
      <c r="C377" s="1" t="s">
        <v>14</v>
      </c>
      <c r="D377" s="1"/>
      <c r="E377" s="1">
        <v>171</v>
      </c>
      <c r="F377" s="1">
        <v>108</v>
      </c>
      <c r="G377" s="1">
        <v>4</v>
      </c>
      <c r="H377" s="1">
        <v>17</v>
      </c>
      <c r="I377" s="1">
        <v>10</v>
      </c>
      <c r="J377" s="1">
        <v>0</v>
      </c>
    </row>
    <row r="378" spans="1:10" x14ac:dyDescent="0.25">
      <c r="A378" s="28" t="s">
        <v>306</v>
      </c>
      <c r="B378" s="1" t="s">
        <v>65</v>
      </c>
      <c r="C378" s="1" t="s">
        <v>15</v>
      </c>
      <c r="D378" s="1"/>
      <c r="E378" s="1">
        <v>189</v>
      </c>
      <c r="F378" s="1">
        <v>122</v>
      </c>
      <c r="G378" s="1">
        <v>4</v>
      </c>
      <c r="H378" s="1">
        <v>69</v>
      </c>
      <c r="I378" s="1">
        <v>72</v>
      </c>
      <c r="J378" s="1">
        <v>6</v>
      </c>
    </row>
    <row r="379" spans="1:10" x14ac:dyDescent="0.25">
      <c r="A379" s="28" t="s">
        <v>306</v>
      </c>
      <c r="B379" s="1" t="s">
        <v>26</v>
      </c>
      <c r="C379" s="1" t="s">
        <v>15</v>
      </c>
      <c r="D379" s="1"/>
      <c r="E379" s="1">
        <v>282</v>
      </c>
      <c r="F379" s="1">
        <v>69</v>
      </c>
      <c r="G379" s="1">
        <v>5</v>
      </c>
      <c r="H379" s="1">
        <v>8</v>
      </c>
      <c r="I379" s="1">
        <v>8</v>
      </c>
      <c r="J379" s="1">
        <v>0</v>
      </c>
    </row>
    <row r="380" spans="1:10" x14ac:dyDescent="0.25">
      <c r="A380" s="28" t="s">
        <v>306</v>
      </c>
      <c r="B380" s="1" t="s">
        <v>26</v>
      </c>
      <c r="C380" s="1" t="s">
        <v>14</v>
      </c>
      <c r="D380" s="1"/>
      <c r="E380" s="1">
        <v>141</v>
      </c>
      <c r="F380" s="1">
        <v>39</v>
      </c>
      <c r="G380" s="1">
        <v>9</v>
      </c>
      <c r="H380" s="1">
        <v>7</v>
      </c>
      <c r="I380" s="1">
        <v>21</v>
      </c>
      <c r="J380" s="1">
        <v>0</v>
      </c>
    </row>
    <row r="381" spans="1:10" x14ac:dyDescent="0.25">
      <c r="A381" s="28" t="s">
        <v>307</v>
      </c>
      <c r="B381" s="1" t="s">
        <v>80</v>
      </c>
      <c r="C381" s="1" t="s">
        <v>15</v>
      </c>
      <c r="D381" s="1"/>
      <c r="E381" s="1">
        <v>214</v>
      </c>
      <c r="F381" s="1">
        <v>96</v>
      </c>
      <c r="G381" s="1">
        <v>6</v>
      </c>
      <c r="H381" s="1">
        <v>16</v>
      </c>
      <c r="I381" s="1">
        <v>26</v>
      </c>
      <c r="J381" s="1">
        <v>3</v>
      </c>
    </row>
    <row r="382" spans="1:10" x14ac:dyDescent="0.25">
      <c r="A382" s="28" t="s">
        <v>307</v>
      </c>
      <c r="B382" s="1" t="s">
        <v>80</v>
      </c>
      <c r="C382" s="1" t="s">
        <v>14</v>
      </c>
      <c r="D382" s="1"/>
      <c r="E382" s="1">
        <v>84</v>
      </c>
      <c r="F382" s="1">
        <v>81</v>
      </c>
      <c r="G382" s="1">
        <v>2</v>
      </c>
      <c r="H382" s="1">
        <v>6</v>
      </c>
      <c r="I382" s="1">
        <v>2</v>
      </c>
      <c r="J382" s="1">
        <v>0</v>
      </c>
    </row>
    <row r="383" spans="1:10" x14ac:dyDescent="0.25">
      <c r="A383" s="28" t="s">
        <v>307</v>
      </c>
      <c r="B383" s="1" t="s">
        <v>80</v>
      </c>
      <c r="C383" s="1" t="s">
        <v>14</v>
      </c>
      <c r="D383" s="1"/>
      <c r="E383" s="1">
        <v>129</v>
      </c>
      <c r="F383" s="1">
        <v>72</v>
      </c>
      <c r="G383" s="1">
        <v>7</v>
      </c>
      <c r="H383" s="1">
        <v>14</v>
      </c>
      <c r="I383" s="1">
        <v>28</v>
      </c>
      <c r="J383" s="1">
        <v>2</v>
      </c>
    </row>
    <row r="384" spans="1:10" x14ac:dyDescent="0.25">
      <c r="A384" s="28" t="s">
        <v>307</v>
      </c>
      <c r="B384" s="1" t="s">
        <v>40</v>
      </c>
      <c r="C384" s="1" t="s">
        <v>14</v>
      </c>
      <c r="D384" s="1"/>
      <c r="E384" s="1">
        <v>187</v>
      </c>
      <c r="F384" s="1">
        <v>24</v>
      </c>
      <c r="G384" s="1">
        <v>8</v>
      </c>
      <c r="H384" s="1">
        <v>9</v>
      </c>
      <c r="I384" s="1">
        <v>7</v>
      </c>
      <c r="J384" s="1">
        <v>0</v>
      </c>
    </row>
    <row r="385" spans="1:10" x14ac:dyDescent="0.25">
      <c r="A385" s="28" t="s">
        <v>307</v>
      </c>
      <c r="B385" s="1" t="s">
        <v>40</v>
      </c>
      <c r="C385" s="1" t="s">
        <v>14</v>
      </c>
      <c r="D385" s="1"/>
      <c r="E385" s="1">
        <v>150</v>
      </c>
      <c r="F385" s="1">
        <v>28</v>
      </c>
      <c r="G385" s="1">
        <v>13</v>
      </c>
      <c r="H385" s="1">
        <v>14</v>
      </c>
      <c r="I385" s="1">
        <v>33</v>
      </c>
      <c r="J385" s="1">
        <v>3</v>
      </c>
    </row>
    <row r="386" spans="1:10" x14ac:dyDescent="0.25">
      <c r="A386" s="28" t="s">
        <v>307</v>
      </c>
      <c r="B386" s="1" t="s">
        <v>40</v>
      </c>
      <c r="C386" s="1" t="s">
        <v>13</v>
      </c>
      <c r="D386" s="1"/>
      <c r="E386" s="1">
        <v>227</v>
      </c>
      <c r="F386" s="1">
        <v>42</v>
      </c>
      <c r="G386" s="1">
        <v>13</v>
      </c>
      <c r="H386" s="1">
        <v>5</v>
      </c>
      <c r="I386" s="1">
        <v>28</v>
      </c>
      <c r="J386" s="1">
        <v>2</v>
      </c>
    </row>
    <row r="387" spans="1:10" x14ac:dyDescent="0.25">
      <c r="A387" s="28" t="s">
        <v>307</v>
      </c>
      <c r="B387" s="1" t="s">
        <v>16</v>
      </c>
      <c r="C387" s="1" t="s">
        <v>14</v>
      </c>
      <c r="D387" s="1"/>
      <c r="E387" s="1">
        <v>101</v>
      </c>
      <c r="F387" s="1">
        <v>18</v>
      </c>
      <c r="G387" s="1">
        <v>3</v>
      </c>
      <c r="H387" s="1">
        <v>20</v>
      </c>
      <c r="I387" s="1">
        <v>48</v>
      </c>
      <c r="J387" s="1">
        <v>7</v>
      </c>
    </row>
    <row r="388" spans="1:10" x14ac:dyDescent="0.25">
      <c r="A388" s="28" t="s">
        <v>307</v>
      </c>
      <c r="B388" s="1" t="s">
        <v>16</v>
      </c>
      <c r="C388" s="1" t="s">
        <v>13</v>
      </c>
      <c r="D388" s="1"/>
      <c r="E388" s="1">
        <v>113</v>
      </c>
      <c r="F388" s="1">
        <v>57</v>
      </c>
      <c r="G388" s="1">
        <v>6</v>
      </c>
      <c r="H388" s="1">
        <v>29</v>
      </c>
      <c r="I388" s="1">
        <v>77</v>
      </c>
      <c r="J388" s="1">
        <v>5</v>
      </c>
    </row>
    <row r="389" spans="1:10" x14ac:dyDescent="0.25">
      <c r="A389" s="28" t="s">
        <v>307</v>
      </c>
      <c r="B389" s="1" t="s">
        <v>16</v>
      </c>
      <c r="C389" s="1" t="s">
        <v>15</v>
      </c>
      <c r="D389" s="1"/>
      <c r="E389" s="1">
        <v>44</v>
      </c>
      <c r="F389" s="1">
        <v>10</v>
      </c>
      <c r="G389" s="1">
        <v>4</v>
      </c>
      <c r="H389" s="1">
        <v>4</v>
      </c>
      <c r="I389" s="1">
        <v>9</v>
      </c>
      <c r="J389" s="1">
        <v>0</v>
      </c>
    </row>
    <row r="390" spans="1:10" x14ac:dyDescent="0.25">
      <c r="A390" s="28" t="s">
        <v>307</v>
      </c>
      <c r="B390" s="1" t="s">
        <v>53</v>
      </c>
      <c r="C390" s="1" t="s">
        <v>14</v>
      </c>
      <c r="D390" s="1" t="s">
        <v>460</v>
      </c>
      <c r="E390" s="1">
        <v>152</v>
      </c>
      <c r="F390" s="1">
        <v>39</v>
      </c>
      <c r="G390" s="1">
        <v>7</v>
      </c>
      <c r="H390" s="1">
        <v>7</v>
      </c>
      <c r="I390" s="1">
        <v>4</v>
      </c>
      <c r="J390" s="1">
        <v>1</v>
      </c>
    </row>
    <row r="391" spans="1:10" x14ac:dyDescent="0.25">
      <c r="A391" s="28" t="s">
        <v>307</v>
      </c>
      <c r="B391" s="1" t="s">
        <v>53</v>
      </c>
      <c r="C391" s="1" t="s">
        <v>14</v>
      </c>
      <c r="D391" s="1" t="s">
        <v>460</v>
      </c>
      <c r="E391" s="1">
        <v>238</v>
      </c>
      <c r="F391" s="1">
        <v>47</v>
      </c>
      <c r="G391" s="1">
        <v>5</v>
      </c>
      <c r="H391" s="1">
        <v>12</v>
      </c>
      <c r="I391" s="1">
        <v>9</v>
      </c>
      <c r="J391" s="1">
        <v>2</v>
      </c>
    </row>
    <row r="392" spans="1:10" x14ac:dyDescent="0.25">
      <c r="A392" s="28" t="s">
        <v>315</v>
      </c>
      <c r="B392" s="1" t="s">
        <v>83</v>
      </c>
      <c r="C392" s="1" t="s">
        <v>14</v>
      </c>
      <c r="D392" s="1"/>
      <c r="E392" s="1">
        <v>160</v>
      </c>
      <c r="F392" s="1">
        <v>25</v>
      </c>
      <c r="G392" s="1">
        <v>5</v>
      </c>
      <c r="H392" s="1">
        <v>9</v>
      </c>
      <c r="I392" s="1">
        <v>11</v>
      </c>
      <c r="J392" s="1">
        <v>2</v>
      </c>
    </row>
    <row r="393" spans="1:10" x14ac:dyDescent="0.25">
      <c r="A393" s="28" t="s">
        <v>315</v>
      </c>
      <c r="B393" s="1" t="s">
        <v>58</v>
      </c>
      <c r="C393" s="1" t="s">
        <v>14</v>
      </c>
      <c r="D393" s="1"/>
      <c r="E393" s="1">
        <v>183</v>
      </c>
      <c r="F393" s="1">
        <v>36</v>
      </c>
      <c r="G393" s="1">
        <v>20</v>
      </c>
      <c r="H393" s="1">
        <v>1</v>
      </c>
      <c r="I393" s="1">
        <v>1</v>
      </c>
      <c r="J393" s="1">
        <v>0</v>
      </c>
    </row>
    <row r="394" spans="1:10" x14ac:dyDescent="0.25">
      <c r="A394" s="28" t="s">
        <v>315</v>
      </c>
      <c r="B394" s="1" t="s">
        <v>58</v>
      </c>
      <c r="C394" s="1" t="s">
        <v>13</v>
      </c>
      <c r="D394" s="1" t="s">
        <v>459</v>
      </c>
      <c r="E394" s="1">
        <v>135</v>
      </c>
      <c r="F394" s="1">
        <v>34</v>
      </c>
      <c r="G394" s="1">
        <v>15</v>
      </c>
      <c r="H394" s="1">
        <v>1</v>
      </c>
      <c r="I394" s="1">
        <v>0</v>
      </c>
      <c r="J394" s="1">
        <v>0</v>
      </c>
    </row>
    <row r="395" spans="1:10" x14ac:dyDescent="0.25">
      <c r="A395" s="28" t="s">
        <v>315</v>
      </c>
      <c r="B395" s="1" t="s">
        <v>58</v>
      </c>
      <c r="C395" s="1" t="s">
        <v>14</v>
      </c>
      <c r="D395" s="1"/>
      <c r="E395" s="1">
        <v>197</v>
      </c>
      <c r="F395" s="1">
        <v>56</v>
      </c>
      <c r="G395" s="1">
        <v>18</v>
      </c>
      <c r="H395" s="1">
        <v>1</v>
      </c>
      <c r="I395" s="1">
        <v>4</v>
      </c>
      <c r="J395" s="1">
        <v>0</v>
      </c>
    </row>
    <row r="396" spans="1:10" x14ac:dyDescent="0.25">
      <c r="A396" s="28" t="s">
        <v>315</v>
      </c>
      <c r="B396" s="1" t="s">
        <v>83</v>
      </c>
      <c r="C396" s="1" t="s">
        <v>14</v>
      </c>
      <c r="D396" s="1"/>
      <c r="E396" s="1">
        <v>380</v>
      </c>
      <c r="F396" s="1">
        <v>79</v>
      </c>
      <c r="G396" s="1">
        <v>14</v>
      </c>
      <c r="H396" s="1">
        <v>88</v>
      </c>
      <c r="I396" s="1">
        <v>87</v>
      </c>
      <c r="J396" s="1">
        <v>12</v>
      </c>
    </row>
    <row r="397" spans="1:10" x14ac:dyDescent="0.25">
      <c r="A397" s="28" t="s">
        <v>315</v>
      </c>
      <c r="B397" s="1" t="s">
        <v>83</v>
      </c>
      <c r="C397" s="1" t="s">
        <v>14</v>
      </c>
      <c r="D397" s="1"/>
      <c r="E397" s="1">
        <v>185</v>
      </c>
      <c r="F397" s="1">
        <v>51</v>
      </c>
      <c r="G397" s="1">
        <v>14</v>
      </c>
      <c r="H397" s="1">
        <v>33</v>
      </c>
      <c r="I397" s="1">
        <v>8</v>
      </c>
      <c r="J397" s="1">
        <v>8</v>
      </c>
    </row>
    <row r="398" spans="1:10" x14ac:dyDescent="0.25">
      <c r="A398" s="28" t="s">
        <v>304</v>
      </c>
      <c r="B398" s="1" t="s">
        <v>48</v>
      </c>
      <c r="C398" s="1" t="s">
        <v>14</v>
      </c>
      <c r="D398" s="1"/>
      <c r="E398" s="1">
        <v>110</v>
      </c>
      <c r="F398" s="1">
        <v>27</v>
      </c>
      <c r="G398" s="1">
        <v>15</v>
      </c>
      <c r="H398" s="1">
        <v>9</v>
      </c>
      <c r="I398" s="1">
        <v>13</v>
      </c>
      <c r="J398" s="1">
        <v>3</v>
      </c>
    </row>
    <row r="399" spans="1:10" x14ac:dyDescent="0.25">
      <c r="A399" s="28" t="s">
        <v>304</v>
      </c>
      <c r="B399" s="1" t="s">
        <v>48</v>
      </c>
      <c r="C399" s="1" t="s">
        <v>14</v>
      </c>
      <c r="D399" s="1"/>
      <c r="E399" s="1">
        <v>196</v>
      </c>
      <c r="F399" s="1">
        <v>44</v>
      </c>
      <c r="G399" s="1">
        <v>10</v>
      </c>
      <c r="H399" s="1">
        <v>10</v>
      </c>
      <c r="I399" s="1">
        <v>4</v>
      </c>
      <c r="J399" s="1">
        <v>7</v>
      </c>
    </row>
    <row r="400" spans="1:10" x14ac:dyDescent="0.25">
      <c r="A400" s="28" t="s">
        <v>304</v>
      </c>
      <c r="B400" s="1" t="s">
        <v>53</v>
      </c>
      <c r="C400" s="1" t="s">
        <v>15</v>
      </c>
      <c r="D400" s="1"/>
      <c r="E400" s="1">
        <v>355</v>
      </c>
      <c r="F400" s="1">
        <v>102</v>
      </c>
      <c r="G400" s="1">
        <v>13</v>
      </c>
      <c r="H400" s="1">
        <v>49</v>
      </c>
      <c r="I400" s="1">
        <v>42</v>
      </c>
      <c r="J400" s="1">
        <v>2</v>
      </c>
    </row>
    <row r="401" spans="1:10" x14ac:dyDescent="0.25">
      <c r="A401" s="28" t="s">
        <v>304</v>
      </c>
      <c r="B401" s="1" t="s">
        <v>53</v>
      </c>
      <c r="C401" s="1" t="s">
        <v>14</v>
      </c>
      <c r="D401" s="1"/>
      <c r="E401" s="1">
        <v>147</v>
      </c>
      <c r="F401" s="1">
        <v>46</v>
      </c>
      <c r="G401" s="1">
        <v>9</v>
      </c>
      <c r="H401" s="1">
        <v>20</v>
      </c>
      <c r="I401" s="1">
        <v>12</v>
      </c>
      <c r="J401" s="1">
        <v>2</v>
      </c>
    </row>
    <row r="402" spans="1:10" x14ac:dyDescent="0.25">
      <c r="A402" s="28" t="s">
        <v>304</v>
      </c>
      <c r="B402" s="1" t="s">
        <v>53</v>
      </c>
      <c r="C402" s="1" t="s">
        <v>13</v>
      </c>
      <c r="D402" s="1"/>
      <c r="E402" s="1">
        <v>182</v>
      </c>
      <c r="F402" s="1">
        <v>39</v>
      </c>
      <c r="G402" s="1">
        <v>7</v>
      </c>
      <c r="H402" s="1">
        <v>3</v>
      </c>
      <c r="I402" s="1">
        <v>1</v>
      </c>
      <c r="J402" s="1">
        <v>0</v>
      </c>
    </row>
    <row r="403" spans="1:10" x14ac:dyDescent="0.25">
      <c r="A403" s="28" t="s">
        <v>304</v>
      </c>
      <c r="B403" s="1" t="s">
        <v>80</v>
      </c>
      <c r="C403" s="1" t="s">
        <v>14</v>
      </c>
      <c r="D403" s="1"/>
      <c r="E403" s="1">
        <v>143</v>
      </c>
      <c r="F403" s="1">
        <v>48</v>
      </c>
      <c r="G403" s="1">
        <v>19</v>
      </c>
      <c r="H403" s="1">
        <v>19</v>
      </c>
      <c r="I403" s="1">
        <v>20</v>
      </c>
      <c r="J403" s="1">
        <v>2</v>
      </c>
    </row>
    <row r="404" spans="1:10" x14ac:dyDescent="0.25">
      <c r="A404" s="28" t="s">
        <v>304</v>
      </c>
      <c r="B404" s="1" t="s">
        <v>80</v>
      </c>
      <c r="C404" s="1" t="s">
        <v>14</v>
      </c>
      <c r="D404" s="1"/>
      <c r="E404" s="1">
        <v>183</v>
      </c>
      <c r="F404" s="1">
        <v>88</v>
      </c>
      <c r="G404" s="1">
        <v>26</v>
      </c>
      <c r="H404" s="1">
        <v>18</v>
      </c>
      <c r="I404" s="1">
        <v>3</v>
      </c>
      <c r="J404" s="1">
        <v>2</v>
      </c>
    </row>
    <row r="405" spans="1:10" x14ac:dyDescent="0.25">
      <c r="A405" s="28" t="s">
        <v>304</v>
      </c>
      <c r="B405" s="1" t="s">
        <v>80</v>
      </c>
      <c r="C405" s="1" t="s">
        <v>15</v>
      </c>
      <c r="D405" s="1"/>
      <c r="E405" s="1">
        <v>327</v>
      </c>
      <c r="F405" s="1">
        <v>107</v>
      </c>
      <c r="G405" s="1">
        <v>14</v>
      </c>
      <c r="H405" s="1">
        <v>43</v>
      </c>
      <c r="I405" s="1">
        <v>17</v>
      </c>
      <c r="J405" s="1">
        <v>2</v>
      </c>
    </row>
    <row r="406" spans="1:10" x14ac:dyDescent="0.25">
      <c r="A406" s="28" t="s">
        <v>304</v>
      </c>
      <c r="B406" s="1" t="s">
        <v>48</v>
      </c>
      <c r="C406" s="1" t="s">
        <v>14</v>
      </c>
      <c r="D406" s="1"/>
      <c r="E406" s="1">
        <v>85</v>
      </c>
      <c r="F406" s="1">
        <v>12</v>
      </c>
      <c r="G406" s="1">
        <v>12</v>
      </c>
      <c r="H406" s="1">
        <v>9</v>
      </c>
      <c r="I406" s="1">
        <v>10</v>
      </c>
      <c r="J406" s="1">
        <v>3</v>
      </c>
    </row>
    <row r="407" spans="1:10" x14ac:dyDescent="0.25">
      <c r="A407" s="28" t="s">
        <v>321</v>
      </c>
      <c r="B407" s="1" t="s">
        <v>34</v>
      </c>
      <c r="C407" s="1" t="s">
        <v>13</v>
      </c>
      <c r="D407" s="1"/>
      <c r="E407" s="1">
        <v>161</v>
      </c>
      <c r="F407" s="1">
        <v>47</v>
      </c>
      <c r="G407" s="1">
        <v>4</v>
      </c>
      <c r="H407" s="1">
        <v>24</v>
      </c>
      <c r="I407" s="1">
        <v>16</v>
      </c>
      <c r="J407" s="1">
        <v>3</v>
      </c>
    </row>
    <row r="408" spans="1:10" x14ac:dyDescent="0.25">
      <c r="A408" s="28" t="s">
        <v>321</v>
      </c>
      <c r="B408" s="1" t="s">
        <v>34</v>
      </c>
      <c r="C408" s="1" t="s">
        <v>14</v>
      </c>
      <c r="D408" s="1"/>
      <c r="E408" s="1">
        <v>317</v>
      </c>
      <c r="F408" s="1">
        <v>64</v>
      </c>
      <c r="G408" s="1">
        <v>2</v>
      </c>
      <c r="H408" s="1">
        <v>65</v>
      </c>
      <c r="I408" s="1">
        <v>68</v>
      </c>
      <c r="J408" s="1">
        <v>1</v>
      </c>
    </row>
    <row r="409" spans="1:10" x14ac:dyDescent="0.25">
      <c r="A409" s="28" t="s">
        <v>321</v>
      </c>
      <c r="B409" s="1" t="s">
        <v>34</v>
      </c>
      <c r="C409" s="1" t="s">
        <v>14</v>
      </c>
      <c r="D409" s="1" t="s">
        <v>458</v>
      </c>
      <c r="E409" s="1">
        <v>102</v>
      </c>
      <c r="F409" s="1">
        <v>40</v>
      </c>
      <c r="G409" s="1">
        <v>11</v>
      </c>
      <c r="H409" s="1">
        <v>10</v>
      </c>
      <c r="I409" s="1">
        <v>8</v>
      </c>
      <c r="J409" s="1">
        <v>0</v>
      </c>
    </row>
    <row r="410" spans="1:10" x14ac:dyDescent="0.25">
      <c r="A410" s="28" t="s">
        <v>321</v>
      </c>
      <c r="B410" s="1" t="s">
        <v>36</v>
      </c>
      <c r="C410" s="1" t="s">
        <v>14</v>
      </c>
      <c r="D410" s="1" t="s">
        <v>431</v>
      </c>
      <c r="E410" s="1">
        <v>125</v>
      </c>
      <c r="F410" s="1">
        <v>28</v>
      </c>
      <c r="G410" s="1">
        <v>3</v>
      </c>
      <c r="H410" s="1">
        <v>1</v>
      </c>
      <c r="I410" s="1">
        <v>2</v>
      </c>
      <c r="J410" s="1">
        <v>0</v>
      </c>
    </row>
    <row r="411" spans="1:10" x14ac:dyDescent="0.25">
      <c r="A411" s="28" t="s">
        <v>321</v>
      </c>
      <c r="B411" s="1" t="s">
        <v>36</v>
      </c>
      <c r="C411" s="1" t="s">
        <v>14</v>
      </c>
      <c r="D411" s="1"/>
      <c r="E411" s="1">
        <v>73</v>
      </c>
      <c r="F411" s="1">
        <v>19</v>
      </c>
      <c r="G411" s="1">
        <v>1</v>
      </c>
      <c r="H411" s="1">
        <v>25</v>
      </c>
      <c r="I411" s="1">
        <v>18</v>
      </c>
      <c r="J411" s="1">
        <v>1</v>
      </c>
    </row>
    <row r="412" spans="1:10" x14ac:dyDescent="0.25">
      <c r="A412" s="28" t="s">
        <v>321</v>
      </c>
      <c r="B412" s="1" t="s">
        <v>36</v>
      </c>
      <c r="C412" s="1" t="s">
        <v>15</v>
      </c>
      <c r="D412" s="1"/>
      <c r="E412" s="1">
        <v>373</v>
      </c>
      <c r="F412" s="1">
        <v>85</v>
      </c>
      <c r="G412" s="1">
        <v>4</v>
      </c>
      <c r="H412" s="1">
        <v>38</v>
      </c>
      <c r="I412" s="1">
        <v>28</v>
      </c>
      <c r="J412" s="1">
        <v>2</v>
      </c>
    </row>
    <row r="413" spans="1:10" x14ac:dyDescent="0.25">
      <c r="A413" s="28" t="s">
        <v>322</v>
      </c>
      <c r="B413" s="1" t="s">
        <v>110</v>
      </c>
      <c r="C413" s="1" t="s">
        <v>13</v>
      </c>
      <c r="D413" s="1"/>
      <c r="E413" s="1">
        <v>127</v>
      </c>
      <c r="F413" s="1">
        <v>30</v>
      </c>
      <c r="G413" s="1">
        <v>6</v>
      </c>
      <c r="H413" s="1">
        <v>4</v>
      </c>
      <c r="I413" s="1">
        <v>3</v>
      </c>
      <c r="J413" s="1">
        <v>1</v>
      </c>
    </row>
    <row r="414" spans="1:10" x14ac:dyDescent="0.25">
      <c r="A414" s="28" t="s">
        <v>322</v>
      </c>
      <c r="B414" s="1" t="s">
        <v>110</v>
      </c>
      <c r="C414" s="1" t="s">
        <v>14</v>
      </c>
      <c r="D414" s="1"/>
      <c r="E414" s="1">
        <v>136</v>
      </c>
      <c r="F414" s="1">
        <v>24</v>
      </c>
      <c r="G414" s="1">
        <v>7</v>
      </c>
      <c r="H414" s="1">
        <v>10</v>
      </c>
      <c r="I414" s="1">
        <v>4</v>
      </c>
      <c r="J414" s="1">
        <v>0</v>
      </c>
    </row>
    <row r="415" spans="1:10" x14ac:dyDescent="0.25">
      <c r="A415" s="28" t="s">
        <v>322</v>
      </c>
      <c r="B415" s="1" t="s">
        <v>110</v>
      </c>
      <c r="C415" s="1" t="s">
        <v>15</v>
      </c>
      <c r="D415" s="1"/>
      <c r="E415" s="1">
        <v>266</v>
      </c>
      <c r="F415" s="1">
        <v>53</v>
      </c>
      <c r="G415" s="1">
        <v>6</v>
      </c>
      <c r="H415" s="1">
        <v>24</v>
      </c>
      <c r="I415" s="1">
        <v>15</v>
      </c>
      <c r="J415" s="1">
        <v>1</v>
      </c>
    </row>
    <row r="416" spans="1:10" x14ac:dyDescent="0.25">
      <c r="A416" s="28" t="s">
        <v>322</v>
      </c>
      <c r="B416" s="1" t="s">
        <v>30</v>
      </c>
      <c r="C416" s="1" t="s">
        <v>13</v>
      </c>
      <c r="D416" s="1" t="s">
        <v>457</v>
      </c>
      <c r="E416" s="1">
        <v>38</v>
      </c>
      <c r="F416" s="1">
        <v>20</v>
      </c>
      <c r="G416" s="1">
        <v>2</v>
      </c>
      <c r="H416" s="1">
        <v>0</v>
      </c>
      <c r="I416" s="1">
        <v>4</v>
      </c>
      <c r="J416" s="1">
        <v>0</v>
      </c>
    </row>
    <row r="417" spans="1:10" x14ac:dyDescent="0.25">
      <c r="A417" s="28" t="s">
        <v>322</v>
      </c>
      <c r="B417" s="1" t="s">
        <v>30</v>
      </c>
      <c r="C417" s="1" t="s">
        <v>29</v>
      </c>
      <c r="D417" s="1"/>
      <c r="E417" s="1">
        <v>90</v>
      </c>
      <c r="F417" s="1">
        <v>52</v>
      </c>
      <c r="G417" s="1">
        <v>10</v>
      </c>
      <c r="H417" s="1">
        <v>19</v>
      </c>
      <c r="I417" s="1">
        <v>17</v>
      </c>
      <c r="J417" s="1">
        <v>3</v>
      </c>
    </row>
    <row r="418" spans="1:10" x14ac:dyDescent="0.25">
      <c r="A418" s="28" t="s">
        <v>322</v>
      </c>
      <c r="B418" s="1" t="s">
        <v>30</v>
      </c>
      <c r="C418" s="1" t="s">
        <v>14</v>
      </c>
      <c r="D418" s="1"/>
      <c r="E418" s="1">
        <v>286</v>
      </c>
      <c r="F418" s="1">
        <v>144</v>
      </c>
      <c r="G418" s="1">
        <v>14</v>
      </c>
      <c r="H418" s="1">
        <v>23</v>
      </c>
      <c r="I418" s="1">
        <v>22</v>
      </c>
      <c r="J418" s="1">
        <v>1</v>
      </c>
    </row>
    <row r="419" spans="1:10" x14ac:dyDescent="0.25">
      <c r="A419" s="28" t="s">
        <v>322</v>
      </c>
      <c r="B419" s="1" t="s">
        <v>53</v>
      </c>
      <c r="C419" s="1" t="s">
        <v>15</v>
      </c>
      <c r="D419" s="1"/>
      <c r="E419" s="1">
        <v>329</v>
      </c>
      <c r="F419" s="1">
        <v>119</v>
      </c>
      <c r="G419" s="1">
        <v>5</v>
      </c>
      <c r="H419" s="1">
        <v>24</v>
      </c>
      <c r="I419" s="1">
        <v>23</v>
      </c>
      <c r="J419" s="1">
        <v>3</v>
      </c>
    </row>
    <row r="420" spans="1:10" x14ac:dyDescent="0.25">
      <c r="A420" s="28" t="s">
        <v>322</v>
      </c>
      <c r="B420" s="1" t="s">
        <v>53</v>
      </c>
      <c r="C420" s="1" t="s">
        <v>14</v>
      </c>
      <c r="D420" s="1"/>
      <c r="E420" s="1">
        <v>164</v>
      </c>
      <c r="F420" s="1">
        <v>53</v>
      </c>
      <c r="G420" s="1">
        <v>7</v>
      </c>
      <c r="H420" s="1">
        <v>17</v>
      </c>
      <c r="I420" s="1">
        <v>11</v>
      </c>
      <c r="J420" s="1">
        <v>0</v>
      </c>
    </row>
    <row r="421" spans="1:10" x14ac:dyDescent="0.25">
      <c r="A421" s="28" t="s">
        <v>322</v>
      </c>
      <c r="B421" s="1" t="s">
        <v>53</v>
      </c>
      <c r="C421" s="1" t="s">
        <v>13</v>
      </c>
      <c r="D421" s="1" t="s">
        <v>428</v>
      </c>
      <c r="E421" s="1">
        <v>61</v>
      </c>
      <c r="F421" s="1">
        <v>24</v>
      </c>
      <c r="G421" s="1">
        <v>5</v>
      </c>
      <c r="H421" s="1">
        <v>1</v>
      </c>
      <c r="I421" s="1">
        <v>0</v>
      </c>
      <c r="J421" s="1">
        <v>0</v>
      </c>
    </row>
    <row r="422" spans="1:10" x14ac:dyDescent="0.25">
      <c r="A422" s="28" t="s">
        <v>322</v>
      </c>
      <c r="B422" s="1" t="s">
        <v>67</v>
      </c>
      <c r="C422" s="1" t="s">
        <v>14</v>
      </c>
      <c r="D422" s="1"/>
      <c r="E422" s="1">
        <v>216</v>
      </c>
      <c r="F422" s="1">
        <v>93</v>
      </c>
      <c r="G422" s="1">
        <v>23</v>
      </c>
      <c r="H422" s="1">
        <v>55</v>
      </c>
      <c r="I422" s="1">
        <v>60</v>
      </c>
      <c r="J422" s="1">
        <v>23</v>
      </c>
    </row>
    <row r="423" spans="1:10" x14ac:dyDescent="0.25">
      <c r="A423" s="28" t="s">
        <v>322</v>
      </c>
      <c r="B423" s="1" t="s">
        <v>67</v>
      </c>
      <c r="C423" s="1" t="s">
        <v>14</v>
      </c>
      <c r="D423" s="1"/>
      <c r="E423" s="1">
        <v>33</v>
      </c>
      <c r="F423" s="1">
        <v>66</v>
      </c>
      <c r="G423" s="1">
        <v>19</v>
      </c>
      <c r="H423" s="1">
        <v>7</v>
      </c>
      <c r="I423" s="1">
        <v>10</v>
      </c>
      <c r="J423" s="1">
        <v>2</v>
      </c>
    </row>
    <row r="424" spans="1:10" x14ac:dyDescent="0.25">
      <c r="A424" s="28" t="s">
        <v>322</v>
      </c>
      <c r="B424" s="1" t="s">
        <v>67</v>
      </c>
      <c r="C424" s="1" t="s">
        <v>13</v>
      </c>
      <c r="D424" s="1"/>
      <c r="E424" s="1">
        <v>51</v>
      </c>
      <c r="F424" s="1">
        <v>26</v>
      </c>
      <c r="G424" s="1">
        <v>7</v>
      </c>
      <c r="H424" s="1">
        <v>1</v>
      </c>
      <c r="I424" s="1">
        <v>3</v>
      </c>
      <c r="J424" s="1">
        <v>3</v>
      </c>
    </row>
    <row r="425" spans="1:10" x14ac:dyDescent="0.25">
      <c r="A425" s="28" t="s">
        <v>323</v>
      </c>
      <c r="B425" s="1" t="s">
        <v>40</v>
      </c>
      <c r="C425" s="1" t="s">
        <v>13</v>
      </c>
      <c r="D425" s="1"/>
      <c r="E425" s="1">
        <v>181</v>
      </c>
      <c r="F425" s="1">
        <v>40</v>
      </c>
      <c r="G425" s="1">
        <v>2</v>
      </c>
      <c r="H425" s="1">
        <v>4</v>
      </c>
      <c r="I425" s="1">
        <v>13</v>
      </c>
      <c r="J425" s="1">
        <v>1</v>
      </c>
    </row>
    <row r="426" spans="1:10" x14ac:dyDescent="0.25">
      <c r="A426" s="28" t="s">
        <v>323</v>
      </c>
      <c r="B426" s="1" t="s">
        <v>40</v>
      </c>
      <c r="C426" s="1" t="s">
        <v>14</v>
      </c>
      <c r="D426" s="1"/>
      <c r="E426" s="1">
        <v>220</v>
      </c>
      <c r="F426" s="1">
        <v>50</v>
      </c>
      <c r="G426" s="1">
        <v>3</v>
      </c>
      <c r="H426" s="1">
        <v>25</v>
      </c>
      <c r="I426" s="1">
        <v>22</v>
      </c>
      <c r="J426" s="1">
        <v>3</v>
      </c>
    </row>
    <row r="427" spans="1:10" x14ac:dyDescent="0.25">
      <c r="A427" s="28" t="s">
        <v>323</v>
      </c>
      <c r="B427" s="1" t="s">
        <v>40</v>
      </c>
      <c r="C427" s="1" t="s">
        <v>14</v>
      </c>
      <c r="D427" s="1" t="s">
        <v>456</v>
      </c>
      <c r="E427" s="1">
        <v>182</v>
      </c>
      <c r="F427" s="1">
        <v>29</v>
      </c>
      <c r="G427" s="1">
        <v>9</v>
      </c>
      <c r="H427" s="1">
        <v>6</v>
      </c>
      <c r="I427" s="1">
        <v>25</v>
      </c>
      <c r="J427" s="1">
        <v>2</v>
      </c>
    </row>
    <row r="428" spans="1:10" x14ac:dyDescent="0.25">
      <c r="A428" s="28" t="s">
        <v>323</v>
      </c>
      <c r="B428" s="1" t="s">
        <v>61</v>
      </c>
      <c r="C428" s="1" t="s">
        <v>29</v>
      </c>
      <c r="D428" s="1"/>
      <c r="E428" s="1">
        <v>94</v>
      </c>
      <c r="F428" s="1">
        <v>23</v>
      </c>
      <c r="G428" s="1">
        <v>3</v>
      </c>
      <c r="H428" s="1">
        <v>5</v>
      </c>
      <c r="I428" s="1">
        <v>0</v>
      </c>
      <c r="J428" s="1">
        <v>1</v>
      </c>
    </row>
    <row r="429" spans="1:10" x14ac:dyDescent="0.25">
      <c r="A429" s="28" t="s">
        <v>323</v>
      </c>
      <c r="B429" s="1" t="s">
        <v>61</v>
      </c>
      <c r="C429" s="1" t="s">
        <v>29</v>
      </c>
      <c r="D429" s="1"/>
      <c r="E429" s="1">
        <v>222</v>
      </c>
      <c r="F429" s="1">
        <v>34</v>
      </c>
      <c r="G429" s="1">
        <v>5</v>
      </c>
      <c r="H429" s="1">
        <v>10</v>
      </c>
      <c r="I429" s="1">
        <v>1</v>
      </c>
      <c r="J429" s="1">
        <v>0</v>
      </c>
    </row>
    <row r="430" spans="1:10" x14ac:dyDescent="0.25">
      <c r="A430" s="28" t="s">
        <v>323</v>
      </c>
      <c r="B430" s="1" t="s">
        <v>61</v>
      </c>
      <c r="C430" s="1" t="s">
        <v>15</v>
      </c>
      <c r="D430" s="1"/>
      <c r="E430" s="1">
        <v>195</v>
      </c>
      <c r="F430" s="1">
        <v>35</v>
      </c>
      <c r="G430" s="1">
        <v>1</v>
      </c>
      <c r="H430" s="1">
        <v>27</v>
      </c>
      <c r="I430" s="1">
        <v>16</v>
      </c>
      <c r="J430" s="1">
        <v>5</v>
      </c>
    </row>
    <row r="431" spans="1:10" x14ac:dyDescent="0.25">
      <c r="A431" s="28" t="s">
        <v>324</v>
      </c>
      <c r="B431" s="1" t="s">
        <v>36</v>
      </c>
      <c r="C431" s="1" t="s">
        <v>14</v>
      </c>
      <c r="D431" s="1"/>
      <c r="E431" s="1">
        <v>145</v>
      </c>
      <c r="F431" s="1">
        <v>27</v>
      </c>
      <c r="G431" s="1">
        <v>12</v>
      </c>
      <c r="H431" s="1">
        <v>15</v>
      </c>
      <c r="I431" s="1">
        <v>29</v>
      </c>
      <c r="J431" s="1">
        <v>3</v>
      </c>
    </row>
    <row r="432" spans="1:10" x14ac:dyDescent="0.25">
      <c r="A432" s="28" t="s">
        <v>324</v>
      </c>
      <c r="B432" s="1" t="s">
        <v>36</v>
      </c>
      <c r="C432" s="1" t="s">
        <v>15</v>
      </c>
      <c r="D432" s="1"/>
      <c r="E432" s="1">
        <v>122</v>
      </c>
      <c r="F432" s="1">
        <v>56</v>
      </c>
      <c r="G432" s="1">
        <v>7</v>
      </c>
      <c r="H432" s="1">
        <v>30</v>
      </c>
      <c r="I432" s="1">
        <v>65</v>
      </c>
      <c r="J432" s="1">
        <v>5</v>
      </c>
    </row>
    <row r="433" spans="1:10" x14ac:dyDescent="0.25">
      <c r="A433" s="28" t="s">
        <v>324</v>
      </c>
      <c r="B433" s="1" t="s">
        <v>36</v>
      </c>
      <c r="C433" s="1" t="s">
        <v>29</v>
      </c>
      <c r="D433" s="1"/>
      <c r="E433" s="1">
        <v>61</v>
      </c>
      <c r="F433" s="1">
        <v>13</v>
      </c>
      <c r="G433" s="1">
        <v>5</v>
      </c>
      <c r="H433" s="1">
        <v>0</v>
      </c>
      <c r="I433" s="1">
        <v>1</v>
      </c>
      <c r="J433" s="1">
        <v>0</v>
      </c>
    </row>
    <row r="434" spans="1:10" x14ac:dyDescent="0.25">
      <c r="A434" s="28" t="s">
        <v>324</v>
      </c>
      <c r="B434" s="1" t="s">
        <v>18</v>
      </c>
      <c r="C434" s="1" t="s">
        <v>15</v>
      </c>
      <c r="D434" s="1"/>
      <c r="E434" s="1">
        <v>244</v>
      </c>
      <c r="F434" s="1">
        <v>53</v>
      </c>
      <c r="G434" s="1">
        <v>4</v>
      </c>
      <c r="H434" s="1">
        <v>25</v>
      </c>
      <c r="I434" s="1">
        <v>23</v>
      </c>
      <c r="J434" s="1">
        <v>2</v>
      </c>
    </row>
    <row r="435" spans="1:10" x14ac:dyDescent="0.25">
      <c r="A435" s="28" t="s">
        <v>324</v>
      </c>
      <c r="B435" s="1" t="s">
        <v>18</v>
      </c>
      <c r="C435" s="1" t="s">
        <v>14</v>
      </c>
      <c r="D435" s="1"/>
      <c r="E435" s="1">
        <v>230</v>
      </c>
      <c r="F435" s="1">
        <v>17</v>
      </c>
      <c r="G435" s="1">
        <v>18</v>
      </c>
      <c r="H435" s="1">
        <v>6</v>
      </c>
      <c r="I435" s="1">
        <v>20</v>
      </c>
      <c r="J435" s="1">
        <v>7</v>
      </c>
    </row>
    <row r="436" spans="1:10" x14ac:dyDescent="0.25">
      <c r="A436" s="28" t="s">
        <v>324</v>
      </c>
      <c r="B436" s="1" t="s">
        <v>18</v>
      </c>
      <c r="C436" s="1" t="s">
        <v>13</v>
      </c>
      <c r="D436" s="1"/>
      <c r="E436" s="1">
        <v>158</v>
      </c>
      <c r="F436" s="1">
        <v>21</v>
      </c>
      <c r="G436" s="1">
        <v>7</v>
      </c>
      <c r="H436" s="1">
        <v>17</v>
      </c>
      <c r="I436" s="1">
        <v>41</v>
      </c>
      <c r="J436" s="1">
        <v>7</v>
      </c>
    </row>
    <row r="437" spans="1:10" x14ac:dyDescent="0.25">
      <c r="A437" s="28" t="s">
        <v>325</v>
      </c>
      <c r="B437" s="1" t="s">
        <v>26</v>
      </c>
      <c r="C437" s="1" t="s">
        <v>15</v>
      </c>
      <c r="D437" s="1"/>
      <c r="E437" s="1">
        <v>176</v>
      </c>
      <c r="F437" s="1">
        <v>10</v>
      </c>
      <c r="G437" s="1">
        <v>2</v>
      </c>
      <c r="H437" s="1">
        <v>18</v>
      </c>
      <c r="I437" s="1">
        <v>11</v>
      </c>
      <c r="J437" s="1">
        <v>0</v>
      </c>
    </row>
    <row r="438" spans="1:10" x14ac:dyDescent="0.25">
      <c r="A438" s="28" t="s">
        <v>325</v>
      </c>
      <c r="B438" s="1" t="s">
        <v>26</v>
      </c>
      <c r="C438" s="1" t="s">
        <v>14</v>
      </c>
      <c r="D438" s="1"/>
      <c r="E438" s="1">
        <v>186</v>
      </c>
      <c r="F438" s="1">
        <v>34</v>
      </c>
      <c r="G438" s="1">
        <v>4</v>
      </c>
      <c r="H438" s="1">
        <v>12</v>
      </c>
      <c r="I438" s="1">
        <v>8</v>
      </c>
      <c r="J438" s="1">
        <v>0</v>
      </c>
    </row>
    <row r="439" spans="1:10" x14ac:dyDescent="0.25">
      <c r="A439" s="28" t="s">
        <v>325</v>
      </c>
      <c r="B439" s="1" t="s">
        <v>26</v>
      </c>
      <c r="C439" s="1" t="s">
        <v>29</v>
      </c>
      <c r="D439" s="1"/>
      <c r="E439" s="1">
        <v>226</v>
      </c>
      <c r="F439" s="1">
        <v>31</v>
      </c>
      <c r="G439" s="1">
        <v>12</v>
      </c>
      <c r="H439" s="1">
        <v>29</v>
      </c>
      <c r="I439" s="1">
        <v>19</v>
      </c>
      <c r="J439" s="1">
        <v>3</v>
      </c>
    </row>
    <row r="440" spans="1:10" x14ac:dyDescent="0.25">
      <c r="A440" s="28" t="s">
        <v>325</v>
      </c>
      <c r="B440" s="1" t="s">
        <v>53</v>
      </c>
      <c r="C440" s="1" t="s">
        <v>14</v>
      </c>
      <c r="D440" s="1"/>
      <c r="E440" s="1">
        <v>120</v>
      </c>
      <c r="F440" s="1">
        <v>38</v>
      </c>
      <c r="G440" s="1">
        <v>4</v>
      </c>
      <c r="H440" s="1">
        <v>13</v>
      </c>
      <c r="I440" s="1">
        <v>10</v>
      </c>
      <c r="J440" s="1">
        <v>3</v>
      </c>
    </row>
    <row r="441" spans="1:10" x14ac:dyDescent="0.25">
      <c r="A441" s="28" t="s">
        <v>325</v>
      </c>
      <c r="B441" s="1" t="s">
        <v>53</v>
      </c>
      <c r="C441" s="1" t="s">
        <v>15</v>
      </c>
      <c r="D441" s="1"/>
      <c r="E441" s="1">
        <v>163</v>
      </c>
      <c r="F441" s="1">
        <v>21</v>
      </c>
      <c r="G441" s="1">
        <v>9</v>
      </c>
      <c r="H441" s="1">
        <v>6</v>
      </c>
      <c r="I441" s="1">
        <v>12</v>
      </c>
      <c r="J441" s="1">
        <v>2</v>
      </c>
    </row>
    <row r="442" spans="1:10" x14ac:dyDescent="0.25">
      <c r="A442" s="28" t="s">
        <v>325</v>
      </c>
      <c r="B442" s="1" t="s">
        <v>53</v>
      </c>
      <c r="C442" s="1" t="s">
        <v>13</v>
      </c>
      <c r="D442" s="1"/>
      <c r="E442" s="1">
        <v>137</v>
      </c>
      <c r="F442" s="1">
        <v>33</v>
      </c>
      <c r="G442" s="1">
        <v>3</v>
      </c>
      <c r="H442" s="1">
        <v>4</v>
      </c>
      <c r="I442" s="1">
        <v>1</v>
      </c>
      <c r="J442" s="1">
        <v>1</v>
      </c>
    </row>
    <row r="443" spans="1:10" x14ac:dyDescent="0.25">
      <c r="A443" s="28" t="s">
        <v>326</v>
      </c>
      <c r="B443" s="1" t="s">
        <v>48</v>
      </c>
      <c r="C443" s="1" t="s">
        <v>14</v>
      </c>
      <c r="D443" s="1"/>
      <c r="E443" s="1">
        <v>202</v>
      </c>
      <c r="F443" s="1">
        <v>32</v>
      </c>
      <c r="G443" s="1">
        <v>4</v>
      </c>
      <c r="H443" s="1">
        <v>22</v>
      </c>
      <c r="I443" s="1">
        <v>12</v>
      </c>
      <c r="J443" s="1">
        <v>2</v>
      </c>
    </row>
    <row r="444" spans="1:10" x14ac:dyDescent="0.25">
      <c r="A444" s="28" t="s">
        <v>326</v>
      </c>
      <c r="B444" s="1" t="s">
        <v>48</v>
      </c>
      <c r="C444" s="1" t="s">
        <v>29</v>
      </c>
      <c r="D444" s="1"/>
      <c r="E444" s="1">
        <v>117</v>
      </c>
      <c r="F444" s="1">
        <v>40</v>
      </c>
      <c r="G444" s="1">
        <v>3</v>
      </c>
      <c r="H444" s="1">
        <v>17</v>
      </c>
      <c r="I444" s="1">
        <v>14</v>
      </c>
      <c r="J444" s="1">
        <v>1</v>
      </c>
    </row>
    <row r="445" spans="1:10" x14ac:dyDescent="0.25">
      <c r="A445" s="28" t="s">
        <v>326</v>
      </c>
      <c r="B445" s="1" t="s">
        <v>48</v>
      </c>
      <c r="C445" s="1" t="s">
        <v>14</v>
      </c>
      <c r="D445" s="1"/>
      <c r="E445" s="1">
        <v>138</v>
      </c>
      <c r="F445" s="1">
        <v>21</v>
      </c>
      <c r="G445" s="1">
        <v>6</v>
      </c>
      <c r="H445" s="1">
        <v>8</v>
      </c>
      <c r="I445" s="1">
        <v>8</v>
      </c>
      <c r="J445" s="1">
        <v>3</v>
      </c>
    </row>
    <row r="446" spans="1:10" x14ac:dyDescent="0.25">
      <c r="A446" s="28" t="s">
        <v>326</v>
      </c>
      <c r="B446" s="1" t="s">
        <v>83</v>
      </c>
      <c r="C446" s="1" t="s">
        <v>14</v>
      </c>
      <c r="D446" s="1"/>
      <c r="E446" s="1">
        <v>117</v>
      </c>
      <c r="F446" s="1">
        <v>31</v>
      </c>
      <c r="G446" s="1">
        <v>6</v>
      </c>
      <c r="H446" s="1">
        <v>13</v>
      </c>
      <c r="I446" s="1">
        <v>9</v>
      </c>
      <c r="J446" s="1">
        <v>2</v>
      </c>
    </row>
    <row r="447" spans="1:10" x14ac:dyDescent="0.25">
      <c r="A447" s="28" t="s">
        <v>326</v>
      </c>
      <c r="B447" s="1" t="s">
        <v>83</v>
      </c>
      <c r="C447" s="1" t="s">
        <v>14</v>
      </c>
      <c r="D447" s="1"/>
      <c r="E447" s="1">
        <v>312</v>
      </c>
      <c r="F447" s="1">
        <v>46</v>
      </c>
      <c r="G447" s="1">
        <v>6</v>
      </c>
      <c r="H447" s="1">
        <v>21</v>
      </c>
      <c r="I447" s="1">
        <v>16</v>
      </c>
      <c r="J447" s="1">
        <v>3</v>
      </c>
    </row>
    <row r="448" spans="1:10" x14ac:dyDescent="0.25">
      <c r="A448" s="28" t="s">
        <v>326</v>
      </c>
      <c r="B448" s="1" t="s">
        <v>83</v>
      </c>
      <c r="C448" s="1" t="s">
        <v>14</v>
      </c>
      <c r="D448" s="1" t="s">
        <v>455</v>
      </c>
      <c r="E448" s="1">
        <v>69</v>
      </c>
      <c r="F448" s="1">
        <v>41</v>
      </c>
      <c r="G448" s="1">
        <v>6</v>
      </c>
      <c r="H448" s="1">
        <v>22</v>
      </c>
      <c r="I448" s="1">
        <v>48</v>
      </c>
      <c r="J448" s="1">
        <v>6</v>
      </c>
    </row>
    <row r="449" spans="1:10" x14ac:dyDescent="0.25">
      <c r="A449" s="28" t="s">
        <v>347</v>
      </c>
      <c r="B449" s="1" t="s">
        <v>26</v>
      </c>
      <c r="C449" s="1" t="s">
        <v>29</v>
      </c>
      <c r="D449" s="1"/>
      <c r="E449" s="1">
        <v>102</v>
      </c>
      <c r="F449" s="1">
        <v>59</v>
      </c>
      <c r="G449" s="1">
        <v>7</v>
      </c>
      <c r="H449" s="1">
        <v>20</v>
      </c>
      <c r="I449" s="1">
        <v>11</v>
      </c>
      <c r="J449" s="1">
        <v>0</v>
      </c>
    </row>
    <row r="450" spans="1:10" x14ac:dyDescent="0.25">
      <c r="A450" s="28" t="s">
        <v>347</v>
      </c>
      <c r="B450" s="1" t="s">
        <v>26</v>
      </c>
      <c r="C450" s="1" t="s">
        <v>14</v>
      </c>
      <c r="D450" s="1"/>
      <c r="E450" s="1">
        <v>82</v>
      </c>
      <c r="F450" s="1">
        <v>39</v>
      </c>
      <c r="G450" s="1">
        <v>8</v>
      </c>
      <c r="H450" s="1">
        <v>9</v>
      </c>
      <c r="I450" s="1">
        <v>12</v>
      </c>
      <c r="J450" s="1">
        <v>0</v>
      </c>
    </row>
    <row r="451" spans="1:10" x14ac:dyDescent="0.25">
      <c r="A451" s="28" t="s">
        <v>347</v>
      </c>
      <c r="B451" s="1" t="s">
        <v>26</v>
      </c>
      <c r="C451" s="1" t="s">
        <v>15</v>
      </c>
      <c r="D451" s="1"/>
      <c r="E451" s="1">
        <v>88</v>
      </c>
      <c r="F451" s="1">
        <v>25</v>
      </c>
      <c r="G451" s="1">
        <v>4</v>
      </c>
      <c r="H451" s="1">
        <v>7</v>
      </c>
      <c r="I451" s="1">
        <v>3</v>
      </c>
      <c r="J451" s="1">
        <v>0</v>
      </c>
    </row>
    <row r="452" spans="1:10" x14ac:dyDescent="0.25">
      <c r="A452" s="28" t="s">
        <v>347</v>
      </c>
      <c r="B452" s="1" t="s">
        <v>40</v>
      </c>
      <c r="C452" s="1" t="s">
        <v>14</v>
      </c>
      <c r="D452" s="1"/>
      <c r="E452" s="1">
        <v>349</v>
      </c>
      <c r="F452" s="1">
        <v>69</v>
      </c>
      <c r="G452" s="1">
        <v>6</v>
      </c>
      <c r="H452" s="1">
        <v>32</v>
      </c>
      <c r="I452" s="1">
        <v>29</v>
      </c>
      <c r="J452" s="1">
        <v>7</v>
      </c>
    </row>
    <row r="453" spans="1:10" x14ac:dyDescent="0.25">
      <c r="A453" s="28" t="s">
        <v>347</v>
      </c>
      <c r="B453" s="1" t="s">
        <v>40</v>
      </c>
      <c r="C453" s="1" t="s">
        <v>14</v>
      </c>
      <c r="D453" s="1"/>
      <c r="E453" s="1">
        <v>170</v>
      </c>
      <c r="F453" s="1">
        <v>35</v>
      </c>
      <c r="G453" s="1">
        <v>3</v>
      </c>
      <c r="H453" s="1">
        <v>6</v>
      </c>
      <c r="I453" s="1">
        <v>0</v>
      </c>
      <c r="J453" s="1">
        <v>0</v>
      </c>
    </row>
    <row r="454" spans="1:10" x14ac:dyDescent="0.25">
      <c r="A454" s="28" t="s">
        <v>347</v>
      </c>
      <c r="B454" s="1" t="s">
        <v>11</v>
      </c>
      <c r="C454" s="1" t="s">
        <v>13</v>
      </c>
      <c r="D454" s="1"/>
      <c r="E454" s="1">
        <v>137</v>
      </c>
      <c r="F454" s="1">
        <v>40</v>
      </c>
      <c r="G454" s="1">
        <v>15</v>
      </c>
      <c r="H454" s="1">
        <v>9</v>
      </c>
      <c r="I454" s="1">
        <v>23</v>
      </c>
      <c r="J454" s="1">
        <v>4</v>
      </c>
    </row>
    <row r="455" spans="1:10" x14ac:dyDescent="0.25">
      <c r="A455" s="28" t="s">
        <v>347</v>
      </c>
      <c r="B455" s="1" t="s">
        <v>11</v>
      </c>
      <c r="C455" s="1" t="s">
        <v>14</v>
      </c>
      <c r="D455" s="1"/>
      <c r="E455" s="1">
        <v>120</v>
      </c>
      <c r="F455" s="1">
        <v>55</v>
      </c>
      <c r="G455" s="1">
        <v>15</v>
      </c>
      <c r="H455" s="1">
        <v>12</v>
      </c>
      <c r="I455" s="1">
        <v>29</v>
      </c>
      <c r="J455" s="1">
        <v>4</v>
      </c>
    </row>
    <row r="456" spans="1:10" x14ac:dyDescent="0.25">
      <c r="A456" s="28" t="s">
        <v>347</v>
      </c>
      <c r="B456" s="1" t="s">
        <v>11</v>
      </c>
      <c r="C456" s="1" t="s">
        <v>14</v>
      </c>
      <c r="D456" s="1"/>
      <c r="E456" s="1">
        <v>229</v>
      </c>
      <c r="F456" s="1">
        <v>85</v>
      </c>
      <c r="G456" s="1">
        <v>17</v>
      </c>
      <c r="H456" s="1">
        <v>34</v>
      </c>
      <c r="I456" s="1">
        <v>35</v>
      </c>
      <c r="J456" s="1">
        <v>6</v>
      </c>
    </row>
    <row r="457" spans="1:10" x14ac:dyDescent="0.25">
      <c r="A457" s="28" t="s">
        <v>347</v>
      </c>
      <c r="B457" s="1" t="s">
        <v>40</v>
      </c>
      <c r="C457" s="1" t="s">
        <v>13</v>
      </c>
      <c r="D457" s="1"/>
      <c r="E457" s="1">
        <v>141</v>
      </c>
      <c r="F457" s="1">
        <v>60</v>
      </c>
      <c r="G457" s="1">
        <v>8</v>
      </c>
      <c r="H457" s="1">
        <v>20</v>
      </c>
      <c r="I457" s="1">
        <v>38</v>
      </c>
      <c r="J457" s="1">
        <v>2</v>
      </c>
    </row>
    <row r="458" spans="1:10" x14ac:dyDescent="0.25">
      <c r="A458" s="28" t="s">
        <v>347</v>
      </c>
      <c r="B458" s="1" t="s">
        <v>110</v>
      </c>
      <c r="C458" s="1" t="s">
        <v>14</v>
      </c>
      <c r="D458" s="1"/>
      <c r="E458" s="1">
        <v>84</v>
      </c>
      <c r="F458" s="1">
        <v>31</v>
      </c>
      <c r="G458" s="1">
        <v>6</v>
      </c>
      <c r="H458" s="1">
        <v>1</v>
      </c>
      <c r="I458" s="1">
        <v>1</v>
      </c>
      <c r="J458" s="1">
        <v>0</v>
      </c>
    </row>
    <row r="459" spans="1:10" x14ac:dyDescent="0.25">
      <c r="A459" s="28" t="s">
        <v>347</v>
      </c>
      <c r="B459" s="1" t="s">
        <v>110</v>
      </c>
      <c r="C459" s="1" t="s">
        <v>15</v>
      </c>
      <c r="D459" s="1"/>
      <c r="E459" s="1">
        <v>163</v>
      </c>
      <c r="F459" s="1">
        <v>46</v>
      </c>
      <c r="G459" s="1">
        <v>5</v>
      </c>
      <c r="H459" s="1">
        <v>16</v>
      </c>
      <c r="I459" s="1">
        <v>17</v>
      </c>
      <c r="J459" s="1">
        <v>0</v>
      </c>
    </row>
    <row r="460" spans="1:10" x14ac:dyDescent="0.25">
      <c r="A460" s="28" t="s">
        <v>347</v>
      </c>
      <c r="B460" s="1" t="s">
        <v>110</v>
      </c>
      <c r="C460" s="1" t="s">
        <v>13</v>
      </c>
      <c r="D460" s="1"/>
      <c r="E460" s="1">
        <v>36</v>
      </c>
      <c r="F460" s="1">
        <v>22</v>
      </c>
      <c r="G460" s="1">
        <v>5</v>
      </c>
      <c r="H460" s="1">
        <v>1</v>
      </c>
      <c r="I460" s="1">
        <v>1</v>
      </c>
      <c r="J460" s="1">
        <v>0</v>
      </c>
    </row>
    <row r="461" spans="1:10" x14ac:dyDescent="0.25">
      <c r="A461" s="28" t="s">
        <v>352</v>
      </c>
      <c r="B461" s="1" t="s">
        <v>65</v>
      </c>
      <c r="C461" s="1" t="s">
        <v>13</v>
      </c>
      <c r="D461" s="1"/>
      <c r="E461" s="1">
        <v>82</v>
      </c>
      <c r="F461" s="1">
        <v>39</v>
      </c>
      <c r="G461" s="1">
        <v>14</v>
      </c>
      <c r="H461" s="1">
        <v>18</v>
      </c>
      <c r="I461" s="1">
        <v>44</v>
      </c>
      <c r="J461" s="1">
        <v>10</v>
      </c>
    </row>
    <row r="462" spans="1:10" x14ac:dyDescent="0.25">
      <c r="A462" s="28" t="s">
        <v>352</v>
      </c>
      <c r="B462" s="1" t="s">
        <v>65</v>
      </c>
      <c r="C462" s="1" t="s">
        <v>14</v>
      </c>
      <c r="D462" s="1"/>
      <c r="E462" s="1">
        <v>104</v>
      </c>
      <c r="F462" s="1">
        <v>23</v>
      </c>
      <c r="G462" s="1">
        <v>15</v>
      </c>
      <c r="H462" s="1">
        <v>15</v>
      </c>
      <c r="I462" s="1">
        <v>24</v>
      </c>
      <c r="J462" s="1">
        <v>5</v>
      </c>
    </row>
    <row r="463" spans="1:10" x14ac:dyDescent="0.25">
      <c r="A463" s="28" t="s">
        <v>352</v>
      </c>
      <c r="B463" s="1" t="s">
        <v>65</v>
      </c>
      <c r="C463" s="1" t="s">
        <v>15</v>
      </c>
      <c r="D463" s="1"/>
      <c r="E463" s="1">
        <v>183</v>
      </c>
      <c r="F463" s="1">
        <v>51</v>
      </c>
      <c r="G463" s="1">
        <v>7</v>
      </c>
      <c r="H463" s="1">
        <v>21</v>
      </c>
      <c r="I463" s="1">
        <v>56</v>
      </c>
      <c r="J463" s="1">
        <v>2</v>
      </c>
    </row>
    <row r="464" spans="1:10" x14ac:dyDescent="0.25">
      <c r="A464" s="28" t="s">
        <v>352</v>
      </c>
      <c r="B464" s="1" t="s">
        <v>44</v>
      </c>
      <c r="C464" s="1" t="s">
        <v>13</v>
      </c>
      <c r="D464" s="1"/>
      <c r="E464" s="1">
        <v>178</v>
      </c>
      <c r="F464" s="1">
        <v>38</v>
      </c>
      <c r="G464" s="1">
        <v>1</v>
      </c>
      <c r="H464" s="1">
        <v>10</v>
      </c>
      <c r="I464" s="1">
        <v>21</v>
      </c>
      <c r="J464" s="1">
        <v>0</v>
      </c>
    </row>
    <row r="465" spans="1:10" x14ac:dyDescent="0.25">
      <c r="A465" s="28" t="s">
        <v>352</v>
      </c>
      <c r="B465" s="1" t="s">
        <v>44</v>
      </c>
      <c r="C465" s="1" t="s">
        <v>14</v>
      </c>
      <c r="D465" s="1"/>
      <c r="E465" s="1">
        <v>224</v>
      </c>
      <c r="F465" s="1">
        <v>40</v>
      </c>
      <c r="G465" s="1">
        <v>4</v>
      </c>
      <c r="H465" s="1">
        <v>5</v>
      </c>
      <c r="I465" s="1">
        <v>4</v>
      </c>
      <c r="J465" s="1">
        <v>2</v>
      </c>
    </row>
    <row r="466" spans="1:10" x14ac:dyDescent="0.25">
      <c r="A466" s="28" t="s">
        <v>352</v>
      </c>
      <c r="B466" s="1" t="s">
        <v>44</v>
      </c>
      <c r="C466" s="1" t="s">
        <v>15</v>
      </c>
      <c r="D466" s="1"/>
      <c r="E466" s="1">
        <v>176</v>
      </c>
      <c r="F466" s="1">
        <v>54</v>
      </c>
      <c r="G466" s="1">
        <v>22</v>
      </c>
      <c r="H466" s="1">
        <v>2</v>
      </c>
      <c r="I466" s="1">
        <v>8</v>
      </c>
      <c r="J466" s="1">
        <v>1</v>
      </c>
    </row>
    <row r="467" spans="1:10" x14ac:dyDescent="0.25">
      <c r="A467" s="28" t="s">
        <v>352</v>
      </c>
      <c r="B467" s="1" t="s">
        <v>16</v>
      </c>
      <c r="C467" s="1" t="s">
        <v>14</v>
      </c>
      <c r="D467" s="1"/>
      <c r="E467" s="1">
        <v>70</v>
      </c>
      <c r="F467" s="1">
        <v>19</v>
      </c>
      <c r="G467" s="1">
        <v>1</v>
      </c>
      <c r="H467" s="1">
        <v>21</v>
      </c>
      <c r="I467" s="1">
        <v>17</v>
      </c>
      <c r="J467" s="1">
        <v>18</v>
      </c>
    </row>
    <row r="468" spans="1:10" x14ac:dyDescent="0.25">
      <c r="A468" s="28" t="s">
        <v>352</v>
      </c>
      <c r="B468" s="1" t="s">
        <v>16</v>
      </c>
      <c r="C468" s="1" t="s">
        <v>13</v>
      </c>
      <c r="D468" s="1"/>
      <c r="E468" s="1">
        <v>109</v>
      </c>
      <c r="F468" s="1">
        <v>46</v>
      </c>
      <c r="G468" s="1">
        <v>2</v>
      </c>
      <c r="H468" s="1">
        <v>38</v>
      </c>
      <c r="I468" s="1">
        <v>61</v>
      </c>
      <c r="J468" s="1">
        <v>8</v>
      </c>
    </row>
    <row r="469" spans="1:10" x14ac:dyDescent="0.25">
      <c r="A469" s="28" t="s">
        <v>352</v>
      </c>
      <c r="B469" s="1" t="s">
        <v>16</v>
      </c>
      <c r="C469" s="1" t="s">
        <v>15</v>
      </c>
      <c r="D469" s="1"/>
      <c r="E469" s="1">
        <v>78</v>
      </c>
      <c r="F469" s="1">
        <v>26</v>
      </c>
      <c r="G469" s="1">
        <v>0</v>
      </c>
      <c r="H469" s="1">
        <v>8</v>
      </c>
      <c r="I469" s="1">
        <v>9</v>
      </c>
      <c r="J469" s="1">
        <v>4</v>
      </c>
    </row>
    <row r="470" spans="1:10" x14ac:dyDescent="0.25">
      <c r="A470" s="28" t="s">
        <v>352</v>
      </c>
      <c r="B470" s="1" t="s">
        <v>30</v>
      </c>
      <c r="C470" s="1" t="s">
        <v>13</v>
      </c>
      <c r="D470" s="1"/>
      <c r="E470" s="1">
        <v>74</v>
      </c>
      <c r="F470" s="1">
        <v>20</v>
      </c>
      <c r="G470" s="1">
        <v>16</v>
      </c>
      <c r="H470" s="1">
        <v>1</v>
      </c>
      <c r="I470" s="1">
        <v>2</v>
      </c>
      <c r="J470" s="1">
        <v>0</v>
      </c>
    </row>
    <row r="471" spans="1:10" x14ac:dyDescent="0.25">
      <c r="A471" s="28" t="s">
        <v>352</v>
      </c>
      <c r="B471" s="1" t="s">
        <v>30</v>
      </c>
      <c r="C471" s="1" t="s">
        <v>14</v>
      </c>
      <c r="D471" s="1"/>
      <c r="E471" s="1">
        <v>515</v>
      </c>
      <c r="F471" s="1">
        <v>66</v>
      </c>
      <c r="G471" s="1">
        <v>15</v>
      </c>
      <c r="H471" s="1">
        <v>16</v>
      </c>
      <c r="I471" s="1">
        <v>51</v>
      </c>
      <c r="J471" s="1">
        <v>3</v>
      </c>
    </row>
    <row r="472" spans="1:10" x14ac:dyDescent="0.25">
      <c r="A472" s="28" t="s">
        <v>352</v>
      </c>
      <c r="B472" s="1" t="s">
        <v>30</v>
      </c>
      <c r="C472" s="1" t="s">
        <v>14</v>
      </c>
      <c r="D472" s="1"/>
      <c r="E472" s="1">
        <v>293</v>
      </c>
      <c r="F472" s="1">
        <v>65</v>
      </c>
      <c r="G472" s="1">
        <v>10</v>
      </c>
      <c r="H472" s="1">
        <v>19</v>
      </c>
      <c r="I472" s="1">
        <v>43</v>
      </c>
      <c r="J472" s="1">
        <v>1</v>
      </c>
    </row>
    <row r="473" spans="1:10" x14ac:dyDescent="0.25">
      <c r="A473" s="28" t="s">
        <v>354</v>
      </c>
      <c r="B473" s="1" t="s">
        <v>83</v>
      </c>
      <c r="C473" s="1" t="s">
        <v>15</v>
      </c>
      <c r="D473" s="1"/>
      <c r="E473" s="1">
        <v>113</v>
      </c>
      <c r="F473" s="1">
        <v>45</v>
      </c>
      <c r="G473" s="1">
        <v>3</v>
      </c>
      <c r="H473" s="1">
        <v>23</v>
      </c>
      <c r="I473" s="1">
        <v>26</v>
      </c>
      <c r="J473" s="1">
        <v>1</v>
      </c>
    </row>
    <row r="474" spans="1:10" x14ac:dyDescent="0.25">
      <c r="A474" s="28" t="s">
        <v>354</v>
      </c>
      <c r="B474" s="1" t="s">
        <v>83</v>
      </c>
      <c r="C474" s="1" t="s">
        <v>14</v>
      </c>
      <c r="D474" s="1"/>
      <c r="E474" s="1">
        <v>96</v>
      </c>
      <c r="F474" s="1">
        <v>36</v>
      </c>
      <c r="G474" s="1">
        <v>6</v>
      </c>
      <c r="H474" s="1">
        <v>37</v>
      </c>
      <c r="I474" s="1">
        <v>50</v>
      </c>
      <c r="J474" s="1">
        <v>6</v>
      </c>
    </row>
    <row r="475" spans="1:10" x14ac:dyDescent="0.25">
      <c r="A475" s="28" t="s">
        <v>354</v>
      </c>
      <c r="B475" s="1" t="s">
        <v>83</v>
      </c>
      <c r="C475" s="1" t="s">
        <v>14</v>
      </c>
      <c r="D475" s="1"/>
      <c r="E475" s="1">
        <v>101</v>
      </c>
      <c r="F475" s="1">
        <v>34</v>
      </c>
      <c r="G475" s="1">
        <v>11</v>
      </c>
      <c r="H475" s="1">
        <v>24</v>
      </c>
      <c r="I475" s="1">
        <v>16</v>
      </c>
      <c r="J475" s="1">
        <v>2</v>
      </c>
    </row>
    <row r="476" spans="1:10" x14ac:dyDescent="0.25">
      <c r="A476" s="28" t="s">
        <v>355</v>
      </c>
      <c r="B476" s="1" t="s">
        <v>26</v>
      </c>
      <c r="C476" s="1" t="s">
        <v>29</v>
      </c>
      <c r="D476" s="1"/>
      <c r="E476" s="1">
        <v>130</v>
      </c>
      <c r="F476" s="1">
        <v>51</v>
      </c>
      <c r="G476" s="1">
        <v>7</v>
      </c>
      <c r="H476" s="1">
        <v>43</v>
      </c>
      <c r="I476" s="1">
        <v>8</v>
      </c>
      <c r="J476" s="1">
        <v>0</v>
      </c>
    </row>
    <row r="477" spans="1:10" x14ac:dyDescent="0.25">
      <c r="A477" s="28" t="s">
        <v>355</v>
      </c>
      <c r="B477" s="1" t="s">
        <v>26</v>
      </c>
      <c r="C477" s="1" t="s">
        <v>14</v>
      </c>
      <c r="D477" s="1"/>
      <c r="E477" s="1">
        <v>265</v>
      </c>
      <c r="F477" s="1">
        <v>57</v>
      </c>
      <c r="G477" s="1">
        <v>9</v>
      </c>
      <c r="H477" s="1">
        <v>31</v>
      </c>
      <c r="I477" s="1">
        <v>10</v>
      </c>
      <c r="J477" s="1">
        <v>0</v>
      </c>
    </row>
    <row r="478" spans="1:10" x14ac:dyDescent="0.25">
      <c r="A478" s="28" t="s">
        <v>355</v>
      </c>
      <c r="B478" s="1" t="s">
        <v>26</v>
      </c>
      <c r="C478" s="1" t="s">
        <v>15</v>
      </c>
      <c r="D478" s="1"/>
      <c r="E478" s="1">
        <v>149</v>
      </c>
      <c r="F478" s="1">
        <v>42</v>
      </c>
      <c r="G478" s="1">
        <v>6</v>
      </c>
      <c r="H478" s="1">
        <v>9</v>
      </c>
      <c r="I478" s="1">
        <v>2</v>
      </c>
      <c r="J478" s="1">
        <v>0</v>
      </c>
    </row>
    <row r="479" spans="1:10" x14ac:dyDescent="0.25">
      <c r="A479" s="28" t="s">
        <v>355</v>
      </c>
      <c r="B479" s="1" t="s">
        <v>48</v>
      </c>
      <c r="C479" s="1" t="s">
        <v>14</v>
      </c>
      <c r="D479" s="1"/>
      <c r="E479" s="1">
        <v>183</v>
      </c>
      <c r="F479" s="1">
        <v>49</v>
      </c>
      <c r="G479" s="1">
        <v>12</v>
      </c>
      <c r="H479" s="1">
        <v>11</v>
      </c>
      <c r="I479" s="1">
        <v>13</v>
      </c>
      <c r="J479" s="1">
        <v>2</v>
      </c>
    </row>
    <row r="480" spans="1:10" x14ac:dyDescent="0.25">
      <c r="A480" s="28" t="s">
        <v>355</v>
      </c>
      <c r="B480" s="1" t="s">
        <v>48</v>
      </c>
      <c r="C480" s="1" t="s">
        <v>14</v>
      </c>
      <c r="D480" s="1"/>
      <c r="E480" s="1">
        <v>313</v>
      </c>
      <c r="F480" s="1">
        <v>62</v>
      </c>
      <c r="G480" s="1">
        <v>4</v>
      </c>
      <c r="H480" s="1">
        <v>9</v>
      </c>
      <c r="I480" s="1">
        <v>22</v>
      </c>
      <c r="J480" s="1">
        <v>3</v>
      </c>
    </row>
    <row r="481" spans="1:10" x14ac:dyDescent="0.25">
      <c r="A481" s="28" t="s">
        <v>355</v>
      </c>
      <c r="B481" s="1" t="s">
        <v>48</v>
      </c>
      <c r="C481" s="1" t="s">
        <v>14</v>
      </c>
      <c r="D481" s="1"/>
      <c r="E481" s="1">
        <v>240</v>
      </c>
      <c r="F481" s="1">
        <v>229</v>
      </c>
      <c r="G481" s="1">
        <v>137</v>
      </c>
      <c r="H481" s="1">
        <v>12</v>
      </c>
      <c r="I481" s="1">
        <v>28</v>
      </c>
      <c r="J481" s="1">
        <v>8</v>
      </c>
    </row>
    <row r="482" spans="1:10" x14ac:dyDescent="0.25">
      <c r="A482" s="28" t="s">
        <v>343</v>
      </c>
      <c r="B482" s="1" t="s">
        <v>24</v>
      </c>
      <c r="C482" s="1" t="s">
        <v>14</v>
      </c>
      <c r="D482" s="1"/>
      <c r="E482" s="1">
        <v>107</v>
      </c>
      <c r="F482" s="1">
        <v>24</v>
      </c>
      <c r="G482" s="1">
        <v>7</v>
      </c>
      <c r="H482" s="1">
        <v>3</v>
      </c>
      <c r="I482" s="1">
        <v>4</v>
      </c>
      <c r="J482" s="1">
        <v>0</v>
      </c>
    </row>
    <row r="483" spans="1:10" x14ac:dyDescent="0.25">
      <c r="A483" s="28" t="s">
        <v>343</v>
      </c>
      <c r="B483" s="1" t="s">
        <v>24</v>
      </c>
      <c r="C483" s="1" t="s">
        <v>14</v>
      </c>
      <c r="D483" s="1"/>
      <c r="E483" s="1">
        <v>161</v>
      </c>
      <c r="F483" s="1">
        <v>34</v>
      </c>
      <c r="G483" s="1">
        <v>15</v>
      </c>
      <c r="H483" s="1">
        <v>7</v>
      </c>
      <c r="I483" s="1">
        <v>7</v>
      </c>
      <c r="J483" s="1">
        <v>1</v>
      </c>
    </row>
    <row r="484" spans="1:10" x14ac:dyDescent="0.25">
      <c r="A484" s="28" t="s">
        <v>343</v>
      </c>
      <c r="B484" s="1" t="s">
        <v>24</v>
      </c>
      <c r="C484" s="1" t="s">
        <v>15</v>
      </c>
      <c r="D484" s="1"/>
      <c r="E484" s="1">
        <v>238</v>
      </c>
      <c r="F484" s="1">
        <v>67</v>
      </c>
      <c r="G484" s="1">
        <v>4</v>
      </c>
      <c r="H484" s="1">
        <v>14</v>
      </c>
      <c r="I484" s="1">
        <v>5</v>
      </c>
      <c r="J484" s="1">
        <v>0</v>
      </c>
    </row>
    <row r="485" spans="1:10" x14ac:dyDescent="0.25">
      <c r="A485" s="28" t="s">
        <v>343</v>
      </c>
      <c r="B485" s="1" t="s">
        <v>53</v>
      </c>
      <c r="C485" s="1" t="s">
        <v>15</v>
      </c>
      <c r="D485" s="1"/>
      <c r="E485" s="1">
        <v>192</v>
      </c>
      <c r="F485" s="1">
        <v>34</v>
      </c>
      <c r="G485" s="1">
        <v>2</v>
      </c>
      <c r="H485" s="1">
        <v>2</v>
      </c>
      <c r="I485" s="1">
        <v>12</v>
      </c>
      <c r="J485" s="1">
        <v>2</v>
      </c>
    </row>
    <row r="486" spans="1:10" x14ac:dyDescent="0.25">
      <c r="A486" s="28" t="s">
        <v>343</v>
      </c>
      <c r="B486" s="1" t="s">
        <v>53</v>
      </c>
      <c r="C486" s="1" t="s">
        <v>14</v>
      </c>
      <c r="D486" s="1"/>
      <c r="E486" s="1">
        <v>127</v>
      </c>
      <c r="F486" s="1">
        <v>16</v>
      </c>
      <c r="G486" s="1">
        <v>6</v>
      </c>
      <c r="H486" s="1">
        <v>3</v>
      </c>
      <c r="I486" s="1">
        <v>9</v>
      </c>
      <c r="J486" s="1">
        <v>3</v>
      </c>
    </row>
    <row r="487" spans="1:10" x14ac:dyDescent="0.25">
      <c r="A487" s="28" t="s">
        <v>343</v>
      </c>
      <c r="B487" s="1" t="s">
        <v>53</v>
      </c>
      <c r="C487" s="1" t="s">
        <v>13</v>
      </c>
      <c r="D487" s="1"/>
      <c r="E487" s="1">
        <v>65</v>
      </c>
      <c r="F487" s="1">
        <v>39</v>
      </c>
      <c r="G487" s="1">
        <v>4</v>
      </c>
      <c r="H487" s="1">
        <v>3</v>
      </c>
      <c r="I487" s="1">
        <v>9</v>
      </c>
      <c r="J487" s="1">
        <v>2</v>
      </c>
    </row>
    <row r="488" spans="1:10" x14ac:dyDescent="0.25">
      <c r="A488" s="28" t="s">
        <v>360</v>
      </c>
      <c r="B488" s="1" t="s">
        <v>40</v>
      </c>
      <c r="C488" s="1" t="s">
        <v>14</v>
      </c>
      <c r="D488" s="1"/>
      <c r="E488" s="1">
        <v>312</v>
      </c>
      <c r="F488" s="1">
        <v>70</v>
      </c>
      <c r="G488" s="1">
        <v>11</v>
      </c>
      <c r="H488" s="1">
        <v>45</v>
      </c>
      <c r="I488" s="1">
        <v>14</v>
      </c>
      <c r="J488" s="1">
        <v>6</v>
      </c>
    </row>
    <row r="489" spans="1:10" x14ac:dyDescent="0.25">
      <c r="A489" s="28" t="s">
        <v>360</v>
      </c>
      <c r="B489" s="1" t="s">
        <v>40</v>
      </c>
      <c r="C489" s="1" t="s">
        <v>14</v>
      </c>
      <c r="D489" s="1"/>
      <c r="E489" s="1">
        <v>58</v>
      </c>
      <c r="F489" s="1">
        <v>14</v>
      </c>
      <c r="G489" s="1">
        <v>2</v>
      </c>
      <c r="H489" s="1">
        <v>4</v>
      </c>
      <c r="I489" s="1">
        <v>9</v>
      </c>
      <c r="J489" s="1">
        <v>3</v>
      </c>
    </row>
    <row r="490" spans="1:10" x14ac:dyDescent="0.25">
      <c r="A490" s="28" t="s">
        <v>360</v>
      </c>
      <c r="B490" s="1" t="s">
        <v>40</v>
      </c>
      <c r="C490" s="1" t="s">
        <v>13</v>
      </c>
      <c r="D490" s="1"/>
      <c r="E490" s="1">
        <v>29</v>
      </c>
      <c r="F490" s="1">
        <v>18</v>
      </c>
      <c r="G490" s="1">
        <v>13</v>
      </c>
      <c r="H490" s="1">
        <v>9</v>
      </c>
      <c r="I490" s="1">
        <v>39</v>
      </c>
      <c r="J490" s="1">
        <v>7</v>
      </c>
    </row>
    <row r="491" spans="1:10" x14ac:dyDescent="0.25">
      <c r="A491" s="28" t="s">
        <v>360</v>
      </c>
      <c r="B491" s="1" t="s">
        <v>67</v>
      </c>
      <c r="C491" s="1" t="s">
        <v>13</v>
      </c>
      <c r="D491" s="1"/>
      <c r="E491" s="1">
        <v>23</v>
      </c>
      <c r="F491" s="1">
        <v>9</v>
      </c>
      <c r="G491" s="1">
        <v>3</v>
      </c>
      <c r="H491" s="1">
        <v>0</v>
      </c>
      <c r="I491" s="1">
        <v>0</v>
      </c>
      <c r="J491" s="1">
        <v>0</v>
      </c>
    </row>
    <row r="492" spans="1:10" x14ac:dyDescent="0.25">
      <c r="A492" s="28" t="s">
        <v>360</v>
      </c>
      <c r="B492" s="1" t="s">
        <v>67</v>
      </c>
      <c r="C492" s="1" t="s">
        <v>15</v>
      </c>
      <c r="D492" s="1"/>
      <c r="E492" s="1">
        <v>67</v>
      </c>
      <c r="F492" s="1">
        <v>35</v>
      </c>
      <c r="G492" s="1">
        <v>3</v>
      </c>
      <c r="H492" s="1">
        <v>23</v>
      </c>
      <c r="I492" s="1">
        <v>14</v>
      </c>
      <c r="J492" s="1">
        <v>2</v>
      </c>
    </row>
    <row r="493" spans="1:10" x14ac:dyDescent="0.25">
      <c r="A493" s="28" t="s">
        <v>360</v>
      </c>
      <c r="B493" s="1" t="s">
        <v>67</v>
      </c>
      <c r="C493" s="1" t="s">
        <v>14</v>
      </c>
      <c r="D493" s="1"/>
      <c r="E493" s="1">
        <v>164</v>
      </c>
      <c r="F493" s="1">
        <v>101</v>
      </c>
      <c r="G493" s="1">
        <v>6</v>
      </c>
      <c r="H493" s="1">
        <v>67</v>
      </c>
      <c r="I493" s="1">
        <v>29</v>
      </c>
      <c r="J493" s="1">
        <v>8</v>
      </c>
    </row>
    <row r="494" spans="1:10" x14ac:dyDescent="0.25">
      <c r="A494" s="28" t="s">
        <v>360</v>
      </c>
      <c r="B494" s="1" t="s">
        <v>30</v>
      </c>
      <c r="C494" s="1" t="s">
        <v>13</v>
      </c>
      <c r="D494" s="1"/>
      <c r="E494" s="1">
        <v>46</v>
      </c>
      <c r="F494" s="1">
        <v>33</v>
      </c>
      <c r="G494" s="1">
        <v>9</v>
      </c>
      <c r="H494" s="1">
        <v>1</v>
      </c>
      <c r="I494" s="1">
        <v>3</v>
      </c>
      <c r="J494" s="1">
        <v>0</v>
      </c>
    </row>
    <row r="495" spans="1:10" x14ac:dyDescent="0.25">
      <c r="A495" s="28" t="s">
        <v>360</v>
      </c>
      <c r="B495" s="1" t="s">
        <v>30</v>
      </c>
      <c r="C495" s="1" t="s">
        <v>14</v>
      </c>
      <c r="D495" s="1"/>
      <c r="E495" s="1">
        <v>122</v>
      </c>
      <c r="F495" s="1">
        <v>91</v>
      </c>
      <c r="G495" s="1">
        <v>15</v>
      </c>
      <c r="H495" s="1">
        <v>16</v>
      </c>
      <c r="I495" s="1">
        <v>15</v>
      </c>
      <c r="J495" s="1">
        <v>2</v>
      </c>
    </row>
    <row r="496" spans="1:10" x14ac:dyDescent="0.25">
      <c r="A496" s="28" t="s">
        <v>360</v>
      </c>
      <c r="B496" s="1" t="s">
        <v>30</v>
      </c>
      <c r="C496" s="1" t="s">
        <v>14</v>
      </c>
      <c r="D496" s="1"/>
      <c r="E496" s="1">
        <v>246</v>
      </c>
      <c r="F496" s="1">
        <v>91</v>
      </c>
      <c r="G496" s="1">
        <v>20</v>
      </c>
      <c r="H496" s="1">
        <v>60</v>
      </c>
      <c r="I496" s="1">
        <v>32</v>
      </c>
      <c r="J496" s="1">
        <v>6</v>
      </c>
    </row>
    <row r="497" spans="1:10" x14ac:dyDescent="0.25">
      <c r="A497" s="28" t="s">
        <v>366</v>
      </c>
      <c r="B497" s="1" t="s">
        <v>26</v>
      </c>
      <c r="C497" s="1" t="s">
        <v>15</v>
      </c>
      <c r="D497" s="1"/>
      <c r="E497" s="1">
        <v>154</v>
      </c>
      <c r="F497" s="1">
        <v>24</v>
      </c>
      <c r="G497" s="1">
        <v>1</v>
      </c>
      <c r="H497" s="1">
        <v>3</v>
      </c>
      <c r="I497" s="1">
        <v>1</v>
      </c>
      <c r="J497" s="1">
        <v>0</v>
      </c>
    </row>
    <row r="498" spans="1:10" x14ac:dyDescent="0.25">
      <c r="A498" s="28" t="s">
        <v>366</v>
      </c>
      <c r="B498" s="1" t="s">
        <v>11</v>
      </c>
      <c r="C498" s="1" t="s">
        <v>14</v>
      </c>
      <c r="D498" s="1"/>
      <c r="E498" s="1">
        <v>97</v>
      </c>
      <c r="F498" s="1">
        <v>19</v>
      </c>
      <c r="G498" s="1">
        <v>7</v>
      </c>
      <c r="H498" s="1">
        <v>8</v>
      </c>
      <c r="I498" s="1">
        <v>15</v>
      </c>
      <c r="J498" s="1">
        <v>0</v>
      </c>
    </row>
    <row r="499" spans="1:10" x14ac:dyDescent="0.25">
      <c r="A499" s="28" t="s">
        <v>366</v>
      </c>
      <c r="B499" s="1" t="s">
        <v>11</v>
      </c>
      <c r="C499" s="1" t="s">
        <v>13</v>
      </c>
      <c r="D499" s="1"/>
      <c r="E499" s="1">
        <v>61</v>
      </c>
      <c r="F499" s="1">
        <v>25</v>
      </c>
      <c r="G499" s="1">
        <v>5</v>
      </c>
      <c r="H499" s="1">
        <v>14</v>
      </c>
      <c r="I499" s="1">
        <v>34</v>
      </c>
      <c r="J499" s="1">
        <v>7</v>
      </c>
    </row>
    <row r="500" spans="1:10" x14ac:dyDescent="0.25">
      <c r="A500" s="28" t="s">
        <v>366</v>
      </c>
      <c r="B500" s="1" t="s">
        <v>16</v>
      </c>
      <c r="C500" s="1" t="s">
        <v>14</v>
      </c>
      <c r="D500" s="1"/>
      <c r="E500" s="1">
        <v>290</v>
      </c>
      <c r="F500" s="1">
        <v>43</v>
      </c>
      <c r="G500" s="1">
        <v>24</v>
      </c>
      <c r="H500" s="1">
        <v>40</v>
      </c>
      <c r="I500" s="1">
        <v>62</v>
      </c>
      <c r="J500" s="1">
        <v>12</v>
      </c>
    </row>
    <row r="501" spans="1:10" x14ac:dyDescent="0.25">
      <c r="A501" s="28" t="s">
        <v>366</v>
      </c>
      <c r="B501" s="1" t="s">
        <v>16</v>
      </c>
      <c r="C501" s="1" t="s">
        <v>13</v>
      </c>
      <c r="D501" s="1"/>
      <c r="E501" s="1">
        <v>282</v>
      </c>
      <c r="F501" s="1">
        <v>26</v>
      </c>
      <c r="G501" s="1">
        <v>15</v>
      </c>
      <c r="H501" s="1">
        <v>81</v>
      </c>
      <c r="I501" s="1">
        <v>125</v>
      </c>
      <c r="J501" s="1">
        <v>11</v>
      </c>
    </row>
    <row r="502" spans="1:10" x14ac:dyDescent="0.25">
      <c r="A502" s="28" t="s">
        <v>366</v>
      </c>
      <c r="B502" s="1" t="s">
        <v>16</v>
      </c>
      <c r="C502" s="1" t="s">
        <v>15</v>
      </c>
      <c r="D502" s="1"/>
      <c r="E502" s="1">
        <v>180</v>
      </c>
      <c r="F502" s="1">
        <v>17</v>
      </c>
      <c r="G502" s="1">
        <v>13</v>
      </c>
      <c r="H502" s="1">
        <v>14</v>
      </c>
      <c r="I502" s="1">
        <v>56</v>
      </c>
      <c r="J502" s="1">
        <v>3</v>
      </c>
    </row>
    <row r="503" spans="1:10" x14ac:dyDescent="0.25">
      <c r="A503" s="28" t="s">
        <v>366</v>
      </c>
      <c r="B503" s="1" t="s">
        <v>11</v>
      </c>
      <c r="C503" s="1" t="s">
        <v>14</v>
      </c>
      <c r="D503" s="1"/>
      <c r="E503" s="1">
        <v>83</v>
      </c>
      <c r="F503" s="1">
        <v>48</v>
      </c>
      <c r="G503" s="1">
        <v>4</v>
      </c>
      <c r="H503" s="1">
        <v>20</v>
      </c>
      <c r="I503" s="1">
        <v>31</v>
      </c>
      <c r="J503" s="1">
        <v>4</v>
      </c>
    </row>
    <row r="504" spans="1:10" x14ac:dyDescent="0.25">
      <c r="A504" s="28" t="s">
        <v>366</v>
      </c>
      <c r="B504" s="1" t="s">
        <v>30</v>
      </c>
      <c r="C504" s="1" t="s">
        <v>13</v>
      </c>
      <c r="D504" s="1"/>
      <c r="E504" s="1">
        <v>74</v>
      </c>
      <c r="F504" s="1">
        <v>24</v>
      </c>
      <c r="G504" s="1">
        <v>8</v>
      </c>
      <c r="H504" s="1">
        <v>2</v>
      </c>
      <c r="I504" s="1">
        <v>0</v>
      </c>
      <c r="J504" s="1">
        <v>0</v>
      </c>
    </row>
    <row r="505" spans="1:10" x14ac:dyDescent="0.25">
      <c r="A505" s="28" t="s">
        <v>366</v>
      </c>
      <c r="B505" s="1" t="s">
        <v>30</v>
      </c>
      <c r="C505" s="1" t="s">
        <v>14</v>
      </c>
      <c r="D505" s="1"/>
      <c r="E505" s="1">
        <v>45</v>
      </c>
      <c r="F505" s="1">
        <v>11</v>
      </c>
      <c r="G505" s="1">
        <v>1</v>
      </c>
      <c r="H505" s="1">
        <v>18</v>
      </c>
      <c r="I505" s="1">
        <v>7</v>
      </c>
      <c r="J505" s="1">
        <v>2</v>
      </c>
    </row>
    <row r="506" spans="1:10" x14ac:dyDescent="0.25">
      <c r="A506" s="28" t="s">
        <v>366</v>
      </c>
      <c r="B506" s="1" t="s">
        <v>26</v>
      </c>
      <c r="C506" s="1" t="s">
        <v>14</v>
      </c>
      <c r="D506" s="1"/>
      <c r="E506" s="1">
        <v>287</v>
      </c>
      <c r="F506" s="1">
        <v>42</v>
      </c>
      <c r="G506" s="1">
        <v>7</v>
      </c>
      <c r="H506" s="1">
        <v>26</v>
      </c>
      <c r="I506" s="1">
        <v>15</v>
      </c>
      <c r="J506" s="1">
        <v>1</v>
      </c>
    </row>
    <row r="507" spans="1:10" x14ac:dyDescent="0.25">
      <c r="A507" s="28" t="s">
        <v>366</v>
      </c>
      <c r="B507" s="1" t="s">
        <v>26</v>
      </c>
      <c r="C507" s="1" t="s">
        <v>15</v>
      </c>
      <c r="D507" s="1"/>
      <c r="E507" s="1">
        <v>267</v>
      </c>
      <c r="F507" s="1">
        <v>31</v>
      </c>
      <c r="G507" s="1">
        <v>1</v>
      </c>
      <c r="H507" s="1">
        <v>8</v>
      </c>
      <c r="I507" s="1">
        <v>5</v>
      </c>
      <c r="J507" s="1">
        <v>0</v>
      </c>
    </row>
    <row r="508" spans="1:10" x14ac:dyDescent="0.25">
      <c r="A508" s="28" t="s">
        <v>366</v>
      </c>
      <c r="B508" s="1" t="s">
        <v>30</v>
      </c>
      <c r="C508" s="1" t="s">
        <v>14</v>
      </c>
      <c r="D508" s="1" t="s">
        <v>454</v>
      </c>
      <c r="E508" s="1">
        <v>284</v>
      </c>
      <c r="F508" s="1">
        <v>46</v>
      </c>
      <c r="G508" s="1">
        <v>7</v>
      </c>
      <c r="H508" s="1">
        <v>27</v>
      </c>
      <c r="I508" s="1">
        <v>44</v>
      </c>
      <c r="J508" s="1">
        <v>3</v>
      </c>
    </row>
    <row r="509" spans="1:10" x14ac:dyDescent="0.25">
      <c r="A509" s="28" t="s">
        <v>370</v>
      </c>
      <c r="B509" s="1" t="s">
        <v>58</v>
      </c>
      <c r="C509" s="1" t="s">
        <v>29</v>
      </c>
      <c r="D509" s="1"/>
      <c r="E509" s="1">
        <v>132</v>
      </c>
      <c r="F509" s="1">
        <v>66</v>
      </c>
      <c r="G509" s="1">
        <v>14</v>
      </c>
      <c r="H509" s="1">
        <v>5</v>
      </c>
      <c r="I509" s="1">
        <v>1</v>
      </c>
      <c r="J509" s="1">
        <v>0</v>
      </c>
    </row>
    <row r="510" spans="1:10" x14ac:dyDescent="0.25">
      <c r="A510" s="28" t="s">
        <v>370</v>
      </c>
      <c r="B510" s="1" t="s">
        <v>58</v>
      </c>
      <c r="C510" s="1" t="s">
        <v>13</v>
      </c>
      <c r="D510" s="1" t="s">
        <v>453</v>
      </c>
      <c r="E510" s="1">
        <v>151</v>
      </c>
      <c r="F510" s="1">
        <v>92</v>
      </c>
      <c r="G510" s="1">
        <v>13</v>
      </c>
      <c r="H510" s="1">
        <v>3</v>
      </c>
      <c r="I510" s="1">
        <v>3</v>
      </c>
      <c r="J510" s="1">
        <v>1</v>
      </c>
    </row>
    <row r="511" spans="1:10" x14ac:dyDescent="0.25">
      <c r="A511" s="28" t="s">
        <v>370</v>
      </c>
      <c r="B511" s="1" t="s">
        <v>58</v>
      </c>
      <c r="C511" s="1" t="s">
        <v>14</v>
      </c>
      <c r="D511" s="1"/>
      <c r="E511" s="1">
        <v>127</v>
      </c>
      <c r="F511" s="1">
        <v>95</v>
      </c>
      <c r="G511" s="1">
        <v>9</v>
      </c>
      <c r="H511" s="1">
        <v>3</v>
      </c>
      <c r="I511" s="1">
        <v>1</v>
      </c>
      <c r="J511" s="1">
        <v>0</v>
      </c>
    </row>
    <row r="512" spans="1:10" x14ac:dyDescent="0.25">
      <c r="A512" s="28" t="s">
        <v>370</v>
      </c>
      <c r="B512" s="1" t="s">
        <v>34</v>
      </c>
      <c r="C512" s="1" t="s">
        <v>14</v>
      </c>
      <c r="D512" s="1"/>
      <c r="E512" s="1">
        <v>144</v>
      </c>
      <c r="F512" s="1">
        <v>57</v>
      </c>
      <c r="G512" s="1">
        <v>6</v>
      </c>
      <c r="H512" s="1">
        <v>36</v>
      </c>
      <c r="I512" s="1">
        <v>34</v>
      </c>
      <c r="J512" s="1">
        <v>7</v>
      </c>
    </row>
    <row r="513" spans="1:10" x14ac:dyDescent="0.25">
      <c r="A513" s="28" t="s">
        <v>370</v>
      </c>
      <c r="B513" s="1" t="s">
        <v>34</v>
      </c>
      <c r="C513" s="1" t="s">
        <v>14</v>
      </c>
      <c r="D513" s="1"/>
      <c r="E513" s="1">
        <v>286</v>
      </c>
      <c r="F513" s="1">
        <v>59</v>
      </c>
      <c r="G513" s="1">
        <v>8</v>
      </c>
      <c r="H513" s="1">
        <v>87</v>
      </c>
      <c r="I513" s="1">
        <v>75</v>
      </c>
      <c r="J513" s="1">
        <v>4</v>
      </c>
    </row>
    <row r="514" spans="1:10" x14ac:dyDescent="0.25">
      <c r="A514" s="28" t="s">
        <v>370</v>
      </c>
      <c r="B514" s="1" t="s">
        <v>34</v>
      </c>
      <c r="C514" s="1" t="s">
        <v>13</v>
      </c>
      <c r="D514" s="1"/>
      <c r="E514" s="1">
        <v>106</v>
      </c>
      <c r="F514" s="1">
        <v>43</v>
      </c>
      <c r="G514" s="1">
        <v>0</v>
      </c>
      <c r="H514" s="1">
        <v>68</v>
      </c>
      <c r="I514" s="1">
        <v>34</v>
      </c>
      <c r="J514" s="1">
        <v>0</v>
      </c>
    </row>
    <row r="515" spans="1:10" x14ac:dyDescent="0.25">
      <c r="A515" s="28" t="s">
        <v>393</v>
      </c>
      <c r="B515" s="1" t="s">
        <v>18</v>
      </c>
      <c r="C515" s="1" t="s">
        <v>14</v>
      </c>
      <c r="D515" s="1"/>
      <c r="E515" s="1">
        <v>97</v>
      </c>
      <c r="F515" s="1">
        <v>69</v>
      </c>
      <c r="G515" s="1">
        <v>7</v>
      </c>
      <c r="H515" s="1">
        <v>7</v>
      </c>
      <c r="I515" s="1">
        <v>69</v>
      </c>
      <c r="J515" s="1">
        <v>7</v>
      </c>
    </row>
    <row r="516" spans="1:10" x14ac:dyDescent="0.25">
      <c r="A516" s="28" t="s">
        <v>393</v>
      </c>
      <c r="B516" s="1" t="s">
        <v>18</v>
      </c>
      <c r="C516" s="1" t="s">
        <v>13</v>
      </c>
      <c r="D516" s="1"/>
      <c r="E516" s="1">
        <v>120</v>
      </c>
      <c r="F516" s="1">
        <v>94</v>
      </c>
      <c r="G516" s="1">
        <v>12</v>
      </c>
      <c r="H516" s="1">
        <v>31</v>
      </c>
      <c r="I516" s="1">
        <v>50</v>
      </c>
      <c r="J516" s="1">
        <v>9</v>
      </c>
    </row>
    <row r="517" spans="1:10" x14ac:dyDescent="0.25">
      <c r="A517" s="28" t="s">
        <v>393</v>
      </c>
      <c r="B517" s="1" t="s">
        <v>18</v>
      </c>
      <c r="C517" s="1" t="s">
        <v>15</v>
      </c>
      <c r="D517" s="1"/>
      <c r="E517" s="1">
        <v>82</v>
      </c>
      <c r="F517" s="1">
        <v>29</v>
      </c>
      <c r="G517" s="1">
        <v>4</v>
      </c>
      <c r="H517" s="1">
        <v>18</v>
      </c>
      <c r="I517" s="1">
        <v>19</v>
      </c>
      <c r="J517" s="1">
        <v>2</v>
      </c>
    </row>
    <row r="518" spans="1:10" x14ac:dyDescent="0.25">
      <c r="A518" s="28" t="s">
        <v>373</v>
      </c>
      <c r="B518" s="1" t="s">
        <v>11</v>
      </c>
      <c r="C518" s="1" t="s">
        <v>14</v>
      </c>
      <c r="D518" s="1"/>
      <c r="E518" s="1">
        <v>163</v>
      </c>
      <c r="F518" s="1">
        <v>65</v>
      </c>
      <c r="G518" s="1">
        <v>20</v>
      </c>
      <c r="H518" s="1">
        <v>19</v>
      </c>
      <c r="I518" s="1">
        <v>20</v>
      </c>
      <c r="J518" s="1">
        <v>3</v>
      </c>
    </row>
    <row r="519" spans="1:10" x14ac:dyDescent="0.25">
      <c r="A519" s="28" t="s">
        <v>373</v>
      </c>
      <c r="B519" s="1" t="s">
        <v>11</v>
      </c>
      <c r="C519" s="1" t="s">
        <v>14</v>
      </c>
      <c r="D519" s="1"/>
      <c r="E519" s="1">
        <v>328</v>
      </c>
      <c r="F519" s="1">
        <v>115</v>
      </c>
      <c r="G519" s="1">
        <v>38</v>
      </c>
      <c r="H519" s="1">
        <v>36</v>
      </c>
      <c r="I519" s="1">
        <v>47</v>
      </c>
      <c r="J519" s="1">
        <v>7</v>
      </c>
    </row>
    <row r="520" spans="1:10" x14ac:dyDescent="0.25">
      <c r="A520" s="28" t="s">
        <v>373</v>
      </c>
      <c r="B520" s="1" t="s">
        <v>11</v>
      </c>
      <c r="C520" s="1" t="s">
        <v>13</v>
      </c>
      <c r="D520" s="1"/>
      <c r="E520" s="1">
        <v>157</v>
      </c>
      <c r="F520" s="1">
        <v>38</v>
      </c>
      <c r="G520" s="1">
        <v>13</v>
      </c>
      <c r="H520" s="1">
        <v>13</v>
      </c>
      <c r="I520" s="1">
        <v>21</v>
      </c>
      <c r="J520" s="1">
        <v>10</v>
      </c>
    </row>
    <row r="521" spans="1:10" x14ac:dyDescent="0.25">
      <c r="A521" s="28" t="s">
        <v>373</v>
      </c>
      <c r="B521" s="1" t="s">
        <v>24</v>
      </c>
      <c r="C521" s="1" t="s">
        <v>14</v>
      </c>
      <c r="D521" s="1"/>
      <c r="E521" s="1">
        <v>114</v>
      </c>
      <c r="F521" s="1">
        <v>21</v>
      </c>
      <c r="G521" s="1">
        <v>2</v>
      </c>
      <c r="H521" s="1">
        <v>8</v>
      </c>
      <c r="I521" s="1">
        <v>11</v>
      </c>
      <c r="J521" s="1">
        <v>1</v>
      </c>
    </row>
    <row r="522" spans="1:10" x14ac:dyDescent="0.25">
      <c r="A522" s="28" t="s">
        <v>373</v>
      </c>
      <c r="B522" s="1" t="s">
        <v>24</v>
      </c>
      <c r="C522" s="1" t="s">
        <v>15</v>
      </c>
      <c r="D522" s="1"/>
      <c r="E522" s="1">
        <v>283</v>
      </c>
      <c r="F522" s="1">
        <v>46</v>
      </c>
      <c r="G522" s="1">
        <v>4</v>
      </c>
      <c r="H522" s="1">
        <v>24</v>
      </c>
      <c r="I522" s="1">
        <v>13</v>
      </c>
      <c r="J522" s="1">
        <v>0</v>
      </c>
    </row>
    <row r="523" spans="1:10" x14ac:dyDescent="0.25">
      <c r="A523" s="28" t="s">
        <v>373</v>
      </c>
      <c r="B523" s="1" t="s">
        <v>24</v>
      </c>
      <c r="C523" s="1" t="s">
        <v>14</v>
      </c>
      <c r="D523" s="1"/>
      <c r="E523" s="1">
        <v>150</v>
      </c>
      <c r="F523" s="1">
        <v>49</v>
      </c>
      <c r="G523" s="1">
        <v>7</v>
      </c>
      <c r="H523" s="1">
        <v>11</v>
      </c>
      <c r="I523" s="1">
        <v>4</v>
      </c>
      <c r="J523" s="1">
        <v>2</v>
      </c>
    </row>
    <row r="524" spans="1:10" x14ac:dyDescent="0.25">
      <c r="A524" s="28" t="s">
        <v>373</v>
      </c>
      <c r="B524" s="1" t="s">
        <v>110</v>
      </c>
      <c r="C524" s="1" t="s">
        <v>13</v>
      </c>
      <c r="D524" s="1"/>
      <c r="E524" s="1">
        <v>95</v>
      </c>
      <c r="F524" s="1">
        <v>75</v>
      </c>
      <c r="G524" s="1">
        <v>12</v>
      </c>
      <c r="H524" s="1">
        <v>10</v>
      </c>
      <c r="I524" s="1">
        <v>4</v>
      </c>
      <c r="J524" s="1">
        <v>0</v>
      </c>
    </row>
    <row r="525" spans="1:10" x14ac:dyDescent="0.25">
      <c r="A525" s="28" t="s">
        <v>373</v>
      </c>
      <c r="B525" s="1" t="s">
        <v>110</v>
      </c>
      <c r="C525" s="1" t="s">
        <v>14</v>
      </c>
      <c r="D525" s="1"/>
      <c r="E525" s="1">
        <v>94</v>
      </c>
      <c r="F525" s="1">
        <v>53</v>
      </c>
      <c r="G525" s="1">
        <v>3</v>
      </c>
      <c r="H525" s="1">
        <v>12</v>
      </c>
      <c r="I525" s="1">
        <v>5</v>
      </c>
      <c r="J525" s="1">
        <v>0</v>
      </c>
    </row>
    <row r="526" spans="1:10" x14ac:dyDescent="0.25">
      <c r="A526" s="28" t="s">
        <v>373</v>
      </c>
      <c r="B526" s="1" t="s">
        <v>110</v>
      </c>
      <c r="C526" s="1" t="s">
        <v>15</v>
      </c>
      <c r="D526" s="1" t="s">
        <v>452</v>
      </c>
      <c r="E526" s="1">
        <v>150</v>
      </c>
      <c r="F526" s="1">
        <v>85</v>
      </c>
      <c r="G526" s="1">
        <v>6</v>
      </c>
      <c r="H526" s="1">
        <v>16</v>
      </c>
      <c r="I526" s="1">
        <v>13</v>
      </c>
      <c r="J526" s="1">
        <v>1</v>
      </c>
    </row>
    <row r="527" spans="1:10" x14ac:dyDescent="0.25">
      <c r="A527" s="28" t="s">
        <v>376</v>
      </c>
      <c r="B527" s="1" t="s">
        <v>30</v>
      </c>
      <c r="C527" s="1" t="s">
        <v>13</v>
      </c>
      <c r="D527" s="1"/>
      <c r="E527" s="1">
        <v>45</v>
      </c>
      <c r="F527" s="1">
        <v>30</v>
      </c>
      <c r="G527" s="1">
        <v>4</v>
      </c>
      <c r="H527" s="1">
        <v>3</v>
      </c>
      <c r="I527" s="1">
        <v>1</v>
      </c>
      <c r="J527" s="1">
        <v>0</v>
      </c>
    </row>
    <row r="528" spans="1:10" x14ac:dyDescent="0.25">
      <c r="A528" s="28" t="s">
        <v>376</v>
      </c>
      <c r="B528" s="1" t="s">
        <v>30</v>
      </c>
      <c r="C528" s="1" t="s">
        <v>14</v>
      </c>
      <c r="D528" s="1"/>
      <c r="E528" s="1">
        <v>173</v>
      </c>
      <c r="F528" s="1">
        <v>72</v>
      </c>
      <c r="G528" s="1">
        <v>6</v>
      </c>
      <c r="H528" s="1">
        <v>20</v>
      </c>
      <c r="I528" s="1">
        <v>32</v>
      </c>
      <c r="J528" s="1">
        <v>3</v>
      </c>
    </row>
    <row r="529" spans="1:10" x14ac:dyDescent="0.25">
      <c r="A529" s="28" t="s">
        <v>376</v>
      </c>
      <c r="B529" s="1" t="s">
        <v>30</v>
      </c>
      <c r="C529" s="1" t="s">
        <v>14</v>
      </c>
      <c r="D529" s="1"/>
      <c r="E529" s="1">
        <v>268</v>
      </c>
      <c r="F529" s="1">
        <v>86</v>
      </c>
      <c r="G529" s="1">
        <v>6</v>
      </c>
      <c r="H529" s="1">
        <v>43</v>
      </c>
      <c r="I529" s="1">
        <v>62</v>
      </c>
      <c r="J529" s="1">
        <v>2</v>
      </c>
    </row>
    <row r="530" spans="1:10" x14ac:dyDescent="0.25">
      <c r="A530" s="28" t="s">
        <v>376</v>
      </c>
      <c r="B530" s="1" t="s">
        <v>67</v>
      </c>
      <c r="C530" s="1" t="s">
        <v>13</v>
      </c>
      <c r="D530" s="1"/>
      <c r="E530" s="1">
        <v>12</v>
      </c>
      <c r="F530" s="1">
        <v>15</v>
      </c>
      <c r="G530" s="1">
        <v>0</v>
      </c>
      <c r="H530" s="1">
        <v>2</v>
      </c>
      <c r="I530" s="1">
        <v>0</v>
      </c>
      <c r="J530" s="1">
        <v>3</v>
      </c>
    </row>
    <row r="531" spans="1:10" x14ac:dyDescent="0.25">
      <c r="A531" s="28" t="s">
        <v>376</v>
      </c>
      <c r="B531" s="1" t="s">
        <v>44</v>
      </c>
      <c r="C531" s="1" t="s">
        <v>13</v>
      </c>
      <c r="D531" s="1"/>
      <c r="E531" s="1">
        <v>283</v>
      </c>
      <c r="F531" s="1">
        <v>46</v>
      </c>
      <c r="G531" s="1">
        <v>4</v>
      </c>
      <c r="H531" s="1">
        <v>36</v>
      </c>
      <c r="I531" s="1">
        <v>42</v>
      </c>
      <c r="J531" s="1">
        <v>6</v>
      </c>
    </row>
    <row r="532" spans="1:10" x14ac:dyDescent="0.25">
      <c r="A532" s="28" t="s">
        <v>376</v>
      </c>
      <c r="B532" s="1" t="s">
        <v>44</v>
      </c>
      <c r="C532" s="1" t="s">
        <v>14</v>
      </c>
      <c r="D532" s="1"/>
      <c r="E532" s="1">
        <v>162</v>
      </c>
      <c r="F532" s="1">
        <v>35</v>
      </c>
      <c r="G532" s="1">
        <v>2</v>
      </c>
      <c r="H532" s="1">
        <v>17</v>
      </c>
      <c r="I532" s="1">
        <v>27</v>
      </c>
      <c r="J532" s="1">
        <v>4</v>
      </c>
    </row>
    <row r="533" spans="1:10" x14ac:dyDescent="0.25">
      <c r="A533" s="28" t="s">
        <v>376</v>
      </c>
      <c r="B533" s="1" t="s">
        <v>44</v>
      </c>
      <c r="C533" s="1" t="s">
        <v>15</v>
      </c>
      <c r="D533" s="1"/>
      <c r="E533" s="1">
        <v>43</v>
      </c>
      <c r="F533" s="1">
        <v>3</v>
      </c>
      <c r="G533" s="1">
        <v>3</v>
      </c>
      <c r="H533" s="1">
        <v>1</v>
      </c>
      <c r="I533" s="1">
        <v>0</v>
      </c>
      <c r="J533" s="1">
        <v>0</v>
      </c>
    </row>
    <row r="534" spans="1:10" x14ac:dyDescent="0.25">
      <c r="A534" s="28" t="s">
        <v>376</v>
      </c>
      <c r="B534" s="1" t="s">
        <v>67</v>
      </c>
      <c r="C534" s="1" t="s">
        <v>15</v>
      </c>
      <c r="D534" s="1"/>
      <c r="E534" s="1">
        <v>15</v>
      </c>
      <c r="F534" s="1">
        <v>27</v>
      </c>
      <c r="G534" s="1">
        <v>4</v>
      </c>
      <c r="H534" s="1">
        <v>17</v>
      </c>
      <c r="I534" s="1">
        <v>11</v>
      </c>
      <c r="J534" s="1">
        <v>0</v>
      </c>
    </row>
    <row r="535" spans="1:10" x14ac:dyDescent="0.25">
      <c r="A535" s="28" t="s">
        <v>376</v>
      </c>
      <c r="B535" s="1" t="s">
        <v>67</v>
      </c>
      <c r="C535" s="1" t="s">
        <v>14</v>
      </c>
      <c r="D535" s="1"/>
      <c r="E535" s="1">
        <v>96</v>
      </c>
      <c r="F535" s="1">
        <v>101</v>
      </c>
      <c r="G535" s="1">
        <v>8</v>
      </c>
      <c r="H535" s="1">
        <v>87</v>
      </c>
      <c r="I535" s="1">
        <v>65</v>
      </c>
      <c r="J535" s="1">
        <v>17</v>
      </c>
    </row>
    <row r="536" spans="1:10" x14ac:dyDescent="0.25">
      <c r="A536" s="28" t="s">
        <v>376</v>
      </c>
      <c r="B536" s="1" t="s">
        <v>80</v>
      </c>
      <c r="C536" s="1" t="s">
        <v>29</v>
      </c>
      <c r="D536" s="1"/>
      <c r="E536" s="1">
        <v>166</v>
      </c>
      <c r="F536" s="1">
        <v>58</v>
      </c>
      <c r="G536" s="1">
        <v>8</v>
      </c>
      <c r="H536" s="1">
        <v>8</v>
      </c>
      <c r="I536" s="1">
        <v>19</v>
      </c>
      <c r="J536" s="1">
        <v>0</v>
      </c>
    </row>
    <row r="537" spans="1:10" x14ac:dyDescent="0.25">
      <c r="A537" s="28" t="s">
        <v>376</v>
      </c>
      <c r="B537" s="1" t="s">
        <v>80</v>
      </c>
      <c r="C537" s="1" t="s">
        <v>14</v>
      </c>
      <c r="D537" s="1"/>
      <c r="E537" s="1">
        <v>125</v>
      </c>
      <c r="F537" s="1">
        <v>80</v>
      </c>
      <c r="G537" s="1">
        <v>5</v>
      </c>
      <c r="H537" s="1">
        <v>4</v>
      </c>
      <c r="I537" s="1">
        <v>2</v>
      </c>
      <c r="J537" s="1">
        <v>0</v>
      </c>
    </row>
    <row r="538" spans="1:10" x14ac:dyDescent="0.25">
      <c r="A538" s="28" t="s">
        <v>376</v>
      </c>
      <c r="B538" s="1" t="s">
        <v>80</v>
      </c>
      <c r="C538" s="1" t="s">
        <v>15</v>
      </c>
      <c r="D538" s="1"/>
      <c r="E538" s="1">
        <v>110</v>
      </c>
      <c r="F538" s="1">
        <v>65</v>
      </c>
      <c r="G538" s="1">
        <v>7</v>
      </c>
      <c r="H538" s="1">
        <v>22</v>
      </c>
      <c r="I538" s="1">
        <v>15</v>
      </c>
      <c r="J538" s="1">
        <v>4</v>
      </c>
    </row>
    <row r="539" spans="1:10" x14ac:dyDescent="0.25">
      <c r="A539" s="28" t="s">
        <v>379</v>
      </c>
      <c r="B539" s="1" t="s">
        <v>65</v>
      </c>
      <c r="C539" s="1" t="s">
        <v>14</v>
      </c>
      <c r="D539" s="1"/>
      <c r="E539" s="1">
        <v>209</v>
      </c>
      <c r="F539" s="1">
        <v>108</v>
      </c>
      <c r="G539" s="1">
        <v>11</v>
      </c>
      <c r="H539" s="1">
        <v>44</v>
      </c>
      <c r="I539" s="1">
        <v>46</v>
      </c>
      <c r="J539" s="1">
        <v>8</v>
      </c>
    </row>
    <row r="540" spans="1:10" x14ac:dyDescent="0.25">
      <c r="A540" s="28" t="s">
        <v>379</v>
      </c>
      <c r="B540" s="1" t="s">
        <v>65</v>
      </c>
      <c r="C540" s="1" t="s">
        <v>15</v>
      </c>
      <c r="D540" s="1" t="s">
        <v>428</v>
      </c>
      <c r="E540" s="1">
        <v>100</v>
      </c>
      <c r="F540" s="1">
        <v>89</v>
      </c>
      <c r="G540" s="1">
        <v>4</v>
      </c>
      <c r="H540" s="1">
        <v>28</v>
      </c>
      <c r="I540" s="1">
        <v>36</v>
      </c>
      <c r="J540" s="1">
        <v>2</v>
      </c>
    </row>
    <row r="541" spans="1:10" x14ac:dyDescent="0.25">
      <c r="A541" s="28" t="s">
        <v>379</v>
      </c>
      <c r="B541" s="1" t="s">
        <v>11</v>
      </c>
      <c r="C541" s="1" t="s">
        <v>13</v>
      </c>
      <c r="D541" s="1"/>
      <c r="E541" s="1">
        <v>102</v>
      </c>
      <c r="F541" s="1">
        <v>25</v>
      </c>
      <c r="G541" s="1">
        <v>6</v>
      </c>
      <c r="H541" s="1">
        <v>7</v>
      </c>
      <c r="I541" s="1">
        <v>16</v>
      </c>
      <c r="J541" s="1">
        <v>0</v>
      </c>
    </row>
    <row r="542" spans="1:10" x14ac:dyDescent="0.25">
      <c r="A542" s="28" t="s">
        <v>379</v>
      </c>
      <c r="B542" s="1" t="s">
        <v>11</v>
      </c>
      <c r="C542" s="1" t="s">
        <v>14</v>
      </c>
      <c r="D542" s="1"/>
      <c r="E542" s="1">
        <v>71</v>
      </c>
      <c r="F542" s="1">
        <v>36</v>
      </c>
      <c r="G542" s="1">
        <v>6</v>
      </c>
      <c r="H542" s="1">
        <v>8</v>
      </c>
      <c r="I542" s="1">
        <v>23</v>
      </c>
      <c r="J542" s="1">
        <v>4</v>
      </c>
    </row>
    <row r="543" spans="1:10" x14ac:dyDescent="0.25">
      <c r="A543" s="28" t="s">
        <v>379</v>
      </c>
      <c r="B543" s="1" t="s">
        <v>11</v>
      </c>
      <c r="C543" s="1" t="s">
        <v>14</v>
      </c>
      <c r="D543" s="1"/>
      <c r="E543" s="1">
        <v>179</v>
      </c>
      <c r="F543" s="1">
        <v>46</v>
      </c>
      <c r="G543" s="1">
        <v>13</v>
      </c>
      <c r="H543" s="1">
        <v>21</v>
      </c>
      <c r="I543" s="1">
        <v>61</v>
      </c>
      <c r="J543" s="1">
        <v>11</v>
      </c>
    </row>
    <row r="544" spans="1:10" x14ac:dyDescent="0.25">
      <c r="A544" s="28" t="s">
        <v>379</v>
      </c>
      <c r="B544" s="1" t="s">
        <v>24</v>
      </c>
      <c r="C544" s="1" t="s">
        <v>14</v>
      </c>
      <c r="D544" s="1"/>
      <c r="E544" s="1">
        <v>63</v>
      </c>
      <c r="F544" s="1">
        <v>28</v>
      </c>
      <c r="G544" s="1">
        <v>3</v>
      </c>
      <c r="H544" s="1">
        <v>10</v>
      </c>
      <c r="I544" s="1">
        <v>7</v>
      </c>
      <c r="J544" s="1">
        <v>0</v>
      </c>
    </row>
    <row r="545" spans="1:10" x14ac:dyDescent="0.25">
      <c r="A545" s="28" t="s">
        <v>379</v>
      </c>
      <c r="B545" s="1" t="s">
        <v>24</v>
      </c>
      <c r="C545" s="1" t="s">
        <v>15</v>
      </c>
      <c r="D545" s="1"/>
      <c r="E545" s="1">
        <v>100</v>
      </c>
      <c r="F545" s="1">
        <v>33</v>
      </c>
      <c r="G545" s="1">
        <v>6</v>
      </c>
      <c r="H545" s="1">
        <v>24</v>
      </c>
      <c r="I545" s="1">
        <v>23</v>
      </c>
      <c r="J545" s="1">
        <v>0</v>
      </c>
    </row>
    <row r="546" spans="1:10" x14ac:dyDescent="0.25">
      <c r="A546" s="28" t="s">
        <v>379</v>
      </c>
      <c r="B546" s="1" t="s">
        <v>24</v>
      </c>
      <c r="C546" s="1" t="s">
        <v>14</v>
      </c>
      <c r="D546" s="1"/>
      <c r="E546" s="1">
        <v>81</v>
      </c>
      <c r="F546" s="1">
        <v>33</v>
      </c>
      <c r="G546" s="1">
        <v>1</v>
      </c>
      <c r="H546" s="1">
        <v>17</v>
      </c>
      <c r="I546" s="1">
        <v>9</v>
      </c>
      <c r="J546" s="1">
        <v>0</v>
      </c>
    </row>
    <row r="547" spans="1:10" x14ac:dyDescent="0.25">
      <c r="A547" s="28" t="s">
        <v>379</v>
      </c>
      <c r="B547" s="1" t="s">
        <v>48</v>
      </c>
      <c r="C547" s="1" t="s">
        <v>14</v>
      </c>
      <c r="D547" s="1"/>
      <c r="E547" s="1">
        <v>96</v>
      </c>
      <c r="F547" s="1">
        <v>40</v>
      </c>
      <c r="G547" s="1">
        <v>5</v>
      </c>
      <c r="H547" s="1">
        <v>19</v>
      </c>
      <c r="I547" s="1">
        <v>17</v>
      </c>
      <c r="J547" s="1">
        <v>0</v>
      </c>
    </row>
    <row r="548" spans="1:10" x14ac:dyDescent="0.25">
      <c r="A548" s="28" t="s">
        <v>379</v>
      </c>
      <c r="B548" s="1" t="s">
        <v>48</v>
      </c>
      <c r="C548" s="1" t="s">
        <v>29</v>
      </c>
      <c r="D548" s="1"/>
      <c r="E548" s="1">
        <v>143</v>
      </c>
      <c r="F548" s="1">
        <v>35</v>
      </c>
      <c r="G548" s="1">
        <v>2</v>
      </c>
      <c r="H548" s="1">
        <v>15</v>
      </c>
      <c r="I548" s="1">
        <v>11</v>
      </c>
      <c r="J548" s="1">
        <v>1</v>
      </c>
    </row>
    <row r="549" spans="1:10" x14ac:dyDescent="0.25">
      <c r="A549" s="28" t="s">
        <v>379</v>
      </c>
      <c r="B549" s="1" t="s">
        <v>48</v>
      </c>
      <c r="C549" s="1" t="s">
        <v>14</v>
      </c>
      <c r="D549" s="1"/>
      <c r="E549" s="1">
        <v>294</v>
      </c>
      <c r="F549" s="1">
        <v>184</v>
      </c>
      <c r="G549" s="1">
        <v>94</v>
      </c>
      <c r="H549" s="1">
        <v>38</v>
      </c>
      <c r="I549" s="1">
        <v>28</v>
      </c>
      <c r="J549" s="1">
        <v>17</v>
      </c>
    </row>
    <row r="550" spans="1:10" x14ac:dyDescent="0.25">
      <c r="A550" s="28" t="s">
        <v>379</v>
      </c>
      <c r="B550" s="1" t="s">
        <v>65</v>
      </c>
      <c r="C550" s="1" t="s">
        <v>13</v>
      </c>
      <c r="D550" s="1"/>
      <c r="E550" s="1">
        <v>89</v>
      </c>
      <c r="F550" s="1">
        <v>81</v>
      </c>
      <c r="G550" s="1">
        <v>6</v>
      </c>
      <c r="H550" s="1">
        <v>31</v>
      </c>
      <c r="I550" s="1">
        <v>53</v>
      </c>
      <c r="J550" s="1">
        <v>0</v>
      </c>
    </row>
    <row r="551" spans="1:10" x14ac:dyDescent="0.25">
      <c r="A551" s="28" t="s">
        <v>381</v>
      </c>
      <c r="B551" s="1" t="s">
        <v>18</v>
      </c>
      <c r="C551" s="1" t="s">
        <v>14</v>
      </c>
      <c r="D551" s="1" t="s">
        <v>451</v>
      </c>
      <c r="E551" s="1">
        <v>117</v>
      </c>
      <c r="F551" s="1">
        <v>68</v>
      </c>
      <c r="G551" s="1">
        <v>17</v>
      </c>
      <c r="H551" s="1">
        <v>36</v>
      </c>
      <c r="I551" s="1">
        <v>17</v>
      </c>
      <c r="J551" s="1">
        <v>3</v>
      </c>
    </row>
    <row r="552" spans="1:10" x14ac:dyDescent="0.25">
      <c r="A552" s="28" t="s">
        <v>381</v>
      </c>
      <c r="B552" s="1" t="s">
        <v>18</v>
      </c>
      <c r="C552" s="1" t="s">
        <v>15</v>
      </c>
      <c r="D552" s="1"/>
      <c r="E552" s="1">
        <v>130</v>
      </c>
      <c r="F552" s="1">
        <v>24</v>
      </c>
      <c r="G552" s="1">
        <v>3</v>
      </c>
      <c r="H552" s="1">
        <v>31</v>
      </c>
      <c r="I552" s="1">
        <v>10</v>
      </c>
      <c r="J552" s="1">
        <v>5</v>
      </c>
    </row>
    <row r="553" spans="1:10" x14ac:dyDescent="0.25">
      <c r="A553" s="28" t="s">
        <v>381</v>
      </c>
      <c r="B553" s="1" t="s">
        <v>18</v>
      </c>
      <c r="C553" s="1" t="s">
        <v>13</v>
      </c>
      <c r="D553" s="1"/>
      <c r="E553" s="1">
        <v>129</v>
      </c>
      <c r="F553" s="1">
        <v>23</v>
      </c>
      <c r="G553" s="1">
        <v>16</v>
      </c>
      <c r="H553" s="1">
        <v>39</v>
      </c>
      <c r="I553" s="1">
        <v>15</v>
      </c>
      <c r="J553" s="1">
        <v>8</v>
      </c>
    </row>
    <row r="554" spans="1:10" x14ac:dyDescent="0.25">
      <c r="A554" s="28" t="s">
        <v>381</v>
      </c>
      <c r="B554" s="1" t="s">
        <v>16</v>
      </c>
      <c r="C554" s="1" t="s">
        <v>14</v>
      </c>
      <c r="D554" s="1" t="s">
        <v>431</v>
      </c>
      <c r="E554" s="1">
        <v>120</v>
      </c>
      <c r="F554" s="1">
        <v>56</v>
      </c>
      <c r="G554" s="1">
        <v>6</v>
      </c>
      <c r="H554" s="1">
        <v>29</v>
      </c>
      <c r="I554" s="1">
        <v>37</v>
      </c>
      <c r="J554" s="1">
        <v>7</v>
      </c>
    </row>
    <row r="555" spans="1:10" x14ac:dyDescent="0.25">
      <c r="A555" s="28" t="s">
        <v>381</v>
      </c>
      <c r="B555" s="1" t="s">
        <v>16</v>
      </c>
      <c r="C555" s="1" t="s">
        <v>13</v>
      </c>
      <c r="D555" s="1"/>
      <c r="E555" s="1">
        <v>163</v>
      </c>
      <c r="F555" s="1">
        <v>50</v>
      </c>
      <c r="G555" s="1">
        <v>5</v>
      </c>
      <c r="H555" s="1">
        <v>12</v>
      </c>
      <c r="I555" s="1">
        <v>56</v>
      </c>
      <c r="J555" s="1">
        <v>13</v>
      </c>
    </row>
    <row r="556" spans="1:10" x14ac:dyDescent="0.25">
      <c r="A556" s="28" t="s">
        <v>381</v>
      </c>
      <c r="B556" s="1" t="s">
        <v>16</v>
      </c>
      <c r="C556" s="1" t="s">
        <v>15</v>
      </c>
      <c r="D556" s="1"/>
      <c r="E556" s="1">
        <v>95</v>
      </c>
      <c r="F556" s="1">
        <v>40</v>
      </c>
      <c r="G556" s="1">
        <v>14</v>
      </c>
      <c r="H556" s="1">
        <v>18</v>
      </c>
      <c r="I556" s="1">
        <v>27</v>
      </c>
      <c r="J556" s="1">
        <v>2</v>
      </c>
    </row>
    <row r="557" spans="1:10" x14ac:dyDescent="0.25">
      <c r="A557" s="28" t="s">
        <v>384</v>
      </c>
      <c r="B557" s="1" t="s">
        <v>24</v>
      </c>
      <c r="C557" s="1" t="s">
        <v>14</v>
      </c>
      <c r="D557" s="1"/>
      <c r="E557" s="1">
        <v>114</v>
      </c>
      <c r="F557" s="1">
        <v>21</v>
      </c>
      <c r="G557" s="1">
        <v>9</v>
      </c>
      <c r="H557" s="1">
        <v>7</v>
      </c>
      <c r="I557" s="1">
        <v>4</v>
      </c>
      <c r="J557" s="1">
        <v>0</v>
      </c>
    </row>
    <row r="558" spans="1:10" x14ac:dyDescent="0.25">
      <c r="A558" s="28" t="s">
        <v>384</v>
      </c>
      <c r="B558" s="1" t="s">
        <v>24</v>
      </c>
      <c r="C558" s="1" t="s">
        <v>15</v>
      </c>
      <c r="D558" s="1"/>
      <c r="E558" s="1">
        <v>180</v>
      </c>
      <c r="F558" s="1">
        <v>40</v>
      </c>
      <c r="G558" s="1">
        <v>7</v>
      </c>
      <c r="H558" s="1">
        <v>16</v>
      </c>
      <c r="I558" s="1">
        <v>5</v>
      </c>
      <c r="J558" s="1">
        <v>1</v>
      </c>
    </row>
    <row r="559" spans="1:10" x14ac:dyDescent="0.25">
      <c r="A559" s="28" t="s">
        <v>384</v>
      </c>
      <c r="B559" s="1" t="s">
        <v>24</v>
      </c>
      <c r="C559" s="1" t="s">
        <v>14</v>
      </c>
      <c r="D559" s="1"/>
      <c r="E559" s="1">
        <v>158</v>
      </c>
      <c r="F559" s="1">
        <v>32</v>
      </c>
      <c r="G559" s="1">
        <v>4</v>
      </c>
      <c r="H559" s="1">
        <v>8</v>
      </c>
      <c r="I559" s="1">
        <v>5</v>
      </c>
      <c r="J559" s="1">
        <v>1</v>
      </c>
    </row>
    <row r="560" spans="1:10" x14ac:dyDescent="0.25">
      <c r="A560" s="28" t="s">
        <v>385</v>
      </c>
      <c r="B560" s="1" t="s">
        <v>83</v>
      </c>
      <c r="C560" s="1" t="s">
        <v>14</v>
      </c>
      <c r="D560" s="1"/>
      <c r="E560" s="1">
        <v>200</v>
      </c>
      <c r="F560" s="1">
        <v>55</v>
      </c>
      <c r="G560" s="1">
        <v>5</v>
      </c>
      <c r="H560" s="1">
        <v>20</v>
      </c>
      <c r="I560" s="1">
        <v>23</v>
      </c>
      <c r="J560" s="1">
        <v>2</v>
      </c>
    </row>
    <row r="561" spans="1:10" x14ac:dyDescent="0.25">
      <c r="A561" s="28" t="s">
        <v>385</v>
      </c>
      <c r="B561" s="1" t="s">
        <v>83</v>
      </c>
      <c r="C561" s="1" t="s">
        <v>29</v>
      </c>
      <c r="D561" s="1"/>
      <c r="E561" s="1">
        <v>278</v>
      </c>
      <c r="F561" s="1">
        <v>47</v>
      </c>
      <c r="G561" s="1">
        <v>9</v>
      </c>
      <c r="H561" s="1">
        <v>51</v>
      </c>
      <c r="I561" s="1">
        <v>52</v>
      </c>
      <c r="J561" s="1">
        <v>9</v>
      </c>
    </row>
    <row r="562" spans="1:10" x14ac:dyDescent="0.25">
      <c r="A562" s="28" t="s">
        <v>385</v>
      </c>
      <c r="B562" s="1" t="s">
        <v>36</v>
      </c>
      <c r="C562" s="1" t="s">
        <v>15</v>
      </c>
      <c r="D562" s="1"/>
      <c r="E562" s="1">
        <v>254</v>
      </c>
      <c r="F562" s="1">
        <v>42</v>
      </c>
      <c r="G562" s="1">
        <v>7</v>
      </c>
      <c r="H562" s="1">
        <v>31</v>
      </c>
      <c r="I562" s="1">
        <v>36</v>
      </c>
      <c r="J562" s="1">
        <v>3</v>
      </c>
    </row>
    <row r="563" spans="1:10" x14ac:dyDescent="0.25">
      <c r="A563" s="28" t="s">
        <v>385</v>
      </c>
      <c r="B563" s="1" t="s">
        <v>36</v>
      </c>
      <c r="C563" s="1" t="s">
        <v>14</v>
      </c>
      <c r="D563" s="1"/>
      <c r="E563" s="1">
        <v>149</v>
      </c>
      <c r="F563" s="1">
        <v>24</v>
      </c>
      <c r="G563" s="1">
        <v>6</v>
      </c>
      <c r="H563" s="1">
        <v>12</v>
      </c>
      <c r="I563" s="1">
        <v>5</v>
      </c>
      <c r="J563" s="1">
        <v>2</v>
      </c>
    </row>
    <row r="564" spans="1:10" x14ac:dyDescent="0.25">
      <c r="A564" s="28" t="s">
        <v>385</v>
      </c>
      <c r="B564" s="1" t="s">
        <v>36</v>
      </c>
      <c r="C564" s="1" t="s">
        <v>29</v>
      </c>
      <c r="D564" s="1"/>
      <c r="E564" s="1">
        <v>131</v>
      </c>
      <c r="F564" s="1">
        <v>24</v>
      </c>
      <c r="G564" s="1">
        <v>3</v>
      </c>
      <c r="H564" s="1">
        <v>0</v>
      </c>
      <c r="I564" s="1">
        <v>2</v>
      </c>
      <c r="J564" s="1">
        <v>0</v>
      </c>
    </row>
    <row r="565" spans="1:10" x14ac:dyDescent="0.25">
      <c r="A565" s="28" t="s">
        <v>385</v>
      </c>
      <c r="B565" s="1" t="s">
        <v>110</v>
      </c>
      <c r="C565" s="1" t="s">
        <v>13</v>
      </c>
      <c r="D565" s="1"/>
      <c r="E565" s="1">
        <v>35</v>
      </c>
      <c r="F565" s="1">
        <v>18</v>
      </c>
      <c r="G565" s="1">
        <v>4</v>
      </c>
      <c r="H565" s="1">
        <v>9</v>
      </c>
      <c r="I565" s="1">
        <v>2</v>
      </c>
      <c r="J565" s="1">
        <v>0</v>
      </c>
    </row>
    <row r="566" spans="1:10" x14ac:dyDescent="0.25">
      <c r="A566" s="28" t="s">
        <v>385</v>
      </c>
      <c r="B566" s="1" t="s">
        <v>110</v>
      </c>
      <c r="C566" s="1" t="s">
        <v>15</v>
      </c>
      <c r="D566" s="1"/>
      <c r="E566" s="1">
        <v>140</v>
      </c>
      <c r="F566" s="1">
        <v>75</v>
      </c>
      <c r="G566" s="1">
        <v>8</v>
      </c>
      <c r="H566" s="1">
        <v>28</v>
      </c>
      <c r="I566" s="1">
        <v>20</v>
      </c>
      <c r="J566" s="1">
        <v>4</v>
      </c>
    </row>
    <row r="567" spans="1:10" x14ac:dyDescent="0.25">
      <c r="A567" s="28" t="s">
        <v>385</v>
      </c>
      <c r="B567" s="1" t="s">
        <v>110</v>
      </c>
      <c r="C567" s="1" t="s">
        <v>14</v>
      </c>
      <c r="D567" s="1"/>
      <c r="E567" s="1">
        <v>66</v>
      </c>
      <c r="F567" s="1">
        <v>30</v>
      </c>
      <c r="G567" s="1">
        <v>7</v>
      </c>
      <c r="H567" s="1">
        <v>13</v>
      </c>
      <c r="I567" s="1">
        <v>4</v>
      </c>
      <c r="J567" s="1">
        <v>2</v>
      </c>
    </row>
    <row r="568" spans="1:10" x14ac:dyDescent="0.25">
      <c r="A568" s="28" t="s">
        <v>385</v>
      </c>
      <c r="B568" s="1" t="s">
        <v>83</v>
      </c>
      <c r="C568" s="1" t="s">
        <v>15</v>
      </c>
      <c r="D568" s="1"/>
      <c r="E568" s="1">
        <v>227</v>
      </c>
      <c r="F568" s="1">
        <v>40</v>
      </c>
      <c r="G568" s="1">
        <v>6</v>
      </c>
      <c r="H568" s="1">
        <v>15</v>
      </c>
      <c r="I568" s="1">
        <v>15</v>
      </c>
      <c r="J568" s="1">
        <v>5</v>
      </c>
    </row>
    <row r="569" spans="1:10" x14ac:dyDescent="0.25">
      <c r="A569" s="28" t="s">
        <v>386</v>
      </c>
      <c r="B569" s="1" t="s">
        <v>65</v>
      </c>
      <c r="C569" s="1" t="s">
        <v>13</v>
      </c>
      <c r="D569" s="1"/>
      <c r="E569" s="1">
        <v>188</v>
      </c>
      <c r="F569" s="1">
        <v>39</v>
      </c>
      <c r="G569" s="1">
        <v>6</v>
      </c>
      <c r="H569" s="1">
        <v>21</v>
      </c>
      <c r="I569" s="1">
        <v>34</v>
      </c>
      <c r="J569" s="1">
        <v>2</v>
      </c>
    </row>
    <row r="570" spans="1:10" x14ac:dyDescent="0.25">
      <c r="A570" s="28" t="s">
        <v>386</v>
      </c>
      <c r="B570" s="1" t="s">
        <v>65</v>
      </c>
      <c r="C570" s="1" t="s">
        <v>14</v>
      </c>
      <c r="D570" s="1"/>
      <c r="E570" s="1">
        <v>159</v>
      </c>
      <c r="F570" s="1">
        <v>52</v>
      </c>
      <c r="G570" s="1">
        <v>7</v>
      </c>
      <c r="H570" s="1">
        <v>13</v>
      </c>
      <c r="I570" s="1">
        <v>44</v>
      </c>
      <c r="J570" s="1">
        <v>11</v>
      </c>
    </row>
    <row r="571" spans="1:10" x14ac:dyDescent="0.25">
      <c r="A571" s="28" t="s">
        <v>386</v>
      </c>
      <c r="B571" s="1" t="s">
        <v>65</v>
      </c>
      <c r="C571" s="1" t="s">
        <v>15</v>
      </c>
      <c r="D571" s="1"/>
      <c r="E571" s="1">
        <v>151</v>
      </c>
      <c r="F571" s="1">
        <v>81</v>
      </c>
      <c r="G571" s="1">
        <v>7</v>
      </c>
      <c r="H571" s="1">
        <v>30</v>
      </c>
      <c r="I571" s="1">
        <v>79</v>
      </c>
      <c r="J571" s="1">
        <v>4</v>
      </c>
    </row>
    <row r="572" spans="1:10" x14ac:dyDescent="0.25">
      <c r="A572" s="28" t="s">
        <v>387</v>
      </c>
      <c r="B572" s="1" t="s">
        <v>67</v>
      </c>
      <c r="C572" s="1" t="s">
        <v>13</v>
      </c>
      <c r="D572" s="1"/>
      <c r="E572" s="1">
        <v>86</v>
      </c>
      <c r="F572" s="1">
        <v>21</v>
      </c>
      <c r="G572" s="1">
        <v>9</v>
      </c>
      <c r="H572" s="1">
        <v>1</v>
      </c>
      <c r="I572" s="1">
        <v>0</v>
      </c>
      <c r="J572" s="1">
        <v>0</v>
      </c>
    </row>
    <row r="573" spans="1:10" x14ac:dyDescent="0.25">
      <c r="A573" s="28" t="s">
        <v>387</v>
      </c>
      <c r="B573" s="1" t="s">
        <v>67</v>
      </c>
      <c r="C573" s="1" t="s">
        <v>15</v>
      </c>
      <c r="D573" s="1"/>
      <c r="E573" s="1">
        <v>192</v>
      </c>
      <c r="F573" s="1">
        <v>84</v>
      </c>
      <c r="G573" s="1">
        <v>22</v>
      </c>
      <c r="H573" s="1">
        <v>12</v>
      </c>
      <c r="I573" s="1">
        <v>32</v>
      </c>
      <c r="J573" s="1">
        <v>8</v>
      </c>
    </row>
    <row r="574" spans="1:10" x14ac:dyDescent="0.25">
      <c r="A574" s="28" t="s">
        <v>387</v>
      </c>
      <c r="B574" s="1" t="s">
        <v>67</v>
      </c>
      <c r="C574" s="1" t="s">
        <v>14</v>
      </c>
      <c r="D574" s="1"/>
      <c r="E574" s="1">
        <v>263</v>
      </c>
      <c r="F574" s="1">
        <v>102</v>
      </c>
      <c r="G574" s="1">
        <v>41</v>
      </c>
      <c r="H574" s="1">
        <v>27</v>
      </c>
      <c r="I574" s="1">
        <v>50</v>
      </c>
      <c r="J574" s="1">
        <v>11</v>
      </c>
    </row>
    <row r="575" spans="1:10" x14ac:dyDescent="0.25">
      <c r="A575" s="28" t="s">
        <v>388</v>
      </c>
      <c r="B575" s="1" t="s">
        <v>18</v>
      </c>
      <c r="C575" s="1" t="s">
        <v>13</v>
      </c>
      <c r="D575" s="1"/>
      <c r="E575" s="1">
        <v>73</v>
      </c>
      <c r="F575" s="1">
        <v>50</v>
      </c>
      <c r="G575" s="1">
        <v>8</v>
      </c>
      <c r="H575" s="1">
        <v>23</v>
      </c>
      <c r="I575" s="1">
        <v>71</v>
      </c>
      <c r="J575" s="1">
        <v>18</v>
      </c>
    </row>
    <row r="576" spans="1:10" x14ac:dyDescent="0.25">
      <c r="A576" s="28" t="s">
        <v>388</v>
      </c>
      <c r="B576" s="1" t="s">
        <v>16</v>
      </c>
      <c r="C576" s="1" t="s">
        <v>14</v>
      </c>
      <c r="D576" s="1"/>
      <c r="E576" s="1">
        <v>55</v>
      </c>
      <c r="F576" s="1">
        <v>60</v>
      </c>
      <c r="G576" s="1">
        <v>6</v>
      </c>
      <c r="H576" s="1">
        <v>6</v>
      </c>
      <c r="I576" s="1">
        <v>15</v>
      </c>
      <c r="J576" s="1">
        <v>2</v>
      </c>
    </row>
    <row r="577" spans="1:10" x14ac:dyDescent="0.25">
      <c r="A577" s="28" t="s">
        <v>388</v>
      </c>
      <c r="B577" s="1" t="s">
        <v>16</v>
      </c>
      <c r="C577" s="1" t="s">
        <v>13</v>
      </c>
      <c r="D577" s="1"/>
      <c r="E577" s="1">
        <v>75</v>
      </c>
      <c r="F577" s="1">
        <v>122</v>
      </c>
      <c r="G577" s="1">
        <v>20</v>
      </c>
      <c r="H577" s="1">
        <v>28</v>
      </c>
      <c r="I577" s="1">
        <v>75</v>
      </c>
      <c r="J577" s="1">
        <v>39</v>
      </c>
    </row>
    <row r="578" spans="1:10" x14ac:dyDescent="0.25">
      <c r="A578" s="28" t="s">
        <v>388</v>
      </c>
      <c r="B578" s="1" t="s">
        <v>16</v>
      </c>
      <c r="C578" s="1" t="s">
        <v>15</v>
      </c>
      <c r="D578" s="1"/>
      <c r="E578" s="1">
        <v>40</v>
      </c>
      <c r="F578" s="1">
        <v>49</v>
      </c>
      <c r="G578" s="1">
        <v>4</v>
      </c>
      <c r="H578" s="1">
        <v>11</v>
      </c>
      <c r="I578" s="1">
        <v>7</v>
      </c>
      <c r="J578" s="1">
        <v>5</v>
      </c>
    </row>
    <row r="579" spans="1:10" x14ac:dyDescent="0.25">
      <c r="A579" s="28" t="s">
        <v>388</v>
      </c>
      <c r="B579" s="1" t="s">
        <v>18</v>
      </c>
      <c r="C579" s="1" t="s">
        <v>14</v>
      </c>
      <c r="D579" s="1"/>
      <c r="E579" s="1">
        <v>117</v>
      </c>
      <c r="F579" s="1">
        <v>62</v>
      </c>
      <c r="G579" s="1">
        <v>11</v>
      </c>
      <c r="H579" s="1">
        <v>5</v>
      </c>
      <c r="I579" s="1">
        <v>9</v>
      </c>
      <c r="J579" s="1">
        <v>2</v>
      </c>
    </row>
    <row r="580" spans="1:10" x14ac:dyDescent="0.25">
      <c r="A580" s="28" t="s">
        <v>388</v>
      </c>
      <c r="B580" s="1" t="s">
        <v>18</v>
      </c>
      <c r="C580" s="1" t="s">
        <v>15</v>
      </c>
      <c r="D580" s="1"/>
      <c r="E580" s="1">
        <v>252</v>
      </c>
      <c r="F580" s="1">
        <v>40</v>
      </c>
      <c r="G580" s="1">
        <v>9</v>
      </c>
      <c r="H580" s="1">
        <v>3</v>
      </c>
      <c r="I580" s="1">
        <v>11</v>
      </c>
      <c r="J580" s="1">
        <v>1</v>
      </c>
    </row>
    <row r="581" spans="1:10" x14ac:dyDescent="0.25">
      <c r="A581" s="28" t="s">
        <v>422</v>
      </c>
      <c r="B581" s="1" t="s">
        <v>83</v>
      </c>
      <c r="C581" s="1" t="s">
        <v>14</v>
      </c>
      <c r="D581" s="1"/>
      <c r="E581" s="1">
        <v>35</v>
      </c>
      <c r="F581" s="1">
        <v>13</v>
      </c>
      <c r="G581" s="1">
        <v>7</v>
      </c>
      <c r="H581" s="1">
        <v>11</v>
      </c>
      <c r="I581" s="1">
        <v>21</v>
      </c>
      <c r="J581" s="1">
        <v>4</v>
      </c>
    </row>
    <row r="582" spans="1:10" x14ac:dyDescent="0.25">
      <c r="A582" s="28" t="s">
        <v>422</v>
      </c>
      <c r="B582" s="1" t="s">
        <v>83</v>
      </c>
      <c r="C582" s="1" t="s">
        <v>14</v>
      </c>
      <c r="D582" s="1"/>
      <c r="E582" s="1">
        <v>155</v>
      </c>
      <c r="F582" s="1">
        <v>66</v>
      </c>
      <c r="G582" s="1">
        <v>28</v>
      </c>
      <c r="H582" s="1">
        <v>88</v>
      </c>
      <c r="I582" s="1">
        <v>97</v>
      </c>
      <c r="J582" s="1">
        <v>24</v>
      </c>
    </row>
    <row r="583" spans="1:10" x14ac:dyDescent="0.25">
      <c r="A583" s="28" t="s">
        <v>422</v>
      </c>
      <c r="B583" s="1" t="s">
        <v>83</v>
      </c>
      <c r="C583" s="1" t="s">
        <v>14</v>
      </c>
      <c r="D583" s="1"/>
      <c r="E583" s="1">
        <v>72</v>
      </c>
      <c r="F583" s="1">
        <v>13</v>
      </c>
      <c r="G583" s="1">
        <v>9</v>
      </c>
      <c r="H583" s="1">
        <v>32</v>
      </c>
      <c r="I583" s="1">
        <v>27</v>
      </c>
      <c r="J583" s="1">
        <v>9</v>
      </c>
    </row>
    <row r="584" spans="1:10" x14ac:dyDescent="0.25">
      <c r="A584" s="28" t="s">
        <v>423</v>
      </c>
      <c r="B584" s="1" t="s">
        <v>110</v>
      </c>
      <c r="C584" s="1" t="s">
        <v>15</v>
      </c>
      <c r="D584" s="1"/>
      <c r="E584" s="1">
        <v>198</v>
      </c>
      <c r="F584" s="1">
        <v>123</v>
      </c>
      <c r="G584" s="1">
        <v>11</v>
      </c>
      <c r="H584" s="1">
        <v>11</v>
      </c>
      <c r="I584" s="1">
        <v>14</v>
      </c>
      <c r="J584" s="1">
        <v>1</v>
      </c>
    </row>
    <row r="585" spans="1:10" x14ac:dyDescent="0.25">
      <c r="A585" s="28" t="s">
        <v>423</v>
      </c>
      <c r="B585" s="1" t="s">
        <v>110</v>
      </c>
      <c r="C585" s="1" t="s">
        <v>13</v>
      </c>
      <c r="D585" s="1"/>
      <c r="E585" s="1">
        <v>52</v>
      </c>
      <c r="F585" s="1">
        <v>55</v>
      </c>
      <c r="G585" s="1">
        <v>5</v>
      </c>
      <c r="H585" s="1">
        <v>1</v>
      </c>
      <c r="I585" s="1">
        <v>4</v>
      </c>
      <c r="J585" s="1">
        <v>1</v>
      </c>
    </row>
    <row r="586" spans="1:10" x14ac:dyDescent="0.25">
      <c r="A586" s="28" t="s">
        <v>423</v>
      </c>
      <c r="B586" s="1" t="s">
        <v>110</v>
      </c>
      <c r="C586" s="1" t="s">
        <v>14</v>
      </c>
      <c r="D586" s="1"/>
      <c r="E586" s="1">
        <v>70</v>
      </c>
      <c r="F586" s="1">
        <v>65</v>
      </c>
      <c r="G586" s="1">
        <v>6</v>
      </c>
      <c r="H586" s="1">
        <v>8</v>
      </c>
      <c r="I586" s="1">
        <v>4</v>
      </c>
      <c r="J586" s="1">
        <v>3</v>
      </c>
    </row>
    <row r="587" spans="1:10" x14ac:dyDescent="0.25">
      <c r="A587" s="28" t="s">
        <v>423</v>
      </c>
      <c r="B587" s="1" t="s">
        <v>34</v>
      </c>
      <c r="C587" s="1" t="s">
        <v>13</v>
      </c>
      <c r="D587" s="1"/>
      <c r="E587" s="1">
        <v>124</v>
      </c>
      <c r="F587" s="1">
        <v>82</v>
      </c>
      <c r="G587" s="1">
        <v>3</v>
      </c>
      <c r="H587" s="1">
        <v>26</v>
      </c>
      <c r="I587" s="1">
        <v>30</v>
      </c>
      <c r="J587" s="1">
        <v>1</v>
      </c>
    </row>
    <row r="588" spans="1:10" x14ac:dyDescent="0.25">
      <c r="A588" s="28" t="s">
        <v>423</v>
      </c>
      <c r="B588" s="1" t="s">
        <v>34</v>
      </c>
      <c r="C588" s="1" t="s">
        <v>14</v>
      </c>
      <c r="D588" s="1"/>
      <c r="E588" s="1">
        <v>149</v>
      </c>
      <c r="F588" s="1">
        <v>136</v>
      </c>
      <c r="G588" s="1">
        <v>13</v>
      </c>
      <c r="H588" s="1">
        <v>25</v>
      </c>
      <c r="I588" s="1">
        <v>38</v>
      </c>
      <c r="J588" s="1">
        <v>2</v>
      </c>
    </row>
    <row r="589" spans="1:10" x14ac:dyDescent="0.25">
      <c r="A589" s="28" t="s">
        <v>423</v>
      </c>
      <c r="B589" s="1" t="s">
        <v>34</v>
      </c>
      <c r="C589" s="1" t="s">
        <v>14</v>
      </c>
      <c r="D589" s="1"/>
      <c r="E589" s="1">
        <v>172</v>
      </c>
      <c r="F589" s="1">
        <v>69</v>
      </c>
      <c r="G589" s="1">
        <v>11</v>
      </c>
      <c r="H589" s="1">
        <v>22</v>
      </c>
      <c r="I589" s="1">
        <v>9</v>
      </c>
      <c r="J589" s="1">
        <v>2</v>
      </c>
    </row>
    <row r="590" spans="1:10" x14ac:dyDescent="0.25">
      <c r="A590" s="28" t="s">
        <v>424</v>
      </c>
      <c r="B590" s="1" t="s">
        <v>11</v>
      </c>
      <c r="C590" s="1" t="s">
        <v>13</v>
      </c>
      <c r="D590" s="1"/>
      <c r="E590" s="1">
        <v>72</v>
      </c>
      <c r="F590" s="1">
        <v>85</v>
      </c>
      <c r="G590" s="1">
        <v>7</v>
      </c>
      <c r="H590" s="1">
        <v>11</v>
      </c>
      <c r="I590" s="1">
        <v>16</v>
      </c>
      <c r="J590" s="1">
        <v>9</v>
      </c>
    </row>
    <row r="591" spans="1:10" x14ac:dyDescent="0.25">
      <c r="A591" s="28" t="s">
        <v>424</v>
      </c>
      <c r="B591" s="1" t="s">
        <v>11</v>
      </c>
      <c r="C591" s="1" t="s">
        <v>14</v>
      </c>
      <c r="D591" s="1"/>
      <c r="E591" s="1">
        <v>34</v>
      </c>
      <c r="F591" s="1">
        <v>28</v>
      </c>
      <c r="G591" s="1">
        <v>8</v>
      </c>
      <c r="H591" s="1">
        <v>9</v>
      </c>
      <c r="I591" s="1">
        <v>24</v>
      </c>
      <c r="J591" s="1">
        <v>9</v>
      </c>
    </row>
    <row r="592" spans="1:10" x14ac:dyDescent="0.25">
      <c r="A592" s="28" t="s">
        <v>424</v>
      </c>
      <c r="B592" s="1" t="s">
        <v>11</v>
      </c>
      <c r="C592" s="1" t="s">
        <v>14</v>
      </c>
      <c r="D592" s="1"/>
      <c r="E592" s="1">
        <v>274</v>
      </c>
      <c r="F592" s="1">
        <v>76</v>
      </c>
      <c r="G592" s="1">
        <v>25</v>
      </c>
      <c r="H592" s="1">
        <v>31</v>
      </c>
      <c r="I592" s="1">
        <v>46</v>
      </c>
      <c r="J592" s="1">
        <v>12</v>
      </c>
    </row>
    <row r="593" spans="1:10" x14ac:dyDescent="0.25">
      <c r="A593" s="28" t="s">
        <v>424</v>
      </c>
      <c r="B593" s="1" t="s">
        <v>30</v>
      </c>
      <c r="C593" s="1" t="s">
        <v>13</v>
      </c>
      <c r="D593" s="1"/>
      <c r="E593" s="1">
        <v>47</v>
      </c>
      <c r="F593" s="1">
        <v>58</v>
      </c>
      <c r="G593" s="1">
        <v>9</v>
      </c>
      <c r="H593" s="1">
        <v>4</v>
      </c>
      <c r="I593" s="1">
        <v>4</v>
      </c>
      <c r="J593" s="1">
        <v>0</v>
      </c>
    </row>
    <row r="594" spans="1:10" x14ac:dyDescent="0.25">
      <c r="A594" s="28" t="s">
        <v>424</v>
      </c>
      <c r="B594" s="1" t="s">
        <v>30</v>
      </c>
      <c r="C594" s="1" t="s">
        <v>14</v>
      </c>
      <c r="D594" s="1" t="s">
        <v>426</v>
      </c>
      <c r="E594" s="1">
        <v>185</v>
      </c>
      <c r="F594" s="1">
        <v>92</v>
      </c>
      <c r="G594" s="1">
        <v>2</v>
      </c>
      <c r="H594" s="1">
        <v>16</v>
      </c>
      <c r="I594" s="1">
        <v>22</v>
      </c>
      <c r="J594" s="1">
        <v>3</v>
      </c>
    </row>
    <row r="595" spans="1:10" x14ac:dyDescent="0.25">
      <c r="A595" s="28" t="s">
        <v>424</v>
      </c>
      <c r="B595" s="1" t="s">
        <v>30</v>
      </c>
      <c r="C595" s="1" t="s">
        <v>14</v>
      </c>
      <c r="D595" s="1"/>
      <c r="E595" s="1">
        <v>221</v>
      </c>
      <c r="F595" s="1">
        <v>109</v>
      </c>
      <c r="G595" s="1">
        <v>9</v>
      </c>
      <c r="H595" s="1">
        <v>12</v>
      </c>
      <c r="I595" s="1">
        <v>29</v>
      </c>
      <c r="J595" s="1">
        <v>8</v>
      </c>
    </row>
    <row r="596" spans="1:10" x14ac:dyDescent="0.25">
      <c r="A596" s="28" t="s">
        <v>424</v>
      </c>
      <c r="B596" s="1" t="s">
        <v>83</v>
      </c>
      <c r="C596" s="1" t="s">
        <v>14</v>
      </c>
      <c r="D596" s="1" t="s">
        <v>428</v>
      </c>
      <c r="E596" s="1">
        <v>85</v>
      </c>
      <c r="F596" s="1">
        <v>18</v>
      </c>
      <c r="G596" s="1">
        <v>5</v>
      </c>
      <c r="H596" s="1">
        <v>5</v>
      </c>
      <c r="I596" s="1">
        <v>22</v>
      </c>
      <c r="J596" s="1">
        <v>4</v>
      </c>
    </row>
    <row r="597" spans="1:10" x14ac:dyDescent="0.25">
      <c r="A597" s="28" t="s">
        <v>424</v>
      </c>
      <c r="B597" s="1" t="s">
        <v>83</v>
      </c>
      <c r="C597" s="1" t="s">
        <v>14</v>
      </c>
      <c r="D597" s="1"/>
      <c r="E597" s="1">
        <v>136</v>
      </c>
      <c r="F597" s="1">
        <v>50</v>
      </c>
      <c r="G597" s="1">
        <v>12</v>
      </c>
      <c r="H597" s="1">
        <v>19</v>
      </c>
      <c r="I597" s="1">
        <v>40</v>
      </c>
      <c r="J597" s="1">
        <v>7</v>
      </c>
    </row>
    <row r="598" spans="1:10" x14ac:dyDescent="0.25">
      <c r="A598" s="28" t="s">
        <v>424</v>
      </c>
      <c r="B598" s="1" t="s">
        <v>83</v>
      </c>
      <c r="C598" s="1" t="s">
        <v>14</v>
      </c>
      <c r="D598" s="1"/>
      <c r="E598" s="1">
        <v>120</v>
      </c>
      <c r="F598" s="1">
        <v>52</v>
      </c>
      <c r="G598" s="1">
        <v>9</v>
      </c>
      <c r="H598" s="1">
        <v>36</v>
      </c>
      <c r="I598" s="1">
        <v>53</v>
      </c>
      <c r="J598" s="1">
        <v>11</v>
      </c>
    </row>
    <row r="599" spans="1:10" x14ac:dyDescent="0.25">
      <c r="A599" s="28" t="s">
        <v>425</v>
      </c>
      <c r="B599" s="1" t="s">
        <v>48</v>
      </c>
      <c r="C599" s="1" t="s">
        <v>14</v>
      </c>
      <c r="D599" s="1"/>
      <c r="E599" s="1">
        <v>88</v>
      </c>
      <c r="F599" s="1">
        <v>46</v>
      </c>
      <c r="G599" s="1">
        <v>0</v>
      </c>
      <c r="H599" s="1">
        <v>14</v>
      </c>
      <c r="I599" s="1">
        <v>17</v>
      </c>
      <c r="J599" s="1">
        <v>2</v>
      </c>
    </row>
    <row r="600" spans="1:10" x14ac:dyDescent="0.25">
      <c r="A600" s="28" t="s">
        <v>425</v>
      </c>
      <c r="B600" s="1" t="s">
        <v>48</v>
      </c>
      <c r="C600" s="1" t="s">
        <v>14</v>
      </c>
      <c r="D600" s="1"/>
      <c r="E600" s="1">
        <v>188</v>
      </c>
      <c r="F600" s="1">
        <v>86</v>
      </c>
      <c r="G600" s="1">
        <v>6</v>
      </c>
      <c r="H600" s="1">
        <v>15</v>
      </c>
      <c r="I600" s="1">
        <v>26</v>
      </c>
      <c r="J600" s="1">
        <v>3</v>
      </c>
    </row>
    <row r="601" spans="1:10" x14ac:dyDescent="0.25">
      <c r="A601" s="28" t="s">
        <v>425</v>
      </c>
      <c r="B601" s="1" t="s">
        <v>65</v>
      </c>
      <c r="C601" s="1" t="s">
        <v>13</v>
      </c>
      <c r="D601" s="1"/>
      <c r="E601" s="1">
        <v>83</v>
      </c>
      <c r="F601" s="1">
        <v>46</v>
      </c>
      <c r="G601" s="1">
        <v>7</v>
      </c>
      <c r="H601" s="1">
        <v>20</v>
      </c>
      <c r="I601" s="1">
        <v>26</v>
      </c>
      <c r="J601" s="1">
        <v>8</v>
      </c>
    </row>
    <row r="602" spans="1:10" x14ac:dyDescent="0.25">
      <c r="A602" s="28" t="s">
        <v>425</v>
      </c>
      <c r="B602" s="1" t="s">
        <v>65</v>
      </c>
      <c r="C602" s="1" t="s">
        <v>14</v>
      </c>
      <c r="D602" s="1"/>
      <c r="E602" s="1">
        <v>160</v>
      </c>
      <c r="F602" s="1">
        <v>74</v>
      </c>
      <c r="G602" s="1">
        <v>46</v>
      </c>
      <c r="H602" s="1">
        <v>13</v>
      </c>
      <c r="I602" s="1">
        <v>53</v>
      </c>
      <c r="J602" s="1">
        <v>7</v>
      </c>
    </row>
    <row r="603" spans="1:10" x14ac:dyDescent="0.25">
      <c r="A603" s="28" t="s">
        <v>425</v>
      </c>
      <c r="B603" s="1" t="s">
        <v>65</v>
      </c>
      <c r="C603" s="1" t="s">
        <v>15</v>
      </c>
      <c r="D603" s="1"/>
      <c r="E603" s="1">
        <v>108</v>
      </c>
      <c r="F603" s="1">
        <v>63</v>
      </c>
      <c r="G603" s="1">
        <v>14</v>
      </c>
      <c r="H603" s="1">
        <v>46</v>
      </c>
      <c r="I603" s="1">
        <v>51</v>
      </c>
      <c r="J603" s="1">
        <v>8</v>
      </c>
    </row>
    <row r="604" spans="1:10" x14ac:dyDescent="0.25">
      <c r="A604" s="28" t="s">
        <v>425</v>
      </c>
      <c r="B604" s="1" t="s">
        <v>48</v>
      </c>
      <c r="C604" s="1" t="s">
        <v>14</v>
      </c>
      <c r="D604" s="1"/>
      <c r="E604" s="1">
        <v>169</v>
      </c>
      <c r="F604" s="1">
        <v>142</v>
      </c>
      <c r="G604" s="1">
        <v>90</v>
      </c>
      <c r="H604" s="1">
        <v>16</v>
      </c>
      <c r="I604" s="1">
        <v>30</v>
      </c>
      <c r="J604" s="1">
        <v>10</v>
      </c>
    </row>
    <row r="605" spans="1:10" x14ac:dyDescent="0.25">
      <c r="A605" s="28" t="s">
        <v>425</v>
      </c>
      <c r="B605" s="1" t="s">
        <v>36</v>
      </c>
      <c r="C605" s="1" t="s">
        <v>15</v>
      </c>
      <c r="D605" s="1"/>
      <c r="E605" s="1">
        <v>215</v>
      </c>
      <c r="F605" s="1">
        <v>75</v>
      </c>
      <c r="G605" s="1">
        <v>5</v>
      </c>
      <c r="H605" s="1">
        <v>24</v>
      </c>
      <c r="I605" s="1">
        <v>26</v>
      </c>
      <c r="J605" s="1">
        <v>12</v>
      </c>
    </row>
    <row r="606" spans="1:10" x14ac:dyDescent="0.25">
      <c r="A606" s="28" t="s">
        <v>425</v>
      </c>
      <c r="B606" s="1" t="s">
        <v>36</v>
      </c>
      <c r="C606" s="1" t="s">
        <v>14</v>
      </c>
      <c r="D606" s="1"/>
      <c r="E606" s="1">
        <v>91</v>
      </c>
      <c r="F606" s="1">
        <v>27</v>
      </c>
      <c r="G606" s="1">
        <v>7</v>
      </c>
      <c r="H606" s="1">
        <v>18</v>
      </c>
      <c r="I606" s="1">
        <v>11</v>
      </c>
      <c r="J606" s="1">
        <v>2</v>
      </c>
    </row>
    <row r="607" spans="1:10" x14ac:dyDescent="0.25">
      <c r="A607" s="28" t="s">
        <v>425</v>
      </c>
      <c r="B607" s="1" t="s">
        <v>36</v>
      </c>
      <c r="C607" s="1" t="s">
        <v>29</v>
      </c>
      <c r="D607" s="1"/>
      <c r="E607" s="1">
        <v>89</v>
      </c>
      <c r="F607" s="1">
        <v>58</v>
      </c>
      <c r="G607" s="1">
        <v>10</v>
      </c>
      <c r="H607" s="1">
        <v>2</v>
      </c>
      <c r="I607" s="1">
        <v>4</v>
      </c>
      <c r="J607" s="1">
        <v>0</v>
      </c>
    </row>
    <row r="608" spans="1:10" x14ac:dyDescent="0.25">
      <c r="A608" s="28" t="s">
        <v>427</v>
      </c>
      <c r="B608" s="1" t="s">
        <v>26</v>
      </c>
      <c r="C608" s="1" t="s">
        <v>15</v>
      </c>
      <c r="D608" s="1"/>
      <c r="E608" s="1">
        <v>55</v>
      </c>
      <c r="F608" s="1">
        <v>31</v>
      </c>
      <c r="G608" s="1">
        <v>1</v>
      </c>
      <c r="H608" s="1">
        <v>7</v>
      </c>
      <c r="I608" s="1">
        <v>8</v>
      </c>
      <c r="J608" s="1">
        <v>0</v>
      </c>
    </row>
    <row r="609" spans="1:10" x14ac:dyDescent="0.25">
      <c r="A609" s="28" t="s">
        <v>427</v>
      </c>
      <c r="B609" s="1" t="s">
        <v>26</v>
      </c>
      <c r="C609" s="1" t="s">
        <v>29</v>
      </c>
      <c r="D609" s="1"/>
      <c r="E609" s="1">
        <v>68</v>
      </c>
      <c r="F609" s="1">
        <v>62</v>
      </c>
      <c r="G609" s="1">
        <v>35</v>
      </c>
      <c r="H609" s="1">
        <v>14</v>
      </c>
      <c r="I609" s="1">
        <v>16</v>
      </c>
      <c r="J609" s="1">
        <v>3</v>
      </c>
    </row>
    <row r="610" spans="1:10" x14ac:dyDescent="0.25">
      <c r="A610" s="28" t="s">
        <v>427</v>
      </c>
      <c r="B610" s="1" t="s">
        <v>26</v>
      </c>
      <c r="C610" s="1" t="s">
        <v>14</v>
      </c>
      <c r="D610" s="1"/>
      <c r="E610" s="1">
        <v>38</v>
      </c>
      <c r="F610" s="1">
        <v>21</v>
      </c>
      <c r="G610" s="1">
        <v>2</v>
      </c>
      <c r="H610" s="1">
        <v>12</v>
      </c>
      <c r="I610" s="1">
        <v>7</v>
      </c>
      <c r="J610" s="1">
        <v>0</v>
      </c>
    </row>
    <row r="611" spans="1:10" x14ac:dyDescent="0.25">
      <c r="A611" s="28" t="s">
        <v>427</v>
      </c>
      <c r="B611" s="1" t="s">
        <v>18</v>
      </c>
      <c r="C611" s="1" t="s">
        <v>14</v>
      </c>
      <c r="D611" s="1"/>
      <c r="E611" s="1">
        <v>106</v>
      </c>
      <c r="F611" s="1">
        <v>42</v>
      </c>
      <c r="G611" s="1">
        <v>7</v>
      </c>
      <c r="H611" s="1">
        <v>15</v>
      </c>
      <c r="I611" s="1">
        <v>16</v>
      </c>
      <c r="J611" s="1">
        <v>4</v>
      </c>
    </row>
    <row r="612" spans="1:10" x14ac:dyDescent="0.25">
      <c r="A612" s="28" t="s">
        <v>427</v>
      </c>
      <c r="B612" s="1" t="s">
        <v>11</v>
      </c>
      <c r="C612" s="1" t="s">
        <v>13</v>
      </c>
      <c r="D612" s="1"/>
      <c r="E612" s="1">
        <v>68</v>
      </c>
      <c r="F612" s="1">
        <v>40</v>
      </c>
      <c r="G612" s="1">
        <v>8</v>
      </c>
      <c r="H612" s="1">
        <v>7</v>
      </c>
      <c r="I612" s="1">
        <v>18</v>
      </c>
      <c r="J612" s="1">
        <v>3</v>
      </c>
    </row>
    <row r="613" spans="1:10" x14ac:dyDescent="0.25">
      <c r="A613" s="28" t="s">
        <v>427</v>
      </c>
      <c r="B613" s="1" t="s">
        <v>11</v>
      </c>
      <c r="C613" s="1" t="s">
        <v>14</v>
      </c>
      <c r="D613" s="1"/>
      <c r="E613" s="1">
        <v>74</v>
      </c>
      <c r="F613" s="1">
        <v>24</v>
      </c>
      <c r="G613" s="1">
        <v>13</v>
      </c>
      <c r="H613" s="1">
        <v>74</v>
      </c>
      <c r="I613" s="1">
        <v>14</v>
      </c>
      <c r="J613" s="1">
        <v>5</v>
      </c>
    </row>
    <row r="614" spans="1:10" x14ac:dyDescent="0.25">
      <c r="A614" s="28" t="s">
        <v>427</v>
      </c>
      <c r="B614" s="1" t="s">
        <v>11</v>
      </c>
      <c r="C614" s="1" t="s">
        <v>14</v>
      </c>
      <c r="D614" s="1" t="s">
        <v>428</v>
      </c>
      <c r="E614" s="1">
        <v>181</v>
      </c>
      <c r="F614" s="1">
        <v>79</v>
      </c>
      <c r="G614" s="1">
        <v>20</v>
      </c>
      <c r="H614" s="1">
        <v>18</v>
      </c>
      <c r="I614" s="1">
        <v>32</v>
      </c>
      <c r="J614" s="1">
        <v>8</v>
      </c>
    </row>
    <row r="615" spans="1:10" x14ac:dyDescent="0.25">
      <c r="A615" s="28" t="s">
        <v>427</v>
      </c>
      <c r="B615" s="1" t="s">
        <v>18</v>
      </c>
      <c r="C615" s="1" t="s">
        <v>14</v>
      </c>
      <c r="D615" s="1"/>
      <c r="E615" s="1">
        <v>111</v>
      </c>
      <c r="F615" s="1">
        <v>62</v>
      </c>
      <c r="G615" s="1">
        <v>7</v>
      </c>
      <c r="H615" s="1">
        <v>66</v>
      </c>
      <c r="I615" s="1">
        <v>68</v>
      </c>
      <c r="J615" s="1">
        <v>45</v>
      </c>
    </row>
    <row r="616" spans="1:10" x14ac:dyDescent="0.25">
      <c r="A616" s="28" t="s">
        <v>427</v>
      </c>
      <c r="B616" s="1" t="s">
        <v>18</v>
      </c>
      <c r="C616" s="1" t="s">
        <v>15</v>
      </c>
      <c r="D616" s="1"/>
      <c r="E616" s="1">
        <v>190</v>
      </c>
      <c r="F616" s="1">
        <v>75</v>
      </c>
      <c r="G616" s="1">
        <v>4</v>
      </c>
      <c r="H616" s="1">
        <v>28</v>
      </c>
      <c r="I616" s="1">
        <v>30</v>
      </c>
      <c r="J616" s="1">
        <v>3</v>
      </c>
    </row>
    <row r="617" spans="1:10" x14ac:dyDescent="0.25">
      <c r="A617" s="28" t="s">
        <v>427</v>
      </c>
      <c r="B617" s="1" t="s">
        <v>61</v>
      </c>
      <c r="C617" s="1" t="s">
        <v>14</v>
      </c>
      <c r="D617" s="1"/>
      <c r="E617" s="1">
        <v>164</v>
      </c>
      <c r="F617" s="1">
        <v>50</v>
      </c>
      <c r="G617" s="1">
        <v>7</v>
      </c>
      <c r="H617" s="1">
        <v>23</v>
      </c>
      <c r="I617" s="1">
        <v>25</v>
      </c>
      <c r="J617" s="1">
        <v>2</v>
      </c>
    </row>
    <row r="618" spans="1:10" x14ac:dyDescent="0.25">
      <c r="A618" s="28" t="s">
        <v>427</v>
      </c>
      <c r="B618" s="1" t="s">
        <v>61</v>
      </c>
      <c r="C618" s="1" t="s">
        <v>15</v>
      </c>
      <c r="D618" s="1"/>
      <c r="E618" s="1">
        <v>254</v>
      </c>
      <c r="F618" s="1">
        <v>37</v>
      </c>
      <c r="G618" s="1">
        <v>7</v>
      </c>
      <c r="H618" s="1">
        <v>18</v>
      </c>
      <c r="I618" s="1">
        <v>25</v>
      </c>
      <c r="J618" s="1">
        <v>2</v>
      </c>
    </row>
    <row r="619" spans="1:10" x14ac:dyDescent="0.25">
      <c r="A619" s="28" t="s">
        <v>427</v>
      </c>
      <c r="B619" s="1" t="s">
        <v>61</v>
      </c>
      <c r="C619" s="1" t="s">
        <v>14</v>
      </c>
      <c r="D619" s="1"/>
      <c r="E619" s="1">
        <v>132</v>
      </c>
      <c r="F619" s="1">
        <v>93</v>
      </c>
      <c r="G619" s="1">
        <v>8</v>
      </c>
      <c r="H619" s="1">
        <v>2</v>
      </c>
      <c r="I619" s="1">
        <v>1</v>
      </c>
      <c r="J619" s="1">
        <v>0</v>
      </c>
    </row>
    <row r="620" spans="1:10" x14ac:dyDescent="0.25">
      <c r="A620" s="28" t="s">
        <v>429</v>
      </c>
      <c r="B620" s="1" t="s">
        <v>36</v>
      </c>
      <c r="C620" s="1" t="s">
        <v>29</v>
      </c>
      <c r="D620" s="1"/>
      <c r="E620" s="1">
        <v>141</v>
      </c>
      <c r="F620" s="1">
        <v>39</v>
      </c>
      <c r="G620" s="1">
        <v>5</v>
      </c>
      <c r="H620" s="1">
        <v>8</v>
      </c>
      <c r="I620" s="1">
        <v>6</v>
      </c>
      <c r="J620" s="1">
        <v>1</v>
      </c>
    </row>
    <row r="621" spans="1:10" x14ac:dyDescent="0.25">
      <c r="A621" s="28" t="s">
        <v>429</v>
      </c>
      <c r="B621" s="1" t="s">
        <v>48</v>
      </c>
      <c r="C621" s="1" t="s">
        <v>14</v>
      </c>
      <c r="D621" s="1"/>
      <c r="E621" s="1">
        <v>117</v>
      </c>
      <c r="F621" s="1">
        <v>209</v>
      </c>
      <c r="G621" s="1">
        <v>152</v>
      </c>
      <c r="H621" s="1">
        <v>16</v>
      </c>
      <c r="I621" s="1">
        <v>28</v>
      </c>
      <c r="J621" s="1">
        <v>2</v>
      </c>
    </row>
    <row r="622" spans="1:10" x14ac:dyDescent="0.25">
      <c r="A622" s="28" t="s">
        <v>429</v>
      </c>
      <c r="B622" s="1" t="s">
        <v>48</v>
      </c>
      <c r="C622" s="1" t="s">
        <v>14</v>
      </c>
      <c r="D622" s="1"/>
      <c r="E622" s="1">
        <v>80</v>
      </c>
      <c r="F622" s="1">
        <v>46</v>
      </c>
      <c r="G622" s="1">
        <v>9</v>
      </c>
      <c r="H622" s="1">
        <v>6</v>
      </c>
      <c r="I622" s="1">
        <v>13</v>
      </c>
      <c r="J622" s="1">
        <v>0</v>
      </c>
    </row>
    <row r="623" spans="1:10" x14ac:dyDescent="0.25">
      <c r="A623" s="28" t="s">
        <v>429</v>
      </c>
      <c r="B623" s="1" t="s">
        <v>48</v>
      </c>
      <c r="C623" s="1" t="s">
        <v>14</v>
      </c>
      <c r="D623" s="1"/>
      <c r="E623" s="1">
        <v>103</v>
      </c>
      <c r="F623" s="1">
        <v>102</v>
      </c>
      <c r="G623" s="1">
        <v>15</v>
      </c>
      <c r="H623" s="1">
        <v>16</v>
      </c>
      <c r="I623" s="1">
        <v>14</v>
      </c>
      <c r="J623" s="1">
        <v>0</v>
      </c>
    </row>
    <row r="624" spans="1:10" x14ac:dyDescent="0.25">
      <c r="A624" s="28" t="s">
        <v>429</v>
      </c>
      <c r="B624" s="1" t="s">
        <v>30</v>
      </c>
      <c r="C624" s="1" t="s">
        <v>13</v>
      </c>
      <c r="D624" s="1"/>
      <c r="E624" s="1">
        <v>68</v>
      </c>
      <c r="F624" s="1">
        <v>32</v>
      </c>
      <c r="G624" s="1">
        <v>8</v>
      </c>
      <c r="H624" s="1">
        <v>2</v>
      </c>
      <c r="I624" s="1">
        <v>1</v>
      </c>
      <c r="J624" s="1">
        <v>0</v>
      </c>
    </row>
    <row r="625" spans="1:10" x14ac:dyDescent="0.25">
      <c r="A625" s="28" t="s">
        <v>429</v>
      </c>
      <c r="B625" s="1" t="s">
        <v>36</v>
      </c>
      <c r="C625" s="1" t="s">
        <v>15</v>
      </c>
      <c r="D625" s="1"/>
      <c r="E625" s="1">
        <v>206</v>
      </c>
      <c r="F625" s="1">
        <v>84</v>
      </c>
      <c r="G625" s="1">
        <v>6</v>
      </c>
      <c r="H625" s="1">
        <v>18</v>
      </c>
      <c r="I625" s="1">
        <v>29</v>
      </c>
      <c r="J625" s="1">
        <v>5</v>
      </c>
    </row>
    <row r="626" spans="1:10" x14ac:dyDescent="0.25">
      <c r="A626" s="28" t="s">
        <v>429</v>
      </c>
      <c r="B626" s="1" t="s">
        <v>36</v>
      </c>
      <c r="C626" s="1" t="s">
        <v>14</v>
      </c>
      <c r="D626" s="1"/>
      <c r="E626" s="1">
        <v>83</v>
      </c>
      <c r="F626" s="1">
        <v>36</v>
      </c>
      <c r="G626" s="1">
        <v>7</v>
      </c>
      <c r="H626" s="1">
        <v>12</v>
      </c>
      <c r="I626" s="1">
        <v>14</v>
      </c>
      <c r="J626" s="1">
        <v>2</v>
      </c>
    </row>
    <row r="627" spans="1:10" x14ac:dyDescent="0.25">
      <c r="A627" s="28" t="s">
        <v>429</v>
      </c>
      <c r="B627" s="1" t="s">
        <v>30</v>
      </c>
      <c r="C627" s="1" t="s">
        <v>14</v>
      </c>
      <c r="D627" s="1"/>
      <c r="E627" s="1">
        <v>125</v>
      </c>
      <c r="F627" s="1">
        <v>63</v>
      </c>
      <c r="G627" s="1">
        <v>9</v>
      </c>
      <c r="H627" s="1">
        <v>23</v>
      </c>
      <c r="I627" s="1">
        <v>40</v>
      </c>
      <c r="J627" s="1">
        <v>5</v>
      </c>
    </row>
    <row r="628" spans="1:10" x14ac:dyDescent="0.25">
      <c r="A628" s="28" t="s">
        <v>429</v>
      </c>
      <c r="B628" s="1" t="s">
        <v>30</v>
      </c>
      <c r="C628" s="1" t="s">
        <v>14</v>
      </c>
      <c r="D628" s="1"/>
      <c r="E628" s="1">
        <v>242</v>
      </c>
      <c r="F628" s="1">
        <v>93</v>
      </c>
      <c r="G628" s="1">
        <v>10</v>
      </c>
      <c r="H628" s="1">
        <v>28</v>
      </c>
      <c r="I628" s="1">
        <v>74</v>
      </c>
      <c r="J628" s="1">
        <v>9</v>
      </c>
    </row>
    <row r="629" spans="1:10" x14ac:dyDescent="0.25">
      <c r="A629" s="28" t="s">
        <v>429</v>
      </c>
      <c r="B629" s="1" t="s">
        <v>67</v>
      </c>
      <c r="C629" s="1" t="s">
        <v>13</v>
      </c>
      <c r="D629" s="1"/>
      <c r="E629" s="1">
        <v>23</v>
      </c>
      <c r="F629" s="1">
        <v>14</v>
      </c>
      <c r="G629" s="1">
        <v>0</v>
      </c>
      <c r="H629" s="1">
        <v>0</v>
      </c>
      <c r="I629" s="1">
        <v>0</v>
      </c>
      <c r="J629" s="1">
        <v>0</v>
      </c>
    </row>
    <row r="630" spans="1:10" x14ac:dyDescent="0.25">
      <c r="A630" s="28" t="s">
        <v>429</v>
      </c>
      <c r="B630" s="1" t="s">
        <v>67</v>
      </c>
      <c r="C630" s="1" t="s">
        <v>14</v>
      </c>
      <c r="D630" s="1"/>
      <c r="E630" s="1">
        <v>243</v>
      </c>
      <c r="F630" s="1">
        <v>54</v>
      </c>
      <c r="G630" s="1">
        <v>20</v>
      </c>
      <c r="H630" s="1">
        <v>120</v>
      </c>
      <c r="I630" s="1">
        <v>32</v>
      </c>
      <c r="J630" s="1">
        <v>17</v>
      </c>
    </row>
    <row r="631" spans="1:10" x14ac:dyDescent="0.25">
      <c r="A631" s="28" t="s">
        <v>429</v>
      </c>
      <c r="B631" s="1" t="s">
        <v>67</v>
      </c>
      <c r="C631" s="1" t="s">
        <v>13</v>
      </c>
      <c r="D631" s="1"/>
      <c r="E631" s="1">
        <v>23</v>
      </c>
      <c r="F631" s="1">
        <v>14</v>
      </c>
      <c r="G631" s="1">
        <v>0</v>
      </c>
      <c r="H631" s="1">
        <v>0</v>
      </c>
      <c r="I631" s="1">
        <v>0</v>
      </c>
      <c r="J631" s="1">
        <v>0</v>
      </c>
    </row>
    <row r="632" spans="1:10" x14ac:dyDescent="0.25">
      <c r="A632" s="28" t="s">
        <v>430</v>
      </c>
      <c r="B632" s="1" t="s">
        <v>30</v>
      </c>
      <c r="C632" s="1" t="s">
        <v>14</v>
      </c>
      <c r="D632" s="1"/>
      <c r="E632" s="1">
        <v>64</v>
      </c>
      <c r="F632" s="1">
        <v>32</v>
      </c>
      <c r="G632" s="1">
        <v>1</v>
      </c>
      <c r="H632" s="1">
        <v>21</v>
      </c>
      <c r="I632" s="1">
        <v>13</v>
      </c>
      <c r="J632" s="1">
        <v>2</v>
      </c>
    </row>
    <row r="633" spans="1:10" x14ac:dyDescent="0.25">
      <c r="A633" s="28" t="s">
        <v>430</v>
      </c>
      <c r="B633" s="1" t="s">
        <v>30</v>
      </c>
      <c r="C633" s="1" t="s">
        <v>14</v>
      </c>
      <c r="D633" s="1"/>
      <c r="E633" s="1">
        <v>261</v>
      </c>
      <c r="F633" s="1">
        <v>69</v>
      </c>
      <c r="G633" s="1">
        <v>6</v>
      </c>
      <c r="H633" s="1">
        <v>38</v>
      </c>
      <c r="I633" s="1">
        <v>29</v>
      </c>
      <c r="J633" s="1">
        <v>7</v>
      </c>
    </row>
    <row r="634" spans="1:10" x14ac:dyDescent="0.25">
      <c r="A634" s="28" t="s">
        <v>430</v>
      </c>
      <c r="B634" s="1" t="s">
        <v>34</v>
      </c>
      <c r="C634" s="1" t="s">
        <v>29</v>
      </c>
      <c r="D634" s="1"/>
      <c r="E634" s="1">
        <v>311</v>
      </c>
      <c r="F634" s="1">
        <v>54</v>
      </c>
      <c r="G634" s="1">
        <v>7</v>
      </c>
      <c r="H634" s="1">
        <v>16</v>
      </c>
      <c r="I634" s="1">
        <v>49</v>
      </c>
      <c r="J634" s="1">
        <v>3</v>
      </c>
    </row>
    <row r="635" spans="1:10" x14ac:dyDescent="0.25">
      <c r="A635" s="28" t="s">
        <v>430</v>
      </c>
      <c r="B635" s="1" t="s">
        <v>34</v>
      </c>
      <c r="C635" s="1" t="s">
        <v>13</v>
      </c>
      <c r="D635" s="1"/>
      <c r="E635" s="1">
        <v>190</v>
      </c>
      <c r="F635" s="1">
        <v>50</v>
      </c>
      <c r="G635" s="1">
        <v>4</v>
      </c>
      <c r="H635" s="1">
        <v>31</v>
      </c>
      <c r="I635" s="1">
        <v>56</v>
      </c>
      <c r="J635" s="1">
        <v>8</v>
      </c>
    </row>
    <row r="636" spans="1:10" x14ac:dyDescent="0.25">
      <c r="A636" s="28" t="s">
        <v>430</v>
      </c>
      <c r="B636" s="1" t="s">
        <v>34</v>
      </c>
      <c r="C636" s="1" t="s">
        <v>14</v>
      </c>
      <c r="D636" s="1"/>
      <c r="E636" s="1">
        <v>74</v>
      </c>
      <c r="F636" s="1">
        <v>32</v>
      </c>
      <c r="G636" s="1">
        <v>5</v>
      </c>
      <c r="H636" s="1">
        <v>3</v>
      </c>
      <c r="I636" s="1">
        <v>16</v>
      </c>
      <c r="J636" s="1">
        <v>2</v>
      </c>
    </row>
    <row r="637" spans="1:10" x14ac:dyDescent="0.25">
      <c r="A637" s="28" t="s">
        <v>430</v>
      </c>
      <c r="B637" s="1" t="s">
        <v>53</v>
      </c>
      <c r="C637" s="1" t="s">
        <v>15</v>
      </c>
      <c r="D637" s="1"/>
      <c r="E637" s="1">
        <v>166</v>
      </c>
      <c r="F637" s="1">
        <v>68</v>
      </c>
      <c r="G637" s="1">
        <v>5</v>
      </c>
      <c r="H637" s="1">
        <v>12</v>
      </c>
      <c r="I637" s="1">
        <v>11</v>
      </c>
      <c r="J637" s="1">
        <v>0</v>
      </c>
    </row>
    <row r="638" spans="1:10" x14ac:dyDescent="0.25">
      <c r="A638" s="28" t="s">
        <v>430</v>
      </c>
      <c r="B638" s="1" t="s">
        <v>53</v>
      </c>
      <c r="C638" s="1" t="s">
        <v>14</v>
      </c>
      <c r="D638" s="1"/>
      <c r="E638" s="1">
        <v>66</v>
      </c>
      <c r="F638" s="1">
        <v>45</v>
      </c>
      <c r="G638" s="1">
        <v>6</v>
      </c>
      <c r="H638" s="1">
        <v>8</v>
      </c>
      <c r="I638" s="1">
        <v>8</v>
      </c>
      <c r="J638" s="1">
        <v>3</v>
      </c>
    </row>
    <row r="639" spans="1:10" x14ac:dyDescent="0.25">
      <c r="A639" s="28" t="s">
        <v>430</v>
      </c>
      <c r="B639" s="1" t="s">
        <v>53</v>
      </c>
      <c r="C639" s="1" t="s">
        <v>13</v>
      </c>
      <c r="D639" s="1"/>
      <c r="E639" s="1">
        <v>29</v>
      </c>
      <c r="F639" s="1">
        <v>60</v>
      </c>
      <c r="G639" s="1">
        <v>10</v>
      </c>
      <c r="H639" s="1">
        <v>1</v>
      </c>
      <c r="I639" s="1">
        <v>5</v>
      </c>
      <c r="J639" s="1">
        <v>0</v>
      </c>
    </row>
    <row r="640" spans="1:10" x14ac:dyDescent="0.25">
      <c r="A640" s="28" t="s">
        <v>430</v>
      </c>
      <c r="B640" s="1" t="s">
        <v>30</v>
      </c>
      <c r="C640" s="1" t="s">
        <v>13</v>
      </c>
      <c r="D640" s="1" t="s">
        <v>431</v>
      </c>
      <c r="E640" s="1">
        <v>33</v>
      </c>
      <c r="F640" s="1">
        <v>29</v>
      </c>
      <c r="G640" s="1">
        <v>7</v>
      </c>
      <c r="H640" s="1">
        <v>0</v>
      </c>
      <c r="I640" s="1">
        <v>0</v>
      </c>
      <c r="J640" s="1">
        <v>0</v>
      </c>
    </row>
    <row r="641" spans="1:10" x14ac:dyDescent="0.25">
      <c r="A641" s="28" t="s">
        <v>430</v>
      </c>
      <c r="B641" s="1" t="s">
        <v>44</v>
      </c>
      <c r="C641" s="1" t="s">
        <v>14</v>
      </c>
      <c r="D641" s="1"/>
      <c r="E641" s="1">
        <v>201</v>
      </c>
      <c r="F641" s="1">
        <v>87</v>
      </c>
      <c r="G641" s="1">
        <v>8</v>
      </c>
      <c r="H641" s="1">
        <v>9</v>
      </c>
      <c r="I641" s="1">
        <v>10</v>
      </c>
      <c r="J641" s="1">
        <v>2</v>
      </c>
    </row>
    <row r="642" spans="1:10" x14ac:dyDescent="0.25">
      <c r="A642" s="28" t="s">
        <v>430</v>
      </c>
      <c r="B642" s="1" t="s">
        <v>44</v>
      </c>
      <c r="C642" s="1" t="s">
        <v>13</v>
      </c>
      <c r="D642" s="1"/>
      <c r="E642" s="1">
        <v>314</v>
      </c>
      <c r="F642" s="1">
        <v>82</v>
      </c>
      <c r="G642" s="1">
        <v>9</v>
      </c>
      <c r="H642" s="1">
        <v>32</v>
      </c>
      <c r="I642" s="1">
        <v>31</v>
      </c>
      <c r="J642" s="1">
        <v>11</v>
      </c>
    </row>
    <row r="643" spans="1:10" x14ac:dyDescent="0.25">
      <c r="A643" s="28" t="s">
        <v>430</v>
      </c>
      <c r="B643" s="1" t="s">
        <v>44</v>
      </c>
      <c r="C643" s="1" t="s">
        <v>15</v>
      </c>
      <c r="D643" s="1"/>
      <c r="E643" s="1">
        <v>59</v>
      </c>
      <c r="F643" s="1">
        <v>23</v>
      </c>
      <c r="G643" s="1">
        <v>3</v>
      </c>
      <c r="H643" s="1">
        <v>0</v>
      </c>
      <c r="I643" s="1">
        <v>0</v>
      </c>
      <c r="J643" s="1">
        <v>0</v>
      </c>
    </row>
    <row r="644" spans="1:10" x14ac:dyDescent="0.25">
      <c r="A644" s="28" t="s">
        <v>432</v>
      </c>
      <c r="B644" s="1" t="s">
        <v>44</v>
      </c>
      <c r="C644" s="1" t="s">
        <v>13</v>
      </c>
      <c r="D644" s="1"/>
      <c r="E644" s="1">
        <v>249</v>
      </c>
      <c r="F644" s="1">
        <v>54</v>
      </c>
      <c r="G644" s="1">
        <v>10</v>
      </c>
      <c r="H644" s="1">
        <v>28</v>
      </c>
      <c r="I644" s="1">
        <v>43</v>
      </c>
      <c r="J644" s="1">
        <v>6</v>
      </c>
    </row>
    <row r="645" spans="1:10" x14ac:dyDescent="0.25">
      <c r="A645" s="28" t="s">
        <v>432</v>
      </c>
      <c r="B645" s="1" t="s">
        <v>44</v>
      </c>
      <c r="C645" s="1" t="s">
        <v>14</v>
      </c>
      <c r="D645" s="1"/>
      <c r="E645" s="1">
        <v>130</v>
      </c>
      <c r="F645" s="1">
        <v>50</v>
      </c>
      <c r="G645" s="1">
        <v>11</v>
      </c>
      <c r="H645" s="1">
        <v>6</v>
      </c>
      <c r="I645" s="1">
        <v>1</v>
      </c>
      <c r="J645" s="1">
        <v>0</v>
      </c>
    </row>
    <row r="646" spans="1:10" x14ac:dyDescent="0.25">
      <c r="A646" s="28" t="s">
        <v>432</v>
      </c>
      <c r="B646" s="1" t="s">
        <v>44</v>
      </c>
      <c r="C646" s="1" t="s">
        <v>15</v>
      </c>
      <c r="D646" s="1"/>
      <c r="E646" s="1">
        <v>133</v>
      </c>
      <c r="F646" s="1">
        <v>41</v>
      </c>
      <c r="G646" s="1">
        <v>22</v>
      </c>
      <c r="H646" s="1">
        <v>1</v>
      </c>
      <c r="I646" s="1">
        <v>1</v>
      </c>
      <c r="J646" s="1">
        <v>1</v>
      </c>
    </row>
    <row r="647" spans="1:10" x14ac:dyDescent="0.25">
      <c r="A647" s="28" t="s">
        <v>432</v>
      </c>
      <c r="B647" s="1" t="s">
        <v>65</v>
      </c>
      <c r="C647" s="1" t="s">
        <v>13</v>
      </c>
      <c r="D647" s="1"/>
      <c r="E647" s="1">
        <v>72</v>
      </c>
      <c r="F647" s="1">
        <v>50</v>
      </c>
      <c r="G647" s="1">
        <v>4</v>
      </c>
      <c r="H647" s="1">
        <v>19</v>
      </c>
      <c r="I647" s="1">
        <v>26</v>
      </c>
      <c r="J647" s="1">
        <v>2</v>
      </c>
    </row>
    <row r="648" spans="1:10" x14ac:dyDescent="0.25">
      <c r="A648" s="28" t="s">
        <v>432</v>
      </c>
      <c r="B648" s="1" t="s">
        <v>65</v>
      </c>
      <c r="C648" s="1" t="s">
        <v>14</v>
      </c>
      <c r="D648" s="1"/>
      <c r="E648" s="1">
        <v>167</v>
      </c>
      <c r="F648" s="1">
        <v>84</v>
      </c>
      <c r="G648" s="1">
        <v>17</v>
      </c>
      <c r="H648" s="1">
        <v>12</v>
      </c>
      <c r="I648" s="1">
        <v>44</v>
      </c>
      <c r="J648" s="1">
        <v>3</v>
      </c>
    </row>
    <row r="649" spans="1:10" x14ac:dyDescent="0.25">
      <c r="A649" s="28" t="s">
        <v>432</v>
      </c>
      <c r="B649" s="1" t="s">
        <v>65</v>
      </c>
      <c r="C649" s="1" t="s">
        <v>15</v>
      </c>
      <c r="D649" s="1" t="s">
        <v>433</v>
      </c>
      <c r="E649" s="1">
        <v>96</v>
      </c>
      <c r="F649" s="1">
        <v>43</v>
      </c>
      <c r="G649" s="1">
        <v>10</v>
      </c>
      <c r="H649" s="1">
        <v>44</v>
      </c>
      <c r="I649" s="1">
        <v>73</v>
      </c>
      <c r="J649" s="1">
        <v>8</v>
      </c>
    </row>
    <row r="650" spans="1:10" x14ac:dyDescent="0.25">
      <c r="A650" s="28" t="s">
        <v>432</v>
      </c>
      <c r="B650" s="1" t="s">
        <v>34</v>
      </c>
      <c r="C650" s="1" t="s">
        <v>29</v>
      </c>
      <c r="D650" s="1"/>
      <c r="E650" s="1">
        <v>84</v>
      </c>
      <c r="F650" s="1">
        <v>80</v>
      </c>
      <c r="G650" s="1">
        <v>8</v>
      </c>
      <c r="H650" s="1">
        <v>8</v>
      </c>
      <c r="I650" s="1">
        <v>11</v>
      </c>
      <c r="J650" s="1">
        <v>3</v>
      </c>
    </row>
    <row r="651" spans="1:10" x14ac:dyDescent="0.25">
      <c r="A651" s="28" t="s">
        <v>432</v>
      </c>
      <c r="B651" s="1" t="s">
        <v>34</v>
      </c>
      <c r="C651" s="1" t="s">
        <v>14</v>
      </c>
      <c r="D651" s="1"/>
      <c r="E651" s="1">
        <v>285</v>
      </c>
      <c r="F651" s="1">
        <v>100</v>
      </c>
      <c r="G651" s="1">
        <v>11</v>
      </c>
      <c r="H651" s="1">
        <v>20</v>
      </c>
      <c r="I651" s="1">
        <v>25</v>
      </c>
      <c r="J651" s="1">
        <v>1</v>
      </c>
    </row>
    <row r="652" spans="1:10" x14ac:dyDescent="0.25">
      <c r="A652" s="28" t="s">
        <v>432</v>
      </c>
      <c r="B652" s="1" t="s">
        <v>34</v>
      </c>
      <c r="C652" s="1" t="s">
        <v>13</v>
      </c>
      <c r="D652" s="1"/>
      <c r="E652" s="1">
        <v>132</v>
      </c>
      <c r="F652" s="1">
        <v>63</v>
      </c>
      <c r="G652" s="1">
        <v>6</v>
      </c>
      <c r="H652" s="1">
        <v>36</v>
      </c>
      <c r="I652" s="1">
        <v>30</v>
      </c>
      <c r="J652" s="1">
        <v>1</v>
      </c>
    </row>
    <row r="653" spans="1:10" x14ac:dyDescent="0.25">
      <c r="A653" s="28" t="s">
        <v>432</v>
      </c>
      <c r="B653" s="1" t="s">
        <v>83</v>
      </c>
      <c r="C653" s="1" t="s">
        <v>14</v>
      </c>
      <c r="D653" s="1"/>
      <c r="E653" s="1">
        <v>200</v>
      </c>
      <c r="F653" s="1">
        <v>55</v>
      </c>
      <c r="G653" s="1">
        <v>5</v>
      </c>
      <c r="H653" s="1">
        <v>20</v>
      </c>
      <c r="I653" s="1">
        <v>23</v>
      </c>
      <c r="J653" s="1">
        <v>5</v>
      </c>
    </row>
    <row r="654" spans="1:10" x14ac:dyDescent="0.25">
      <c r="A654" s="28" t="s">
        <v>432</v>
      </c>
      <c r="B654" s="1" t="s">
        <v>110</v>
      </c>
      <c r="C654" s="1" t="s">
        <v>13</v>
      </c>
      <c r="D654" s="1"/>
      <c r="E654" s="1">
        <v>97</v>
      </c>
      <c r="F654" s="1">
        <v>37</v>
      </c>
      <c r="G654" s="1">
        <v>0</v>
      </c>
      <c r="H654" s="1">
        <v>6</v>
      </c>
      <c r="I654" s="1">
        <v>2</v>
      </c>
      <c r="J654" s="1">
        <v>0</v>
      </c>
    </row>
    <row r="655" spans="1:10" x14ac:dyDescent="0.25">
      <c r="A655" s="28" t="s">
        <v>432</v>
      </c>
      <c r="B655" s="1" t="s">
        <v>110</v>
      </c>
      <c r="C655" s="1" t="s">
        <v>14</v>
      </c>
      <c r="D655" s="1"/>
      <c r="E655" s="1">
        <v>210</v>
      </c>
      <c r="F655" s="1">
        <v>34</v>
      </c>
      <c r="G655" s="1">
        <v>4</v>
      </c>
      <c r="H655" s="1">
        <v>12</v>
      </c>
      <c r="I655" s="1">
        <v>5</v>
      </c>
      <c r="J655" s="1">
        <v>3</v>
      </c>
    </row>
    <row r="656" spans="1:10" x14ac:dyDescent="0.25">
      <c r="A656" s="28" t="s">
        <v>432</v>
      </c>
      <c r="B656" s="1" t="s">
        <v>110</v>
      </c>
      <c r="C656" s="1" t="s">
        <v>14</v>
      </c>
      <c r="D656" s="1"/>
      <c r="E656" s="1">
        <v>47</v>
      </c>
      <c r="F656" s="1">
        <v>22</v>
      </c>
      <c r="G656" s="1">
        <v>5</v>
      </c>
      <c r="H656" s="1">
        <v>10</v>
      </c>
      <c r="I656" s="1">
        <v>4</v>
      </c>
      <c r="J656" s="1">
        <v>0</v>
      </c>
    </row>
    <row r="657" spans="1:10" x14ac:dyDescent="0.25">
      <c r="A657" s="28" t="s">
        <v>434</v>
      </c>
      <c r="B657" s="1" t="s">
        <v>24</v>
      </c>
      <c r="C657" s="1" t="s">
        <v>14</v>
      </c>
      <c r="D657" s="1"/>
      <c r="E657" s="1">
        <v>219</v>
      </c>
      <c r="F657" s="1">
        <v>16</v>
      </c>
      <c r="G657" s="1">
        <v>3</v>
      </c>
      <c r="H657" s="1">
        <v>8</v>
      </c>
      <c r="I657" s="1">
        <v>4</v>
      </c>
      <c r="J657" s="1">
        <v>1</v>
      </c>
    </row>
    <row r="658" spans="1:10" x14ac:dyDescent="0.25">
      <c r="A658" s="28" t="s">
        <v>434</v>
      </c>
      <c r="B658" s="1" t="s">
        <v>24</v>
      </c>
      <c r="C658" s="1" t="s">
        <v>15</v>
      </c>
      <c r="D658" s="1"/>
      <c r="E658" s="1">
        <v>141</v>
      </c>
      <c r="F658" s="1">
        <v>10</v>
      </c>
      <c r="G658" s="1">
        <v>1</v>
      </c>
      <c r="H658" s="1">
        <v>12</v>
      </c>
      <c r="I658" s="1">
        <v>8</v>
      </c>
      <c r="J658" s="1">
        <v>0</v>
      </c>
    </row>
    <row r="659" spans="1:10" x14ac:dyDescent="0.25">
      <c r="A659" s="28" t="s">
        <v>434</v>
      </c>
      <c r="B659" s="1" t="s">
        <v>24</v>
      </c>
      <c r="C659" s="1" t="s">
        <v>14</v>
      </c>
      <c r="D659" s="1"/>
      <c r="E659" s="1">
        <v>69</v>
      </c>
      <c r="F659" s="1">
        <v>19</v>
      </c>
      <c r="G659" s="1">
        <v>2</v>
      </c>
      <c r="H659" s="1">
        <v>7</v>
      </c>
      <c r="I659" s="1">
        <v>3</v>
      </c>
      <c r="J659" s="1">
        <v>0</v>
      </c>
    </row>
    <row r="660" spans="1:10" x14ac:dyDescent="0.25">
      <c r="A660" s="28" t="s">
        <v>434</v>
      </c>
      <c r="B660" s="1" t="s">
        <v>53</v>
      </c>
      <c r="C660" s="1" t="s">
        <v>15</v>
      </c>
      <c r="D660" s="1"/>
      <c r="E660" s="1">
        <v>50</v>
      </c>
      <c r="F660" s="1">
        <v>35</v>
      </c>
      <c r="G660" s="1">
        <v>0</v>
      </c>
      <c r="H660" s="1">
        <v>4</v>
      </c>
      <c r="I660" s="1">
        <v>2</v>
      </c>
      <c r="J660" s="1">
        <v>0</v>
      </c>
    </row>
    <row r="661" spans="1:10" x14ac:dyDescent="0.25">
      <c r="A661" s="28" t="s">
        <v>434</v>
      </c>
      <c r="B661" s="1" t="s">
        <v>53</v>
      </c>
      <c r="C661" s="1" t="s">
        <v>14</v>
      </c>
      <c r="D661" s="1"/>
      <c r="E661" s="1">
        <v>59</v>
      </c>
      <c r="F661" s="1">
        <v>30</v>
      </c>
      <c r="G661" s="1">
        <v>0</v>
      </c>
      <c r="H661" s="1">
        <v>11</v>
      </c>
      <c r="I661" s="1">
        <v>5</v>
      </c>
      <c r="J661" s="1">
        <v>0</v>
      </c>
    </row>
    <row r="662" spans="1:10" x14ac:dyDescent="0.25">
      <c r="A662" s="28" t="s">
        <v>434</v>
      </c>
      <c r="B662" s="1" t="s">
        <v>53</v>
      </c>
      <c r="C662" s="1" t="s">
        <v>13</v>
      </c>
      <c r="D662" s="1"/>
      <c r="E662" s="1">
        <v>60</v>
      </c>
      <c r="F662" s="1">
        <v>15</v>
      </c>
      <c r="G662" s="1">
        <v>3</v>
      </c>
      <c r="H662" s="1">
        <v>2</v>
      </c>
      <c r="I662" s="1">
        <v>2</v>
      </c>
      <c r="J662" s="1">
        <v>0</v>
      </c>
    </row>
    <row r="663" spans="1:10" x14ac:dyDescent="0.25">
      <c r="A663" s="28" t="s">
        <v>434</v>
      </c>
      <c r="B663" s="1" t="s">
        <v>83</v>
      </c>
      <c r="C663" s="1" t="s">
        <v>14</v>
      </c>
      <c r="D663" s="1"/>
      <c r="E663" s="1">
        <v>132</v>
      </c>
      <c r="F663" s="1">
        <v>75</v>
      </c>
      <c r="G663" s="1">
        <v>7</v>
      </c>
      <c r="H663" s="1">
        <v>24</v>
      </c>
      <c r="I663" s="1">
        <v>23</v>
      </c>
      <c r="J663" s="1">
        <v>5</v>
      </c>
    </row>
    <row r="664" spans="1:10" x14ac:dyDescent="0.25">
      <c r="A664" s="28" t="s">
        <v>434</v>
      </c>
      <c r="B664" s="1" t="s">
        <v>83</v>
      </c>
      <c r="C664" s="1" t="s">
        <v>14</v>
      </c>
      <c r="D664" s="1" t="s">
        <v>435</v>
      </c>
      <c r="E664" s="1">
        <v>198</v>
      </c>
      <c r="F664" s="1">
        <v>83</v>
      </c>
      <c r="G664" s="1">
        <v>12</v>
      </c>
      <c r="H664" s="1">
        <v>59</v>
      </c>
      <c r="I664" s="1">
        <v>59</v>
      </c>
      <c r="J664" s="1">
        <v>12</v>
      </c>
    </row>
    <row r="665" spans="1:10" x14ac:dyDescent="0.25">
      <c r="A665" s="28" t="s">
        <v>434</v>
      </c>
      <c r="B665" s="1" t="s">
        <v>83</v>
      </c>
      <c r="C665" s="1" t="s">
        <v>14</v>
      </c>
      <c r="D665" s="1"/>
      <c r="E665" s="1">
        <v>70</v>
      </c>
      <c r="F665" s="1">
        <v>27</v>
      </c>
      <c r="G665" s="1">
        <v>0</v>
      </c>
      <c r="H665" s="1">
        <v>17</v>
      </c>
      <c r="I665" s="1">
        <v>10</v>
      </c>
      <c r="J665" s="1">
        <v>2</v>
      </c>
    </row>
    <row r="666" spans="1:10" x14ac:dyDescent="0.25">
      <c r="A666" s="28" t="s">
        <v>434</v>
      </c>
      <c r="B666" s="1" t="s">
        <v>36</v>
      </c>
      <c r="C666" s="1" t="s">
        <v>15</v>
      </c>
      <c r="D666" s="1"/>
      <c r="E666" s="1">
        <v>97</v>
      </c>
      <c r="F666" s="1">
        <v>48</v>
      </c>
      <c r="G666" s="1">
        <v>9</v>
      </c>
      <c r="H666" s="1">
        <v>13</v>
      </c>
      <c r="I666" s="1">
        <v>28</v>
      </c>
      <c r="J666" s="1">
        <v>2</v>
      </c>
    </row>
    <row r="667" spans="1:10" x14ac:dyDescent="0.25">
      <c r="A667" s="28" t="s">
        <v>434</v>
      </c>
      <c r="B667" s="1" t="s">
        <v>36</v>
      </c>
      <c r="C667" s="1" t="s">
        <v>14</v>
      </c>
      <c r="D667" s="1"/>
      <c r="E667" s="1">
        <v>72</v>
      </c>
      <c r="F667" s="1">
        <v>26</v>
      </c>
      <c r="G667" s="1">
        <v>3</v>
      </c>
      <c r="H667" s="1">
        <v>7</v>
      </c>
      <c r="I667" s="1">
        <v>15</v>
      </c>
      <c r="J667" s="1">
        <v>0</v>
      </c>
    </row>
    <row r="668" spans="1:10" x14ac:dyDescent="0.25">
      <c r="A668" s="28" t="s">
        <v>434</v>
      </c>
      <c r="B668" s="1" t="s">
        <v>36</v>
      </c>
      <c r="C668" s="1" t="s">
        <v>29</v>
      </c>
      <c r="D668" s="1"/>
      <c r="E668" s="1">
        <v>45</v>
      </c>
      <c r="F668" s="1">
        <v>24</v>
      </c>
      <c r="G668" s="1">
        <v>2</v>
      </c>
      <c r="H668" s="1">
        <v>1</v>
      </c>
      <c r="I668" s="1">
        <v>3</v>
      </c>
      <c r="J668" s="1">
        <v>0</v>
      </c>
    </row>
    <row r="669" spans="1:10" x14ac:dyDescent="0.25">
      <c r="A669" s="28" t="s">
        <v>437</v>
      </c>
      <c r="B669" s="1" t="s">
        <v>61</v>
      </c>
      <c r="C669" s="1" t="s">
        <v>15</v>
      </c>
      <c r="D669" s="1"/>
      <c r="E669" s="1">
        <v>188</v>
      </c>
      <c r="F669" s="1">
        <v>39</v>
      </c>
      <c r="G669" s="1">
        <v>3</v>
      </c>
      <c r="H669" s="1">
        <v>34</v>
      </c>
      <c r="I669" s="1">
        <v>26</v>
      </c>
      <c r="J669" s="1">
        <v>4</v>
      </c>
    </row>
    <row r="670" spans="1:10" x14ac:dyDescent="0.25">
      <c r="A670" s="28" t="s">
        <v>437</v>
      </c>
      <c r="B670" s="1" t="s">
        <v>65</v>
      </c>
      <c r="C670" s="1" t="s">
        <v>15</v>
      </c>
      <c r="D670" s="1"/>
      <c r="E670" s="1">
        <v>132</v>
      </c>
      <c r="F670" s="1">
        <v>35</v>
      </c>
      <c r="G670" s="1">
        <v>7</v>
      </c>
      <c r="H670" s="1">
        <v>22</v>
      </c>
      <c r="I670" s="1">
        <v>28</v>
      </c>
      <c r="J670" s="1">
        <v>8</v>
      </c>
    </row>
    <row r="671" spans="1:10" x14ac:dyDescent="0.25">
      <c r="A671" s="28" t="s">
        <v>437</v>
      </c>
      <c r="B671" s="1" t="s">
        <v>65</v>
      </c>
      <c r="C671" s="1" t="s">
        <v>14</v>
      </c>
      <c r="D671" s="1"/>
      <c r="E671" s="1">
        <v>114</v>
      </c>
      <c r="F671" s="1">
        <v>47</v>
      </c>
      <c r="G671" s="1">
        <v>11</v>
      </c>
      <c r="H671" s="1">
        <v>34</v>
      </c>
      <c r="I671" s="1">
        <v>39</v>
      </c>
      <c r="J671" s="1">
        <v>29</v>
      </c>
    </row>
    <row r="672" spans="1:10" x14ac:dyDescent="0.25">
      <c r="A672" s="28" t="s">
        <v>437</v>
      </c>
      <c r="B672" s="1" t="s">
        <v>65</v>
      </c>
      <c r="C672" s="1" t="s">
        <v>13</v>
      </c>
      <c r="D672" s="1"/>
      <c r="E672" s="1">
        <v>62</v>
      </c>
      <c r="F672" s="1">
        <v>94</v>
      </c>
      <c r="G672" s="1">
        <v>2</v>
      </c>
      <c r="H672" s="1">
        <v>19</v>
      </c>
      <c r="I672" s="1">
        <v>48</v>
      </c>
      <c r="J672" s="1">
        <v>2</v>
      </c>
    </row>
    <row r="673" spans="1:10" x14ac:dyDescent="0.25">
      <c r="A673" s="28" t="s">
        <v>437</v>
      </c>
      <c r="B673" s="1" t="s">
        <v>36</v>
      </c>
      <c r="C673" s="1" t="s">
        <v>15</v>
      </c>
      <c r="D673" s="1"/>
      <c r="E673" s="1">
        <v>230</v>
      </c>
      <c r="F673" s="1">
        <v>30</v>
      </c>
      <c r="G673" s="1">
        <v>1</v>
      </c>
      <c r="H673" s="1">
        <v>26</v>
      </c>
      <c r="I673" s="1">
        <v>33</v>
      </c>
      <c r="J673" s="1">
        <v>1</v>
      </c>
    </row>
    <row r="674" spans="1:10" x14ac:dyDescent="0.25">
      <c r="A674" s="28" t="s">
        <v>437</v>
      </c>
      <c r="B674" s="1" t="s">
        <v>36</v>
      </c>
      <c r="C674" s="1" t="s">
        <v>14</v>
      </c>
      <c r="D674" s="1"/>
      <c r="E674" s="1">
        <v>301</v>
      </c>
      <c r="F674" s="1">
        <v>52</v>
      </c>
      <c r="G674" s="1">
        <v>7</v>
      </c>
      <c r="H674" s="1">
        <v>15</v>
      </c>
      <c r="I674" s="1">
        <v>21</v>
      </c>
      <c r="J674" s="1">
        <v>3</v>
      </c>
    </row>
    <row r="675" spans="1:10" x14ac:dyDescent="0.25">
      <c r="A675" s="28" t="s">
        <v>437</v>
      </c>
      <c r="B675" s="1" t="s">
        <v>36</v>
      </c>
      <c r="C675" s="1" t="s">
        <v>29</v>
      </c>
      <c r="D675" s="1"/>
      <c r="E675" s="1">
        <v>347</v>
      </c>
      <c r="F675" s="1">
        <v>38</v>
      </c>
      <c r="G675" s="1">
        <v>6</v>
      </c>
      <c r="H675" s="1">
        <v>8</v>
      </c>
      <c r="I675" s="1">
        <v>8</v>
      </c>
      <c r="J675" s="1">
        <v>0</v>
      </c>
    </row>
    <row r="676" spans="1:10" x14ac:dyDescent="0.25">
      <c r="A676" s="28" t="s">
        <v>437</v>
      </c>
      <c r="B676" s="1" t="s">
        <v>61</v>
      </c>
      <c r="C676" s="1" t="s">
        <v>14</v>
      </c>
      <c r="D676" s="1"/>
      <c r="E676" s="1">
        <v>288</v>
      </c>
      <c r="F676" s="1">
        <v>82</v>
      </c>
      <c r="G676" s="1">
        <v>18</v>
      </c>
      <c r="H676" s="1">
        <v>26</v>
      </c>
      <c r="I676" s="1">
        <v>31</v>
      </c>
      <c r="J676" s="1">
        <v>1</v>
      </c>
    </row>
    <row r="677" spans="1:10" x14ac:dyDescent="0.25">
      <c r="A677" s="28" t="s">
        <v>437</v>
      </c>
      <c r="B677" s="1" t="s">
        <v>61</v>
      </c>
      <c r="C677" s="1" t="s">
        <v>14</v>
      </c>
      <c r="D677" s="1"/>
      <c r="E677" s="1">
        <v>122</v>
      </c>
      <c r="F677" s="1">
        <v>21</v>
      </c>
      <c r="G677" s="1">
        <v>7</v>
      </c>
      <c r="H677" s="1">
        <v>3</v>
      </c>
      <c r="I677" s="1">
        <v>3</v>
      </c>
      <c r="J677" s="1">
        <v>0</v>
      </c>
    </row>
    <row r="678" spans="1:10" x14ac:dyDescent="0.25">
      <c r="A678" s="28" t="s">
        <v>438</v>
      </c>
      <c r="B678" s="1" t="s">
        <v>16</v>
      </c>
      <c r="C678" s="1" t="s">
        <v>14</v>
      </c>
      <c r="D678" s="1"/>
      <c r="E678" s="1">
        <v>98</v>
      </c>
      <c r="F678" s="1">
        <v>42</v>
      </c>
      <c r="G678" s="1">
        <v>7</v>
      </c>
      <c r="H678" s="1">
        <v>22</v>
      </c>
      <c r="I678" s="1">
        <v>35</v>
      </c>
      <c r="J678" s="1">
        <v>5</v>
      </c>
    </row>
    <row r="679" spans="1:10" x14ac:dyDescent="0.25">
      <c r="A679" s="28" t="s">
        <v>438</v>
      </c>
      <c r="B679" s="1" t="s">
        <v>16</v>
      </c>
      <c r="C679" s="1" t="s">
        <v>13</v>
      </c>
      <c r="D679" s="1"/>
      <c r="E679" s="1">
        <v>110</v>
      </c>
      <c r="F679" s="1">
        <v>26</v>
      </c>
      <c r="G679" s="1">
        <v>7</v>
      </c>
      <c r="H679" s="1">
        <v>25</v>
      </c>
      <c r="I679" s="1">
        <v>42</v>
      </c>
      <c r="J679" s="1">
        <v>7</v>
      </c>
    </row>
    <row r="680" spans="1:10" x14ac:dyDescent="0.25">
      <c r="A680" s="28" t="s">
        <v>438</v>
      </c>
      <c r="B680" s="1" t="s">
        <v>16</v>
      </c>
      <c r="C680" s="1" t="s">
        <v>15</v>
      </c>
      <c r="D680" s="1"/>
      <c r="E680" s="1">
        <v>123</v>
      </c>
      <c r="F680" s="1">
        <v>39</v>
      </c>
      <c r="G680" s="1">
        <v>9</v>
      </c>
      <c r="H680" s="1">
        <v>3</v>
      </c>
      <c r="I680" s="1">
        <v>15</v>
      </c>
      <c r="J680" s="1">
        <v>1</v>
      </c>
    </row>
    <row r="681" spans="1:10" x14ac:dyDescent="0.25">
      <c r="A681" s="28" t="s">
        <v>438</v>
      </c>
      <c r="B681" s="1" t="s">
        <v>40</v>
      </c>
      <c r="C681" s="1" t="s">
        <v>14</v>
      </c>
      <c r="D681" s="1"/>
      <c r="E681" s="1">
        <v>256</v>
      </c>
      <c r="F681" s="1">
        <v>42</v>
      </c>
      <c r="G681" s="1">
        <v>18</v>
      </c>
      <c r="H681" s="1">
        <v>34</v>
      </c>
      <c r="I681" s="1">
        <v>14</v>
      </c>
      <c r="J681" s="1">
        <v>5</v>
      </c>
    </row>
    <row r="682" spans="1:10" x14ac:dyDescent="0.25">
      <c r="A682" s="28" t="s">
        <v>438</v>
      </c>
      <c r="B682" s="1" t="s">
        <v>40</v>
      </c>
      <c r="C682" s="1" t="s">
        <v>14</v>
      </c>
      <c r="D682" s="1"/>
      <c r="E682" s="1">
        <v>128</v>
      </c>
      <c r="F682" s="1">
        <v>36</v>
      </c>
      <c r="G682" s="1">
        <v>11</v>
      </c>
      <c r="H682" s="1">
        <v>7</v>
      </c>
      <c r="I682" s="1">
        <v>8</v>
      </c>
      <c r="J682" s="1">
        <v>1</v>
      </c>
    </row>
    <row r="683" spans="1:10" x14ac:dyDescent="0.25">
      <c r="A683" s="28" t="s">
        <v>438</v>
      </c>
      <c r="B683" s="1" t="s">
        <v>40</v>
      </c>
      <c r="C683" s="1" t="s">
        <v>13</v>
      </c>
      <c r="D683" s="1"/>
      <c r="E683" s="1">
        <v>66</v>
      </c>
      <c r="F683" s="1">
        <v>20</v>
      </c>
      <c r="G683" s="1">
        <v>16</v>
      </c>
      <c r="H683" s="1">
        <v>14</v>
      </c>
      <c r="I683" s="1">
        <v>46</v>
      </c>
      <c r="J683" s="1">
        <v>6</v>
      </c>
    </row>
    <row r="684" spans="1:10" x14ac:dyDescent="0.25">
      <c r="A684" s="28" t="s">
        <v>438</v>
      </c>
      <c r="B684" s="1" t="s">
        <v>44</v>
      </c>
      <c r="C684" s="1" t="s">
        <v>13</v>
      </c>
      <c r="D684" s="1"/>
      <c r="E684" s="1">
        <v>61</v>
      </c>
      <c r="F684" s="1">
        <v>36</v>
      </c>
      <c r="G684" s="1">
        <v>3</v>
      </c>
      <c r="H684" s="1">
        <v>20</v>
      </c>
      <c r="I684" s="1">
        <v>29</v>
      </c>
      <c r="J684" s="1">
        <v>6</v>
      </c>
    </row>
    <row r="685" spans="1:10" x14ac:dyDescent="0.25">
      <c r="A685" s="28" t="s">
        <v>438</v>
      </c>
      <c r="B685" s="1" t="s">
        <v>44</v>
      </c>
      <c r="C685" s="1" t="s">
        <v>14</v>
      </c>
      <c r="D685" s="1"/>
      <c r="E685" s="1">
        <v>92</v>
      </c>
      <c r="F685" s="1">
        <v>57</v>
      </c>
      <c r="G685" s="1">
        <v>4</v>
      </c>
      <c r="H685" s="1">
        <v>8</v>
      </c>
      <c r="I685" s="1">
        <v>16</v>
      </c>
      <c r="J685" s="1">
        <v>3</v>
      </c>
    </row>
    <row r="686" spans="1:10" x14ac:dyDescent="0.25">
      <c r="A686" s="28" t="s">
        <v>438</v>
      </c>
      <c r="B686" s="1" t="s">
        <v>44</v>
      </c>
      <c r="C686" s="1" t="s">
        <v>15</v>
      </c>
      <c r="D686" s="1"/>
      <c r="E686" s="1">
        <v>49</v>
      </c>
      <c r="F686" s="1">
        <v>57</v>
      </c>
      <c r="G686" s="1">
        <v>3</v>
      </c>
      <c r="H686" s="1">
        <v>1</v>
      </c>
      <c r="I686" s="1">
        <v>0</v>
      </c>
      <c r="J686" s="1">
        <v>0</v>
      </c>
    </row>
    <row r="687" spans="1:10" x14ac:dyDescent="0.25">
      <c r="A687" s="28" t="s">
        <v>439</v>
      </c>
      <c r="B687" s="1" t="s">
        <v>67</v>
      </c>
      <c r="C687" s="1" t="s">
        <v>13</v>
      </c>
      <c r="D687" s="1"/>
      <c r="E687" s="1">
        <v>49</v>
      </c>
      <c r="F687" s="1">
        <v>24</v>
      </c>
      <c r="G687" s="1">
        <v>9</v>
      </c>
      <c r="H687" s="1">
        <v>1</v>
      </c>
      <c r="I687" s="1">
        <v>2</v>
      </c>
      <c r="J687" s="1">
        <v>0</v>
      </c>
    </row>
    <row r="688" spans="1:10" x14ac:dyDescent="0.25">
      <c r="A688" s="28" t="s">
        <v>439</v>
      </c>
      <c r="B688" s="1" t="s">
        <v>67</v>
      </c>
      <c r="C688" s="1" t="s">
        <v>15</v>
      </c>
      <c r="D688" s="1"/>
      <c r="E688" s="1">
        <v>43</v>
      </c>
      <c r="F688" s="1">
        <v>30</v>
      </c>
      <c r="G688" s="1">
        <v>16</v>
      </c>
      <c r="H688" s="1">
        <v>8</v>
      </c>
      <c r="I688" s="1">
        <v>6</v>
      </c>
      <c r="J688" s="1">
        <v>2</v>
      </c>
    </row>
    <row r="689" spans="1:10" x14ac:dyDescent="0.25">
      <c r="A689" s="28" t="s">
        <v>439</v>
      </c>
      <c r="B689" s="1" t="s">
        <v>67</v>
      </c>
      <c r="C689" s="1" t="s">
        <v>14</v>
      </c>
      <c r="D689" s="1"/>
      <c r="E689" s="1">
        <v>262</v>
      </c>
      <c r="F689" s="1">
        <v>130</v>
      </c>
      <c r="G689" s="1">
        <v>29</v>
      </c>
      <c r="H689" s="1">
        <v>43</v>
      </c>
      <c r="I689" s="1">
        <v>73</v>
      </c>
      <c r="J689" s="1">
        <v>15</v>
      </c>
    </row>
    <row r="690" spans="1:10" x14ac:dyDescent="0.25">
      <c r="A690" s="28" t="s">
        <v>439</v>
      </c>
      <c r="B690" s="1" t="s">
        <v>80</v>
      </c>
      <c r="C690" s="1" t="s">
        <v>14</v>
      </c>
      <c r="D690" s="1"/>
      <c r="E690" s="1">
        <v>116</v>
      </c>
      <c r="F690" s="1">
        <v>131</v>
      </c>
      <c r="G690" s="1">
        <v>14</v>
      </c>
      <c r="H690" s="1">
        <v>11</v>
      </c>
      <c r="I690" s="1">
        <v>29</v>
      </c>
      <c r="J690" s="1">
        <v>10</v>
      </c>
    </row>
    <row r="691" spans="1:10" x14ac:dyDescent="0.25">
      <c r="A691" s="28" t="s">
        <v>439</v>
      </c>
      <c r="B691" s="1" t="s">
        <v>80</v>
      </c>
      <c r="C691" s="1" t="s">
        <v>14</v>
      </c>
      <c r="D691" s="1"/>
      <c r="E691" s="1">
        <v>58</v>
      </c>
      <c r="F691" s="1">
        <v>81</v>
      </c>
      <c r="G691" s="1">
        <v>24</v>
      </c>
      <c r="H691" s="1">
        <v>4</v>
      </c>
      <c r="I691" s="1">
        <v>10</v>
      </c>
      <c r="J691" s="1">
        <v>1</v>
      </c>
    </row>
    <row r="692" spans="1:10" x14ac:dyDescent="0.25">
      <c r="A692" s="28" t="s">
        <v>439</v>
      </c>
      <c r="B692" s="1" t="s">
        <v>80</v>
      </c>
      <c r="C692" s="1" t="s">
        <v>15</v>
      </c>
      <c r="D692" s="1"/>
      <c r="E692" s="1">
        <v>214</v>
      </c>
      <c r="F692" s="1">
        <v>66</v>
      </c>
      <c r="G692" s="1">
        <v>6</v>
      </c>
      <c r="H692" s="1">
        <v>14</v>
      </c>
      <c r="I692" s="1">
        <v>21</v>
      </c>
      <c r="J692" s="1">
        <v>2</v>
      </c>
    </row>
    <row r="693" spans="1:10" x14ac:dyDescent="0.25">
      <c r="A693" s="28" t="s">
        <v>439</v>
      </c>
      <c r="B693" s="1" t="s">
        <v>18</v>
      </c>
      <c r="C693" s="1" t="s">
        <v>14</v>
      </c>
      <c r="D693" s="1"/>
      <c r="E693" s="1">
        <v>127</v>
      </c>
      <c r="F693" s="1">
        <v>43</v>
      </c>
      <c r="G693" s="1">
        <v>24</v>
      </c>
      <c r="H693" s="1">
        <v>8</v>
      </c>
      <c r="I693" s="1">
        <v>24</v>
      </c>
      <c r="J693" s="1">
        <v>4</v>
      </c>
    </row>
    <row r="694" spans="1:10" x14ac:dyDescent="0.25">
      <c r="A694" s="28" t="s">
        <v>439</v>
      </c>
      <c r="B694" s="1" t="s">
        <v>18</v>
      </c>
      <c r="C694" s="1" t="s">
        <v>15</v>
      </c>
      <c r="D694" s="1"/>
      <c r="E694" s="1">
        <v>267</v>
      </c>
      <c r="F694" s="1">
        <v>59</v>
      </c>
      <c r="G694" s="1">
        <v>7</v>
      </c>
      <c r="H694" s="1">
        <v>10</v>
      </c>
      <c r="I694" s="1">
        <v>21</v>
      </c>
      <c r="J694" s="1">
        <v>4</v>
      </c>
    </row>
    <row r="695" spans="1:10" x14ac:dyDescent="0.25">
      <c r="A695" s="28" t="s">
        <v>439</v>
      </c>
      <c r="B695" s="1" t="s">
        <v>18</v>
      </c>
      <c r="C695" s="1" t="s">
        <v>13</v>
      </c>
      <c r="D695" s="1"/>
      <c r="E695" s="1">
        <v>120</v>
      </c>
      <c r="F695" s="1">
        <v>55</v>
      </c>
      <c r="G695" s="1">
        <v>24</v>
      </c>
      <c r="H695" s="1">
        <v>34</v>
      </c>
      <c r="I695" s="1">
        <v>52</v>
      </c>
      <c r="J695" s="1">
        <v>18</v>
      </c>
    </row>
    <row r="696" spans="1:10" x14ac:dyDescent="0.25">
      <c r="A696" s="28" t="s">
        <v>440</v>
      </c>
      <c r="B696" s="1" t="s">
        <v>11</v>
      </c>
      <c r="C696" s="1" t="s">
        <v>13</v>
      </c>
      <c r="D696" s="1"/>
      <c r="E696" s="1">
        <v>42</v>
      </c>
      <c r="F696" s="1">
        <v>30</v>
      </c>
      <c r="G696" s="1">
        <v>10</v>
      </c>
      <c r="H696" s="1">
        <v>4</v>
      </c>
      <c r="I696" s="1">
        <v>11</v>
      </c>
      <c r="J696" s="1">
        <v>5</v>
      </c>
    </row>
    <row r="697" spans="1:10" x14ac:dyDescent="0.25">
      <c r="A697" s="28" t="s">
        <v>440</v>
      </c>
      <c r="B697" s="1" t="s">
        <v>11</v>
      </c>
      <c r="C697" s="1" t="s">
        <v>14</v>
      </c>
      <c r="D697" s="1"/>
      <c r="E697" s="1">
        <v>69</v>
      </c>
      <c r="F697" s="1">
        <v>35</v>
      </c>
      <c r="G697" s="1">
        <v>6</v>
      </c>
      <c r="H697" s="1">
        <v>7</v>
      </c>
      <c r="I697" s="1">
        <v>8</v>
      </c>
      <c r="J697" s="1">
        <v>8</v>
      </c>
    </row>
    <row r="698" spans="1:10" x14ac:dyDescent="0.25">
      <c r="A698" s="28" t="s">
        <v>440</v>
      </c>
      <c r="B698" s="1" t="s">
        <v>11</v>
      </c>
      <c r="C698" s="1" t="s">
        <v>14</v>
      </c>
      <c r="D698" s="1"/>
      <c r="E698" s="1">
        <v>91</v>
      </c>
      <c r="F698" s="1">
        <v>79</v>
      </c>
      <c r="G698" s="1">
        <v>17</v>
      </c>
      <c r="H698" s="1">
        <v>18</v>
      </c>
      <c r="I698" s="1">
        <v>33</v>
      </c>
      <c r="J698" s="1">
        <v>9</v>
      </c>
    </row>
    <row r="699" spans="1:10" x14ac:dyDescent="0.25">
      <c r="A699" s="28" t="s">
        <v>440</v>
      </c>
      <c r="B699" s="1" t="s">
        <v>110</v>
      </c>
      <c r="C699" s="1" t="s">
        <v>13</v>
      </c>
      <c r="D699" s="1"/>
      <c r="E699" s="1">
        <v>36</v>
      </c>
      <c r="F699" s="1">
        <v>22</v>
      </c>
      <c r="G699" s="1">
        <v>10</v>
      </c>
      <c r="H699" s="1">
        <v>6</v>
      </c>
      <c r="I699" s="1">
        <v>8</v>
      </c>
      <c r="J699" s="1">
        <v>0</v>
      </c>
    </row>
    <row r="700" spans="1:10" x14ac:dyDescent="0.25">
      <c r="A700" s="28" t="s">
        <v>440</v>
      </c>
      <c r="B700" s="1" t="s">
        <v>110</v>
      </c>
      <c r="C700" s="1" t="s">
        <v>15</v>
      </c>
      <c r="D700" s="1"/>
      <c r="E700" s="1">
        <v>151</v>
      </c>
      <c r="F700" s="1">
        <v>64</v>
      </c>
      <c r="G700" s="1">
        <v>9</v>
      </c>
      <c r="H700" s="1">
        <v>12</v>
      </c>
      <c r="I700" s="1">
        <v>16</v>
      </c>
      <c r="J700" s="1">
        <v>2</v>
      </c>
    </row>
    <row r="701" spans="1:10" x14ac:dyDescent="0.25">
      <c r="A701" s="28" t="s">
        <v>440</v>
      </c>
      <c r="B701" s="1" t="s">
        <v>110</v>
      </c>
      <c r="C701" s="1" t="s">
        <v>14</v>
      </c>
      <c r="D701" s="1"/>
      <c r="E701" s="1">
        <v>58</v>
      </c>
      <c r="F701" s="1">
        <v>22</v>
      </c>
      <c r="G701" s="1">
        <v>8</v>
      </c>
      <c r="H701" s="1">
        <v>17</v>
      </c>
      <c r="I701" s="1">
        <v>9</v>
      </c>
      <c r="J701" s="1">
        <v>3</v>
      </c>
    </row>
    <row r="702" spans="1:10" x14ac:dyDescent="0.25">
      <c r="A702" s="28" t="s">
        <v>441</v>
      </c>
      <c r="B702" s="1" t="s">
        <v>40</v>
      </c>
      <c r="C702" s="1" t="s">
        <v>14</v>
      </c>
      <c r="D702" s="1"/>
      <c r="E702" s="1">
        <v>139</v>
      </c>
      <c r="F702" s="1">
        <v>47</v>
      </c>
      <c r="G702" s="1">
        <v>8</v>
      </c>
      <c r="H702" s="1">
        <v>7</v>
      </c>
      <c r="I702" s="1">
        <v>12</v>
      </c>
      <c r="J702" s="1">
        <v>1</v>
      </c>
    </row>
    <row r="703" spans="1:10" x14ac:dyDescent="0.25">
      <c r="A703" s="28" t="s">
        <v>441</v>
      </c>
      <c r="B703" s="1" t="s">
        <v>40</v>
      </c>
      <c r="C703" s="1" t="s">
        <v>14</v>
      </c>
      <c r="D703" s="1"/>
      <c r="E703" s="1">
        <v>143</v>
      </c>
      <c r="F703" s="1">
        <v>34</v>
      </c>
      <c r="G703" s="1">
        <v>2</v>
      </c>
      <c r="H703" s="1">
        <v>17</v>
      </c>
      <c r="I703" s="1">
        <v>20</v>
      </c>
      <c r="J703" s="1">
        <v>1</v>
      </c>
    </row>
    <row r="704" spans="1:10" x14ac:dyDescent="0.25">
      <c r="A704" s="28" t="s">
        <v>441</v>
      </c>
      <c r="B704" s="1" t="s">
        <v>40</v>
      </c>
      <c r="C704" s="1" t="s">
        <v>13</v>
      </c>
      <c r="D704" s="1"/>
      <c r="E704" s="1">
        <v>72</v>
      </c>
      <c r="F704" s="1">
        <v>38</v>
      </c>
      <c r="G704" s="1">
        <v>12</v>
      </c>
      <c r="H704" s="1">
        <v>10</v>
      </c>
      <c r="I704" s="1">
        <v>37</v>
      </c>
      <c r="J704" s="1">
        <v>9</v>
      </c>
    </row>
    <row r="705" spans="1:10" x14ac:dyDescent="0.25">
      <c r="A705" s="28" t="s">
        <v>441</v>
      </c>
      <c r="B705" s="1" t="s">
        <v>11</v>
      </c>
      <c r="C705" s="1" t="s">
        <v>13</v>
      </c>
      <c r="D705" s="1"/>
      <c r="E705" s="1">
        <v>54</v>
      </c>
      <c r="F705" s="1">
        <v>33</v>
      </c>
      <c r="G705" s="1">
        <v>12</v>
      </c>
      <c r="H705" s="1">
        <v>8</v>
      </c>
      <c r="I705" s="1">
        <v>34</v>
      </c>
      <c r="J705" s="1">
        <v>4</v>
      </c>
    </row>
    <row r="706" spans="1:10" x14ac:dyDescent="0.25">
      <c r="A706" s="28" t="s">
        <v>441</v>
      </c>
      <c r="B706" s="1" t="s">
        <v>11</v>
      </c>
      <c r="C706" s="1" t="s">
        <v>14</v>
      </c>
      <c r="D706" s="1"/>
      <c r="E706" s="1">
        <v>85</v>
      </c>
      <c r="F706" s="1">
        <v>38</v>
      </c>
      <c r="G706" s="1">
        <v>22</v>
      </c>
      <c r="H706" s="1">
        <v>5</v>
      </c>
      <c r="I706" s="1">
        <v>15</v>
      </c>
      <c r="J706" s="1">
        <v>5</v>
      </c>
    </row>
    <row r="707" spans="1:10" x14ac:dyDescent="0.25">
      <c r="A707" s="28" t="s">
        <v>441</v>
      </c>
      <c r="B707" s="1" t="s">
        <v>11</v>
      </c>
      <c r="C707" s="1" t="s">
        <v>14</v>
      </c>
      <c r="D707" s="1"/>
      <c r="E707" s="1">
        <v>163</v>
      </c>
      <c r="F707" s="1">
        <v>98</v>
      </c>
      <c r="G707" s="1">
        <v>18</v>
      </c>
      <c r="H707" s="1">
        <v>11</v>
      </c>
      <c r="I707" s="1">
        <v>41</v>
      </c>
      <c r="J707" s="1">
        <v>4</v>
      </c>
    </row>
    <row r="708" spans="1:10" x14ac:dyDescent="0.25">
      <c r="A708" s="28" t="s">
        <v>441</v>
      </c>
      <c r="B708" s="1" t="s">
        <v>34</v>
      </c>
      <c r="C708" s="1" t="s">
        <v>29</v>
      </c>
      <c r="D708" s="1"/>
      <c r="E708" s="1">
        <v>58</v>
      </c>
      <c r="F708" s="1">
        <v>71</v>
      </c>
      <c r="G708" s="1">
        <v>13</v>
      </c>
      <c r="H708" s="1">
        <v>9</v>
      </c>
      <c r="I708" s="1">
        <v>25</v>
      </c>
      <c r="J708" s="1">
        <v>4</v>
      </c>
    </row>
    <row r="709" spans="1:10" x14ac:dyDescent="0.25">
      <c r="A709" s="28" t="s">
        <v>441</v>
      </c>
      <c r="B709" s="1" t="s">
        <v>34</v>
      </c>
      <c r="C709" s="1" t="s">
        <v>14</v>
      </c>
      <c r="D709" s="1"/>
      <c r="E709" s="1">
        <v>82</v>
      </c>
      <c r="F709" s="1">
        <v>99</v>
      </c>
      <c r="G709" s="1">
        <v>8</v>
      </c>
      <c r="H709" s="1">
        <v>36</v>
      </c>
      <c r="I709" s="1">
        <v>35</v>
      </c>
      <c r="J709" s="1">
        <v>3</v>
      </c>
    </row>
    <row r="710" spans="1:10" x14ac:dyDescent="0.25">
      <c r="A710" s="28" t="s">
        <v>441</v>
      </c>
      <c r="B710" s="1" t="s">
        <v>18</v>
      </c>
      <c r="C710" s="1" t="s">
        <v>14</v>
      </c>
      <c r="D710" s="1"/>
      <c r="E710" s="1">
        <v>133</v>
      </c>
      <c r="F710" s="1">
        <v>77</v>
      </c>
      <c r="G710" s="1">
        <v>12</v>
      </c>
      <c r="H710" s="1">
        <v>19</v>
      </c>
      <c r="I710" s="1">
        <v>8</v>
      </c>
      <c r="J710" s="1">
        <v>2</v>
      </c>
    </row>
    <row r="711" spans="1:10" x14ac:dyDescent="0.25">
      <c r="A711" s="28" t="s">
        <v>441</v>
      </c>
      <c r="B711" s="1" t="s">
        <v>18</v>
      </c>
      <c r="C711" s="1" t="s">
        <v>15</v>
      </c>
      <c r="D711" s="1"/>
      <c r="E711" s="1">
        <v>299</v>
      </c>
      <c r="F711" s="1">
        <v>160</v>
      </c>
      <c r="G711" s="1">
        <v>23</v>
      </c>
      <c r="H711" s="1">
        <v>15</v>
      </c>
      <c r="I711" s="1">
        <v>29</v>
      </c>
      <c r="J711" s="1">
        <v>5</v>
      </c>
    </row>
    <row r="712" spans="1:10" x14ac:dyDescent="0.25">
      <c r="A712" s="28" t="s">
        <v>441</v>
      </c>
      <c r="B712" s="1" t="s">
        <v>18</v>
      </c>
      <c r="C712" s="1" t="s">
        <v>13</v>
      </c>
      <c r="D712" s="1"/>
      <c r="E712" s="1">
        <v>87</v>
      </c>
      <c r="F712" s="1">
        <v>82</v>
      </c>
      <c r="G712" s="1">
        <v>30</v>
      </c>
      <c r="H712" s="1">
        <v>43</v>
      </c>
      <c r="I712" s="1">
        <v>53</v>
      </c>
      <c r="J712" s="1">
        <v>11</v>
      </c>
    </row>
    <row r="713" spans="1:10" x14ac:dyDescent="0.25">
      <c r="A713" s="28" t="s">
        <v>442</v>
      </c>
      <c r="B713" s="1" t="s">
        <v>61</v>
      </c>
      <c r="C713" s="1" t="s">
        <v>14</v>
      </c>
      <c r="D713" s="1"/>
      <c r="E713" s="1">
        <v>200</v>
      </c>
      <c r="F713" s="1">
        <v>39</v>
      </c>
      <c r="G713" s="1">
        <v>10</v>
      </c>
      <c r="H713" s="1">
        <v>12</v>
      </c>
      <c r="I713" s="1">
        <v>20</v>
      </c>
      <c r="J713" s="1">
        <v>0</v>
      </c>
    </row>
    <row r="714" spans="1:10" x14ac:dyDescent="0.25">
      <c r="A714" s="28" t="s">
        <v>442</v>
      </c>
      <c r="B714" s="1" t="s">
        <v>61</v>
      </c>
      <c r="C714" s="1" t="s">
        <v>15</v>
      </c>
      <c r="D714" s="1"/>
      <c r="E714" s="1">
        <v>222</v>
      </c>
      <c r="F714" s="1">
        <v>51</v>
      </c>
      <c r="G714" s="1">
        <v>17</v>
      </c>
      <c r="H714" s="1">
        <v>7</v>
      </c>
      <c r="I714" s="1">
        <v>8</v>
      </c>
      <c r="J714" s="1">
        <v>1</v>
      </c>
    </row>
    <row r="715" spans="1:10" x14ac:dyDescent="0.25">
      <c r="A715" s="28" t="s">
        <v>442</v>
      </c>
      <c r="B715" s="1" t="s">
        <v>61</v>
      </c>
      <c r="C715" s="1" t="s">
        <v>14</v>
      </c>
      <c r="D715" s="1"/>
      <c r="E715" s="1">
        <v>79</v>
      </c>
      <c r="F715" s="1">
        <v>19</v>
      </c>
      <c r="G715" s="1">
        <v>5</v>
      </c>
      <c r="H715" s="1">
        <v>1</v>
      </c>
      <c r="I715" s="1">
        <v>4</v>
      </c>
      <c r="J715" s="1">
        <v>0</v>
      </c>
    </row>
    <row r="716" spans="1:10" x14ac:dyDescent="0.25">
      <c r="A716" s="28" t="s">
        <v>442</v>
      </c>
      <c r="B716" s="1" t="s">
        <v>67</v>
      </c>
      <c r="C716" s="1" t="s">
        <v>13</v>
      </c>
      <c r="D716" s="1"/>
      <c r="E716" s="1">
        <v>15</v>
      </c>
      <c r="F716" s="1">
        <v>8</v>
      </c>
      <c r="G716" s="1">
        <v>2</v>
      </c>
      <c r="H716" s="1">
        <v>1</v>
      </c>
      <c r="I716" s="1">
        <v>0</v>
      </c>
      <c r="J716" s="1">
        <v>0</v>
      </c>
    </row>
    <row r="717" spans="1:10" x14ac:dyDescent="0.25">
      <c r="A717" s="28" t="s">
        <v>442</v>
      </c>
      <c r="B717" s="1" t="s">
        <v>67</v>
      </c>
      <c r="C717" s="1" t="s">
        <v>14</v>
      </c>
      <c r="D717" s="1"/>
      <c r="E717" s="1">
        <v>77</v>
      </c>
      <c r="F717" s="1">
        <v>37</v>
      </c>
      <c r="G717" s="1">
        <v>9</v>
      </c>
      <c r="H717" s="1">
        <v>10</v>
      </c>
      <c r="I717" s="1">
        <v>14</v>
      </c>
      <c r="J717" s="1">
        <v>4</v>
      </c>
    </row>
    <row r="718" spans="1:10" x14ac:dyDescent="0.25">
      <c r="A718" s="28" t="s">
        <v>442</v>
      </c>
      <c r="B718" s="1" t="s">
        <v>67</v>
      </c>
      <c r="C718" s="1" t="s">
        <v>14</v>
      </c>
      <c r="D718" s="1"/>
      <c r="E718" s="1">
        <v>236</v>
      </c>
      <c r="F718" s="1">
        <v>71</v>
      </c>
      <c r="G718" s="1">
        <v>30</v>
      </c>
      <c r="H718" s="1">
        <v>31</v>
      </c>
      <c r="I718" s="1">
        <v>76</v>
      </c>
      <c r="J718" s="1">
        <v>21</v>
      </c>
    </row>
    <row r="719" spans="1:10" x14ac:dyDescent="0.25">
      <c r="A719" s="28" t="s">
        <v>443</v>
      </c>
      <c r="B719" s="1" t="s">
        <v>11</v>
      </c>
      <c r="C719" s="1" t="s">
        <v>13</v>
      </c>
      <c r="D719" s="1"/>
      <c r="E719" s="1">
        <v>57</v>
      </c>
      <c r="F719" s="1">
        <v>60</v>
      </c>
      <c r="G719" s="1">
        <v>17</v>
      </c>
      <c r="H719" s="1">
        <v>15</v>
      </c>
      <c r="I719" s="1">
        <v>23</v>
      </c>
      <c r="J719" s="1">
        <v>11</v>
      </c>
    </row>
    <row r="720" spans="1:10" x14ac:dyDescent="0.25">
      <c r="A720" s="28" t="s">
        <v>443</v>
      </c>
      <c r="B720" s="1" t="s">
        <v>11</v>
      </c>
      <c r="C720" s="1" t="s">
        <v>14</v>
      </c>
      <c r="D720" s="1"/>
      <c r="E720" s="1">
        <v>273</v>
      </c>
      <c r="F720" s="1">
        <v>133</v>
      </c>
      <c r="G720" s="1">
        <v>31</v>
      </c>
      <c r="H720" s="1">
        <v>30</v>
      </c>
      <c r="I720" s="1">
        <v>85</v>
      </c>
      <c r="J720" s="1">
        <v>20</v>
      </c>
    </row>
    <row r="721" spans="1:10" x14ac:dyDescent="0.25">
      <c r="A721" s="28" t="s">
        <v>443</v>
      </c>
      <c r="B721" s="1" t="s">
        <v>11</v>
      </c>
      <c r="C721" s="1" t="s">
        <v>14</v>
      </c>
      <c r="D721" s="1"/>
      <c r="E721" s="1">
        <v>97</v>
      </c>
      <c r="F721" s="1">
        <v>37</v>
      </c>
      <c r="G721" s="1">
        <v>36</v>
      </c>
      <c r="H721" s="1">
        <v>16</v>
      </c>
      <c r="I721" s="1">
        <v>27</v>
      </c>
      <c r="J721" s="1">
        <v>9</v>
      </c>
    </row>
    <row r="722" spans="1:10" x14ac:dyDescent="0.25">
      <c r="A722" s="28" t="s">
        <v>443</v>
      </c>
      <c r="B722" s="1" t="s">
        <v>80</v>
      </c>
      <c r="C722" s="1" t="s">
        <v>14</v>
      </c>
      <c r="D722" s="1"/>
      <c r="E722" s="1">
        <v>95</v>
      </c>
      <c r="F722" s="1">
        <v>52</v>
      </c>
      <c r="G722" s="1">
        <v>15</v>
      </c>
      <c r="H722" s="1">
        <v>4</v>
      </c>
      <c r="I722" s="1">
        <v>8</v>
      </c>
      <c r="J722" s="1">
        <v>4</v>
      </c>
    </row>
    <row r="723" spans="1:10" x14ac:dyDescent="0.25">
      <c r="A723" s="28" t="s">
        <v>443</v>
      </c>
      <c r="B723" s="1" t="s">
        <v>80</v>
      </c>
      <c r="C723" s="1" t="s">
        <v>14</v>
      </c>
      <c r="D723" s="1"/>
      <c r="E723" s="1">
        <v>91</v>
      </c>
      <c r="F723" s="1">
        <v>55</v>
      </c>
      <c r="G723" s="1">
        <v>10</v>
      </c>
      <c r="H723" s="1">
        <v>21</v>
      </c>
      <c r="I723" s="1">
        <v>19</v>
      </c>
      <c r="J723" s="1">
        <v>6</v>
      </c>
    </row>
    <row r="724" spans="1:10" x14ac:dyDescent="0.25">
      <c r="A724" s="28" t="s">
        <v>443</v>
      </c>
      <c r="B724" s="1" t="s">
        <v>80</v>
      </c>
      <c r="C724" s="1" t="s">
        <v>15</v>
      </c>
      <c r="D724" s="1"/>
      <c r="E724" s="1">
        <v>104</v>
      </c>
      <c r="F724" s="1">
        <v>125</v>
      </c>
      <c r="G724" s="1">
        <v>18</v>
      </c>
      <c r="H724" s="1">
        <v>33</v>
      </c>
      <c r="I724" s="1">
        <v>43</v>
      </c>
      <c r="J724" s="1">
        <v>13</v>
      </c>
    </row>
    <row r="725" spans="1:10" x14ac:dyDescent="0.25">
      <c r="A725" s="28" t="s">
        <v>443</v>
      </c>
      <c r="B725" s="1" t="s">
        <v>36</v>
      </c>
      <c r="C725" s="1" t="s">
        <v>15</v>
      </c>
      <c r="D725" s="1"/>
      <c r="E725" s="1">
        <v>265</v>
      </c>
      <c r="F725" s="1">
        <v>121</v>
      </c>
      <c r="G725" s="1">
        <v>25</v>
      </c>
      <c r="H725" s="1">
        <v>15</v>
      </c>
      <c r="I725" s="1">
        <v>27</v>
      </c>
      <c r="J725" s="1">
        <v>3</v>
      </c>
    </row>
    <row r="726" spans="1:10" x14ac:dyDescent="0.25">
      <c r="A726" s="28" t="s">
        <v>443</v>
      </c>
      <c r="B726" s="1" t="s">
        <v>36</v>
      </c>
      <c r="C726" s="1" t="s">
        <v>14</v>
      </c>
      <c r="D726" s="1"/>
      <c r="E726" s="1">
        <v>186</v>
      </c>
      <c r="F726" s="1">
        <v>126</v>
      </c>
      <c r="G726" s="1">
        <v>19</v>
      </c>
      <c r="H726" s="1">
        <v>13</v>
      </c>
      <c r="I726" s="1">
        <v>23</v>
      </c>
      <c r="J726" s="1">
        <v>2</v>
      </c>
    </row>
    <row r="727" spans="1:10" x14ac:dyDescent="0.25">
      <c r="A727" s="28" t="s">
        <v>443</v>
      </c>
      <c r="B727" s="1" t="s">
        <v>36</v>
      </c>
      <c r="C727" s="1" t="s">
        <v>14</v>
      </c>
      <c r="D727" s="1"/>
      <c r="E727" s="1">
        <v>57</v>
      </c>
      <c r="F727" s="1">
        <v>57</v>
      </c>
      <c r="G727" s="1">
        <v>0</v>
      </c>
      <c r="H727" s="1">
        <v>5</v>
      </c>
      <c r="I727" s="1">
        <v>0</v>
      </c>
      <c r="J727" s="1">
        <v>0</v>
      </c>
    </row>
    <row r="728" spans="1:10" x14ac:dyDescent="0.25">
      <c r="A728" s="28" t="s">
        <v>444</v>
      </c>
      <c r="B728" s="1" t="s">
        <v>44</v>
      </c>
      <c r="C728" s="1" t="s">
        <v>13</v>
      </c>
      <c r="D728" s="1"/>
      <c r="E728" s="1">
        <v>320</v>
      </c>
      <c r="F728" s="1">
        <v>97</v>
      </c>
      <c r="G728" s="1">
        <v>12</v>
      </c>
      <c r="H728" s="1">
        <v>17</v>
      </c>
      <c r="I728" s="1">
        <v>36</v>
      </c>
      <c r="J728" s="1">
        <v>8</v>
      </c>
    </row>
    <row r="729" spans="1:10" x14ac:dyDescent="0.25">
      <c r="A729" s="28" t="s">
        <v>444</v>
      </c>
      <c r="B729" s="1" t="s">
        <v>44</v>
      </c>
      <c r="C729" s="1" t="s">
        <v>14</v>
      </c>
      <c r="D729" s="1"/>
      <c r="E729" s="1">
        <v>288</v>
      </c>
      <c r="F729" s="1">
        <v>80</v>
      </c>
      <c r="G729" s="1">
        <v>7</v>
      </c>
      <c r="H729" s="1">
        <v>15</v>
      </c>
      <c r="I729" s="1">
        <v>38</v>
      </c>
      <c r="J729" s="1">
        <v>1</v>
      </c>
    </row>
    <row r="730" spans="1:10" x14ac:dyDescent="0.25">
      <c r="A730" s="28" t="s">
        <v>444</v>
      </c>
      <c r="B730" s="1" t="s">
        <v>44</v>
      </c>
      <c r="C730" s="1" t="s">
        <v>15</v>
      </c>
      <c r="D730" s="1"/>
      <c r="E730" s="1">
        <v>196</v>
      </c>
      <c r="F730" s="1">
        <v>92</v>
      </c>
      <c r="G730" s="1">
        <v>17</v>
      </c>
      <c r="H730" s="1">
        <v>6</v>
      </c>
      <c r="I730" s="1">
        <v>4</v>
      </c>
      <c r="J730" s="1">
        <v>0</v>
      </c>
    </row>
    <row r="731" spans="1:10" x14ac:dyDescent="0.25">
      <c r="A731" s="28" t="s">
        <v>444</v>
      </c>
      <c r="B731" s="1" t="s">
        <v>65</v>
      </c>
      <c r="C731" s="1" t="s">
        <v>13</v>
      </c>
      <c r="D731" s="1"/>
      <c r="E731" s="1">
        <v>48</v>
      </c>
      <c r="F731" s="1">
        <v>38</v>
      </c>
      <c r="G731" s="1">
        <v>10</v>
      </c>
      <c r="H731" s="1">
        <v>14</v>
      </c>
      <c r="I731" s="1">
        <v>24</v>
      </c>
      <c r="J731" s="1">
        <v>3</v>
      </c>
    </row>
    <row r="732" spans="1:10" x14ac:dyDescent="0.25">
      <c r="A732" s="28" t="s">
        <v>444</v>
      </c>
      <c r="B732" s="1" t="s">
        <v>65</v>
      </c>
      <c r="C732" s="1" t="s">
        <v>14</v>
      </c>
      <c r="D732" s="1"/>
      <c r="E732" s="1">
        <v>65</v>
      </c>
      <c r="F732" s="1">
        <v>90</v>
      </c>
      <c r="G732" s="1">
        <v>24</v>
      </c>
      <c r="H732" s="1">
        <v>31</v>
      </c>
      <c r="I732" s="1">
        <v>36</v>
      </c>
      <c r="J732" s="1">
        <v>9</v>
      </c>
    </row>
    <row r="733" spans="1:10" x14ac:dyDescent="0.25">
      <c r="A733" s="28" t="s">
        <v>444</v>
      </c>
      <c r="B733" s="1" t="s">
        <v>65</v>
      </c>
      <c r="C733" s="1" t="s">
        <v>15</v>
      </c>
      <c r="D733" s="1"/>
      <c r="E733" s="1">
        <v>73</v>
      </c>
      <c r="F733" s="1">
        <v>115</v>
      </c>
      <c r="G733" s="1">
        <v>6</v>
      </c>
      <c r="H733" s="1">
        <v>21</v>
      </c>
      <c r="I733" s="1">
        <v>20</v>
      </c>
      <c r="J733" s="1">
        <v>7</v>
      </c>
    </row>
    <row r="734" spans="1:10" x14ac:dyDescent="0.25">
      <c r="A734" s="28" t="s">
        <v>444</v>
      </c>
      <c r="B734" s="1" t="s">
        <v>48</v>
      </c>
      <c r="C734" s="1" t="s">
        <v>14</v>
      </c>
      <c r="D734" s="1"/>
      <c r="E734" s="1">
        <v>78</v>
      </c>
      <c r="F734" s="1">
        <v>63</v>
      </c>
      <c r="G734" s="1">
        <v>13</v>
      </c>
      <c r="H734" s="1">
        <v>12</v>
      </c>
      <c r="I734" s="1">
        <v>16</v>
      </c>
      <c r="J734" s="1">
        <v>2</v>
      </c>
    </row>
    <row r="735" spans="1:10" x14ac:dyDescent="0.25">
      <c r="A735" s="28" t="s">
        <v>444</v>
      </c>
      <c r="B735" s="1" t="s">
        <v>48</v>
      </c>
      <c r="C735" s="1" t="s">
        <v>14</v>
      </c>
      <c r="D735" s="1"/>
      <c r="E735" s="1">
        <v>144</v>
      </c>
      <c r="F735" s="1">
        <v>65</v>
      </c>
      <c r="G735" s="1">
        <v>5</v>
      </c>
      <c r="H735" s="1">
        <v>12</v>
      </c>
      <c r="I735" s="1">
        <v>22</v>
      </c>
      <c r="J735" s="1">
        <v>0</v>
      </c>
    </row>
    <row r="736" spans="1:10" x14ac:dyDescent="0.25">
      <c r="A736" s="28" t="s">
        <v>444</v>
      </c>
      <c r="B736" s="1" t="s">
        <v>48</v>
      </c>
      <c r="C736" s="1" t="s">
        <v>14</v>
      </c>
      <c r="D736" s="1"/>
      <c r="E736" s="1">
        <v>111</v>
      </c>
      <c r="F736" s="1">
        <v>239</v>
      </c>
      <c r="G736" s="1">
        <v>121</v>
      </c>
      <c r="H736" s="1">
        <v>13</v>
      </c>
      <c r="I736" s="1">
        <v>5</v>
      </c>
      <c r="J736" s="1">
        <v>3</v>
      </c>
    </row>
    <row r="737" spans="1:10" x14ac:dyDescent="0.25">
      <c r="A737" s="28" t="s">
        <v>444</v>
      </c>
      <c r="B737" s="1" t="s">
        <v>53</v>
      </c>
      <c r="C737" s="1" t="s">
        <v>15</v>
      </c>
      <c r="D737" s="1"/>
      <c r="E737" s="1">
        <v>121</v>
      </c>
      <c r="F737" s="1">
        <v>30</v>
      </c>
      <c r="G737" s="1">
        <v>12</v>
      </c>
      <c r="H737" s="1">
        <v>8</v>
      </c>
      <c r="I737" s="1">
        <v>7</v>
      </c>
      <c r="J737" s="1">
        <v>0</v>
      </c>
    </row>
    <row r="738" spans="1:10" x14ac:dyDescent="0.25">
      <c r="A738" s="28" t="s">
        <v>444</v>
      </c>
      <c r="B738" s="1" t="s">
        <v>53</v>
      </c>
      <c r="C738" s="1" t="s">
        <v>14</v>
      </c>
      <c r="D738" s="1"/>
      <c r="E738" s="1">
        <v>98</v>
      </c>
      <c r="F738" s="1">
        <v>35</v>
      </c>
      <c r="G738" s="1">
        <v>14</v>
      </c>
      <c r="H738" s="1">
        <v>6</v>
      </c>
      <c r="I738" s="1">
        <v>8</v>
      </c>
      <c r="J738" s="1">
        <v>0</v>
      </c>
    </row>
    <row r="739" spans="1:10" x14ac:dyDescent="0.25">
      <c r="A739" s="28" t="s">
        <v>444</v>
      </c>
      <c r="B739" s="1" t="s">
        <v>53</v>
      </c>
      <c r="C739" s="1" t="s">
        <v>13</v>
      </c>
      <c r="D739" s="1"/>
      <c r="E739" s="1">
        <v>42</v>
      </c>
      <c r="F739" s="1">
        <v>22</v>
      </c>
      <c r="G739" s="1">
        <v>16</v>
      </c>
      <c r="H739" s="1">
        <v>1</v>
      </c>
      <c r="I739" s="1">
        <v>4</v>
      </c>
      <c r="J739" s="1">
        <v>0</v>
      </c>
    </row>
    <row r="740" spans="1:10" x14ac:dyDescent="0.25">
      <c r="A740" s="28" t="s">
        <v>445</v>
      </c>
      <c r="B740" s="1" t="s">
        <v>83</v>
      </c>
      <c r="C740" s="1" t="s">
        <v>14</v>
      </c>
      <c r="D740" s="1"/>
      <c r="E740" s="1">
        <v>184</v>
      </c>
      <c r="F740" s="1">
        <v>78</v>
      </c>
      <c r="G740" s="1">
        <v>29</v>
      </c>
      <c r="H740" s="1">
        <v>48</v>
      </c>
      <c r="I740" s="1">
        <v>47</v>
      </c>
      <c r="J740" s="1">
        <v>16</v>
      </c>
    </row>
    <row r="741" spans="1:10" x14ac:dyDescent="0.25">
      <c r="A741" s="28" t="s">
        <v>445</v>
      </c>
      <c r="B741" s="1" t="s">
        <v>83</v>
      </c>
      <c r="C741" s="1" t="s">
        <v>14</v>
      </c>
      <c r="D741" s="1"/>
      <c r="E741" s="1">
        <v>177</v>
      </c>
      <c r="F741" s="1">
        <v>67</v>
      </c>
      <c r="G741" s="1">
        <v>12</v>
      </c>
      <c r="H741" s="1">
        <v>20</v>
      </c>
      <c r="I741" s="1">
        <v>20</v>
      </c>
      <c r="J741" s="1">
        <v>20</v>
      </c>
    </row>
    <row r="742" spans="1:10" x14ac:dyDescent="0.25">
      <c r="A742" s="28" t="s">
        <v>445</v>
      </c>
      <c r="B742" s="1" t="s">
        <v>83</v>
      </c>
      <c r="C742" s="1" t="s">
        <v>14</v>
      </c>
      <c r="D742" s="1"/>
      <c r="E742" s="1">
        <v>121</v>
      </c>
      <c r="F742" s="1">
        <v>47</v>
      </c>
      <c r="G742" s="1">
        <v>12</v>
      </c>
      <c r="H742" s="1">
        <v>22</v>
      </c>
      <c r="I742" s="1">
        <v>14</v>
      </c>
      <c r="J742" s="1">
        <v>8</v>
      </c>
    </row>
    <row r="743" spans="1:10" x14ac:dyDescent="0.25">
      <c r="A743" s="28" t="s">
        <v>445</v>
      </c>
      <c r="B743" s="1" t="s">
        <v>16</v>
      </c>
      <c r="C743" s="1" t="s">
        <v>14</v>
      </c>
      <c r="D743" s="1"/>
      <c r="E743" s="1">
        <v>192</v>
      </c>
      <c r="F743" s="1">
        <v>37</v>
      </c>
      <c r="G743" s="1">
        <v>22</v>
      </c>
      <c r="H743" s="1">
        <v>28</v>
      </c>
      <c r="I743" s="1">
        <v>39</v>
      </c>
      <c r="J743" s="1">
        <v>25</v>
      </c>
    </row>
    <row r="744" spans="1:10" x14ac:dyDescent="0.25">
      <c r="A744" s="28" t="s">
        <v>445</v>
      </c>
      <c r="B744" s="1" t="s">
        <v>16</v>
      </c>
      <c r="C744" s="1" t="s">
        <v>13</v>
      </c>
      <c r="D744" s="1"/>
      <c r="E744" s="1">
        <v>237</v>
      </c>
      <c r="F744" s="1">
        <v>46</v>
      </c>
      <c r="G744" s="1">
        <v>23</v>
      </c>
      <c r="H744" s="1">
        <v>58</v>
      </c>
      <c r="I744" s="1">
        <v>91</v>
      </c>
      <c r="J744" s="1">
        <v>47</v>
      </c>
    </row>
    <row r="745" spans="1:10" x14ac:dyDescent="0.25">
      <c r="A745" s="28" t="s">
        <v>445</v>
      </c>
      <c r="B745" s="1" t="s">
        <v>16</v>
      </c>
      <c r="C745" s="1" t="s">
        <v>15</v>
      </c>
      <c r="D745" s="1"/>
      <c r="E745" s="1">
        <v>178</v>
      </c>
      <c r="F745" s="1">
        <v>42</v>
      </c>
      <c r="G745" s="1">
        <v>17</v>
      </c>
      <c r="H745" s="1">
        <v>15</v>
      </c>
      <c r="I745" s="1">
        <v>20</v>
      </c>
      <c r="J745" s="1">
        <v>7</v>
      </c>
    </row>
    <row r="746" spans="1:10" x14ac:dyDescent="0.25">
      <c r="A746" s="28" t="s">
        <v>445</v>
      </c>
      <c r="B746" s="1" t="s">
        <v>30</v>
      </c>
      <c r="C746" s="1" t="s">
        <v>13</v>
      </c>
      <c r="D746" s="1"/>
      <c r="E746" s="1">
        <v>58</v>
      </c>
      <c r="F746" s="1">
        <v>48</v>
      </c>
      <c r="G746" s="1">
        <v>16</v>
      </c>
      <c r="H746" s="1">
        <v>4</v>
      </c>
      <c r="I746" s="1">
        <v>3</v>
      </c>
      <c r="J746" s="1">
        <v>0</v>
      </c>
    </row>
    <row r="747" spans="1:10" x14ac:dyDescent="0.25">
      <c r="A747" s="28" t="s">
        <v>445</v>
      </c>
      <c r="B747" s="1" t="s">
        <v>30</v>
      </c>
      <c r="C747" s="1" t="s">
        <v>14</v>
      </c>
      <c r="D747" s="1"/>
      <c r="E747" s="1">
        <v>282</v>
      </c>
      <c r="F747" s="1">
        <v>107</v>
      </c>
      <c r="G747" s="1">
        <v>11</v>
      </c>
      <c r="H747" s="1">
        <v>14</v>
      </c>
      <c r="I747" s="1">
        <v>24</v>
      </c>
      <c r="J747" s="1">
        <v>5</v>
      </c>
    </row>
    <row r="748" spans="1:10" x14ac:dyDescent="0.25">
      <c r="A748" s="28" t="s">
        <v>445</v>
      </c>
      <c r="B748" s="1" t="s">
        <v>30</v>
      </c>
      <c r="C748" s="1" t="s">
        <v>14</v>
      </c>
      <c r="D748" s="1"/>
      <c r="E748" s="1">
        <v>198</v>
      </c>
      <c r="F748" s="1">
        <v>115</v>
      </c>
      <c r="G748" s="1">
        <v>11</v>
      </c>
      <c r="H748" s="1">
        <v>51</v>
      </c>
      <c r="I748" s="1">
        <v>80</v>
      </c>
      <c r="J748" s="1">
        <v>8</v>
      </c>
    </row>
    <row r="749" spans="1:10" x14ac:dyDescent="0.25">
      <c r="A749" s="28" t="s">
        <v>445</v>
      </c>
      <c r="B749" s="1" t="s">
        <v>110</v>
      </c>
      <c r="C749" s="1" t="s">
        <v>14</v>
      </c>
      <c r="D749" s="1"/>
      <c r="E749" s="1">
        <v>105</v>
      </c>
      <c r="F749" s="1">
        <v>77</v>
      </c>
      <c r="G749" s="1">
        <v>32</v>
      </c>
      <c r="H749" s="1">
        <v>0</v>
      </c>
      <c r="I749" s="1">
        <v>5</v>
      </c>
      <c r="J749" s="1">
        <v>3</v>
      </c>
    </row>
    <row r="750" spans="1:10" x14ac:dyDescent="0.25">
      <c r="A750" s="28" t="s">
        <v>445</v>
      </c>
      <c r="B750" s="1" t="s">
        <v>110</v>
      </c>
      <c r="C750" s="1" t="s">
        <v>13</v>
      </c>
      <c r="D750" s="1"/>
      <c r="E750" s="1">
        <v>13</v>
      </c>
      <c r="F750" s="1">
        <v>11</v>
      </c>
      <c r="G750" s="1">
        <v>7</v>
      </c>
      <c r="H750" s="1">
        <v>0</v>
      </c>
      <c r="I750" s="1">
        <v>0</v>
      </c>
      <c r="J750" s="1">
        <v>0</v>
      </c>
    </row>
    <row r="751" spans="1:10" x14ac:dyDescent="0.25">
      <c r="A751" s="28" t="s">
        <v>445</v>
      </c>
      <c r="B751" s="1" t="s">
        <v>110</v>
      </c>
      <c r="C751" s="1" t="s">
        <v>15</v>
      </c>
      <c r="D751" s="1"/>
      <c r="E751" s="1">
        <v>118</v>
      </c>
      <c r="F751" s="1">
        <v>85</v>
      </c>
      <c r="G751" s="1">
        <v>4</v>
      </c>
      <c r="H751" s="1">
        <v>6</v>
      </c>
      <c r="I751" s="1">
        <v>19</v>
      </c>
      <c r="J751" s="1">
        <v>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43E17-2AE1-435C-BE68-F6A8C4D39C3A}">
  <dimension ref="B2:V112"/>
  <sheetViews>
    <sheetView zoomScaleNormal="100" workbookViewId="0">
      <selection activeCell="E16" sqref="E16:E18"/>
    </sheetView>
  </sheetViews>
  <sheetFormatPr baseColWidth="10" defaultRowHeight="15" x14ac:dyDescent="0.25"/>
  <cols>
    <col min="1" max="1" width="6.5703125" customWidth="1"/>
    <col min="2" max="2" width="25.7109375" customWidth="1"/>
    <col min="8" max="8" width="16" customWidth="1"/>
    <col min="9" max="13" width="16.28515625" customWidth="1"/>
    <col min="14" max="14" width="30.85546875" customWidth="1"/>
    <col min="15" max="18" width="16.28515625" customWidth="1"/>
    <col min="20" max="20" width="16.28515625" customWidth="1"/>
  </cols>
  <sheetData>
    <row r="2" spans="2:22" ht="21" x14ac:dyDescent="0.35">
      <c r="B2" s="6" t="s">
        <v>234</v>
      </c>
    </row>
    <row r="6" spans="2:22" x14ac:dyDescent="0.25">
      <c r="J6" s="7"/>
      <c r="K6" s="7"/>
      <c r="L6" s="7"/>
    </row>
    <row r="7" spans="2:22" x14ac:dyDescent="0.25">
      <c r="J7" s="7"/>
      <c r="K7" s="7"/>
      <c r="L7" s="7"/>
    </row>
    <row r="8" spans="2:22" x14ac:dyDescent="0.25">
      <c r="J8" s="7"/>
      <c r="K8" s="7"/>
      <c r="L8" s="7"/>
      <c r="V8" s="8" t="s">
        <v>235</v>
      </c>
    </row>
    <row r="9" spans="2:22" x14ac:dyDescent="0.25">
      <c r="J9" s="7"/>
      <c r="K9" s="7"/>
      <c r="L9" s="7"/>
    </row>
    <row r="10" spans="2:22" x14ac:dyDescent="0.25">
      <c r="J10" s="7"/>
      <c r="K10" s="7"/>
      <c r="L10" s="7"/>
    </row>
    <row r="13" spans="2:22" x14ac:dyDescent="0.25">
      <c r="B13" t="s">
        <v>236</v>
      </c>
      <c r="E13" s="9"/>
      <c r="J13" s="9"/>
      <c r="K13" s="9"/>
      <c r="L13" s="9"/>
    </row>
    <row r="14" spans="2:22" x14ac:dyDescent="0.25">
      <c r="B14" t="s">
        <v>237</v>
      </c>
      <c r="C14" s="10">
        <f>+E47</f>
        <v>166086</v>
      </c>
      <c r="D14" s="9">
        <f>+C15/C16</f>
        <v>3.5457534048625408E-2</v>
      </c>
      <c r="E14" s="9" t="s">
        <v>238</v>
      </c>
      <c r="F14" s="7">
        <v>0.98757387482951964</v>
      </c>
      <c r="J14" s="9"/>
      <c r="K14" s="9"/>
      <c r="L14" s="9"/>
    </row>
    <row r="15" spans="2:22" x14ac:dyDescent="0.25">
      <c r="B15" t="s">
        <v>239</v>
      </c>
      <c r="C15" s="10">
        <f>+F47</f>
        <v>5889</v>
      </c>
      <c r="D15" s="9">
        <f>+C14/C16</f>
        <v>1</v>
      </c>
      <c r="E15" s="9" t="s">
        <v>240</v>
      </c>
      <c r="F15" s="7">
        <v>0.8572963019794384</v>
      </c>
      <c r="J15" s="9"/>
      <c r="K15" s="9"/>
      <c r="L15" s="9"/>
    </row>
    <row r="16" spans="2:22" x14ac:dyDescent="0.25">
      <c r="C16" s="10">
        <f>+E47</f>
        <v>166086</v>
      </c>
      <c r="E16" s="9"/>
      <c r="J16" s="7"/>
      <c r="K16" s="7"/>
      <c r="L16" s="7"/>
    </row>
    <row r="17" spans="2:21" x14ac:dyDescent="0.25">
      <c r="B17" s="9" t="s">
        <v>241</v>
      </c>
      <c r="C17" s="10">
        <f>+E47</f>
        <v>166086</v>
      </c>
      <c r="D17" s="9">
        <f>+C17/C19</f>
        <v>0.96575665067597039</v>
      </c>
      <c r="J17" s="7"/>
      <c r="K17" s="7"/>
      <c r="L17" s="7"/>
    </row>
    <row r="18" spans="2:21" x14ac:dyDescent="0.25">
      <c r="B18" t="s">
        <v>242</v>
      </c>
      <c r="C18" s="10">
        <f>+C47</f>
        <v>131984</v>
      </c>
      <c r="D18" s="9">
        <f>+C18/C17</f>
        <v>0.79467263947593414</v>
      </c>
      <c r="E18" s="9"/>
    </row>
    <row r="19" spans="2:21" x14ac:dyDescent="0.25">
      <c r="B19" t="s">
        <v>236</v>
      </c>
      <c r="C19" s="35">
        <f>+G47</f>
        <v>171975</v>
      </c>
      <c r="E19" s="9"/>
      <c r="J19" s="7"/>
      <c r="K19" s="7"/>
      <c r="L19" s="7"/>
    </row>
    <row r="20" spans="2:21" x14ac:dyDescent="0.25">
      <c r="J20" s="7"/>
      <c r="K20" s="7"/>
      <c r="L20" s="7"/>
      <c r="M20" s="9"/>
      <c r="N20" s="9"/>
      <c r="O20" s="9"/>
      <c r="P20" s="9"/>
      <c r="Q20" s="9"/>
      <c r="R20" s="9"/>
      <c r="T20" s="9"/>
    </row>
    <row r="21" spans="2:21" x14ac:dyDescent="0.25">
      <c r="B21" t="s">
        <v>468</v>
      </c>
      <c r="C21" s="10">
        <f>+G74</f>
        <v>29574</v>
      </c>
      <c r="D21">
        <v>29574</v>
      </c>
      <c r="J21" s="7"/>
      <c r="K21" s="7"/>
      <c r="L21" s="7"/>
      <c r="M21" s="9"/>
      <c r="N21" s="9"/>
      <c r="O21" s="9"/>
      <c r="P21" s="9"/>
      <c r="Q21" s="9"/>
      <c r="R21" s="9"/>
      <c r="T21" s="9"/>
    </row>
    <row r="22" spans="2:21" x14ac:dyDescent="0.25">
      <c r="B22" t="s">
        <v>467</v>
      </c>
      <c r="C22" s="10">
        <f>+G47</f>
        <v>171975</v>
      </c>
      <c r="D22">
        <v>171975</v>
      </c>
      <c r="I22" s="7"/>
      <c r="J22" s="7"/>
      <c r="K22" s="7"/>
      <c r="L22" s="7"/>
      <c r="M22" s="9"/>
      <c r="N22" s="9"/>
      <c r="O22" s="9"/>
      <c r="P22" s="9"/>
      <c r="Q22" s="9"/>
      <c r="R22" s="9"/>
      <c r="T22" s="9"/>
    </row>
    <row r="23" spans="2:21" x14ac:dyDescent="0.25">
      <c r="B23" s="72" t="s">
        <v>466</v>
      </c>
      <c r="C23" s="71">
        <f>SUM(C21:C22)</f>
        <v>201549</v>
      </c>
      <c r="D23">
        <v>201549</v>
      </c>
      <c r="J23" s="7"/>
      <c r="K23" s="7"/>
      <c r="L23" s="7"/>
      <c r="M23" s="9"/>
      <c r="N23" s="9"/>
      <c r="O23" s="9"/>
      <c r="P23" s="9"/>
      <c r="Q23" s="9"/>
      <c r="R23" s="9"/>
      <c r="T23" s="9"/>
    </row>
    <row r="24" spans="2:21" x14ac:dyDescent="0.25">
      <c r="I24" s="7"/>
      <c r="J24" s="7"/>
      <c r="K24" s="7"/>
      <c r="L24" s="7"/>
      <c r="M24" s="9"/>
      <c r="N24" s="9"/>
      <c r="O24" s="9"/>
      <c r="P24" s="9"/>
      <c r="Q24" s="9"/>
      <c r="R24" s="9"/>
      <c r="T24" s="9"/>
    </row>
    <row r="25" spans="2:21" x14ac:dyDescent="0.25">
      <c r="I25" s="7"/>
      <c r="J25" s="7"/>
      <c r="K25" s="7"/>
      <c r="L25" s="7"/>
      <c r="M25" s="9"/>
      <c r="N25" s="9"/>
      <c r="O25" s="9"/>
      <c r="P25" s="9"/>
      <c r="Q25" s="9"/>
      <c r="R25" s="9"/>
      <c r="T25" s="9"/>
    </row>
    <row r="26" spans="2:21" ht="15.75" x14ac:dyDescent="0.25">
      <c r="B26" s="11" t="s">
        <v>342</v>
      </c>
      <c r="M26" s="9"/>
      <c r="N26" s="9"/>
      <c r="O26" s="9"/>
      <c r="P26" s="9"/>
      <c r="Q26" s="9"/>
      <c r="R26" s="9"/>
      <c r="T26" s="9"/>
    </row>
    <row r="27" spans="2:21" x14ac:dyDescent="0.25">
      <c r="B27" s="1" t="s">
        <v>243</v>
      </c>
      <c r="C27" s="1" t="s">
        <v>5</v>
      </c>
      <c r="D27" s="1" t="s">
        <v>6</v>
      </c>
      <c r="E27" s="1" t="s">
        <v>244</v>
      </c>
      <c r="F27" s="1" t="s">
        <v>245</v>
      </c>
      <c r="G27" s="1" t="s">
        <v>246</v>
      </c>
      <c r="H27" s="1" t="s">
        <v>247</v>
      </c>
      <c r="I27" s="1" t="s">
        <v>248</v>
      </c>
      <c r="J27" s="1" t="s">
        <v>249</v>
      </c>
      <c r="K27" s="1" t="s">
        <v>243</v>
      </c>
      <c r="L27" s="1" t="s">
        <v>248</v>
      </c>
      <c r="M27" s="1" t="s">
        <v>249</v>
      </c>
      <c r="N27" s="9"/>
      <c r="O27" s="9"/>
      <c r="P27" s="9"/>
      <c r="Q27" s="9"/>
      <c r="R27" s="9"/>
      <c r="S27" s="9"/>
      <c r="U27" s="9"/>
    </row>
    <row r="28" spans="2:21" x14ac:dyDescent="0.25">
      <c r="B28" s="1" t="s">
        <v>36</v>
      </c>
      <c r="C28" s="14">
        <v>9014</v>
      </c>
      <c r="D28" s="14">
        <v>1832</v>
      </c>
      <c r="E28" s="14">
        <f>+SUM(C28:D28)</f>
        <v>10846</v>
      </c>
      <c r="F28" s="14">
        <v>223</v>
      </c>
      <c r="G28" s="14">
        <f>+SUM(C28,D28,F28)</f>
        <v>11069</v>
      </c>
      <c r="H28" s="12">
        <f>+G28/171975</f>
        <v>6.4364006396278525E-2</v>
      </c>
      <c r="I28" s="12">
        <f>+E28/G28</f>
        <v>0.9798536453157467</v>
      </c>
      <c r="J28" s="12">
        <f>+C28/E28</f>
        <v>0.83108980269223676</v>
      </c>
      <c r="K28" s="1" t="s">
        <v>61</v>
      </c>
      <c r="L28" s="12">
        <v>0.98193777406556693</v>
      </c>
      <c r="M28" s="12">
        <v>0.86539074960127593</v>
      </c>
      <c r="N28" s="13"/>
      <c r="O28" s="9"/>
      <c r="P28" s="9"/>
      <c r="Q28" s="9"/>
      <c r="R28" s="9"/>
      <c r="S28" s="9"/>
      <c r="U28" s="9"/>
    </row>
    <row r="29" spans="2:21" x14ac:dyDescent="0.25">
      <c r="B29" s="1" t="s">
        <v>58</v>
      </c>
      <c r="C29" s="14">
        <v>8769</v>
      </c>
      <c r="D29" s="14">
        <v>1964</v>
      </c>
      <c r="E29" s="14">
        <f>+SUM(C29:D29)</f>
        <v>10733</v>
      </c>
      <c r="F29" s="14">
        <v>305</v>
      </c>
      <c r="G29" s="14">
        <f>+SUM(C29,D29,F29)</f>
        <v>11038</v>
      </c>
      <c r="H29" s="12">
        <f>+G29/171975</f>
        <v>6.4183747637738042E-2</v>
      </c>
      <c r="I29" s="12">
        <f>+E29/G29</f>
        <v>0.97236818264178293</v>
      </c>
      <c r="J29" s="12">
        <f>+C29/E29</f>
        <v>0.81701295071275504</v>
      </c>
      <c r="K29" s="1" t="s">
        <v>34</v>
      </c>
      <c r="L29" s="12">
        <v>0.98152330117019093</v>
      </c>
      <c r="M29" s="12">
        <v>0.80663041204768882</v>
      </c>
      <c r="N29" s="13"/>
      <c r="O29" s="9"/>
      <c r="P29" s="9"/>
      <c r="Q29" s="9"/>
      <c r="R29" s="9"/>
      <c r="S29" s="9"/>
      <c r="U29" s="9"/>
    </row>
    <row r="30" spans="2:21" x14ac:dyDescent="0.25">
      <c r="B30" s="1" t="s">
        <v>30</v>
      </c>
      <c r="C30" s="14">
        <v>7899</v>
      </c>
      <c r="D30" s="14">
        <v>2424</v>
      </c>
      <c r="E30" s="14">
        <f>+SUM(C30:D30)</f>
        <v>10323</v>
      </c>
      <c r="F30" s="14">
        <v>346</v>
      </c>
      <c r="G30" s="14">
        <f>+SUM(C30,D30,F30)</f>
        <v>10669</v>
      </c>
      <c r="H30" s="12">
        <f>+G30/171975</f>
        <v>6.2038086931240008E-2</v>
      </c>
      <c r="I30" s="12">
        <f>+E30/G30</f>
        <v>0.96756959415127941</v>
      </c>
      <c r="J30" s="12">
        <f>+C30/E30</f>
        <v>0.76518453937808772</v>
      </c>
      <c r="K30" s="1" t="s">
        <v>36</v>
      </c>
      <c r="L30" s="12">
        <v>0.9798536453157467</v>
      </c>
      <c r="M30" s="12">
        <v>0.83108980269223676</v>
      </c>
      <c r="N30" s="13"/>
      <c r="O30" s="9"/>
      <c r="P30" s="9"/>
      <c r="Q30" s="9"/>
      <c r="R30" s="9"/>
      <c r="S30" s="9"/>
      <c r="U30" s="9"/>
    </row>
    <row r="31" spans="2:21" x14ac:dyDescent="0.25">
      <c r="B31" s="1" t="s">
        <v>65</v>
      </c>
      <c r="C31" s="14">
        <v>7548</v>
      </c>
      <c r="D31" s="14">
        <v>2465</v>
      </c>
      <c r="E31" s="14">
        <f>+SUM(C31:D31)</f>
        <v>10013</v>
      </c>
      <c r="F31" s="14">
        <v>360</v>
      </c>
      <c r="G31" s="14">
        <f>+SUM(C31,D31,F31)</f>
        <v>10373</v>
      </c>
      <c r="H31" s="12">
        <f>+G31/171975</f>
        <v>6.0316906527111497E-2</v>
      </c>
      <c r="I31" s="12">
        <f>+E31/G31</f>
        <v>0.96529451460522508</v>
      </c>
      <c r="J31" s="12">
        <f>+C31/E31</f>
        <v>0.75382003395585739</v>
      </c>
      <c r="K31" s="1" t="s">
        <v>24</v>
      </c>
      <c r="L31" s="12">
        <v>0.97811816192560175</v>
      </c>
      <c r="M31" s="12">
        <v>0.85840242137123302</v>
      </c>
      <c r="N31" s="9"/>
      <c r="O31" s="9"/>
      <c r="P31" s="9"/>
      <c r="Q31" s="9"/>
      <c r="R31" s="9"/>
      <c r="S31" s="9"/>
      <c r="U31" s="9"/>
    </row>
    <row r="32" spans="2:21" x14ac:dyDescent="0.25">
      <c r="B32" s="1" t="s">
        <v>34</v>
      </c>
      <c r="C32" s="14">
        <v>7713</v>
      </c>
      <c r="D32" s="14">
        <v>1849</v>
      </c>
      <c r="E32" s="14">
        <f>+SUM(C32:D32)</f>
        <v>9562</v>
      </c>
      <c r="F32" s="14">
        <v>180</v>
      </c>
      <c r="G32" s="14">
        <f>+SUM(C32,D32,F32)</f>
        <v>9742</v>
      </c>
      <c r="H32" s="12">
        <f>+G32/171975</f>
        <v>5.6647768571013231E-2</v>
      </c>
      <c r="I32" s="12">
        <f>+E32/G32</f>
        <v>0.98152330117019093</v>
      </c>
      <c r="J32" s="12">
        <f>+C32/E32</f>
        <v>0.80663041204768882</v>
      </c>
      <c r="K32" s="1" t="s">
        <v>53</v>
      </c>
      <c r="L32" s="12">
        <v>0.97797169309354048</v>
      </c>
      <c r="M32" s="12">
        <v>0.80130576713819368</v>
      </c>
      <c r="N32" s="13"/>
      <c r="O32" s="9"/>
      <c r="P32" s="9"/>
      <c r="Q32" s="9"/>
      <c r="R32" s="9"/>
      <c r="S32" s="9"/>
      <c r="U32" s="9"/>
    </row>
    <row r="33" spans="2:21" x14ac:dyDescent="0.25">
      <c r="B33" s="1" t="s">
        <v>48</v>
      </c>
      <c r="C33" s="14">
        <v>6285</v>
      </c>
      <c r="D33" s="14">
        <v>2537</v>
      </c>
      <c r="E33" s="14">
        <f>+SUM(C33:D33)</f>
        <v>8822</v>
      </c>
      <c r="F33" s="14">
        <v>863</v>
      </c>
      <c r="G33" s="14">
        <f>+SUM(C33,D33,F33)</f>
        <v>9685</v>
      </c>
      <c r="H33" s="12">
        <f>+G33/171975</f>
        <v>5.6316325047245236E-2</v>
      </c>
      <c r="I33" s="12">
        <f>+E33/G33</f>
        <v>0.91089313371192571</v>
      </c>
      <c r="J33" s="12">
        <f>+C33/E33</f>
        <v>0.71242348673770117</v>
      </c>
      <c r="K33" s="1" t="s">
        <v>44</v>
      </c>
      <c r="L33" s="12">
        <v>0.97631284916201122</v>
      </c>
      <c r="M33" s="12">
        <v>0.81300068665598535</v>
      </c>
      <c r="N33" s="13"/>
      <c r="O33" s="9"/>
      <c r="P33" s="9"/>
      <c r="Q33" s="9"/>
      <c r="R33" s="9"/>
      <c r="S33" s="9"/>
      <c r="U33" s="9"/>
    </row>
    <row r="34" spans="2:21" x14ac:dyDescent="0.25">
      <c r="B34" s="1" t="s">
        <v>61</v>
      </c>
      <c r="C34" s="14">
        <v>8139</v>
      </c>
      <c r="D34" s="14">
        <v>1266</v>
      </c>
      <c r="E34" s="14">
        <f>+SUM(C34:D34)</f>
        <v>9405</v>
      </c>
      <c r="F34" s="14">
        <v>173</v>
      </c>
      <c r="G34" s="14">
        <f>+SUM(C34,D34,F34)</f>
        <v>9578</v>
      </c>
      <c r="H34" s="12">
        <f>+G34/171975</f>
        <v>5.5694141590347433E-2</v>
      </c>
      <c r="I34" s="12">
        <f>+E34/G34</f>
        <v>0.98193777406556693</v>
      </c>
      <c r="J34" s="12">
        <f>+C34/E34</f>
        <v>0.86539074960127593</v>
      </c>
      <c r="K34" s="1" t="s">
        <v>26</v>
      </c>
      <c r="L34" s="12">
        <v>0.97412109375</v>
      </c>
      <c r="M34" s="12">
        <v>0.84736842105263155</v>
      </c>
      <c r="N34" s="9"/>
    </row>
    <row r="35" spans="2:21" x14ac:dyDescent="0.25">
      <c r="B35" s="1" t="s">
        <v>53</v>
      </c>
      <c r="C35" s="14">
        <v>7364</v>
      </c>
      <c r="D35" s="14">
        <v>1826</v>
      </c>
      <c r="E35" s="14">
        <f>+SUM(C35:D35)</f>
        <v>9190</v>
      </c>
      <c r="F35" s="14">
        <v>207</v>
      </c>
      <c r="G35" s="14">
        <f>+SUM(C35,D35,F35)</f>
        <v>9397</v>
      </c>
      <c r="H35" s="12">
        <f>+G35/171975</f>
        <v>5.4641663032417499E-2</v>
      </c>
      <c r="I35" s="12">
        <f>+E35/G35</f>
        <v>0.97797169309354048</v>
      </c>
      <c r="J35" s="12">
        <f>+C35/E35</f>
        <v>0.80130576713819368</v>
      </c>
      <c r="K35" s="1" t="s">
        <v>58</v>
      </c>
      <c r="L35" s="12">
        <v>0.97236818264178293</v>
      </c>
      <c r="M35" s="12">
        <v>0.81701295071275504</v>
      </c>
      <c r="N35" s="13"/>
    </row>
    <row r="36" spans="2:21" x14ac:dyDescent="0.25">
      <c r="B36" s="1" t="s">
        <v>83</v>
      </c>
      <c r="C36" s="14">
        <v>7224</v>
      </c>
      <c r="D36" s="14">
        <v>1819</v>
      </c>
      <c r="E36" s="14">
        <f>+SUM(C36:D36)</f>
        <v>9043</v>
      </c>
      <c r="F36" s="14">
        <v>300</v>
      </c>
      <c r="G36" s="14">
        <f>+SUM(C36,D36,F36)</f>
        <v>9343</v>
      </c>
      <c r="H36" s="12">
        <f>+G36/171975</f>
        <v>5.4327663904637301E-2</v>
      </c>
      <c r="I36" s="12">
        <f>+E36/G36</f>
        <v>0.96789039922936959</v>
      </c>
      <c r="J36" s="12">
        <f>+C36/E36</f>
        <v>0.79884993917947589</v>
      </c>
      <c r="K36" s="1" t="s">
        <v>40</v>
      </c>
      <c r="L36" s="12">
        <v>0.97188664333295693</v>
      </c>
      <c r="M36" s="12">
        <v>0.83921933085501854</v>
      </c>
      <c r="N36" s="13"/>
    </row>
    <row r="37" spans="2:21" x14ac:dyDescent="0.25">
      <c r="B37" s="1" t="s">
        <v>44</v>
      </c>
      <c r="C37" s="14">
        <v>7104</v>
      </c>
      <c r="D37" s="14">
        <v>1634</v>
      </c>
      <c r="E37" s="14">
        <f>+SUM(C37:D37)</f>
        <v>8738</v>
      </c>
      <c r="F37" s="14">
        <v>212</v>
      </c>
      <c r="G37" s="14">
        <f>+SUM(C37,D37,F37)</f>
        <v>8950</v>
      </c>
      <c r="H37" s="12">
        <f>+G37/171975</f>
        <v>5.204244803023695E-2</v>
      </c>
      <c r="I37" s="12">
        <f>+E37/G37</f>
        <v>0.97631284916201122</v>
      </c>
      <c r="J37" s="12">
        <f>+C37/E37</f>
        <v>0.81300068665598535</v>
      </c>
      <c r="K37" s="1" t="s">
        <v>83</v>
      </c>
      <c r="L37" s="12">
        <v>0.96789039922936959</v>
      </c>
      <c r="M37" s="12">
        <v>0.79884993917947589</v>
      </c>
      <c r="N37" s="13"/>
    </row>
    <row r="38" spans="2:21" x14ac:dyDescent="0.25">
      <c r="B38" s="1" t="s">
        <v>40</v>
      </c>
      <c r="C38" s="14">
        <v>7224</v>
      </c>
      <c r="D38" s="14">
        <v>1384</v>
      </c>
      <c r="E38" s="14">
        <f>+SUM(C38:D38)</f>
        <v>8608</v>
      </c>
      <c r="F38" s="14">
        <v>249</v>
      </c>
      <c r="G38" s="14">
        <f>+SUM(C38,D38,F38)</f>
        <v>8857</v>
      </c>
      <c r="H38" s="12">
        <f>+G38/171975</f>
        <v>5.1501671754615494E-2</v>
      </c>
      <c r="I38" s="12">
        <f>+E38/G38</f>
        <v>0.97188664333295693</v>
      </c>
      <c r="J38" s="12">
        <f>+C38/E38</f>
        <v>0.83921933085501854</v>
      </c>
      <c r="K38" s="1" t="s">
        <v>30</v>
      </c>
      <c r="L38" s="12">
        <v>0.96756959415127941</v>
      </c>
      <c r="M38" s="12">
        <v>0.76518453937808772</v>
      </c>
      <c r="N38" s="9"/>
    </row>
    <row r="39" spans="2:21" x14ac:dyDescent="0.25">
      <c r="B39" s="1" t="s">
        <v>11</v>
      </c>
      <c r="C39" s="14">
        <v>5949</v>
      </c>
      <c r="D39" s="14">
        <v>2146</v>
      </c>
      <c r="E39" s="14">
        <f>+SUM(C39:D39)</f>
        <v>8095</v>
      </c>
      <c r="F39" s="14">
        <v>542</v>
      </c>
      <c r="G39" s="14">
        <f>+SUM(C39,D39,F39)</f>
        <v>8637</v>
      </c>
      <c r="H39" s="12">
        <f>+G39/171975</f>
        <v>5.0222416048844309E-2</v>
      </c>
      <c r="I39" s="12">
        <f>+E39/G39</f>
        <v>0.93724672918837559</v>
      </c>
      <c r="J39" s="12">
        <f>+C39/E39</f>
        <v>0.73489808523780109</v>
      </c>
      <c r="K39" s="1" t="s">
        <v>80</v>
      </c>
      <c r="L39" s="12">
        <v>0.96743797709923662</v>
      </c>
      <c r="M39" s="12">
        <v>0.75058562446060906</v>
      </c>
      <c r="N39" s="13"/>
    </row>
    <row r="40" spans="2:21" x14ac:dyDescent="0.25">
      <c r="B40" s="1" t="s">
        <v>67</v>
      </c>
      <c r="C40" s="14">
        <v>6352</v>
      </c>
      <c r="D40" s="14">
        <v>1838</v>
      </c>
      <c r="E40" s="14">
        <f>+SUM(C40:D40)</f>
        <v>8190</v>
      </c>
      <c r="F40" s="14">
        <v>372</v>
      </c>
      <c r="G40" s="14">
        <f>+SUM(C40,D40,F40)</f>
        <v>8562</v>
      </c>
      <c r="H40" s="12">
        <f>+G40/171975</f>
        <v>4.9786306149149584E-2</v>
      </c>
      <c r="I40" s="12">
        <f>+E40/G40</f>
        <v>0.95655220742817104</v>
      </c>
      <c r="J40" s="12">
        <f>+C40/E40</f>
        <v>0.7755799755799756</v>
      </c>
      <c r="K40" s="1" t="s">
        <v>65</v>
      </c>
      <c r="L40" s="12">
        <v>0.96529451460522508</v>
      </c>
      <c r="M40" s="12">
        <v>0.75382003395585739</v>
      </c>
      <c r="N40" s="13"/>
    </row>
    <row r="41" spans="2:21" x14ac:dyDescent="0.25">
      <c r="B41" s="1" t="s">
        <v>80</v>
      </c>
      <c r="C41" s="14">
        <v>6088</v>
      </c>
      <c r="D41" s="14">
        <v>2023</v>
      </c>
      <c r="E41" s="14">
        <f>+SUM(C41:D41)</f>
        <v>8111</v>
      </c>
      <c r="F41" s="14">
        <v>273</v>
      </c>
      <c r="G41" s="14">
        <f>+SUM(C41,D41,F41)</f>
        <v>8384</v>
      </c>
      <c r="H41" s="12">
        <f>+G41/171975</f>
        <v>4.875127198720744E-2</v>
      </c>
      <c r="I41" s="12">
        <f>+E41/G41</f>
        <v>0.96743797709923662</v>
      </c>
      <c r="J41" s="12">
        <f>+C41/E41</f>
        <v>0.75058562446060906</v>
      </c>
      <c r="K41" s="1" t="s">
        <v>110</v>
      </c>
      <c r="L41" s="12">
        <v>0.96060217809096737</v>
      </c>
      <c r="M41" s="12">
        <v>0.7432477492497499</v>
      </c>
      <c r="N41" s="9"/>
    </row>
    <row r="42" spans="2:21" x14ac:dyDescent="0.25">
      <c r="B42" s="1" t="s">
        <v>18</v>
      </c>
      <c r="C42" s="14">
        <v>6110</v>
      </c>
      <c r="D42" s="14">
        <v>1810</v>
      </c>
      <c r="E42" s="14">
        <f>+SUM(C42:D42)</f>
        <v>7920</v>
      </c>
      <c r="F42" s="14">
        <v>369</v>
      </c>
      <c r="G42" s="14">
        <f>+SUM(C42,D42,F42)</f>
        <v>8289</v>
      </c>
      <c r="H42" s="12">
        <f>+G42/171975</f>
        <v>4.8198866114260795E-2</v>
      </c>
      <c r="I42" s="12">
        <f>+E42/G42</f>
        <v>0.9554831704668838</v>
      </c>
      <c r="J42" s="12">
        <f>+C42/E42</f>
        <v>0.77146464646464652</v>
      </c>
      <c r="K42" s="1" t="s">
        <v>16</v>
      </c>
      <c r="L42" s="12">
        <v>0.96012227316937615</v>
      </c>
      <c r="M42" s="12">
        <v>0.79001447178002893</v>
      </c>
      <c r="N42" s="9"/>
    </row>
    <row r="43" spans="2:21" x14ac:dyDescent="0.25">
      <c r="B43" s="1" t="s">
        <v>26</v>
      </c>
      <c r="C43" s="14">
        <v>6762</v>
      </c>
      <c r="D43" s="14">
        <v>1218</v>
      </c>
      <c r="E43" s="14">
        <f>+SUM(C43:D43)</f>
        <v>7980</v>
      </c>
      <c r="F43" s="14">
        <v>212</v>
      </c>
      <c r="G43" s="14">
        <f>+SUM(C43,D43,F43)</f>
        <v>8192</v>
      </c>
      <c r="H43" s="12">
        <f>+G43/171975</f>
        <v>4.7634830643988949E-2</v>
      </c>
      <c r="I43" s="12">
        <f>+E43/G43</f>
        <v>0.97412109375</v>
      </c>
      <c r="J43" s="12">
        <f>+C43/E43</f>
        <v>0.84736842105263155</v>
      </c>
      <c r="K43" s="1" t="s">
        <v>67</v>
      </c>
      <c r="L43" s="12">
        <v>0.95655220742817104</v>
      </c>
      <c r="M43" s="12">
        <v>0.7755799755799756</v>
      </c>
      <c r="N43" s="13"/>
    </row>
    <row r="44" spans="2:21" x14ac:dyDescent="0.25">
      <c r="B44" s="1" t="s">
        <v>24</v>
      </c>
      <c r="C44" s="14">
        <v>6523</v>
      </c>
      <c r="D44" s="14">
        <v>1076</v>
      </c>
      <c r="E44" s="14">
        <f>+SUM(C44:D44)</f>
        <v>7599</v>
      </c>
      <c r="F44" s="14">
        <v>170</v>
      </c>
      <c r="G44" s="14">
        <f>+SUM(C44,D44,F44)</f>
        <v>7769</v>
      </c>
      <c r="H44" s="12">
        <f>+G44/171975</f>
        <v>4.5175170809710716E-2</v>
      </c>
      <c r="I44" s="12">
        <f>+E44/G44</f>
        <v>0.97811816192560175</v>
      </c>
      <c r="J44" s="12">
        <f>+C44/E44</f>
        <v>0.85840242137123302</v>
      </c>
      <c r="K44" s="1" t="s">
        <v>18</v>
      </c>
      <c r="L44" s="12">
        <v>0.9554831704668838</v>
      </c>
      <c r="M44" s="12">
        <v>0.77146464646464652</v>
      </c>
      <c r="N44" s="13"/>
    </row>
    <row r="45" spans="2:21" x14ac:dyDescent="0.25">
      <c r="B45" s="1" t="s">
        <v>16</v>
      </c>
      <c r="C45" s="14">
        <v>5459</v>
      </c>
      <c r="D45" s="14">
        <v>1451</v>
      </c>
      <c r="E45" s="14">
        <f>+SUM(C45:D45)</f>
        <v>6910</v>
      </c>
      <c r="F45" s="14">
        <v>287</v>
      </c>
      <c r="G45" s="14">
        <f>+SUM(C45,D45,F45)</f>
        <v>7197</v>
      </c>
      <c r="H45" s="12">
        <f>+G45/171975</f>
        <v>4.1849105974705626E-2</v>
      </c>
      <c r="I45" s="12">
        <f>+E45/G45</f>
        <v>0.96012227316937615</v>
      </c>
      <c r="J45" s="12">
        <f>+C45/E45</f>
        <v>0.79001447178002893</v>
      </c>
      <c r="K45" s="1" t="s">
        <v>11</v>
      </c>
      <c r="L45" s="12">
        <v>0.93724672918837559</v>
      </c>
      <c r="M45" s="12">
        <v>0.73489808523780109</v>
      </c>
      <c r="N45" s="13"/>
    </row>
    <row r="46" spans="2:21" x14ac:dyDescent="0.25">
      <c r="B46" s="1" t="s">
        <v>110</v>
      </c>
      <c r="C46" s="14">
        <v>4458</v>
      </c>
      <c r="D46" s="14">
        <v>1540</v>
      </c>
      <c r="E46" s="14">
        <f>+SUM(C46:D46)</f>
        <v>5998</v>
      </c>
      <c r="F46" s="14">
        <v>246</v>
      </c>
      <c r="G46" s="14">
        <f>+SUM(C46,D46,F46)</f>
        <v>6244</v>
      </c>
      <c r="H46" s="12">
        <f>+G46/171975</f>
        <v>3.6307602849251344E-2</v>
      </c>
      <c r="I46" s="12">
        <f>+E46/G46</f>
        <v>0.96060217809096737</v>
      </c>
      <c r="J46" s="12">
        <f>+C46/E46</f>
        <v>0.7432477492497499</v>
      </c>
      <c r="K46" s="1" t="s">
        <v>48</v>
      </c>
      <c r="L46" s="12">
        <v>0.91089313371192571</v>
      </c>
      <c r="M46" s="12">
        <v>0.71242348673770117</v>
      </c>
      <c r="N46" s="13"/>
    </row>
    <row r="47" spans="2:21" x14ac:dyDescent="0.25">
      <c r="B47" s="1" t="s">
        <v>233</v>
      </c>
      <c r="C47" s="14">
        <f>SUM(C28:C46)</f>
        <v>131984</v>
      </c>
      <c r="D47" s="14">
        <f>SUM(D28:D46)</f>
        <v>34102</v>
      </c>
      <c r="E47" s="14">
        <f>SUM(E28:E46)</f>
        <v>166086</v>
      </c>
      <c r="F47" s="14">
        <f>SUM(F28:F46)</f>
        <v>5889</v>
      </c>
      <c r="G47" s="29">
        <f>SUM(G28:G46)</f>
        <v>171975</v>
      </c>
      <c r="H47" s="12">
        <f>+G47/171975</f>
        <v>1</v>
      </c>
      <c r="I47" s="12">
        <f>+E47/G47</f>
        <v>0.96575665067597039</v>
      </c>
      <c r="J47" s="12">
        <f>+C47/E47</f>
        <v>0.79467263947593414</v>
      </c>
      <c r="K47" s="15" t="s">
        <v>233</v>
      </c>
      <c r="L47" s="16">
        <v>0.96575665067597039</v>
      </c>
      <c r="M47" s="16">
        <v>0.79467263947593414</v>
      </c>
      <c r="N47" s="9"/>
    </row>
    <row r="53" spans="2:13" ht="15.75" x14ac:dyDescent="0.25">
      <c r="B53" s="11" t="s">
        <v>341</v>
      </c>
    </row>
    <row r="54" spans="2:13" x14ac:dyDescent="0.25">
      <c r="B54" s="1" t="s">
        <v>250</v>
      </c>
      <c r="C54" s="1" t="s">
        <v>251</v>
      </c>
      <c r="D54" s="1" t="s">
        <v>7</v>
      </c>
      <c r="E54" s="1" t="s">
        <v>252</v>
      </c>
      <c r="F54" s="1" t="s">
        <v>8</v>
      </c>
      <c r="G54" s="1" t="s">
        <v>253</v>
      </c>
      <c r="H54" s="1" t="s">
        <v>254</v>
      </c>
      <c r="I54" s="1" t="s">
        <v>255</v>
      </c>
      <c r="J54" s="1" t="s">
        <v>256</v>
      </c>
      <c r="K54" s="16" t="s">
        <v>250</v>
      </c>
      <c r="L54" s="16" t="s">
        <v>255</v>
      </c>
      <c r="M54" s="16" t="s">
        <v>256</v>
      </c>
    </row>
    <row r="55" spans="2:13" x14ac:dyDescent="0.25">
      <c r="B55" s="1" t="s">
        <v>83</v>
      </c>
      <c r="C55" s="14">
        <v>1285</v>
      </c>
      <c r="D55" s="14">
        <v>1339</v>
      </c>
      <c r="E55" s="14">
        <f>+D55+C55</f>
        <v>2624</v>
      </c>
      <c r="F55" s="14">
        <v>244</v>
      </c>
      <c r="G55" s="14">
        <f>+C55+D55+F55</f>
        <v>2868</v>
      </c>
      <c r="H55" s="12">
        <f>+G55/21353</f>
        <v>0.13431367957664028</v>
      </c>
      <c r="I55" s="12">
        <f>+E55/G55</f>
        <v>0.91492329149232909</v>
      </c>
      <c r="J55" s="12">
        <f>+C55/E55</f>
        <v>0.48971036585365851</v>
      </c>
      <c r="K55" s="16" t="s">
        <v>26</v>
      </c>
      <c r="L55" s="16">
        <v>0.98165137614678899</v>
      </c>
      <c r="M55" s="16">
        <v>0.50817757009345799</v>
      </c>
    </row>
    <row r="56" spans="2:13" x14ac:dyDescent="0.25">
      <c r="B56" s="1" t="s">
        <v>65</v>
      </c>
      <c r="C56" s="14">
        <v>932</v>
      </c>
      <c r="D56" s="14">
        <v>1717</v>
      </c>
      <c r="E56" s="14">
        <f>+D56+C56</f>
        <v>2649</v>
      </c>
      <c r="F56" s="14">
        <v>190</v>
      </c>
      <c r="G56" s="14">
        <f>+C56+D56+F56</f>
        <v>2839</v>
      </c>
      <c r="H56" s="12">
        <f>+G56/21353</f>
        <v>0.13295555659626282</v>
      </c>
      <c r="I56" s="12">
        <f>+E56/G56</f>
        <v>0.93307502641775275</v>
      </c>
      <c r="J56" s="12">
        <f>+C56/E56</f>
        <v>0.35183087957719894</v>
      </c>
      <c r="K56" s="16" t="s">
        <v>61</v>
      </c>
      <c r="L56" s="16">
        <v>0.97082494969818911</v>
      </c>
      <c r="M56" s="16">
        <v>0.54818652849740934</v>
      </c>
    </row>
    <row r="57" spans="2:13" x14ac:dyDescent="0.25">
      <c r="B57" s="1" t="s">
        <v>16</v>
      </c>
      <c r="C57" s="14">
        <v>1050</v>
      </c>
      <c r="D57" s="14">
        <v>1476</v>
      </c>
      <c r="E57" s="14">
        <f>+D57+C57</f>
        <v>2526</v>
      </c>
      <c r="F57" s="14">
        <v>303</v>
      </c>
      <c r="G57" s="14">
        <f>+C57+D57+F57</f>
        <v>2829</v>
      </c>
      <c r="H57" s="12">
        <f>+G57/21353</f>
        <v>0.13248723832716713</v>
      </c>
      <c r="I57" s="12">
        <f>+E57/G57</f>
        <v>0.89289501590668086</v>
      </c>
      <c r="J57" s="12">
        <f>+C57/E57</f>
        <v>0.41567695961995249</v>
      </c>
      <c r="K57" s="16" t="s">
        <v>34</v>
      </c>
      <c r="L57" s="16">
        <v>0.96954813359528491</v>
      </c>
      <c r="M57" s="16">
        <v>0.49290780141843971</v>
      </c>
    </row>
    <row r="58" spans="2:13" x14ac:dyDescent="0.25">
      <c r="B58" s="1" t="s">
        <v>11</v>
      </c>
      <c r="C58" s="14">
        <v>721</v>
      </c>
      <c r="D58" s="14">
        <v>1141</v>
      </c>
      <c r="E58" s="14">
        <f>+D58+C58</f>
        <v>1862</v>
      </c>
      <c r="F58" s="14">
        <v>256</v>
      </c>
      <c r="G58" s="14">
        <f>+C58+D58+F58</f>
        <v>2118</v>
      </c>
      <c r="H58" s="12">
        <f>+G58/21353</f>
        <v>9.9189809394464479E-2</v>
      </c>
      <c r="I58" s="12">
        <f>+E58/G58</f>
        <v>0.8791312559017942</v>
      </c>
      <c r="J58" s="12">
        <f>+C58/E58</f>
        <v>0.38721804511278196</v>
      </c>
      <c r="K58" s="16" t="s">
        <v>36</v>
      </c>
      <c r="L58" s="16">
        <v>0.95809155383623468</v>
      </c>
      <c r="M58" s="16">
        <v>0.44818304172274565</v>
      </c>
    </row>
    <row r="59" spans="2:13" x14ac:dyDescent="0.25">
      <c r="B59" s="1" t="s">
        <v>34</v>
      </c>
      <c r="C59" s="14">
        <v>973</v>
      </c>
      <c r="D59" s="14">
        <v>1001</v>
      </c>
      <c r="E59" s="14">
        <f>+D59+C59</f>
        <v>1974</v>
      </c>
      <c r="F59" s="14">
        <v>62</v>
      </c>
      <c r="G59" s="14">
        <f>+C59+D59+F59</f>
        <v>2036</v>
      </c>
      <c r="H59" s="12">
        <f>+G59/21353</f>
        <v>9.5349599587879919E-2</v>
      </c>
      <c r="I59" s="12">
        <f>+E59/G59</f>
        <v>0.96954813359528491</v>
      </c>
      <c r="J59" s="12">
        <f>+C59/E59</f>
        <v>0.49290780141843971</v>
      </c>
      <c r="K59" s="16" t="s">
        <v>24</v>
      </c>
      <c r="L59" s="16">
        <v>0.95320623916811087</v>
      </c>
      <c r="M59" s="16">
        <v>0.57272727272727275</v>
      </c>
    </row>
    <row r="60" spans="2:13" x14ac:dyDescent="0.25">
      <c r="B60" s="1" t="s">
        <v>18</v>
      </c>
      <c r="C60" s="14">
        <v>857</v>
      </c>
      <c r="D60" s="14">
        <v>899</v>
      </c>
      <c r="E60" s="14">
        <f>+D60+C60</f>
        <v>1756</v>
      </c>
      <c r="F60" s="14">
        <v>193</v>
      </c>
      <c r="G60" s="14">
        <f>+C60+D60+F60</f>
        <v>1949</v>
      </c>
      <c r="H60" s="12">
        <f>+G60/21353</f>
        <v>9.1275230646747529E-2</v>
      </c>
      <c r="I60" s="12">
        <f>+E60/G60</f>
        <v>0.90097485890200102</v>
      </c>
      <c r="J60" s="12">
        <f>+C60/E60</f>
        <v>0.48804100227790431</v>
      </c>
      <c r="K60" s="16" t="s">
        <v>53</v>
      </c>
      <c r="L60" s="16">
        <v>0.95</v>
      </c>
      <c r="M60" s="16">
        <v>0.50358851674641147</v>
      </c>
    </row>
    <row r="61" spans="2:13" x14ac:dyDescent="0.25">
      <c r="B61" s="1" t="s">
        <v>30</v>
      </c>
      <c r="C61" s="14">
        <v>714</v>
      </c>
      <c r="D61" s="14">
        <v>1003</v>
      </c>
      <c r="E61" s="14">
        <f>+D61+C61</f>
        <v>1717</v>
      </c>
      <c r="F61" s="14">
        <v>101</v>
      </c>
      <c r="G61" s="14">
        <f>+C61+D61+F61</f>
        <v>1818</v>
      </c>
      <c r="H61" s="12">
        <f>+G61/21353</f>
        <v>8.5140261321594149E-2</v>
      </c>
      <c r="I61" s="12">
        <f>+E61/G61</f>
        <v>0.94444444444444442</v>
      </c>
      <c r="J61" s="12">
        <f>+C61/E61</f>
        <v>0.41584158415841582</v>
      </c>
      <c r="K61" s="16" t="s">
        <v>40</v>
      </c>
      <c r="L61" s="16">
        <v>0.9491654021244309</v>
      </c>
      <c r="M61" s="16">
        <v>0.3996802557953637</v>
      </c>
    </row>
    <row r="62" spans="2:13" x14ac:dyDescent="0.25">
      <c r="B62" s="1" t="s">
        <v>67</v>
      </c>
      <c r="C62" s="14">
        <v>721</v>
      </c>
      <c r="D62" s="14">
        <v>903</v>
      </c>
      <c r="E62" s="14">
        <f>+D62+C62</f>
        <v>1624</v>
      </c>
      <c r="F62" s="14">
        <v>161</v>
      </c>
      <c r="G62" s="14">
        <f>+C62+D62+F62</f>
        <v>1785</v>
      </c>
      <c r="H62" s="12">
        <f>+G62/21353</f>
        <v>8.3594811033578423E-2</v>
      </c>
      <c r="I62" s="12">
        <f>+E62/G62</f>
        <v>0.90980392156862744</v>
      </c>
      <c r="J62" s="12">
        <f>+C62/E62</f>
        <v>0.44396551724137934</v>
      </c>
      <c r="K62" s="16" t="s">
        <v>30</v>
      </c>
      <c r="L62" s="16">
        <v>0.94444444444444442</v>
      </c>
      <c r="M62" s="16">
        <v>0.41584158415841582</v>
      </c>
    </row>
    <row r="63" spans="2:13" x14ac:dyDescent="0.25">
      <c r="B63" s="1" t="s">
        <v>36</v>
      </c>
      <c r="C63" s="14">
        <v>666</v>
      </c>
      <c r="D63" s="14">
        <v>820</v>
      </c>
      <c r="E63" s="14">
        <f>+D63+C63</f>
        <v>1486</v>
      </c>
      <c r="F63" s="14">
        <v>65</v>
      </c>
      <c r="G63" s="14">
        <f>+C63+D63+F63</f>
        <v>1551</v>
      </c>
      <c r="H63" s="12">
        <f>+G63/21353</f>
        <v>7.2636163536739573E-2</v>
      </c>
      <c r="I63" s="12">
        <f>+E63/G63</f>
        <v>0.95809155383623468</v>
      </c>
      <c r="J63" s="12">
        <f>+C63/E63</f>
        <v>0.44818304172274565</v>
      </c>
      <c r="K63" s="16" t="s">
        <v>110</v>
      </c>
      <c r="L63" s="16">
        <v>0.93676470588235294</v>
      </c>
      <c r="M63" s="16">
        <v>0.52747252747252749</v>
      </c>
    </row>
    <row r="64" spans="2:13" x14ac:dyDescent="0.25">
      <c r="B64" s="1" t="s">
        <v>40</v>
      </c>
      <c r="C64" s="14">
        <v>500</v>
      </c>
      <c r="D64" s="14">
        <v>751</v>
      </c>
      <c r="E64" s="14">
        <f>+D64+C64</f>
        <v>1251</v>
      </c>
      <c r="F64" s="14">
        <v>67</v>
      </c>
      <c r="G64" s="14">
        <f>+C64+D64+F64</f>
        <v>1318</v>
      </c>
      <c r="H64" s="12">
        <f>+G64/21353</f>
        <v>6.1724347866810282E-2</v>
      </c>
      <c r="I64" s="12">
        <f>+E64/G64</f>
        <v>0.9491654021244309</v>
      </c>
      <c r="J64" s="12">
        <f>+C64/E64</f>
        <v>0.3996802557953637</v>
      </c>
      <c r="K64" s="16" t="s">
        <v>44</v>
      </c>
      <c r="L64" s="16">
        <v>0.93580470162748641</v>
      </c>
      <c r="M64" s="16">
        <v>0.42125603864734301</v>
      </c>
    </row>
    <row r="65" spans="2:13" x14ac:dyDescent="0.25">
      <c r="B65" s="1" t="s">
        <v>48</v>
      </c>
      <c r="C65" s="14">
        <v>540</v>
      </c>
      <c r="D65" s="14">
        <v>580</v>
      </c>
      <c r="E65" s="14">
        <f>+D65+C65</f>
        <v>1120</v>
      </c>
      <c r="F65" s="14">
        <v>131</v>
      </c>
      <c r="G65" s="14">
        <f>+C65+D65+F65</f>
        <v>1251</v>
      </c>
      <c r="H65" s="12">
        <f>+G65/21353</f>
        <v>5.8586615463869243E-2</v>
      </c>
      <c r="I65" s="12">
        <f>+E65/G65</f>
        <v>0.89528377298161466</v>
      </c>
      <c r="J65" s="12">
        <f>+C65/E65</f>
        <v>0.48214285714285715</v>
      </c>
      <c r="K65" s="16" t="s">
        <v>65</v>
      </c>
      <c r="L65" s="16">
        <v>0.93307502641775275</v>
      </c>
      <c r="M65" s="16">
        <v>0.35183087957719894</v>
      </c>
    </row>
    <row r="66" spans="2:13" x14ac:dyDescent="0.25">
      <c r="B66" s="1" t="s">
        <v>44</v>
      </c>
      <c r="C66" s="14">
        <v>436</v>
      </c>
      <c r="D66" s="14">
        <v>599</v>
      </c>
      <c r="E66" s="14">
        <f>+D66+C66</f>
        <v>1035</v>
      </c>
      <c r="F66" s="14">
        <v>71</v>
      </c>
      <c r="G66" s="14">
        <f>+C66+D66+F66</f>
        <v>1106</v>
      </c>
      <c r="H66" s="12">
        <f>+G66/21353</f>
        <v>5.1796000561981921E-2</v>
      </c>
      <c r="I66" s="12">
        <f>+E66/G66</f>
        <v>0.93580470162748641</v>
      </c>
      <c r="J66" s="12">
        <f>+C66/E66</f>
        <v>0.42125603864734301</v>
      </c>
      <c r="K66" s="16" t="s">
        <v>80</v>
      </c>
      <c r="L66" s="16">
        <v>0.93012275731822469</v>
      </c>
      <c r="M66" s="16">
        <v>0.52385786802030454</v>
      </c>
    </row>
    <row r="67" spans="2:13" x14ac:dyDescent="0.25">
      <c r="B67" s="1" t="s">
        <v>80</v>
      </c>
      <c r="C67" s="14">
        <v>516</v>
      </c>
      <c r="D67" s="14">
        <v>469</v>
      </c>
      <c r="E67" s="14">
        <f>+D67+C67</f>
        <v>985</v>
      </c>
      <c r="F67" s="14">
        <v>74</v>
      </c>
      <c r="G67" s="14">
        <f>+C67+D67+F67</f>
        <v>1059</v>
      </c>
      <c r="H67" s="12">
        <f>+G67/21353</f>
        <v>4.9594904697232239E-2</v>
      </c>
      <c r="I67" s="12">
        <f>+E67/G67</f>
        <v>0.93012275731822469</v>
      </c>
      <c r="J67" s="12">
        <f>+C67/E67</f>
        <v>0.52385786802030454</v>
      </c>
      <c r="K67" s="16" t="s">
        <v>83</v>
      </c>
      <c r="L67" s="16">
        <v>0.91492329149232909</v>
      </c>
      <c r="M67" s="16">
        <v>0.48971036585365851</v>
      </c>
    </row>
    <row r="68" spans="2:13" x14ac:dyDescent="0.25">
      <c r="B68" s="1" t="s">
        <v>58</v>
      </c>
      <c r="C68" s="14">
        <v>425</v>
      </c>
      <c r="D68" s="14">
        <v>461</v>
      </c>
      <c r="E68" s="14">
        <f>+D68+C68</f>
        <v>886</v>
      </c>
      <c r="F68" s="14">
        <v>158</v>
      </c>
      <c r="G68" s="14">
        <f>+C68+D68+F68</f>
        <v>1044</v>
      </c>
      <c r="H68" s="12">
        <f>+G68/21353</f>
        <v>4.8892427293588725E-2</v>
      </c>
      <c r="I68" s="12">
        <f>+E68/G68</f>
        <v>0.84865900383141768</v>
      </c>
      <c r="J68" s="12">
        <f>+C68/E68</f>
        <v>0.47968397291196391</v>
      </c>
      <c r="K68" s="16" t="s">
        <v>67</v>
      </c>
      <c r="L68" s="16">
        <v>0.90980392156862744</v>
      </c>
      <c r="M68" s="16">
        <v>0.44396551724137934</v>
      </c>
    </row>
    <row r="69" spans="2:13" x14ac:dyDescent="0.25">
      <c r="B69" s="1" t="s">
        <v>61</v>
      </c>
      <c r="C69" s="14">
        <v>529</v>
      </c>
      <c r="D69" s="14">
        <v>436</v>
      </c>
      <c r="E69" s="14">
        <f>+D69+C69</f>
        <v>965</v>
      </c>
      <c r="F69" s="14">
        <v>29</v>
      </c>
      <c r="G69" s="14">
        <f>+C69+D69+F69</f>
        <v>994</v>
      </c>
      <c r="H69" s="12">
        <f>+G69/21353</f>
        <v>4.6550835948110339E-2</v>
      </c>
      <c r="I69" s="12">
        <f>+E69/G69</f>
        <v>0.97082494969818911</v>
      </c>
      <c r="J69" s="12">
        <f>+C69/E69</f>
        <v>0.54818652849740934</v>
      </c>
      <c r="K69" s="16" t="s">
        <v>18</v>
      </c>
      <c r="L69" s="16">
        <v>0.90097485890200102</v>
      </c>
      <c r="M69" s="16">
        <v>0.48804100227790431</v>
      </c>
    </row>
    <row r="70" spans="2:13" x14ac:dyDescent="0.25">
      <c r="B70" s="1" t="s">
        <v>53</v>
      </c>
      <c r="C70" s="14">
        <v>421</v>
      </c>
      <c r="D70" s="14">
        <v>415</v>
      </c>
      <c r="E70" s="14">
        <f>+D70+C70</f>
        <v>836</v>
      </c>
      <c r="F70" s="14">
        <v>44</v>
      </c>
      <c r="G70" s="14">
        <f>+C70+D70+F70</f>
        <v>880</v>
      </c>
      <c r="H70" s="12">
        <f>+G70/21353</f>
        <v>4.1212007680419611E-2</v>
      </c>
      <c r="I70" s="12">
        <f>+E70/G70</f>
        <v>0.95</v>
      </c>
      <c r="J70" s="12">
        <f>+C70/E70</f>
        <v>0.50358851674641147</v>
      </c>
      <c r="K70" s="16" t="s">
        <v>48</v>
      </c>
      <c r="L70" s="16">
        <v>0.89528377298161466</v>
      </c>
      <c r="M70" s="16">
        <v>0.48214285714285715</v>
      </c>
    </row>
    <row r="71" spans="2:13" x14ac:dyDescent="0.25">
      <c r="B71" s="1" t="s">
        <v>26</v>
      </c>
      <c r="C71" s="14">
        <v>435</v>
      </c>
      <c r="D71" s="14">
        <v>421</v>
      </c>
      <c r="E71" s="14">
        <f>+D71+C71</f>
        <v>856</v>
      </c>
      <c r="F71" s="14">
        <v>16</v>
      </c>
      <c r="G71" s="14">
        <f>+C71+D71+F71</f>
        <v>872</v>
      </c>
      <c r="H71" s="12">
        <f>+G71/21353</f>
        <v>4.0837353065143071E-2</v>
      </c>
      <c r="I71" s="12">
        <f>+E71/G71</f>
        <v>0.98165137614678899</v>
      </c>
      <c r="J71" s="12">
        <f>+C71/E71</f>
        <v>0.50817757009345799</v>
      </c>
      <c r="K71" s="16" t="s">
        <v>16</v>
      </c>
      <c r="L71" s="16">
        <v>0.89289501590668086</v>
      </c>
      <c r="M71" s="16">
        <v>0.41567695961995249</v>
      </c>
    </row>
    <row r="72" spans="2:13" x14ac:dyDescent="0.25">
      <c r="B72" s="1" t="s">
        <v>110</v>
      </c>
      <c r="C72" s="14">
        <v>336</v>
      </c>
      <c r="D72" s="14">
        <v>301</v>
      </c>
      <c r="E72" s="14">
        <f>+D72+C72</f>
        <v>637</v>
      </c>
      <c r="F72" s="14">
        <v>43</v>
      </c>
      <c r="G72" s="14">
        <f>+C72+D72+F72</f>
        <v>680</v>
      </c>
      <c r="H72" s="12">
        <f>+G72/21353</f>
        <v>3.1845642298506067E-2</v>
      </c>
      <c r="I72" s="12">
        <f>+E72/G72</f>
        <v>0.93676470588235294</v>
      </c>
      <c r="J72" s="12">
        <f>+C72/E72</f>
        <v>0.52747252747252749</v>
      </c>
      <c r="K72" s="16" t="s">
        <v>11</v>
      </c>
      <c r="L72" s="16">
        <v>0.8791312559017942</v>
      </c>
      <c r="M72" s="16">
        <v>0.38721804511278196</v>
      </c>
    </row>
    <row r="73" spans="2:13" x14ac:dyDescent="0.25">
      <c r="B73" s="1" t="s">
        <v>24</v>
      </c>
      <c r="C73" s="14">
        <v>315</v>
      </c>
      <c r="D73" s="14">
        <v>235</v>
      </c>
      <c r="E73" s="14">
        <f>+D73+C73</f>
        <v>550</v>
      </c>
      <c r="F73" s="14">
        <v>27</v>
      </c>
      <c r="G73" s="14">
        <f>+C73+D73+F73</f>
        <v>577</v>
      </c>
      <c r="H73" s="12">
        <f>+G73/21353</f>
        <v>2.7021964126820588E-2</v>
      </c>
      <c r="I73" s="12">
        <f>+E73/G73</f>
        <v>0.95320623916811087</v>
      </c>
      <c r="J73" s="12">
        <f>+C73/E73</f>
        <v>0.57272727272727275</v>
      </c>
      <c r="K73" s="16" t="s">
        <v>58</v>
      </c>
      <c r="L73" s="16">
        <v>0.84865900383141768</v>
      </c>
      <c r="M73" s="16">
        <v>0.47968397291196391</v>
      </c>
    </row>
    <row r="74" spans="2:13" x14ac:dyDescent="0.25">
      <c r="B74" s="1" t="s">
        <v>233</v>
      </c>
      <c r="C74" s="14">
        <f>+SUM(C55:C73)</f>
        <v>12372</v>
      </c>
      <c r="D74" s="14">
        <f>+SUM(D55:D73)</f>
        <v>14967</v>
      </c>
      <c r="E74" s="14">
        <f>SUM(E55:E73)</f>
        <v>27339</v>
      </c>
      <c r="F74" s="14">
        <f>SUM(F55:F73)</f>
        <v>2235</v>
      </c>
      <c r="G74" s="29">
        <f>SUM(G55:G73)</f>
        <v>29574</v>
      </c>
      <c r="H74" s="12">
        <f>+G74/21353</f>
        <v>1.3850044490235565</v>
      </c>
      <c r="I74" s="12">
        <f>+E74/G74</f>
        <v>0.92442686143233921</v>
      </c>
      <c r="J74" s="12">
        <f>+C74/E74</f>
        <v>0.45254032700537694</v>
      </c>
      <c r="K74" s="16" t="s">
        <v>233</v>
      </c>
      <c r="L74" s="16">
        <v>0.92442686143233921</v>
      </c>
      <c r="M74" s="16">
        <v>0.45254032700537694</v>
      </c>
    </row>
    <row r="83" spans="2:9" ht="15.75" x14ac:dyDescent="0.25">
      <c r="B83" s="11" t="s">
        <v>339</v>
      </c>
    </row>
    <row r="84" spans="2:9" x14ac:dyDescent="0.25">
      <c r="B84" s="1" t="s">
        <v>258</v>
      </c>
      <c r="C84" s="14" t="s">
        <v>259</v>
      </c>
      <c r="D84" s="14" t="s">
        <v>260</v>
      </c>
      <c r="E84" s="14" t="s">
        <v>261</v>
      </c>
      <c r="F84" s="14" t="s">
        <v>262</v>
      </c>
      <c r="G84" s="14" t="s">
        <v>257</v>
      </c>
      <c r="H84" s="14" t="s">
        <v>263</v>
      </c>
      <c r="I84" s="14" t="s">
        <v>249</v>
      </c>
    </row>
    <row r="85" spans="2:9" x14ac:dyDescent="0.25">
      <c r="B85" s="1" t="s">
        <v>14</v>
      </c>
      <c r="C85">
        <v>72323</v>
      </c>
      <c r="D85">
        <v>20348</v>
      </c>
      <c r="E85" s="14">
        <f>+C85+D85</f>
        <v>92671</v>
      </c>
      <c r="F85">
        <v>3982</v>
      </c>
      <c r="G85" s="14">
        <f>+E85+F85</f>
        <v>96653</v>
      </c>
      <c r="H85" s="12">
        <f>+E85/G85</f>
        <v>0.95880107187567898</v>
      </c>
      <c r="I85" s="12">
        <f>+C85/E85</f>
        <v>0.78042753396423903</v>
      </c>
    </row>
    <row r="86" spans="2:9" x14ac:dyDescent="0.25">
      <c r="B86" s="1" t="s">
        <v>15</v>
      </c>
      <c r="C86" s="14">
        <v>35915</v>
      </c>
      <c r="D86" s="14">
        <v>7558</v>
      </c>
      <c r="E86" s="14">
        <f>+C86+D86</f>
        <v>43473</v>
      </c>
      <c r="F86" s="14">
        <v>926</v>
      </c>
      <c r="G86" s="14">
        <f>+E86+F86</f>
        <v>44399</v>
      </c>
      <c r="H86" s="12">
        <f>+E86/G86</f>
        <v>0.97914367440708128</v>
      </c>
      <c r="I86" s="12">
        <f>+C86/E86</f>
        <v>0.82614496354058842</v>
      </c>
    </row>
    <row r="87" spans="2:9" x14ac:dyDescent="0.25">
      <c r="B87" s="1" t="s">
        <v>13</v>
      </c>
      <c r="C87">
        <v>23746</v>
      </c>
      <c r="D87">
        <v>6196</v>
      </c>
      <c r="E87" s="14">
        <f>+C87+D87</f>
        <v>29942</v>
      </c>
      <c r="F87">
        <v>981</v>
      </c>
      <c r="G87" s="14">
        <f>+E87+F87</f>
        <v>30923</v>
      </c>
      <c r="H87" s="12">
        <f>+E87/G87</f>
        <v>0.96827604048766291</v>
      </c>
      <c r="I87" s="12">
        <f>+C87/E87</f>
        <v>0.79306659541780777</v>
      </c>
    </row>
    <row r="88" spans="2:9" x14ac:dyDescent="0.25">
      <c r="B88" s="1" t="s">
        <v>233</v>
      </c>
      <c r="C88" s="14">
        <f>+SUM(C85:C87)</f>
        <v>131984</v>
      </c>
      <c r="D88" s="14">
        <f>+SUM(D85:D87)</f>
        <v>34102</v>
      </c>
      <c r="E88" s="14">
        <f>+SUM(E85:E87)</f>
        <v>166086</v>
      </c>
      <c r="F88" s="14">
        <f>+SUM(F85:F87)</f>
        <v>5889</v>
      </c>
      <c r="G88" s="34">
        <f>+E88+F88</f>
        <v>171975</v>
      </c>
      <c r="H88" s="12">
        <f>+E88/G88</f>
        <v>0.96575665067597039</v>
      </c>
      <c r="I88" s="12">
        <f>+C88/E88</f>
        <v>0.79467263947593414</v>
      </c>
    </row>
    <row r="92" spans="2:9" x14ac:dyDescent="0.25">
      <c r="B92" s="4"/>
    </row>
    <row r="93" spans="2:9" x14ac:dyDescent="0.25">
      <c r="B93" s="4"/>
    </row>
    <row r="94" spans="2:9" x14ac:dyDescent="0.25">
      <c r="B94" s="4"/>
    </row>
    <row r="95" spans="2:9" x14ac:dyDescent="0.25">
      <c r="B95" s="4"/>
    </row>
    <row r="101" spans="2:9" ht="15.75" x14ac:dyDescent="0.25">
      <c r="B101" s="11" t="s">
        <v>340</v>
      </c>
    </row>
    <row r="102" spans="2:9" x14ac:dyDescent="0.25">
      <c r="B102" s="1" t="s">
        <v>258</v>
      </c>
      <c r="C102" s="1" t="s">
        <v>264</v>
      </c>
      <c r="D102" s="1" t="s">
        <v>265</v>
      </c>
      <c r="E102" s="1" t="s">
        <v>266</v>
      </c>
      <c r="F102" s="1" t="s">
        <v>8</v>
      </c>
      <c r="G102" s="1" t="s">
        <v>267</v>
      </c>
      <c r="H102" s="14" t="s">
        <v>263</v>
      </c>
      <c r="I102" s="14" t="s">
        <v>249</v>
      </c>
    </row>
    <row r="103" spans="2:9" x14ac:dyDescent="0.25">
      <c r="B103" s="1" t="s">
        <v>14</v>
      </c>
      <c r="C103" s="1">
        <v>7322</v>
      </c>
      <c r="D103" s="1">
        <v>8496</v>
      </c>
      <c r="E103" s="1">
        <f>+C103+D103</f>
        <v>15818</v>
      </c>
      <c r="F103" s="1">
        <v>1413</v>
      </c>
      <c r="G103" s="14">
        <f>+E103+F103</f>
        <v>17231</v>
      </c>
      <c r="H103" s="12">
        <f>+E103/G103</f>
        <v>0.91799663397365217</v>
      </c>
      <c r="I103" s="12">
        <f>+C103/E103</f>
        <v>0.4628903780503224</v>
      </c>
    </row>
    <row r="104" spans="2:9" x14ac:dyDescent="0.25">
      <c r="B104" s="1" t="s">
        <v>15</v>
      </c>
      <c r="C104" s="1">
        <v>2643</v>
      </c>
      <c r="D104" s="1">
        <v>2991</v>
      </c>
      <c r="E104" s="1">
        <f>+C104+D104</f>
        <v>5634</v>
      </c>
      <c r="F104" s="1">
        <v>297</v>
      </c>
      <c r="G104" s="14">
        <f>+E104+F104</f>
        <v>5931</v>
      </c>
      <c r="H104" s="12">
        <f>+E104/G104</f>
        <v>0.9499241274658573</v>
      </c>
      <c r="I104" s="12">
        <f>+C104/E104</f>
        <v>0.46911608093716722</v>
      </c>
    </row>
    <row r="105" spans="2:9" x14ac:dyDescent="0.25">
      <c r="B105" s="1" t="s">
        <v>13</v>
      </c>
      <c r="C105" s="1">
        <v>2407</v>
      </c>
      <c r="D105" s="1">
        <v>3480</v>
      </c>
      <c r="E105" s="1">
        <f>+C105+D105</f>
        <v>5887</v>
      </c>
      <c r="F105">
        <v>525</v>
      </c>
      <c r="G105" s="14">
        <f>+E105+F105</f>
        <v>6412</v>
      </c>
      <c r="H105" s="12">
        <f>+E105/G105</f>
        <v>0.91812227074235808</v>
      </c>
      <c r="I105" s="12">
        <f>+C105/E105</f>
        <v>0.40886699507389163</v>
      </c>
    </row>
    <row r="106" spans="2:9" x14ac:dyDescent="0.25">
      <c r="B106" s="1" t="s">
        <v>233</v>
      </c>
      <c r="C106" s="14">
        <f>+SUM(C103:C105)</f>
        <v>12372</v>
      </c>
      <c r="D106" s="14">
        <f>+SUM(D103:D105)</f>
        <v>14967</v>
      </c>
      <c r="E106" s="14">
        <f>+SUM(E103:E105)</f>
        <v>27339</v>
      </c>
      <c r="F106" s="14">
        <f>+SUM(F103:F105)</f>
        <v>2235</v>
      </c>
      <c r="G106" s="34">
        <f>+E106+F106</f>
        <v>29574</v>
      </c>
      <c r="H106" s="12">
        <f>+E106/G106</f>
        <v>0.92442686143233921</v>
      </c>
      <c r="I106" s="12">
        <f>+C106/E106</f>
        <v>0.45254032700537694</v>
      </c>
    </row>
    <row r="110" spans="2:9" x14ac:dyDescent="0.25">
      <c r="B110" s="4"/>
    </row>
    <row r="111" spans="2:9" x14ac:dyDescent="0.25">
      <c r="B111" s="4"/>
    </row>
    <row r="112" spans="2:9" x14ac:dyDescent="0.25">
      <c r="B112" s="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C21B0-7567-4CFF-8CA4-E81269784C78}">
  <dimension ref="B2:N726"/>
  <sheetViews>
    <sheetView zoomScale="85" zoomScaleNormal="85" workbookViewId="0">
      <selection activeCell="E16" sqref="E16:E18"/>
    </sheetView>
  </sheetViews>
  <sheetFormatPr baseColWidth="10" defaultRowHeight="15" x14ac:dyDescent="0.25"/>
  <cols>
    <col min="1" max="1" width="17.5703125" bestFit="1" customWidth="1"/>
    <col min="2" max="2" width="19.140625" bestFit="1" customWidth="1"/>
    <col min="3" max="3" width="17.85546875" bestFit="1" customWidth="1"/>
    <col min="4" max="4" width="14.7109375" bestFit="1" customWidth="1"/>
    <col min="5" max="5" width="14.140625" bestFit="1" customWidth="1"/>
    <col min="6" max="6" width="12" bestFit="1" customWidth="1"/>
    <col min="7" max="7" width="18" bestFit="1" customWidth="1"/>
    <col min="8" max="8" width="13.28515625" bestFit="1" customWidth="1"/>
    <col min="9" max="9" width="12.7109375" bestFit="1" customWidth="1"/>
    <col min="10" max="10" width="12" bestFit="1" customWidth="1"/>
    <col min="11" max="11" width="17.85546875" bestFit="1" customWidth="1"/>
    <col min="12" max="12" width="18" bestFit="1" customWidth="1"/>
    <col min="13" max="13" width="13.28515625" bestFit="1" customWidth="1"/>
    <col min="14" max="14" width="12.7109375" bestFit="1" customWidth="1"/>
    <col min="15" max="15" width="12" bestFit="1" customWidth="1"/>
    <col min="16" max="16" width="6.140625" customWidth="1"/>
    <col min="17" max="17" width="17.85546875" bestFit="1" customWidth="1"/>
    <col min="18" max="18" width="15.28515625" bestFit="1" customWidth="1"/>
    <col min="19" max="19" width="14.7109375" bestFit="1" customWidth="1"/>
    <col min="20" max="20" width="14.140625" bestFit="1" customWidth="1"/>
    <col min="21" max="22" width="6.85546875" bestFit="1" customWidth="1"/>
    <col min="23" max="24" width="5.85546875" bestFit="1" customWidth="1"/>
    <col min="25" max="29" width="6.85546875" bestFit="1" customWidth="1"/>
    <col min="30" max="30" width="5.42578125" bestFit="1" customWidth="1"/>
    <col min="31" max="32" width="6.42578125" bestFit="1" customWidth="1"/>
    <col min="33" max="33" width="12.5703125" bestFit="1" customWidth="1"/>
    <col min="34" max="34" width="6.42578125" bestFit="1" customWidth="1"/>
    <col min="35" max="35" width="8.5703125" bestFit="1" customWidth="1"/>
    <col min="36" max="36" width="12.5703125" bestFit="1" customWidth="1"/>
  </cols>
  <sheetData>
    <row r="2" spans="2:10" x14ac:dyDescent="0.25">
      <c r="B2" s="3" t="s">
        <v>4</v>
      </c>
      <c r="C2" t="s">
        <v>268</v>
      </c>
      <c r="E2" s="74"/>
    </row>
    <row r="4" spans="2:10" x14ac:dyDescent="0.25">
      <c r="B4" s="3" t="s">
        <v>231</v>
      </c>
      <c r="C4" t="s">
        <v>471</v>
      </c>
      <c r="D4" t="s">
        <v>470</v>
      </c>
      <c r="E4" t="s">
        <v>469</v>
      </c>
    </row>
    <row r="5" spans="2:10" x14ac:dyDescent="0.25">
      <c r="B5" s="4" t="s">
        <v>9</v>
      </c>
      <c r="C5">
        <v>358</v>
      </c>
      <c r="D5">
        <v>58</v>
      </c>
      <c r="E5">
        <v>4</v>
      </c>
    </row>
    <row r="6" spans="2:10" x14ac:dyDescent="0.25">
      <c r="B6" s="4" t="s">
        <v>22</v>
      </c>
      <c r="C6">
        <v>990</v>
      </c>
      <c r="D6">
        <v>105</v>
      </c>
      <c r="E6">
        <v>5</v>
      </c>
    </row>
    <row r="7" spans="2:10" x14ac:dyDescent="0.25">
      <c r="B7" s="4" t="s">
        <v>33</v>
      </c>
      <c r="C7">
        <v>620</v>
      </c>
      <c r="D7">
        <v>73</v>
      </c>
      <c r="E7">
        <v>6</v>
      </c>
    </row>
    <row r="8" spans="2:10" x14ac:dyDescent="0.25">
      <c r="B8" s="4" t="s">
        <v>43</v>
      </c>
      <c r="C8">
        <v>1080</v>
      </c>
      <c r="D8">
        <v>160</v>
      </c>
      <c r="E8">
        <v>13</v>
      </c>
    </row>
    <row r="9" spans="2:10" x14ac:dyDescent="0.25">
      <c r="B9" s="4" t="s">
        <v>57</v>
      </c>
      <c r="C9">
        <v>1040</v>
      </c>
      <c r="D9">
        <v>166</v>
      </c>
      <c r="E9">
        <v>14</v>
      </c>
    </row>
    <row r="10" spans="2:10" x14ac:dyDescent="0.25">
      <c r="B10" s="4" t="s">
        <v>71</v>
      </c>
      <c r="C10">
        <v>1140</v>
      </c>
      <c r="D10">
        <v>108</v>
      </c>
      <c r="E10">
        <v>11</v>
      </c>
    </row>
    <row r="11" spans="2:10" x14ac:dyDescent="0.25">
      <c r="B11" s="4" t="s">
        <v>77</v>
      </c>
      <c r="C11">
        <v>1160</v>
      </c>
      <c r="D11">
        <v>201</v>
      </c>
      <c r="E11">
        <v>23</v>
      </c>
    </row>
    <row r="12" spans="2:10" x14ac:dyDescent="0.25">
      <c r="B12" s="4" t="s">
        <v>79</v>
      </c>
      <c r="C12">
        <v>960</v>
      </c>
      <c r="D12">
        <v>103</v>
      </c>
      <c r="E12">
        <v>13</v>
      </c>
      <c r="G12" s="36"/>
      <c r="H12" s="36"/>
      <c r="I12" s="36"/>
      <c r="J12" s="36"/>
    </row>
    <row r="13" spans="2:10" x14ac:dyDescent="0.25">
      <c r="B13" s="4" t="s">
        <v>87</v>
      </c>
      <c r="C13">
        <v>211</v>
      </c>
      <c r="D13">
        <v>44</v>
      </c>
      <c r="E13">
        <v>2</v>
      </c>
      <c r="G13" s="4"/>
    </row>
    <row r="14" spans="2:10" x14ac:dyDescent="0.25">
      <c r="B14" s="4" t="s">
        <v>91</v>
      </c>
      <c r="C14">
        <v>1290</v>
      </c>
      <c r="D14">
        <v>176</v>
      </c>
      <c r="E14">
        <v>8</v>
      </c>
      <c r="G14" s="4"/>
    </row>
    <row r="15" spans="2:10" x14ac:dyDescent="0.25">
      <c r="B15" s="4" t="s">
        <v>95</v>
      </c>
      <c r="C15">
        <v>1050</v>
      </c>
      <c r="D15">
        <v>181</v>
      </c>
      <c r="E15">
        <v>15</v>
      </c>
      <c r="G15" s="4"/>
    </row>
    <row r="16" spans="2:10" x14ac:dyDescent="0.25">
      <c r="B16" s="4" t="s">
        <v>98</v>
      </c>
      <c r="C16">
        <v>1190</v>
      </c>
      <c r="D16">
        <v>204</v>
      </c>
      <c r="E16">
        <v>14</v>
      </c>
      <c r="G16" s="4"/>
    </row>
    <row r="17" spans="2:7" x14ac:dyDescent="0.25">
      <c r="B17" s="4" t="s">
        <v>103</v>
      </c>
      <c r="C17">
        <v>2049</v>
      </c>
      <c r="D17">
        <v>312</v>
      </c>
      <c r="E17">
        <v>36</v>
      </c>
      <c r="G17" s="4"/>
    </row>
    <row r="18" spans="2:7" x14ac:dyDescent="0.25">
      <c r="B18" s="4" t="s">
        <v>115</v>
      </c>
      <c r="C18">
        <v>722</v>
      </c>
      <c r="D18">
        <v>126</v>
      </c>
      <c r="E18">
        <v>5</v>
      </c>
      <c r="G18" s="4"/>
    </row>
    <row r="19" spans="2:7" x14ac:dyDescent="0.25">
      <c r="B19" s="4" t="s">
        <v>122</v>
      </c>
      <c r="C19">
        <v>1100</v>
      </c>
      <c r="D19">
        <v>103</v>
      </c>
      <c r="E19">
        <v>8</v>
      </c>
      <c r="G19" s="4"/>
    </row>
    <row r="20" spans="2:7" x14ac:dyDescent="0.25">
      <c r="B20" s="4" t="s">
        <v>124</v>
      </c>
      <c r="C20">
        <v>930</v>
      </c>
      <c r="D20">
        <v>107</v>
      </c>
      <c r="E20">
        <v>6</v>
      </c>
      <c r="G20" s="4"/>
    </row>
    <row r="21" spans="2:7" x14ac:dyDescent="0.25">
      <c r="B21" s="4" t="s">
        <v>128</v>
      </c>
      <c r="C21">
        <v>470</v>
      </c>
      <c r="D21">
        <v>52</v>
      </c>
      <c r="E21">
        <v>9</v>
      </c>
      <c r="G21" s="4"/>
    </row>
    <row r="22" spans="2:7" x14ac:dyDescent="0.25">
      <c r="B22" s="4" t="s">
        <v>129</v>
      </c>
      <c r="C22">
        <v>1210</v>
      </c>
      <c r="D22">
        <v>259</v>
      </c>
      <c r="E22">
        <v>49</v>
      </c>
      <c r="G22" s="4"/>
    </row>
    <row r="23" spans="2:7" x14ac:dyDescent="0.25">
      <c r="B23" s="4" t="s">
        <v>138</v>
      </c>
      <c r="C23">
        <v>257</v>
      </c>
      <c r="D23">
        <v>46</v>
      </c>
      <c r="E23">
        <v>5</v>
      </c>
      <c r="G23" s="4"/>
    </row>
    <row r="24" spans="2:7" x14ac:dyDescent="0.25">
      <c r="B24" s="4" t="s">
        <v>140</v>
      </c>
      <c r="C24">
        <v>672</v>
      </c>
      <c r="D24">
        <v>184</v>
      </c>
      <c r="E24">
        <v>28</v>
      </c>
      <c r="G24" s="4"/>
    </row>
    <row r="25" spans="2:7" x14ac:dyDescent="0.25">
      <c r="B25" s="4" t="s">
        <v>145</v>
      </c>
      <c r="C25">
        <v>1175</v>
      </c>
      <c r="D25">
        <v>251</v>
      </c>
      <c r="E25">
        <v>26</v>
      </c>
      <c r="G25" s="4"/>
    </row>
    <row r="26" spans="2:7" x14ac:dyDescent="0.25">
      <c r="B26" s="4" t="s">
        <v>153</v>
      </c>
      <c r="C26">
        <v>988</v>
      </c>
      <c r="D26">
        <v>215</v>
      </c>
      <c r="E26">
        <v>69</v>
      </c>
      <c r="G26" s="4"/>
    </row>
    <row r="27" spans="2:7" x14ac:dyDescent="0.25">
      <c r="B27" s="4" t="s">
        <v>163</v>
      </c>
      <c r="C27">
        <v>685</v>
      </c>
      <c r="D27">
        <v>150</v>
      </c>
      <c r="E27">
        <v>24</v>
      </c>
      <c r="G27" s="4"/>
    </row>
    <row r="28" spans="2:7" x14ac:dyDescent="0.25">
      <c r="B28" s="4" t="s">
        <v>167</v>
      </c>
      <c r="C28">
        <v>274</v>
      </c>
      <c r="D28">
        <v>82</v>
      </c>
      <c r="E28">
        <v>3</v>
      </c>
      <c r="G28" s="4"/>
    </row>
    <row r="29" spans="2:7" x14ac:dyDescent="0.25">
      <c r="B29" s="4" t="s">
        <v>169</v>
      </c>
      <c r="C29">
        <v>1352</v>
      </c>
      <c r="D29">
        <v>296</v>
      </c>
      <c r="E29">
        <v>68</v>
      </c>
      <c r="G29" s="4"/>
    </row>
    <row r="30" spans="2:7" x14ac:dyDescent="0.25">
      <c r="B30" s="4" t="s">
        <v>177</v>
      </c>
      <c r="C30">
        <v>1836</v>
      </c>
      <c r="D30">
        <v>403</v>
      </c>
      <c r="E30">
        <v>60</v>
      </c>
      <c r="G30" s="4"/>
    </row>
    <row r="31" spans="2:7" x14ac:dyDescent="0.25">
      <c r="B31" s="4" t="s">
        <v>182</v>
      </c>
      <c r="C31">
        <v>1510</v>
      </c>
      <c r="D31">
        <v>370</v>
      </c>
      <c r="E31">
        <v>66</v>
      </c>
      <c r="G31" s="4"/>
    </row>
    <row r="32" spans="2:7" x14ac:dyDescent="0.25">
      <c r="B32" s="4" t="s">
        <v>187</v>
      </c>
      <c r="C32">
        <v>510</v>
      </c>
      <c r="D32">
        <v>101</v>
      </c>
      <c r="E32">
        <v>5</v>
      </c>
      <c r="G32" s="4"/>
    </row>
    <row r="33" spans="2:7" x14ac:dyDescent="0.25">
      <c r="B33" s="4" t="s">
        <v>188</v>
      </c>
      <c r="C33">
        <v>823</v>
      </c>
      <c r="D33">
        <v>135</v>
      </c>
      <c r="E33">
        <v>33</v>
      </c>
      <c r="G33" s="4"/>
    </row>
    <row r="34" spans="2:7" x14ac:dyDescent="0.25">
      <c r="B34" s="4" t="s">
        <v>189</v>
      </c>
      <c r="C34">
        <v>1200</v>
      </c>
      <c r="D34">
        <v>306</v>
      </c>
      <c r="E34">
        <v>79</v>
      </c>
      <c r="G34" s="4"/>
    </row>
    <row r="35" spans="2:7" x14ac:dyDescent="0.25">
      <c r="B35" s="4" t="s">
        <v>199</v>
      </c>
      <c r="C35">
        <v>1434</v>
      </c>
      <c r="D35">
        <v>423</v>
      </c>
      <c r="E35">
        <v>80</v>
      </c>
      <c r="G35" s="4"/>
    </row>
    <row r="36" spans="2:7" x14ac:dyDescent="0.25">
      <c r="B36" s="4" t="s">
        <v>206</v>
      </c>
      <c r="C36">
        <v>1572</v>
      </c>
      <c r="D36">
        <v>529</v>
      </c>
      <c r="E36">
        <v>80</v>
      </c>
      <c r="G36" s="4"/>
    </row>
    <row r="37" spans="2:7" x14ac:dyDescent="0.25">
      <c r="B37" s="4" t="s">
        <v>215</v>
      </c>
      <c r="C37">
        <v>1133</v>
      </c>
      <c r="D37">
        <v>225</v>
      </c>
      <c r="E37">
        <v>68</v>
      </c>
      <c r="G37" s="4"/>
    </row>
    <row r="38" spans="2:7" x14ac:dyDescent="0.25">
      <c r="B38" s="4" t="s">
        <v>220</v>
      </c>
      <c r="C38">
        <v>1224</v>
      </c>
      <c r="D38">
        <v>290</v>
      </c>
      <c r="E38">
        <v>21</v>
      </c>
      <c r="G38" s="4"/>
    </row>
    <row r="39" spans="2:7" x14ac:dyDescent="0.25">
      <c r="B39" s="4" t="s">
        <v>227</v>
      </c>
      <c r="C39">
        <v>687</v>
      </c>
      <c r="D39">
        <v>188</v>
      </c>
      <c r="E39">
        <v>35</v>
      </c>
      <c r="G39" s="4"/>
    </row>
    <row r="40" spans="2:7" x14ac:dyDescent="0.25">
      <c r="B40" s="4" t="s">
        <v>285</v>
      </c>
      <c r="C40">
        <v>620</v>
      </c>
      <c r="D40">
        <v>164</v>
      </c>
      <c r="E40">
        <v>33</v>
      </c>
      <c r="G40" s="4"/>
    </row>
    <row r="41" spans="2:7" x14ac:dyDescent="0.25">
      <c r="B41" s="4" t="s">
        <v>282</v>
      </c>
      <c r="C41">
        <v>480</v>
      </c>
      <c r="D41">
        <v>100</v>
      </c>
      <c r="E41">
        <v>10</v>
      </c>
      <c r="G41" s="4"/>
    </row>
    <row r="42" spans="2:7" x14ac:dyDescent="0.25">
      <c r="B42" s="4" t="s">
        <v>288</v>
      </c>
      <c r="C42">
        <v>417</v>
      </c>
      <c r="D42">
        <v>109</v>
      </c>
      <c r="E42">
        <v>26</v>
      </c>
      <c r="G42" s="4"/>
    </row>
    <row r="43" spans="2:7" x14ac:dyDescent="0.25">
      <c r="B43" s="4" t="s">
        <v>293</v>
      </c>
      <c r="C43">
        <v>1071</v>
      </c>
      <c r="D43">
        <v>255</v>
      </c>
      <c r="E43">
        <v>51</v>
      </c>
      <c r="G43" s="4"/>
    </row>
    <row r="44" spans="2:7" x14ac:dyDescent="0.25">
      <c r="B44" s="4" t="s">
        <v>300</v>
      </c>
      <c r="C44">
        <v>575</v>
      </c>
      <c r="D44">
        <v>198</v>
      </c>
      <c r="E44">
        <v>45</v>
      </c>
      <c r="G44" s="4"/>
    </row>
    <row r="45" spans="2:7" x14ac:dyDescent="0.25">
      <c r="B45" s="4" t="s">
        <v>305</v>
      </c>
      <c r="C45">
        <v>730</v>
      </c>
      <c r="D45">
        <v>247</v>
      </c>
      <c r="E45">
        <v>31</v>
      </c>
      <c r="G45" s="4"/>
    </row>
    <row r="46" spans="2:7" x14ac:dyDescent="0.25">
      <c r="B46" s="4" t="s">
        <v>306</v>
      </c>
      <c r="C46">
        <v>365</v>
      </c>
      <c r="D46">
        <v>187</v>
      </c>
      <c r="E46">
        <v>21</v>
      </c>
      <c r="G46" s="4"/>
    </row>
    <row r="47" spans="2:7" x14ac:dyDescent="0.25">
      <c r="B47" s="4" t="s">
        <v>307</v>
      </c>
      <c r="C47">
        <v>1041</v>
      </c>
      <c r="D47">
        <v>309</v>
      </c>
      <c r="E47">
        <v>45</v>
      </c>
      <c r="G47" s="4"/>
    </row>
    <row r="48" spans="2:7" x14ac:dyDescent="0.25">
      <c r="B48" s="4" t="s">
        <v>315</v>
      </c>
      <c r="C48">
        <v>1105</v>
      </c>
      <c r="D48">
        <v>247</v>
      </c>
      <c r="E48">
        <v>71</v>
      </c>
      <c r="G48" s="4"/>
    </row>
    <row r="49" spans="2:7" x14ac:dyDescent="0.25">
      <c r="B49" s="4" t="s">
        <v>304</v>
      </c>
      <c r="C49">
        <v>864</v>
      </c>
      <c r="D49">
        <v>265</v>
      </c>
      <c r="E49">
        <v>91</v>
      </c>
      <c r="G49" s="4"/>
    </row>
    <row r="50" spans="2:7" x14ac:dyDescent="0.25">
      <c r="B50" s="4" t="s">
        <v>321</v>
      </c>
      <c r="C50">
        <v>617</v>
      </c>
      <c r="D50">
        <v>151</v>
      </c>
      <c r="E50">
        <v>17</v>
      </c>
      <c r="G50" s="4"/>
    </row>
    <row r="51" spans="2:7" x14ac:dyDescent="0.25">
      <c r="B51" s="4" t="s">
        <v>322</v>
      </c>
      <c r="C51">
        <v>925</v>
      </c>
      <c r="D51">
        <v>432</v>
      </c>
      <c r="E51">
        <v>80</v>
      </c>
      <c r="G51" s="4"/>
    </row>
    <row r="52" spans="2:7" x14ac:dyDescent="0.25">
      <c r="B52" s="4" t="s">
        <v>323</v>
      </c>
      <c r="C52">
        <v>718</v>
      </c>
      <c r="D52">
        <v>136</v>
      </c>
      <c r="E52">
        <v>20</v>
      </c>
      <c r="G52" s="4"/>
    </row>
    <row r="53" spans="2:7" x14ac:dyDescent="0.25">
      <c r="B53" s="4" t="s">
        <v>324</v>
      </c>
      <c r="C53">
        <v>436</v>
      </c>
      <c r="D53">
        <v>57</v>
      </c>
      <c r="E53">
        <v>35</v>
      </c>
      <c r="G53" s="4"/>
    </row>
    <row r="54" spans="2:7" x14ac:dyDescent="0.25">
      <c r="B54" s="4" t="s">
        <v>325</v>
      </c>
      <c r="C54">
        <v>532</v>
      </c>
      <c r="D54">
        <v>103</v>
      </c>
      <c r="E54">
        <v>20</v>
      </c>
      <c r="G54" s="4"/>
    </row>
    <row r="55" spans="2:7" x14ac:dyDescent="0.25">
      <c r="B55" s="4" t="s">
        <v>326</v>
      </c>
      <c r="C55">
        <v>955</v>
      </c>
      <c r="D55">
        <v>211</v>
      </c>
      <c r="E55">
        <v>31</v>
      </c>
      <c r="G55" s="4"/>
    </row>
    <row r="56" spans="2:7" x14ac:dyDescent="0.25">
      <c r="B56" s="4" t="s">
        <v>347</v>
      </c>
      <c r="C56">
        <v>1136</v>
      </c>
      <c r="D56">
        <v>373</v>
      </c>
      <c r="E56">
        <v>62</v>
      </c>
      <c r="G56" s="4"/>
    </row>
    <row r="57" spans="2:7" x14ac:dyDescent="0.25">
      <c r="B57" s="4" t="s">
        <v>352</v>
      </c>
      <c r="C57">
        <v>1206</v>
      </c>
      <c r="D57">
        <v>213</v>
      </c>
      <c r="E57">
        <v>45</v>
      </c>
      <c r="G57" s="4"/>
    </row>
    <row r="58" spans="2:7" x14ac:dyDescent="0.25">
      <c r="B58" s="4" t="s">
        <v>354</v>
      </c>
      <c r="C58">
        <v>197</v>
      </c>
      <c r="D58">
        <v>70</v>
      </c>
      <c r="E58">
        <v>17</v>
      </c>
      <c r="G58" s="4"/>
    </row>
    <row r="59" spans="2:7" x14ac:dyDescent="0.25">
      <c r="B59" s="4" t="s">
        <v>355</v>
      </c>
      <c r="C59">
        <v>1131</v>
      </c>
      <c r="D59">
        <v>448</v>
      </c>
      <c r="E59">
        <v>169</v>
      </c>
      <c r="G59" s="4"/>
    </row>
    <row r="60" spans="2:7" x14ac:dyDescent="0.25">
      <c r="B60" s="4" t="s">
        <v>343</v>
      </c>
      <c r="C60">
        <v>395</v>
      </c>
      <c r="D60">
        <v>74</v>
      </c>
      <c r="E60">
        <v>28</v>
      </c>
      <c r="G60" s="4"/>
    </row>
    <row r="61" spans="2:7" x14ac:dyDescent="0.25">
      <c r="B61" s="4" t="s">
        <v>360</v>
      </c>
      <c r="C61">
        <v>902</v>
      </c>
      <c r="D61">
        <v>367</v>
      </c>
      <c r="E61">
        <v>54</v>
      </c>
      <c r="G61" s="4"/>
    </row>
    <row r="62" spans="2:7" x14ac:dyDescent="0.25">
      <c r="B62" s="4" t="s">
        <v>366</v>
      </c>
      <c r="C62">
        <v>1086</v>
      </c>
      <c r="D62">
        <v>209</v>
      </c>
      <c r="E62">
        <v>50</v>
      </c>
      <c r="G62" s="4"/>
    </row>
    <row r="63" spans="2:7" x14ac:dyDescent="0.25">
      <c r="B63" s="4" t="s">
        <v>370</v>
      </c>
      <c r="C63">
        <v>689</v>
      </c>
      <c r="D63">
        <v>277</v>
      </c>
      <c r="E63">
        <v>37</v>
      </c>
      <c r="G63" s="4"/>
    </row>
    <row r="64" spans="2:7" x14ac:dyDescent="0.25">
      <c r="B64" s="4" t="s">
        <v>393</v>
      </c>
      <c r="C64">
        <v>97</v>
      </c>
      <c r="D64">
        <v>69</v>
      </c>
      <c r="E64">
        <v>7</v>
      </c>
      <c r="G64" s="4"/>
    </row>
    <row r="65" spans="2:7" x14ac:dyDescent="0.25">
      <c r="B65" s="4" t="s">
        <v>373</v>
      </c>
      <c r="C65">
        <v>849</v>
      </c>
      <c r="D65">
        <v>303</v>
      </c>
      <c r="E65">
        <v>70</v>
      </c>
      <c r="G65" s="4"/>
    </row>
    <row r="66" spans="2:7" x14ac:dyDescent="0.25">
      <c r="B66" s="4" t="s">
        <v>376</v>
      </c>
      <c r="C66">
        <v>990</v>
      </c>
      <c r="D66">
        <v>432</v>
      </c>
      <c r="E66">
        <v>35</v>
      </c>
      <c r="G66" s="4"/>
    </row>
    <row r="67" spans="2:7" x14ac:dyDescent="0.25">
      <c r="B67" s="4" t="s">
        <v>379</v>
      </c>
      <c r="C67">
        <v>1136</v>
      </c>
      <c r="D67">
        <v>510</v>
      </c>
      <c r="E67">
        <v>135</v>
      </c>
      <c r="G67" s="4"/>
    </row>
    <row r="68" spans="2:7" x14ac:dyDescent="0.25">
      <c r="B68" s="4" t="s">
        <v>381</v>
      </c>
      <c r="C68">
        <v>237</v>
      </c>
      <c r="D68">
        <v>124</v>
      </c>
      <c r="E68">
        <v>23</v>
      </c>
      <c r="G68" s="4"/>
    </row>
    <row r="69" spans="2:7" x14ac:dyDescent="0.25">
      <c r="B69" s="4" t="s">
        <v>384</v>
      </c>
      <c r="C69">
        <v>272</v>
      </c>
      <c r="D69">
        <v>53</v>
      </c>
      <c r="E69">
        <v>13</v>
      </c>
      <c r="G69" s="4"/>
    </row>
    <row r="70" spans="2:7" x14ac:dyDescent="0.25">
      <c r="B70" s="4" t="s">
        <v>385</v>
      </c>
      <c r="C70">
        <v>824</v>
      </c>
      <c r="D70">
        <v>180</v>
      </c>
      <c r="E70">
        <v>30</v>
      </c>
      <c r="G70" s="4"/>
    </row>
    <row r="71" spans="2:7" x14ac:dyDescent="0.25">
      <c r="B71" s="4" t="s">
        <v>386</v>
      </c>
      <c r="C71">
        <v>159</v>
      </c>
      <c r="D71">
        <v>52</v>
      </c>
      <c r="E71">
        <v>7</v>
      </c>
      <c r="G71" s="4"/>
    </row>
    <row r="72" spans="2:7" x14ac:dyDescent="0.25">
      <c r="B72" s="4" t="s">
        <v>387</v>
      </c>
      <c r="C72">
        <v>263</v>
      </c>
      <c r="D72">
        <v>102</v>
      </c>
      <c r="E72">
        <v>41</v>
      </c>
      <c r="G72" s="4"/>
    </row>
    <row r="73" spans="2:7" x14ac:dyDescent="0.25">
      <c r="B73" s="4" t="s">
        <v>388</v>
      </c>
      <c r="C73">
        <v>172</v>
      </c>
      <c r="D73">
        <v>122</v>
      </c>
      <c r="E73">
        <v>17</v>
      </c>
      <c r="G73" s="4"/>
    </row>
    <row r="74" spans="2:7" x14ac:dyDescent="0.25">
      <c r="B74" s="4" t="s">
        <v>422</v>
      </c>
      <c r="C74">
        <v>262</v>
      </c>
      <c r="D74">
        <v>92</v>
      </c>
      <c r="E74">
        <v>44</v>
      </c>
      <c r="G74" s="4"/>
    </row>
    <row r="75" spans="2:7" x14ac:dyDescent="0.25">
      <c r="B75" s="4" t="s">
        <v>423</v>
      </c>
      <c r="C75">
        <v>391</v>
      </c>
      <c r="D75">
        <v>270</v>
      </c>
      <c r="E75">
        <v>30</v>
      </c>
      <c r="G75" s="4"/>
    </row>
    <row r="76" spans="2:7" x14ac:dyDescent="0.25">
      <c r="B76" s="4" t="s">
        <v>424</v>
      </c>
      <c r="C76">
        <v>1055</v>
      </c>
      <c r="D76">
        <v>425</v>
      </c>
      <c r="E76">
        <v>70</v>
      </c>
      <c r="G76" s="4"/>
    </row>
    <row r="77" spans="2:7" x14ac:dyDescent="0.25">
      <c r="B77" s="4" t="s">
        <v>425</v>
      </c>
      <c r="C77">
        <v>785</v>
      </c>
      <c r="D77">
        <v>433</v>
      </c>
      <c r="E77">
        <v>159</v>
      </c>
      <c r="G77" s="4"/>
    </row>
    <row r="78" spans="2:7" x14ac:dyDescent="0.25">
      <c r="B78" s="4" t="s">
        <v>427</v>
      </c>
      <c r="C78">
        <v>874</v>
      </c>
      <c r="D78">
        <v>433</v>
      </c>
      <c r="E78">
        <v>99</v>
      </c>
      <c r="G78" s="4"/>
    </row>
    <row r="79" spans="2:7" x14ac:dyDescent="0.25">
      <c r="B79" s="4" t="s">
        <v>429</v>
      </c>
      <c r="C79">
        <v>1134</v>
      </c>
      <c r="D79">
        <v>642</v>
      </c>
      <c r="E79">
        <v>227</v>
      </c>
      <c r="G79" s="4"/>
    </row>
    <row r="80" spans="2:7" x14ac:dyDescent="0.25">
      <c r="B80" s="4" t="s">
        <v>430</v>
      </c>
      <c r="C80">
        <v>977</v>
      </c>
      <c r="D80">
        <v>319</v>
      </c>
      <c r="E80">
        <v>33</v>
      </c>
      <c r="G80" s="4"/>
    </row>
    <row r="81" spans="2:10" x14ac:dyDescent="0.25">
      <c r="B81" s="4" t="s">
        <v>432</v>
      </c>
      <c r="C81">
        <v>1123</v>
      </c>
      <c r="D81">
        <v>425</v>
      </c>
      <c r="E81">
        <v>61</v>
      </c>
      <c r="G81" s="4"/>
    </row>
    <row r="82" spans="2:10" x14ac:dyDescent="0.25">
      <c r="B82" s="4" t="s">
        <v>434</v>
      </c>
      <c r="C82">
        <v>864</v>
      </c>
      <c r="D82">
        <v>300</v>
      </c>
      <c r="E82">
        <v>29</v>
      </c>
      <c r="G82" s="75"/>
      <c r="H82" s="36"/>
      <c r="I82" s="36"/>
      <c r="J82" s="36"/>
    </row>
    <row r="83" spans="2:10" x14ac:dyDescent="0.25">
      <c r="B83" s="4" t="s">
        <v>437</v>
      </c>
      <c r="C83">
        <v>1172</v>
      </c>
      <c r="D83">
        <v>240</v>
      </c>
      <c r="E83">
        <v>49</v>
      </c>
    </row>
    <row r="84" spans="2:10" x14ac:dyDescent="0.25">
      <c r="B84" s="4" t="s">
        <v>438</v>
      </c>
      <c r="C84">
        <v>574</v>
      </c>
      <c r="D84">
        <v>177</v>
      </c>
      <c r="E84">
        <v>40</v>
      </c>
    </row>
    <row r="85" spans="2:10" x14ac:dyDescent="0.25">
      <c r="B85" s="4" t="s">
        <v>439</v>
      </c>
      <c r="C85">
        <v>563</v>
      </c>
      <c r="D85">
        <v>385</v>
      </c>
      <c r="E85">
        <v>91</v>
      </c>
    </row>
    <row r="86" spans="2:10" x14ac:dyDescent="0.25">
      <c r="B86" s="4" t="s">
        <v>440</v>
      </c>
      <c r="C86">
        <v>218</v>
      </c>
      <c r="D86">
        <v>136</v>
      </c>
      <c r="E86">
        <v>31</v>
      </c>
    </row>
    <row r="87" spans="2:10" x14ac:dyDescent="0.25">
      <c r="B87" s="4" t="s">
        <v>441</v>
      </c>
      <c r="C87">
        <v>803</v>
      </c>
      <c r="D87">
        <v>464</v>
      </c>
      <c r="E87">
        <v>83</v>
      </c>
    </row>
    <row r="88" spans="2:10" x14ac:dyDescent="0.25">
      <c r="B88" s="4" t="s">
        <v>442</v>
      </c>
      <c r="C88">
        <v>592</v>
      </c>
      <c r="D88">
        <v>166</v>
      </c>
      <c r="E88">
        <v>54</v>
      </c>
    </row>
    <row r="89" spans="2:10" x14ac:dyDescent="0.25">
      <c r="B89" s="4" t="s">
        <v>443</v>
      </c>
      <c r="C89">
        <v>799</v>
      </c>
      <c r="D89">
        <v>460</v>
      </c>
      <c r="E89">
        <v>111</v>
      </c>
    </row>
    <row r="90" spans="2:10" x14ac:dyDescent="0.25">
      <c r="B90" s="4" t="s">
        <v>444</v>
      </c>
      <c r="C90">
        <v>784</v>
      </c>
      <c r="D90">
        <v>572</v>
      </c>
      <c r="E90">
        <v>184</v>
      </c>
    </row>
    <row r="91" spans="2:10" x14ac:dyDescent="0.25">
      <c r="B91" s="4" t="s">
        <v>445</v>
      </c>
      <c r="C91">
        <v>1259</v>
      </c>
      <c r="D91">
        <v>528</v>
      </c>
      <c r="E91">
        <v>129</v>
      </c>
    </row>
    <row r="92" spans="2:10" x14ac:dyDescent="0.25">
      <c r="B92" s="4" t="s">
        <v>233</v>
      </c>
      <c r="C92">
        <v>72323</v>
      </c>
      <c r="D92">
        <v>20348</v>
      </c>
      <c r="E92">
        <v>3982</v>
      </c>
    </row>
    <row r="98" spans="3:13" ht="30" x14ac:dyDescent="0.25">
      <c r="C98" s="17" t="s">
        <v>231</v>
      </c>
      <c r="D98" s="18" t="s">
        <v>270</v>
      </c>
      <c r="E98" s="18" t="s">
        <v>271</v>
      </c>
      <c r="F98" s="18" t="s">
        <v>239</v>
      </c>
      <c r="G98" s="18" t="s">
        <v>272</v>
      </c>
      <c r="H98" s="18" t="s">
        <v>273</v>
      </c>
      <c r="I98" s="18" t="s">
        <v>274</v>
      </c>
      <c r="J98" s="18" t="s">
        <v>275</v>
      </c>
      <c r="K98" s="18" t="s">
        <v>276</v>
      </c>
      <c r="L98" s="18" t="s">
        <v>277</v>
      </c>
      <c r="M98" s="19"/>
    </row>
    <row r="99" spans="3:13" x14ac:dyDescent="0.25">
      <c r="C99" s="1" t="s">
        <v>9</v>
      </c>
      <c r="D99" s="1">
        <v>358</v>
      </c>
      <c r="E99" s="1">
        <v>58</v>
      </c>
      <c r="F99" s="1">
        <v>4</v>
      </c>
      <c r="G99" s="14">
        <f>+SUM(D99:F99)</f>
        <v>420</v>
      </c>
      <c r="H99" s="14">
        <f>+SUM(D99:E99)</f>
        <v>416</v>
      </c>
      <c r="I99" s="12">
        <f>+H99/G99</f>
        <v>0.99047619047619051</v>
      </c>
      <c r="J99" s="12">
        <f>+D99/G99</f>
        <v>0.85238095238095235</v>
      </c>
      <c r="K99" s="12">
        <f>+E99/G99</f>
        <v>0.1380952380952381</v>
      </c>
      <c r="L99" s="12">
        <f>+F99/G99</f>
        <v>9.5238095238095247E-3</v>
      </c>
      <c r="M99" s="10"/>
    </row>
    <row r="100" spans="3:13" x14ac:dyDescent="0.25">
      <c r="C100" s="1" t="s">
        <v>22</v>
      </c>
      <c r="D100" s="1">
        <v>990</v>
      </c>
      <c r="E100" s="1">
        <v>105</v>
      </c>
      <c r="F100" s="1">
        <v>5</v>
      </c>
      <c r="G100" s="14">
        <f>+SUM(D100:F100)</f>
        <v>1100</v>
      </c>
      <c r="H100" s="14">
        <f>+SUM(D100:E100)</f>
        <v>1095</v>
      </c>
      <c r="I100" s="12">
        <f>+H100/G100</f>
        <v>0.99545454545454548</v>
      </c>
      <c r="J100" s="12">
        <f>+D100/G100</f>
        <v>0.9</v>
      </c>
      <c r="K100" s="12">
        <f>+E100/G100</f>
        <v>9.5454545454545459E-2</v>
      </c>
      <c r="L100" s="12">
        <f>+F100/G100</f>
        <v>4.5454545454545452E-3</v>
      </c>
      <c r="M100" s="10"/>
    </row>
    <row r="101" spans="3:13" x14ac:dyDescent="0.25">
      <c r="C101" s="1" t="s">
        <v>33</v>
      </c>
      <c r="D101" s="1">
        <v>620</v>
      </c>
      <c r="E101" s="1">
        <v>73</v>
      </c>
      <c r="F101" s="1">
        <v>6</v>
      </c>
      <c r="G101" s="14">
        <f>+SUM(D101:F101)</f>
        <v>699</v>
      </c>
      <c r="H101" s="14">
        <f>+SUM(D101:E101)</f>
        <v>693</v>
      </c>
      <c r="I101" s="12">
        <f>+H101/G101</f>
        <v>0.99141630901287559</v>
      </c>
      <c r="J101" s="12">
        <f>+D101/G101</f>
        <v>0.88698140200286124</v>
      </c>
      <c r="K101" s="12">
        <f>+E101/G101</f>
        <v>0.1044349070100143</v>
      </c>
      <c r="L101" s="12">
        <f>+F101/G101</f>
        <v>8.5836909871244635E-3</v>
      </c>
      <c r="M101" s="10"/>
    </row>
    <row r="102" spans="3:13" x14ac:dyDescent="0.25">
      <c r="C102" s="20" t="s">
        <v>43</v>
      </c>
      <c r="D102" s="1">
        <v>1080</v>
      </c>
      <c r="E102" s="1">
        <v>160</v>
      </c>
      <c r="F102" s="1">
        <v>13</v>
      </c>
      <c r="G102" s="14">
        <f>+SUM(D102:F102)</f>
        <v>1253</v>
      </c>
      <c r="H102" s="14">
        <f>+SUM(D102:E102)</f>
        <v>1240</v>
      </c>
      <c r="I102" s="12">
        <f>+H102/G102</f>
        <v>0.9896249002394254</v>
      </c>
      <c r="J102" s="12">
        <f>+D102/G102</f>
        <v>0.86193136472466081</v>
      </c>
      <c r="K102" s="12">
        <f>+E102/G102</f>
        <v>0.12769353551476456</v>
      </c>
      <c r="L102" s="12">
        <f>+F102/G102</f>
        <v>1.0375099760574621E-2</v>
      </c>
      <c r="M102" s="10"/>
    </row>
    <row r="103" spans="3:13" x14ac:dyDescent="0.25">
      <c r="C103" s="20" t="s">
        <v>57</v>
      </c>
      <c r="D103" s="1">
        <v>1040</v>
      </c>
      <c r="E103" s="1">
        <v>166</v>
      </c>
      <c r="F103" s="1">
        <v>14</v>
      </c>
      <c r="G103" s="14">
        <f>+SUM(D103:F103)</f>
        <v>1220</v>
      </c>
      <c r="H103" s="14">
        <f>+SUM(D103:E103)</f>
        <v>1206</v>
      </c>
      <c r="I103" s="12">
        <f>+H103/G103</f>
        <v>0.98852459016393446</v>
      </c>
      <c r="J103" s="12">
        <f>+D103/G103</f>
        <v>0.85245901639344257</v>
      </c>
      <c r="K103" s="12">
        <f>+E103/G103</f>
        <v>0.1360655737704918</v>
      </c>
      <c r="L103" s="12">
        <f>+F103/G103</f>
        <v>1.1475409836065573E-2</v>
      </c>
      <c r="M103" s="10"/>
    </row>
    <row r="104" spans="3:13" x14ac:dyDescent="0.25">
      <c r="C104" s="20" t="s">
        <v>71</v>
      </c>
      <c r="D104" s="1">
        <v>1140</v>
      </c>
      <c r="E104" s="1">
        <v>108</v>
      </c>
      <c r="F104" s="1">
        <v>11</v>
      </c>
      <c r="G104" s="14">
        <f>+SUM(D104:F104)</f>
        <v>1259</v>
      </c>
      <c r="H104" s="14">
        <f>+SUM(D104:E104)</f>
        <v>1248</v>
      </c>
      <c r="I104" s="12">
        <f>+H104/G104</f>
        <v>0.99126290706910247</v>
      </c>
      <c r="J104" s="12">
        <f>+D104/G104</f>
        <v>0.90548054011119938</v>
      </c>
      <c r="K104" s="12">
        <f>+E104/G104</f>
        <v>8.5782366957903103E-2</v>
      </c>
      <c r="L104" s="12">
        <f>+F104/G104</f>
        <v>8.737092930897538E-3</v>
      </c>
      <c r="M104" s="10"/>
    </row>
    <row r="105" spans="3:13" x14ac:dyDescent="0.25">
      <c r="C105" s="20" t="s">
        <v>77</v>
      </c>
      <c r="D105" s="1">
        <v>1160</v>
      </c>
      <c r="E105" s="1">
        <v>201</v>
      </c>
      <c r="F105" s="1">
        <v>23</v>
      </c>
      <c r="G105" s="14">
        <f>+SUM(D105:F105)</f>
        <v>1384</v>
      </c>
      <c r="H105" s="14">
        <f>+SUM(D105:E105)</f>
        <v>1361</v>
      </c>
      <c r="I105" s="12">
        <f>+H105/G105</f>
        <v>0.98338150289017345</v>
      </c>
      <c r="J105" s="12">
        <f>+D105/G105</f>
        <v>0.83815028901734101</v>
      </c>
      <c r="K105" s="12">
        <f>+E105/G105</f>
        <v>0.14523121387283236</v>
      </c>
      <c r="L105" s="12">
        <f>+F105/G105</f>
        <v>1.6618497109826588E-2</v>
      </c>
      <c r="M105" s="10"/>
    </row>
    <row r="106" spans="3:13" x14ac:dyDescent="0.25">
      <c r="C106" s="20" t="s">
        <v>79</v>
      </c>
      <c r="D106" s="1">
        <v>960</v>
      </c>
      <c r="E106" s="1">
        <v>103</v>
      </c>
      <c r="F106" s="1">
        <v>13</v>
      </c>
      <c r="G106" s="14">
        <f>+SUM(D106:F106)</f>
        <v>1076</v>
      </c>
      <c r="H106" s="14">
        <f>+SUM(D106:E106)</f>
        <v>1063</v>
      </c>
      <c r="I106" s="12">
        <f>+H106/G106</f>
        <v>0.98791821561338289</v>
      </c>
      <c r="J106" s="12">
        <f>+D106/G106</f>
        <v>0.89219330855018586</v>
      </c>
      <c r="K106" s="12">
        <f>+E106/G106</f>
        <v>9.5724907063197029E-2</v>
      </c>
      <c r="L106" s="12">
        <f>+F106/G106</f>
        <v>1.2081784386617101E-2</v>
      </c>
      <c r="M106" s="10"/>
    </row>
    <row r="107" spans="3:13" x14ac:dyDescent="0.25">
      <c r="C107" s="20" t="s">
        <v>87</v>
      </c>
      <c r="D107" s="1">
        <v>211</v>
      </c>
      <c r="E107" s="1">
        <v>44</v>
      </c>
      <c r="F107" s="1">
        <v>2</v>
      </c>
      <c r="G107" s="14">
        <f>+SUM(D107:F107)</f>
        <v>257</v>
      </c>
      <c r="H107" s="14">
        <f>+SUM(D107:E107)</f>
        <v>255</v>
      </c>
      <c r="I107" s="12">
        <f>+H107/G107</f>
        <v>0.99221789883268485</v>
      </c>
      <c r="J107" s="12">
        <f>+D107/G107</f>
        <v>0.82101167315175094</v>
      </c>
      <c r="K107" s="12">
        <f>+E107/G107</f>
        <v>0.17120622568093385</v>
      </c>
      <c r="L107" s="12">
        <f>+F107/G107</f>
        <v>7.7821011673151752E-3</v>
      </c>
      <c r="M107" s="10"/>
    </row>
    <row r="108" spans="3:13" x14ac:dyDescent="0.25">
      <c r="C108" s="20" t="s">
        <v>91</v>
      </c>
      <c r="D108" s="1">
        <v>1290</v>
      </c>
      <c r="E108" s="1">
        <v>176</v>
      </c>
      <c r="F108" s="1">
        <v>8</v>
      </c>
      <c r="G108" s="14">
        <f>+SUM(D108:F108)</f>
        <v>1474</v>
      </c>
      <c r="H108" s="14">
        <f>+SUM(D108:E108)</f>
        <v>1466</v>
      </c>
      <c r="I108" s="12">
        <f>+H108/G108</f>
        <v>0.99457259158751699</v>
      </c>
      <c r="J108" s="12">
        <f>+D108/G108</f>
        <v>0.87516960651289011</v>
      </c>
      <c r="K108" s="12">
        <f>+E108/G108</f>
        <v>0.11940298507462686</v>
      </c>
      <c r="L108" s="12">
        <f>+F108/G108</f>
        <v>5.4274084124830389E-3</v>
      </c>
      <c r="M108" s="10"/>
    </row>
    <row r="109" spans="3:13" x14ac:dyDescent="0.25">
      <c r="C109" s="20" t="s">
        <v>95</v>
      </c>
      <c r="D109" s="1">
        <v>1050</v>
      </c>
      <c r="E109" s="1">
        <v>181</v>
      </c>
      <c r="F109" s="1">
        <v>15</v>
      </c>
      <c r="G109" s="14">
        <f>+SUM(D109:F109)</f>
        <v>1246</v>
      </c>
      <c r="H109" s="14">
        <f>+SUM(D109:E109)</f>
        <v>1231</v>
      </c>
      <c r="I109" s="12">
        <f>+H109/G109</f>
        <v>0.9879614767255217</v>
      </c>
      <c r="J109" s="12">
        <f>+D109/G109</f>
        <v>0.84269662921348309</v>
      </c>
      <c r="K109" s="12">
        <f>+E109/G109</f>
        <v>0.14526484751203853</v>
      </c>
      <c r="L109" s="12">
        <f>+F109/G109</f>
        <v>1.2038523274478331E-2</v>
      </c>
      <c r="M109" s="10"/>
    </row>
    <row r="110" spans="3:13" x14ac:dyDescent="0.25">
      <c r="C110" s="20" t="s">
        <v>98</v>
      </c>
      <c r="D110" s="1">
        <v>1190</v>
      </c>
      <c r="E110" s="1">
        <v>204</v>
      </c>
      <c r="F110" s="1">
        <v>14</v>
      </c>
      <c r="G110" s="14">
        <f>+SUM(D110:F110)</f>
        <v>1408</v>
      </c>
      <c r="H110" s="14">
        <f>+SUM(D110:E110)</f>
        <v>1394</v>
      </c>
      <c r="I110" s="12">
        <f>+H110/G110</f>
        <v>0.99005681818181823</v>
      </c>
      <c r="J110" s="12">
        <f>+D110/G110</f>
        <v>0.84517045454545459</v>
      </c>
      <c r="K110" s="12">
        <f>+E110/G110</f>
        <v>0.14488636363636365</v>
      </c>
      <c r="L110" s="12">
        <f>+F110/G110</f>
        <v>9.943181818181818E-3</v>
      </c>
      <c r="M110" s="10"/>
    </row>
    <row r="111" spans="3:13" x14ac:dyDescent="0.25">
      <c r="C111" s="20" t="s">
        <v>103</v>
      </c>
      <c r="D111" s="1">
        <v>2049</v>
      </c>
      <c r="E111" s="1">
        <v>312</v>
      </c>
      <c r="F111" s="1">
        <v>36</v>
      </c>
      <c r="G111" s="14">
        <f>+SUM(D111:F111)</f>
        <v>2397</v>
      </c>
      <c r="H111" s="14">
        <f>+SUM(D111:E111)</f>
        <v>2361</v>
      </c>
      <c r="I111" s="12">
        <f>+H111/G111</f>
        <v>0.98498122653316644</v>
      </c>
      <c r="J111" s="12">
        <f>+D111/G111</f>
        <v>0.85481852315394247</v>
      </c>
      <c r="K111" s="12">
        <f>+E111/G111</f>
        <v>0.13016270337922403</v>
      </c>
      <c r="L111" s="12">
        <f>+F111/G111</f>
        <v>1.5018773466833541E-2</v>
      </c>
      <c r="M111" s="10"/>
    </row>
    <row r="112" spans="3:13" x14ac:dyDescent="0.25">
      <c r="C112" s="20" t="s">
        <v>115</v>
      </c>
      <c r="D112" s="1">
        <v>722</v>
      </c>
      <c r="E112" s="1">
        <v>126</v>
      </c>
      <c r="F112" s="1">
        <v>5</v>
      </c>
      <c r="G112" s="14">
        <f>+SUM(D112:F112)</f>
        <v>853</v>
      </c>
      <c r="H112" s="14">
        <f>+SUM(D112:E112)</f>
        <v>848</v>
      </c>
      <c r="I112" s="12">
        <f>+H112/G112</f>
        <v>0.99413833528722162</v>
      </c>
      <c r="J112" s="12">
        <f>+D112/G112</f>
        <v>0.84642438452520519</v>
      </c>
      <c r="K112" s="12">
        <f>+E112/G112</f>
        <v>0.1477139507620164</v>
      </c>
      <c r="L112" s="12">
        <f>+F112/G112</f>
        <v>5.8616647127784291E-3</v>
      </c>
      <c r="M112" s="10"/>
    </row>
    <row r="113" spans="3:13" x14ac:dyDescent="0.25">
      <c r="C113" s="20" t="s">
        <v>122</v>
      </c>
      <c r="D113" s="1">
        <v>1100</v>
      </c>
      <c r="E113" s="1">
        <v>103</v>
      </c>
      <c r="F113" s="1">
        <v>8</v>
      </c>
      <c r="G113" s="14">
        <f>+SUM(D113:F113)</f>
        <v>1211</v>
      </c>
      <c r="H113" s="14">
        <f>+SUM(D113:E113)</f>
        <v>1203</v>
      </c>
      <c r="I113" s="12">
        <f>+H113/G113</f>
        <v>0.99339388934764661</v>
      </c>
      <c r="J113" s="12">
        <f>+D113/G113</f>
        <v>0.90834021469859616</v>
      </c>
      <c r="K113" s="12">
        <f>+E113/G113</f>
        <v>8.5053674649050365E-2</v>
      </c>
      <c r="L113" s="12">
        <f>+F113/G113</f>
        <v>6.6061106523534266E-3</v>
      </c>
      <c r="M113" s="10"/>
    </row>
    <row r="114" spans="3:13" x14ac:dyDescent="0.25">
      <c r="C114" s="20" t="s">
        <v>124</v>
      </c>
      <c r="D114" s="1">
        <v>930</v>
      </c>
      <c r="E114" s="1">
        <v>107</v>
      </c>
      <c r="F114" s="1">
        <v>6</v>
      </c>
      <c r="G114" s="14">
        <f>+SUM(D114:F114)</f>
        <v>1043</v>
      </c>
      <c r="H114" s="14">
        <f>+SUM(D114:E114)</f>
        <v>1037</v>
      </c>
      <c r="I114" s="12">
        <f>+H114/G114</f>
        <v>0.99424736337488018</v>
      </c>
      <c r="J114" s="12">
        <f>+D114/G114</f>
        <v>0.89165867689357625</v>
      </c>
      <c r="K114" s="12">
        <f>+E114/G114</f>
        <v>0.10258868648130393</v>
      </c>
      <c r="L114" s="12">
        <f>+F114/G114</f>
        <v>5.7526366251198467E-3</v>
      </c>
      <c r="M114" s="10"/>
    </row>
    <row r="115" spans="3:13" x14ac:dyDescent="0.25">
      <c r="C115" s="20" t="s">
        <v>128</v>
      </c>
      <c r="D115" s="1">
        <v>470</v>
      </c>
      <c r="E115" s="1">
        <v>52</v>
      </c>
      <c r="F115" s="1">
        <v>9</v>
      </c>
      <c r="G115" s="14">
        <f>+SUM(D115:F115)</f>
        <v>531</v>
      </c>
      <c r="H115" s="14">
        <f>+SUM(D115:E115)</f>
        <v>522</v>
      </c>
      <c r="I115" s="12">
        <f>+H115/G115</f>
        <v>0.98305084745762716</v>
      </c>
      <c r="J115" s="12">
        <f>+D115/G115</f>
        <v>0.88512241054613938</v>
      </c>
      <c r="K115" s="12">
        <f>+E115/G115</f>
        <v>9.7928436911487754E-2</v>
      </c>
      <c r="L115" s="12">
        <f>+F115/G115</f>
        <v>1.6949152542372881E-2</v>
      </c>
      <c r="M115" s="10"/>
    </row>
    <row r="116" spans="3:13" x14ac:dyDescent="0.25">
      <c r="C116" s="20" t="s">
        <v>129</v>
      </c>
      <c r="D116" s="1">
        <v>1210</v>
      </c>
      <c r="E116" s="1">
        <v>259</v>
      </c>
      <c r="F116" s="1">
        <v>49</v>
      </c>
      <c r="G116" s="14">
        <f>+SUM(D116:F116)</f>
        <v>1518</v>
      </c>
      <c r="H116" s="14">
        <f>+SUM(D116:E116)</f>
        <v>1469</v>
      </c>
      <c r="I116" s="12">
        <f>+H116/G116</f>
        <v>0.9677206851119895</v>
      </c>
      <c r="J116" s="12">
        <f>+D116/G116</f>
        <v>0.79710144927536231</v>
      </c>
      <c r="K116" s="12">
        <f>+E116/G116</f>
        <v>0.17061923583662714</v>
      </c>
      <c r="L116" s="12">
        <f>+F116/G116</f>
        <v>3.2279314888010543E-2</v>
      </c>
      <c r="M116" s="10"/>
    </row>
    <row r="117" spans="3:13" x14ac:dyDescent="0.25">
      <c r="C117" s="20" t="s">
        <v>138</v>
      </c>
      <c r="D117" s="1">
        <v>257</v>
      </c>
      <c r="E117" s="1">
        <v>46</v>
      </c>
      <c r="F117" s="1">
        <v>5</v>
      </c>
      <c r="G117" s="14">
        <f>+SUM(D117:F117)</f>
        <v>308</v>
      </c>
      <c r="H117" s="14">
        <f>+SUM(D117:E117)</f>
        <v>303</v>
      </c>
      <c r="I117" s="12">
        <f>+H117/G117</f>
        <v>0.98376623376623373</v>
      </c>
      <c r="J117" s="12">
        <f>+D117/G117</f>
        <v>0.83441558441558439</v>
      </c>
      <c r="K117" s="12">
        <f>+E117/G117</f>
        <v>0.14935064935064934</v>
      </c>
      <c r="L117" s="12">
        <f>+F117/G117</f>
        <v>1.6233766233766232E-2</v>
      </c>
      <c r="M117" s="10"/>
    </row>
    <row r="118" spans="3:13" x14ac:dyDescent="0.25">
      <c r="C118" s="20" t="s">
        <v>140</v>
      </c>
      <c r="D118" s="1">
        <v>672</v>
      </c>
      <c r="E118" s="1">
        <v>184</v>
      </c>
      <c r="F118" s="1">
        <v>28</v>
      </c>
      <c r="G118" s="14">
        <f>+SUM(D118:F118)</f>
        <v>884</v>
      </c>
      <c r="H118" s="14">
        <f>+SUM(D118:E118)</f>
        <v>856</v>
      </c>
      <c r="I118" s="12">
        <f>+H118/G118</f>
        <v>0.96832579185520362</v>
      </c>
      <c r="J118" s="12">
        <f>+D118/G118</f>
        <v>0.76018099547511309</v>
      </c>
      <c r="K118" s="12">
        <f>+E118/G118</f>
        <v>0.20814479638009051</v>
      </c>
      <c r="L118" s="12">
        <f>+F118/G118</f>
        <v>3.1674208144796379E-2</v>
      </c>
      <c r="M118" s="10"/>
    </row>
    <row r="119" spans="3:13" x14ac:dyDescent="0.25">
      <c r="C119" s="20" t="s">
        <v>145</v>
      </c>
      <c r="D119" s="1">
        <v>1175</v>
      </c>
      <c r="E119" s="1">
        <v>251</v>
      </c>
      <c r="F119" s="1">
        <v>26</v>
      </c>
      <c r="G119" s="14">
        <f>+SUM(D119:F119)</f>
        <v>1452</v>
      </c>
      <c r="H119" s="14">
        <f>+SUM(D119:E119)</f>
        <v>1426</v>
      </c>
      <c r="I119" s="12">
        <f>+H119/G119</f>
        <v>0.98209366391184572</v>
      </c>
      <c r="J119" s="12">
        <f>+D119/G119</f>
        <v>0.80922865013774103</v>
      </c>
      <c r="K119" s="12">
        <f>+E119/G119</f>
        <v>0.17286501377410468</v>
      </c>
      <c r="L119" s="12">
        <f>+F119/G119</f>
        <v>1.790633608815427E-2</v>
      </c>
      <c r="M119" s="10"/>
    </row>
    <row r="120" spans="3:13" x14ac:dyDescent="0.25">
      <c r="C120" s="20" t="s">
        <v>153</v>
      </c>
      <c r="D120" s="1">
        <v>988</v>
      </c>
      <c r="E120" s="1">
        <v>215</v>
      </c>
      <c r="F120" s="1">
        <v>69</v>
      </c>
      <c r="G120" s="14">
        <f>+SUM(D120:F120)</f>
        <v>1272</v>
      </c>
      <c r="H120" s="14">
        <f>+SUM(D120:E120)</f>
        <v>1203</v>
      </c>
      <c r="I120" s="12">
        <f>+H120/G120</f>
        <v>0.94575471698113212</v>
      </c>
      <c r="J120" s="12">
        <f>+D120/G120</f>
        <v>0.77672955974842772</v>
      </c>
      <c r="K120" s="12">
        <f>+E120/G120</f>
        <v>0.16902515723270439</v>
      </c>
      <c r="L120" s="12">
        <f>+F120/G120</f>
        <v>5.4245283018867926E-2</v>
      </c>
      <c r="M120" s="10"/>
    </row>
    <row r="121" spans="3:13" x14ac:dyDescent="0.25">
      <c r="C121" s="20" t="s">
        <v>163</v>
      </c>
      <c r="D121" s="1">
        <v>685</v>
      </c>
      <c r="E121" s="1">
        <v>150</v>
      </c>
      <c r="F121" s="1">
        <v>24</v>
      </c>
      <c r="G121" s="14">
        <f>+SUM(D121:F121)</f>
        <v>859</v>
      </c>
      <c r="H121" s="14">
        <f>+SUM(D121:E121)</f>
        <v>835</v>
      </c>
      <c r="I121" s="12">
        <f>+H121/G121</f>
        <v>0.97206053550640281</v>
      </c>
      <c r="J121" s="12">
        <f>+D121/G121</f>
        <v>0.79743888242142025</v>
      </c>
      <c r="K121" s="12">
        <f>+E121/G121</f>
        <v>0.17462165308498254</v>
      </c>
      <c r="L121" s="12">
        <f>+F121/G121</f>
        <v>2.7939464493597205E-2</v>
      </c>
      <c r="M121" s="10"/>
    </row>
    <row r="122" spans="3:13" x14ac:dyDescent="0.25">
      <c r="C122" s="20" t="s">
        <v>167</v>
      </c>
      <c r="D122" s="1">
        <v>274</v>
      </c>
      <c r="E122" s="1">
        <v>82</v>
      </c>
      <c r="F122" s="1">
        <v>3</v>
      </c>
      <c r="G122" s="14">
        <f>+SUM(D122:F122)</f>
        <v>359</v>
      </c>
      <c r="H122" s="14">
        <f>+SUM(D122:E122)</f>
        <v>356</v>
      </c>
      <c r="I122" s="12">
        <f>+H122/G122</f>
        <v>0.99164345403899723</v>
      </c>
      <c r="J122" s="12">
        <f>+D122/G122</f>
        <v>0.76323119777158777</v>
      </c>
      <c r="K122" s="12">
        <f>+E122/G122</f>
        <v>0.22841225626740946</v>
      </c>
      <c r="L122" s="12">
        <f>+F122/G122</f>
        <v>8.356545961002786E-3</v>
      </c>
      <c r="M122" s="10"/>
    </row>
    <row r="123" spans="3:13" x14ac:dyDescent="0.25">
      <c r="C123" s="20" t="s">
        <v>169</v>
      </c>
      <c r="D123" s="1">
        <v>1352</v>
      </c>
      <c r="E123" s="1">
        <v>296</v>
      </c>
      <c r="F123" s="1">
        <v>68</v>
      </c>
      <c r="G123" s="14">
        <f>+SUM(D123:F123)</f>
        <v>1716</v>
      </c>
      <c r="H123" s="14">
        <f>+SUM(D123:E123)</f>
        <v>1648</v>
      </c>
      <c r="I123" s="12">
        <f>+H123/G123</f>
        <v>0.96037296037296038</v>
      </c>
      <c r="J123" s="12">
        <f>+D123/G123</f>
        <v>0.78787878787878785</v>
      </c>
      <c r="K123" s="12">
        <f>+E123/G123</f>
        <v>0.17249417249417248</v>
      </c>
      <c r="L123" s="12">
        <f>+F123/G123</f>
        <v>3.9627039627039624E-2</v>
      </c>
      <c r="M123" s="10"/>
    </row>
    <row r="124" spans="3:13" x14ac:dyDescent="0.25">
      <c r="C124" s="20" t="s">
        <v>177</v>
      </c>
      <c r="D124" s="1">
        <v>1836</v>
      </c>
      <c r="E124" s="1">
        <v>403</v>
      </c>
      <c r="F124" s="1">
        <v>60</v>
      </c>
      <c r="G124" s="14">
        <f>+SUM(D124:F124)</f>
        <v>2299</v>
      </c>
      <c r="H124" s="14">
        <f>+SUM(D124:E124)</f>
        <v>2239</v>
      </c>
      <c r="I124" s="12">
        <f>+H124/G124</f>
        <v>0.97390169638973467</v>
      </c>
      <c r="J124" s="12">
        <f>+D124/G124</f>
        <v>0.79860809047411918</v>
      </c>
      <c r="K124" s="12">
        <f>+E124/G124</f>
        <v>0.17529360591561549</v>
      </c>
      <c r="L124" s="12">
        <f>+F124/G124</f>
        <v>2.6098303610265331E-2</v>
      </c>
      <c r="M124" s="10"/>
    </row>
    <row r="125" spans="3:13" x14ac:dyDescent="0.25">
      <c r="C125" s="20" t="s">
        <v>182</v>
      </c>
      <c r="D125" s="1">
        <v>1510</v>
      </c>
      <c r="E125" s="1">
        <v>370</v>
      </c>
      <c r="F125" s="1">
        <v>66</v>
      </c>
      <c r="G125" s="14">
        <f>+SUM(D125:F125)</f>
        <v>1946</v>
      </c>
      <c r="H125" s="14">
        <f>+SUM(D125:E125)</f>
        <v>1880</v>
      </c>
      <c r="I125" s="12">
        <f>+H125/G125</f>
        <v>0.96608427543679343</v>
      </c>
      <c r="J125" s="12">
        <f>+D125/G125</f>
        <v>0.77595066803699897</v>
      </c>
      <c r="K125" s="12">
        <f>+E125/G125</f>
        <v>0.19013360739979446</v>
      </c>
      <c r="L125" s="12">
        <f>+F125/G125</f>
        <v>3.391572456320658E-2</v>
      </c>
      <c r="M125" s="10"/>
    </row>
    <row r="126" spans="3:13" x14ac:dyDescent="0.25">
      <c r="C126" s="20" t="s">
        <v>187</v>
      </c>
      <c r="D126" s="1">
        <v>510</v>
      </c>
      <c r="E126" s="1">
        <v>101</v>
      </c>
      <c r="F126" s="1">
        <v>5</v>
      </c>
      <c r="G126" s="14">
        <f>+SUM(D126:F126)</f>
        <v>616</v>
      </c>
      <c r="H126" s="14">
        <f>+SUM(D126:E126)</f>
        <v>611</v>
      </c>
      <c r="I126" s="12">
        <f>+H126/G126</f>
        <v>0.99188311688311692</v>
      </c>
      <c r="J126" s="12">
        <f>+D126/G126</f>
        <v>0.82792207792207795</v>
      </c>
      <c r="K126" s="12">
        <f>+E126/G126</f>
        <v>0.16396103896103897</v>
      </c>
      <c r="L126" s="12">
        <f>+F126/G126</f>
        <v>8.1168831168831161E-3</v>
      </c>
      <c r="M126" s="10"/>
    </row>
    <row r="127" spans="3:13" x14ac:dyDescent="0.25">
      <c r="C127" s="20" t="s">
        <v>188</v>
      </c>
      <c r="D127" s="1">
        <v>823</v>
      </c>
      <c r="E127" s="1">
        <v>135</v>
      </c>
      <c r="F127" s="1">
        <v>33</v>
      </c>
      <c r="G127" s="14">
        <f>+SUM(D127:F127)</f>
        <v>991</v>
      </c>
      <c r="H127" s="14">
        <f>+SUM(D127:E127)</f>
        <v>958</v>
      </c>
      <c r="I127" s="12">
        <f>+H127/G127</f>
        <v>0.96670030272452068</v>
      </c>
      <c r="J127" s="12">
        <f>+D127/G127</f>
        <v>0.83047426841574168</v>
      </c>
      <c r="K127" s="12">
        <f>+E127/G127</f>
        <v>0.136226034308779</v>
      </c>
      <c r="L127" s="12">
        <f>+F127/G127</f>
        <v>3.3299697275479316E-2</v>
      </c>
      <c r="M127" s="10"/>
    </row>
    <row r="128" spans="3:13" x14ac:dyDescent="0.25">
      <c r="C128" s="20" t="s">
        <v>189</v>
      </c>
      <c r="D128" s="1">
        <v>1200</v>
      </c>
      <c r="E128" s="1">
        <v>306</v>
      </c>
      <c r="F128" s="1">
        <v>79</v>
      </c>
      <c r="G128" s="14">
        <f>+SUM(D128:F128)</f>
        <v>1585</v>
      </c>
      <c r="H128" s="14">
        <f>+SUM(D128:E128)</f>
        <v>1506</v>
      </c>
      <c r="I128" s="12">
        <f>+H128/G128</f>
        <v>0.95015772870662463</v>
      </c>
      <c r="J128" s="12">
        <f>+D128/G128</f>
        <v>0.75709779179810721</v>
      </c>
      <c r="K128" s="12">
        <f>+E128/G128</f>
        <v>0.19305993690851736</v>
      </c>
      <c r="L128" s="12">
        <f>+F128/G128</f>
        <v>4.9842271293375394E-2</v>
      </c>
      <c r="M128" s="10"/>
    </row>
    <row r="129" spans="3:13" x14ac:dyDescent="0.25">
      <c r="C129" s="20" t="s">
        <v>199</v>
      </c>
      <c r="D129" s="1">
        <v>1434</v>
      </c>
      <c r="E129" s="1">
        <v>423</v>
      </c>
      <c r="F129" s="1">
        <v>80</v>
      </c>
      <c r="G129" s="14">
        <f>+SUM(D129:F129)</f>
        <v>1937</v>
      </c>
      <c r="H129" s="14">
        <f>+SUM(D129:E129)</f>
        <v>1857</v>
      </c>
      <c r="I129" s="12">
        <f>+H129/G129</f>
        <v>0.95869901910170363</v>
      </c>
      <c r="J129" s="12">
        <f>+D129/G129</f>
        <v>0.7403200826019618</v>
      </c>
      <c r="K129" s="12">
        <f>+E129/G129</f>
        <v>0.21837893649974188</v>
      </c>
      <c r="L129" s="12">
        <f>+F129/G129</f>
        <v>4.1300980898296334E-2</v>
      </c>
      <c r="M129" s="10"/>
    </row>
    <row r="130" spans="3:13" x14ac:dyDescent="0.25">
      <c r="C130" s="20" t="s">
        <v>206</v>
      </c>
      <c r="D130" s="1">
        <v>1572</v>
      </c>
      <c r="E130" s="1">
        <v>529</v>
      </c>
      <c r="F130" s="1">
        <v>80</v>
      </c>
      <c r="G130" s="14">
        <f>+SUM(D130:F130)</f>
        <v>2181</v>
      </c>
      <c r="H130" s="14">
        <f>+SUM(D130:E130)</f>
        <v>2101</v>
      </c>
      <c r="I130" s="12">
        <f>+H130/G130</f>
        <v>0.96331957817514902</v>
      </c>
      <c r="J130" s="12">
        <f>+D130/G130</f>
        <v>0.72077028885832184</v>
      </c>
      <c r="K130" s="12">
        <f>+E130/G130</f>
        <v>0.24254928931682715</v>
      </c>
      <c r="L130" s="12">
        <f>+F130/G130</f>
        <v>3.6680421824850984E-2</v>
      </c>
      <c r="M130" s="10"/>
    </row>
    <row r="131" spans="3:13" x14ac:dyDescent="0.25">
      <c r="C131" s="20" t="s">
        <v>215</v>
      </c>
      <c r="D131" s="1">
        <v>1133</v>
      </c>
      <c r="E131" s="1">
        <v>225</v>
      </c>
      <c r="F131" s="1">
        <v>68</v>
      </c>
      <c r="G131" s="14">
        <f>+SUM(D131:F131)</f>
        <v>1426</v>
      </c>
      <c r="H131" s="14">
        <f>+SUM(D131:E131)</f>
        <v>1358</v>
      </c>
      <c r="I131" s="12">
        <f>+H131/G131</f>
        <v>0.95231416549789616</v>
      </c>
      <c r="J131" s="12">
        <f>+D131/G131</f>
        <v>0.79453015427769991</v>
      </c>
      <c r="K131" s="12">
        <f>+E131/G131</f>
        <v>0.15778401122019636</v>
      </c>
      <c r="L131" s="12">
        <f>+F131/G131</f>
        <v>4.7685834502103785E-2</v>
      </c>
      <c r="M131" s="10"/>
    </row>
    <row r="132" spans="3:13" x14ac:dyDescent="0.25">
      <c r="C132" s="20" t="s">
        <v>220</v>
      </c>
      <c r="D132" s="1">
        <v>1224</v>
      </c>
      <c r="E132" s="1">
        <v>290</v>
      </c>
      <c r="F132" s="1">
        <v>21</v>
      </c>
      <c r="G132" s="14">
        <f>+SUM(D132:F132)</f>
        <v>1535</v>
      </c>
      <c r="H132" s="14">
        <f>+SUM(D132:E132)</f>
        <v>1514</v>
      </c>
      <c r="I132" s="12">
        <f>+H132/G132</f>
        <v>0.98631921824104229</v>
      </c>
      <c r="J132" s="12">
        <f>+D132/G132</f>
        <v>0.79739413680781757</v>
      </c>
      <c r="K132" s="12">
        <f>+E132/G132</f>
        <v>0.18892508143322476</v>
      </c>
      <c r="L132" s="12">
        <f>+F132/G132</f>
        <v>1.3680781758957655E-2</v>
      </c>
      <c r="M132" s="10"/>
    </row>
    <row r="133" spans="3:13" x14ac:dyDescent="0.25">
      <c r="C133" s="20" t="s">
        <v>227</v>
      </c>
      <c r="D133" s="1">
        <v>687</v>
      </c>
      <c r="E133" s="1">
        <v>188</v>
      </c>
      <c r="F133" s="1">
        <v>35</v>
      </c>
      <c r="G133" s="14">
        <f>+SUM(D133:F133)</f>
        <v>910</v>
      </c>
      <c r="H133" s="14">
        <f>+SUM(D133:E133)</f>
        <v>875</v>
      </c>
      <c r="I133" s="12">
        <f>+H133/G133</f>
        <v>0.96153846153846156</v>
      </c>
      <c r="J133" s="12">
        <f>+D133/G133</f>
        <v>0.75494505494505493</v>
      </c>
      <c r="K133" s="12">
        <f>+E133/G133</f>
        <v>0.20659340659340658</v>
      </c>
      <c r="L133" s="12">
        <f>+F133/G133</f>
        <v>3.8461538461538464E-2</v>
      </c>
      <c r="M133" s="10"/>
    </row>
    <row r="134" spans="3:13" x14ac:dyDescent="0.25">
      <c r="C134" s="20" t="s">
        <v>285</v>
      </c>
      <c r="D134" s="1">
        <v>620</v>
      </c>
      <c r="E134" s="1">
        <v>164</v>
      </c>
      <c r="F134" s="1">
        <v>33</v>
      </c>
      <c r="G134" s="14">
        <f>+SUM(D134:F134)</f>
        <v>817</v>
      </c>
      <c r="H134" s="14">
        <f>+SUM(D134:E134)</f>
        <v>784</v>
      </c>
      <c r="I134" s="12">
        <f>+H134/G134</f>
        <v>0.95960832313341493</v>
      </c>
      <c r="J134" s="12">
        <f>+D134/G134</f>
        <v>0.75887392900856798</v>
      </c>
      <c r="K134" s="12">
        <f>+E134/G134</f>
        <v>0.200734394124847</v>
      </c>
      <c r="L134" s="12">
        <f>+F134/G134</f>
        <v>4.0391676866585069E-2</v>
      </c>
      <c r="M134" s="10"/>
    </row>
    <row r="135" spans="3:13" x14ac:dyDescent="0.25">
      <c r="C135" s="20" t="s">
        <v>282</v>
      </c>
      <c r="D135" s="1">
        <v>480</v>
      </c>
      <c r="E135" s="1">
        <v>100</v>
      </c>
      <c r="F135" s="1">
        <v>10</v>
      </c>
      <c r="G135" s="14">
        <f>+SUM(D135:F135)</f>
        <v>590</v>
      </c>
      <c r="H135" s="14">
        <f>+SUM(D135:E135)</f>
        <v>580</v>
      </c>
      <c r="I135" s="12">
        <f>+H135/G135</f>
        <v>0.98305084745762716</v>
      </c>
      <c r="J135" s="12">
        <f>+D135/G135</f>
        <v>0.81355932203389836</v>
      </c>
      <c r="K135" s="12">
        <f>+E135/G135</f>
        <v>0.16949152542372881</v>
      </c>
      <c r="L135" s="12">
        <f>+F135/G135</f>
        <v>1.6949152542372881E-2</v>
      </c>
      <c r="M135" s="10"/>
    </row>
    <row r="136" spans="3:13" x14ac:dyDescent="0.25">
      <c r="C136" s="20" t="s">
        <v>288</v>
      </c>
      <c r="D136" s="1">
        <v>417</v>
      </c>
      <c r="E136" s="1">
        <v>109</v>
      </c>
      <c r="F136" s="1">
        <v>26</v>
      </c>
      <c r="G136" s="14">
        <f>+SUM(D136:F136)</f>
        <v>552</v>
      </c>
      <c r="H136" s="14">
        <f>+SUM(D136:E136)</f>
        <v>526</v>
      </c>
      <c r="I136" s="12">
        <f>+H136/G136</f>
        <v>0.95289855072463769</v>
      </c>
      <c r="J136" s="12">
        <f>+D136/G136</f>
        <v>0.75543478260869568</v>
      </c>
      <c r="K136" s="12">
        <f>+E136/G136</f>
        <v>0.19746376811594202</v>
      </c>
      <c r="L136" s="12">
        <f>+F136/G136</f>
        <v>4.710144927536232E-2</v>
      </c>
      <c r="M136" s="10"/>
    </row>
    <row r="137" spans="3:13" x14ac:dyDescent="0.25">
      <c r="C137" s="20" t="s">
        <v>293</v>
      </c>
      <c r="D137" s="1">
        <v>1071</v>
      </c>
      <c r="E137" s="1">
        <v>255</v>
      </c>
      <c r="F137" s="1">
        <v>51</v>
      </c>
      <c r="G137" s="14">
        <f>+SUM(D137:F137)</f>
        <v>1377</v>
      </c>
      <c r="H137" s="14">
        <f>+SUM(D137:E137)</f>
        <v>1326</v>
      </c>
      <c r="I137" s="12">
        <f>+H137/G137</f>
        <v>0.96296296296296291</v>
      </c>
      <c r="J137" s="12">
        <f>+D137/G137</f>
        <v>0.77777777777777779</v>
      </c>
      <c r="K137" s="12">
        <f>+E137/G137</f>
        <v>0.18518518518518517</v>
      </c>
      <c r="L137" s="12">
        <f>+F137/G137</f>
        <v>3.7037037037037035E-2</v>
      </c>
      <c r="M137" s="10"/>
    </row>
    <row r="138" spans="3:13" x14ac:dyDescent="0.25">
      <c r="C138" s="20" t="s">
        <v>300</v>
      </c>
      <c r="D138" s="1">
        <v>575</v>
      </c>
      <c r="E138" s="1">
        <v>198</v>
      </c>
      <c r="F138" s="1">
        <v>45</v>
      </c>
      <c r="G138" s="14">
        <f>+SUM(D138:F138)</f>
        <v>818</v>
      </c>
      <c r="H138" s="14">
        <f>+SUM(D138:E138)</f>
        <v>773</v>
      </c>
      <c r="I138" s="12">
        <f>+H138/G138</f>
        <v>0.94498777506112475</v>
      </c>
      <c r="J138" s="12">
        <f>+D138/G138</f>
        <v>0.70293398533007334</v>
      </c>
      <c r="K138" s="12">
        <f>+E138/G138</f>
        <v>0.24205378973105135</v>
      </c>
      <c r="L138" s="12">
        <f>+F138/G138</f>
        <v>5.5012224938875302E-2</v>
      </c>
      <c r="M138" s="10"/>
    </row>
    <row r="139" spans="3:13" x14ac:dyDescent="0.25">
      <c r="C139" s="20" t="s">
        <v>305</v>
      </c>
      <c r="D139" s="1">
        <v>730</v>
      </c>
      <c r="E139" s="1">
        <v>247</v>
      </c>
      <c r="F139" s="1">
        <v>31</v>
      </c>
      <c r="G139" s="14">
        <f>+SUM(D139:F139)</f>
        <v>1008</v>
      </c>
      <c r="H139" s="14">
        <f>+SUM(D139:E139)</f>
        <v>977</v>
      </c>
      <c r="I139" s="12">
        <f>+H139/G139</f>
        <v>0.96924603174603174</v>
      </c>
      <c r="J139" s="12">
        <f>+D139/G139</f>
        <v>0.72420634920634919</v>
      </c>
      <c r="K139" s="12">
        <f>+E139/G139</f>
        <v>0.24503968253968253</v>
      </c>
      <c r="L139" s="12">
        <f>+F139/G139</f>
        <v>3.0753968253968252E-2</v>
      </c>
      <c r="M139" s="10"/>
    </row>
    <row r="140" spans="3:13" x14ac:dyDescent="0.25">
      <c r="C140" s="20" t="s">
        <v>306</v>
      </c>
      <c r="D140" s="1">
        <v>365</v>
      </c>
      <c r="E140" s="1">
        <v>187</v>
      </c>
      <c r="F140" s="1">
        <v>21</v>
      </c>
      <c r="G140" s="14">
        <f>+SUM(D140:F140)</f>
        <v>573</v>
      </c>
      <c r="H140" s="14">
        <f>+SUM(D140:E140)</f>
        <v>552</v>
      </c>
      <c r="I140" s="12">
        <f>+H140/G140</f>
        <v>0.96335078534031415</v>
      </c>
      <c r="J140" s="12">
        <f>+D140/G140</f>
        <v>0.63699825479930194</v>
      </c>
      <c r="K140" s="12">
        <f>+E140/G140</f>
        <v>0.32635253054101221</v>
      </c>
      <c r="L140" s="12">
        <f>+F140/G140</f>
        <v>3.6649214659685861E-2</v>
      </c>
      <c r="M140" s="10"/>
    </row>
    <row r="141" spans="3:13" x14ac:dyDescent="0.25">
      <c r="C141" s="20" t="s">
        <v>307</v>
      </c>
      <c r="D141" s="1">
        <v>1041</v>
      </c>
      <c r="E141" s="1">
        <v>309</v>
      </c>
      <c r="F141" s="1">
        <v>45</v>
      </c>
      <c r="G141" s="14">
        <f>+SUM(D141:F141)</f>
        <v>1395</v>
      </c>
      <c r="H141" s="14">
        <f>+SUM(D141:E141)</f>
        <v>1350</v>
      </c>
      <c r="I141" s="12">
        <f>+H141/G141</f>
        <v>0.967741935483871</v>
      </c>
      <c r="J141" s="12">
        <f>+D141/G141</f>
        <v>0.74623655913978493</v>
      </c>
      <c r="K141" s="12">
        <f>+E141/G141</f>
        <v>0.22150537634408601</v>
      </c>
      <c r="L141" s="12">
        <f>+F141/G141</f>
        <v>3.2258064516129031E-2</v>
      </c>
      <c r="M141" s="10"/>
    </row>
    <row r="142" spans="3:13" x14ac:dyDescent="0.25">
      <c r="C142" s="20" t="s">
        <v>315</v>
      </c>
      <c r="D142" s="1">
        <v>1105</v>
      </c>
      <c r="E142" s="1">
        <v>247</v>
      </c>
      <c r="F142" s="1">
        <v>71</v>
      </c>
      <c r="G142" s="14">
        <f>+SUM(D142:F142)</f>
        <v>1423</v>
      </c>
      <c r="H142" s="14">
        <f>+SUM(D142:E142)</f>
        <v>1352</v>
      </c>
      <c r="I142" s="12">
        <f>+H142/G142</f>
        <v>0.95010541110330293</v>
      </c>
      <c r="J142" s="12">
        <f>+D142/G142</f>
        <v>0.77652846099789175</v>
      </c>
      <c r="K142" s="12">
        <f>+E142/G142</f>
        <v>0.1735769501054111</v>
      </c>
      <c r="L142" s="12">
        <f>+F142/G142</f>
        <v>4.9894588896697116E-2</v>
      </c>
      <c r="M142" s="10"/>
    </row>
    <row r="143" spans="3:13" x14ac:dyDescent="0.25">
      <c r="C143" s="20" t="s">
        <v>304</v>
      </c>
      <c r="D143" s="1">
        <v>864</v>
      </c>
      <c r="E143" s="1">
        <v>265</v>
      </c>
      <c r="F143" s="1">
        <v>91</v>
      </c>
      <c r="G143" s="14">
        <f>+SUM(D143:F143)</f>
        <v>1220</v>
      </c>
      <c r="H143" s="14">
        <f>+SUM(D143:E143)</f>
        <v>1129</v>
      </c>
      <c r="I143" s="12">
        <f>+H143/G143</f>
        <v>0.92540983606557381</v>
      </c>
      <c r="J143" s="12">
        <f>+D143/G143</f>
        <v>0.70819672131147537</v>
      </c>
      <c r="K143" s="12">
        <f>+E143/G143</f>
        <v>0.21721311475409835</v>
      </c>
      <c r="L143" s="12">
        <f>+F143/G143</f>
        <v>7.4590163934426232E-2</v>
      </c>
      <c r="M143" s="10"/>
    </row>
    <row r="144" spans="3:13" x14ac:dyDescent="0.25">
      <c r="C144" s="20" t="s">
        <v>321</v>
      </c>
      <c r="D144" s="1">
        <v>617</v>
      </c>
      <c r="E144" s="1">
        <v>151</v>
      </c>
      <c r="F144" s="1">
        <v>17</v>
      </c>
      <c r="G144" s="14">
        <f>+SUM(D144:F144)</f>
        <v>785</v>
      </c>
      <c r="H144" s="14">
        <f>+SUM(D144:E144)</f>
        <v>768</v>
      </c>
      <c r="I144" s="12">
        <f>+H144/G144</f>
        <v>0.97834394904458599</v>
      </c>
      <c r="J144" s="12">
        <f>+D144/G144</f>
        <v>0.78598726114649686</v>
      </c>
      <c r="K144" s="12">
        <f>+E144/G144</f>
        <v>0.19235668789808918</v>
      </c>
      <c r="L144" s="12">
        <f>+F144/G144</f>
        <v>2.1656050955414011E-2</v>
      </c>
      <c r="M144" s="10"/>
    </row>
    <row r="145" spans="3:13" x14ac:dyDescent="0.25">
      <c r="C145" s="20" t="s">
        <v>322</v>
      </c>
      <c r="D145" s="1">
        <v>925</v>
      </c>
      <c r="E145" s="1">
        <v>432</v>
      </c>
      <c r="F145" s="1">
        <v>80</v>
      </c>
      <c r="G145" s="14">
        <f>+SUM(D145:F145)</f>
        <v>1437</v>
      </c>
      <c r="H145" s="14">
        <f>+SUM(D145:E145)</f>
        <v>1357</v>
      </c>
      <c r="I145" s="12">
        <f>+H145/G145</f>
        <v>0.94432846207376475</v>
      </c>
      <c r="J145" s="12">
        <f>+D145/G145</f>
        <v>0.64370215727209468</v>
      </c>
      <c r="K145" s="12">
        <f>+E145/G145</f>
        <v>0.30062630480167013</v>
      </c>
      <c r="L145" s="12">
        <f>+F145/G145</f>
        <v>5.5671537926235214E-2</v>
      </c>
      <c r="M145" s="10"/>
    </row>
    <row r="146" spans="3:13" x14ac:dyDescent="0.25">
      <c r="C146" s="20" t="s">
        <v>323</v>
      </c>
      <c r="D146" s="1">
        <v>718</v>
      </c>
      <c r="E146" s="1">
        <v>136</v>
      </c>
      <c r="F146" s="1">
        <v>20</v>
      </c>
      <c r="G146" s="14">
        <f>+SUM(D146:F146)</f>
        <v>874</v>
      </c>
      <c r="H146" s="14">
        <f>+SUM(D146:E146)</f>
        <v>854</v>
      </c>
      <c r="I146" s="12">
        <f>+H146/G146</f>
        <v>0.97711670480549195</v>
      </c>
      <c r="J146" s="12">
        <f>+D146/G146</f>
        <v>0.82151029748283755</v>
      </c>
      <c r="K146" s="12">
        <f>+E146/G146</f>
        <v>0.15560640732265446</v>
      </c>
      <c r="L146" s="12">
        <f>+F146/G146</f>
        <v>2.2883295194508008E-2</v>
      </c>
      <c r="M146" s="10"/>
    </row>
    <row r="147" spans="3:13" x14ac:dyDescent="0.25">
      <c r="C147" s="20" t="s">
        <v>324</v>
      </c>
      <c r="D147" s="1">
        <v>436</v>
      </c>
      <c r="E147" s="1">
        <v>57</v>
      </c>
      <c r="F147" s="1">
        <v>35</v>
      </c>
      <c r="G147" s="14">
        <f>+SUM(D147:F147)</f>
        <v>528</v>
      </c>
      <c r="H147" s="14">
        <f>+SUM(D147:E147)</f>
        <v>493</v>
      </c>
      <c r="I147" s="12">
        <f>+H147/G147</f>
        <v>0.93371212121212122</v>
      </c>
      <c r="J147" s="12">
        <f>+D147/G147</f>
        <v>0.8257575757575758</v>
      </c>
      <c r="K147" s="12">
        <f>+E147/G147</f>
        <v>0.10795454545454546</v>
      </c>
      <c r="L147" s="12">
        <f>+F147/G147</f>
        <v>6.6287878787878785E-2</v>
      </c>
      <c r="M147" s="10"/>
    </row>
    <row r="148" spans="3:13" x14ac:dyDescent="0.25">
      <c r="C148" s="20" t="s">
        <v>325</v>
      </c>
      <c r="D148" s="1">
        <v>532</v>
      </c>
      <c r="E148" s="1">
        <v>103</v>
      </c>
      <c r="F148" s="1">
        <v>20</v>
      </c>
      <c r="G148" s="14">
        <f>+SUM(D148:F148)</f>
        <v>655</v>
      </c>
      <c r="H148" s="14">
        <f>+SUM(D148:E148)</f>
        <v>635</v>
      </c>
      <c r="I148" s="12">
        <f>+H148/G148</f>
        <v>0.96946564885496178</v>
      </c>
      <c r="J148" s="12">
        <f>+D148/G148</f>
        <v>0.81221374045801531</v>
      </c>
      <c r="K148" s="12">
        <f>+E148/G148</f>
        <v>0.15725190839694655</v>
      </c>
      <c r="L148" s="12">
        <f>+F148/G148</f>
        <v>3.0534351145038167E-2</v>
      </c>
      <c r="M148" s="10"/>
    </row>
    <row r="149" spans="3:13" x14ac:dyDescent="0.25">
      <c r="C149" s="20" t="s">
        <v>326</v>
      </c>
      <c r="D149" s="1">
        <v>955</v>
      </c>
      <c r="E149" s="1">
        <v>211</v>
      </c>
      <c r="F149" s="1">
        <v>31</v>
      </c>
      <c r="G149" s="14">
        <f>+SUM(D149:F149)</f>
        <v>1197</v>
      </c>
      <c r="H149" s="14">
        <f>+SUM(D149:E149)</f>
        <v>1166</v>
      </c>
      <c r="I149" s="12">
        <f>+H149/G149</f>
        <v>0.97410192147034247</v>
      </c>
      <c r="J149" s="12">
        <f>+D149/G149</f>
        <v>0.797827903091061</v>
      </c>
      <c r="K149" s="12">
        <f>+E149/G149</f>
        <v>0.17627401837928153</v>
      </c>
      <c r="L149" s="12">
        <f>+F149/G149</f>
        <v>2.5898078529657476E-2</v>
      </c>
      <c r="M149" s="10"/>
    </row>
    <row r="150" spans="3:13" x14ac:dyDescent="0.25">
      <c r="C150" s="20" t="s">
        <v>347</v>
      </c>
      <c r="D150" s="1">
        <v>1136</v>
      </c>
      <c r="E150" s="1">
        <v>373</v>
      </c>
      <c r="F150" s="1">
        <v>62</v>
      </c>
      <c r="G150" s="14">
        <f>+SUM(D150:F150)</f>
        <v>1571</v>
      </c>
      <c r="H150" s="14">
        <f>+SUM(D150:E150)</f>
        <v>1509</v>
      </c>
      <c r="I150" s="12">
        <f>+H150/G150</f>
        <v>0.9605346912794398</v>
      </c>
      <c r="J150" s="12">
        <f>+D150/G150</f>
        <v>0.72310630171865053</v>
      </c>
      <c r="K150" s="12">
        <f>+E150/G150</f>
        <v>0.23742838956078929</v>
      </c>
      <c r="L150" s="12">
        <f>+F150/G150</f>
        <v>3.9465308720560151E-2</v>
      </c>
      <c r="M150" s="10"/>
    </row>
    <row r="151" spans="3:13" x14ac:dyDescent="0.25">
      <c r="C151" s="20" t="s">
        <v>352</v>
      </c>
      <c r="D151" s="1">
        <v>1206</v>
      </c>
      <c r="E151" s="1">
        <v>213</v>
      </c>
      <c r="F151" s="1">
        <v>45</v>
      </c>
      <c r="G151" s="14">
        <f>+SUM(D151:F151)</f>
        <v>1464</v>
      </c>
      <c r="H151" s="14">
        <f>+SUM(D151:E151)</f>
        <v>1419</v>
      </c>
      <c r="I151" s="12">
        <f>+H151/G151</f>
        <v>0.96926229508196726</v>
      </c>
      <c r="J151" s="12">
        <f>+D151/G151</f>
        <v>0.82377049180327866</v>
      </c>
      <c r="K151" s="12">
        <f>+E151/G151</f>
        <v>0.14549180327868852</v>
      </c>
      <c r="L151" s="12">
        <f>+F151/G151</f>
        <v>3.0737704918032786E-2</v>
      </c>
      <c r="M151" s="10"/>
    </row>
    <row r="152" spans="3:13" x14ac:dyDescent="0.25">
      <c r="C152" s="20" t="s">
        <v>354</v>
      </c>
      <c r="D152" s="1">
        <v>197</v>
      </c>
      <c r="E152" s="1">
        <v>70</v>
      </c>
      <c r="F152" s="1">
        <v>17</v>
      </c>
      <c r="G152" s="14">
        <f>+SUM(D152:F152)</f>
        <v>284</v>
      </c>
      <c r="H152" s="14">
        <f>+SUM(D152:E152)</f>
        <v>267</v>
      </c>
      <c r="I152" s="12">
        <f>+H152/G152</f>
        <v>0.9401408450704225</v>
      </c>
      <c r="J152" s="12">
        <f>+D152/G152</f>
        <v>0.69366197183098588</v>
      </c>
      <c r="K152" s="12">
        <f>+E152/G152</f>
        <v>0.24647887323943662</v>
      </c>
      <c r="L152" s="12">
        <f>+F152/G152</f>
        <v>5.9859154929577461E-2</v>
      </c>
      <c r="M152" s="10"/>
    </row>
    <row r="153" spans="3:13" x14ac:dyDescent="0.25">
      <c r="C153" s="20" t="s">
        <v>355</v>
      </c>
      <c r="D153" s="1">
        <v>1131</v>
      </c>
      <c r="E153" s="1">
        <v>448</v>
      </c>
      <c r="F153" s="1">
        <v>169</v>
      </c>
      <c r="G153" s="14">
        <f>+SUM(D153:F153)</f>
        <v>1748</v>
      </c>
      <c r="H153" s="14">
        <f>+SUM(D153:E153)</f>
        <v>1579</v>
      </c>
      <c r="I153" s="12">
        <f>+H153/G153</f>
        <v>0.90331807780320361</v>
      </c>
      <c r="J153" s="12">
        <f>+D153/G153</f>
        <v>0.64702517162471396</v>
      </c>
      <c r="K153" s="12">
        <f>+E153/G153</f>
        <v>0.25629290617848971</v>
      </c>
      <c r="L153" s="12">
        <f>+F153/G153</f>
        <v>9.6681922196796333E-2</v>
      </c>
      <c r="M153" s="10"/>
    </row>
    <row r="154" spans="3:13" x14ac:dyDescent="0.25">
      <c r="C154" s="20" t="s">
        <v>343</v>
      </c>
      <c r="D154" s="1">
        <v>395</v>
      </c>
      <c r="E154" s="1">
        <v>74</v>
      </c>
      <c r="F154" s="1">
        <v>28</v>
      </c>
      <c r="G154" s="14">
        <f>+SUM(D154:F154)</f>
        <v>497</v>
      </c>
      <c r="H154" s="14">
        <f>+SUM(D154:E154)</f>
        <v>469</v>
      </c>
      <c r="I154" s="12">
        <f>+H154/G154</f>
        <v>0.94366197183098588</v>
      </c>
      <c r="J154" s="12">
        <f>+D154/G154</f>
        <v>0.79476861167002011</v>
      </c>
      <c r="K154" s="12">
        <f>+E154/G154</f>
        <v>0.1488933601609658</v>
      </c>
      <c r="L154" s="12">
        <f>+F154/G154</f>
        <v>5.6338028169014086E-2</v>
      </c>
      <c r="M154" s="10"/>
    </row>
    <row r="155" spans="3:13" x14ac:dyDescent="0.25">
      <c r="C155" s="20" t="s">
        <v>360</v>
      </c>
      <c r="D155" s="1">
        <v>902</v>
      </c>
      <c r="E155" s="1">
        <v>367</v>
      </c>
      <c r="F155" s="1">
        <v>54</v>
      </c>
      <c r="G155" s="14">
        <f>+SUM(D155:F155)</f>
        <v>1323</v>
      </c>
      <c r="H155" s="14">
        <f>+SUM(D155:E155)</f>
        <v>1269</v>
      </c>
      <c r="I155" s="12">
        <f>+H155/G155</f>
        <v>0.95918367346938771</v>
      </c>
      <c r="J155" s="12">
        <f>+D155/G155</f>
        <v>0.68178382464096754</v>
      </c>
      <c r="K155" s="12">
        <f>+E155/G155</f>
        <v>0.27739984882842028</v>
      </c>
      <c r="L155" s="12">
        <f>+F155/G155</f>
        <v>4.0816326530612242E-2</v>
      </c>
      <c r="M155" s="10"/>
    </row>
    <row r="156" spans="3:13" x14ac:dyDescent="0.25">
      <c r="C156" s="20" t="s">
        <v>366</v>
      </c>
      <c r="D156" s="1">
        <v>1086</v>
      </c>
      <c r="E156" s="1">
        <v>209</v>
      </c>
      <c r="F156" s="1">
        <v>50</v>
      </c>
      <c r="G156" s="14">
        <f>+SUM(D156:F156)</f>
        <v>1345</v>
      </c>
      <c r="H156" s="14">
        <f>+SUM(D156:E156)</f>
        <v>1295</v>
      </c>
      <c r="I156" s="12">
        <f>+H156/G156</f>
        <v>0.96282527881040891</v>
      </c>
      <c r="J156" s="12">
        <f>+D156/G156</f>
        <v>0.80743494423791817</v>
      </c>
      <c r="K156" s="12">
        <f>+E156/G156</f>
        <v>0.15539033457249071</v>
      </c>
      <c r="L156" s="12">
        <f>+F156/G156</f>
        <v>3.717472118959108E-2</v>
      </c>
      <c r="M156" s="10"/>
    </row>
    <row r="157" spans="3:13" x14ac:dyDescent="0.25">
      <c r="C157" s="20" t="s">
        <v>370</v>
      </c>
      <c r="D157" s="1">
        <v>689</v>
      </c>
      <c r="E157" s="1">
        <v>277</v>
      </c>
      <c r="F157" s="1">
        <v>37</v>
      </c>
      <c r="G157" s="14">
        <f>+SUM(D157:F157)</f>
        <v>1003</v>
      </c>
      <c r="H157" s="14">
        <f>+SUM(D157:E157)</f>
        <v>966</v>
      </c>
      <c r="I157" s="12">
        <f>+H157/G157</f>
        <v>0.96311066799601197</v>
      </c>
      <c r="J157" s="12">
        <f>+D157/G157</f>
        <v>0.68693918245264207</v>
      </c>
      <c r="K157" s="12">
        <f>+E157/G157</f>
        <v>0.2761714855433699</v>
      </c>
      <c r="L157" s="12">
        <f>+F157/G157</f>
        <v>3.6889332003988036E-2</v>
      </c>
      <c r="M157" s="10"/>
    </row>
    <row r="158" spans="3:13" x14ac:dyDescent="0.25">
      <c r="C158" s="20" t="s">
        <v>393</v>
      </c>
      <c r="D158" s="1">
        <v>97</v>
      </c>
      <c r="E158" s="1">
        <v>69</v>
      </c>
      <c r="F158" s="1">
        <v>7</v>
      </c>
      <c r="G158" s="14">
        <f>+SUM(D158:F158)</f>
        <v>173</v>
      </c>
      <c r="H158" s="14">
        <f>+SUM(D158:E158)</f>
        <v>166</v>
      </c>
      <c r="I158" s="12">
        <f>+H158/G158</f>
        <v>0.95953757225433522</v>
      </c>
      <c r="J158" s="12">
        <f>+D158/G158</f>
        <v>0.56069364161849711</v>
      </c>
      <c r="K158" s="12">
        <f>+E158/G158</f>
        <v>0.39884393063583817</v>
      </c>
      <c r="L158" s="12">
        <f>+F158/G158</f>
        <v>4.046242774566474E-2</v>
      </c>
      <c r="M158" s="10"/>
    </row>
    <row r="159" spans="3:13" x14ac:dyDescent="0.25">
      <c r="C159" s="20" t="s">
        <v>373</v>
      </c>
      <c r="D159" s="1">
        <v>849</v>
      </c>
      <c r="E159" s="1">
        <v>303</v>
      </c>
      <c r="F159" s="1">
        <v>70</v>
      </c>
      <c r="G159" s="14">
        <f>+SUM(D159:F159)</f>
        <v>1222</v>
      </c>
      <c r="H159" s="14">
        <f>+SUM(D159:E159)</f>
        <v>1152</v>
      </c>
      <c r="I159" s="12">
        <f>+H159/G159</f>
        <v>0.94271685761047463</v>
      </c>
      <c r="J159" s="12">
        <f>+D159/G159</f>
        <v>0.69476268412438624</v>
      </c>
      <c r="K159" s="12">
        <f>+E159/G159</f>
        <v>0.24795417348608839</v>
      </c>
      <c r="L159" s="12">
        <f>+F159/G159</f>
        <v>5.7283142389525366E-2</v>
      </c>
      <c r="M159" s="10"/>
    </row>
    <row r="160" spans="3:13" x14ac:dyDescent="0.25">
      <c r="C160" s="20" t="s">
        <v>376</v>
      </c>
      <c r="D160" s="1">
        <v>990</v>
      </c>
      <c r="E160" s="1">
        <v>432</v>
      </c>
      <c r="F160" s="1">
        <v>35</v>
      </c>
      <c r="G160" s="14">
        <f>+SUM(D160:F160)</f>
        <v>1457</v>
      </c>
      <c r="H160" s="14">
        <f>+SUM(D160:E160)</f>
        <v>1422</v>
      </c>
      <c r="I160" s="12">
        <f>+H160/G160</f>
        <v>0.97597803706245712</v>
      </c>
      <c r="J160" s="12">
        <f>+D160/G160</f>
        <v>0.67947838023335616</v>
      </c>
      <c r="K160" s="12">
        <f>+E160/G160</f>
        <v>0.2964996568291009</v>
      </c>
      <c r="L160" s="12">
        <f>+F160/G160</f>
        <v>2.4021962937542895E-2</v>
      </c>
      <c r="M160" s="10"/>
    </row>
    <row r="161" spans="3:13" x14ac:dyDescent="0.25">
      <c r="C161" s="20" t="s">
        <v>379</v>
      </c>
      <c r="D161" s="1">
        <v>1136</v>
      </c>
      <c r="E161" s="1">
        <v>510</v>
      </c>
      <c r="F161" s="1">
        <v>135</v>
      </c>
      <c r="G161" s="14">
        <f>+SUM(D161:F161)</f>
        <v>1781</v>
      </c>
      <c r="H161" s="14">
        <f>+SUM(D161:E161)</f>
        <v>1646</v>
      </c>
      <c r="I161" s="12">
        <f>+H161/G161</f>
        <v>0.92419988770353734</v>
      </c>
      <c r="J161" s="12">
        <f>+D161/G161</f>
        <v>0.6378439079169006</v>
      </c>
      <c r="K161" s="12">
        <f>+E161/G161</f>
        <v>0.28635597978663674</v>
      </c>
      <c r="L161" s="12">
        <f>+F161/G161</f>
        <v>7.5800112296462663E-2</v>
      </c>
      <c r="M161" s="10"/>
    </row>
    <row r="162" spans="3:13" x14ac:dyDescent="0.25">
      <c r="C162" s="20" t="s">
        <v>381</v>
      </c>
      <c r="D162" s="1">
        <v>237</v>
      </c>
      <c r="E162" s="1">
        <v>124</v>
      </c>
      <c r="F162" s="1">
        <v>23</v>
      </c>
      <c r="G162" s="14">
        <f>+SUM(D162:F162)</f>
        <v>384</v>
      </c>
      <c r="H162" s="14">
        <f>+SUM(D162:E162)</f>
        <v>361</v>
      </c>
      <c r="I162" s="12">
        <f>+H162/G162</f>
        <v>0.94010416666666663</v>
      </c>
      <c r="J162" s="12">
        <f>+D162/G162</f>
        <v>0.6171875</v>
      </c>
      <c r="K162" s="12">
        <f>+E162/G162</f>
        <v>0.32291666666666669</v>
      </c>
      <c r="L162" s="12">
        <f>+F162/G162</f>
        <v>5.9895833333333336E-2</v>
      </c>
      <c r="M162" s="10"/>
    </row>
    <row r="163" spans="3:13" x14ac:dyDescent="0.25">
      <c r="C163" s="20" t="s">
        <v>384</v>
      </c>
      <c r="D163" s="1">
        <v>272</v>
      </c>
      <c r="E163" s="1">
        <v>53</v>
      </c>
      <c r="F163" s="1">
        <v>13</v>
      </c>
      <c r="G163" s="14">
        <f>+SUM(D163:F163)</f>
        <v>338</v>
      </c>
      <c r="H163" s="14">
        <f>+SUM(D163:E163)</f>
        <v>325</v>
      </c>
      <c r="I163" s="12">
        <f>+H163/G163</f>
        <v>0.96153846153846156</v>
      </c>
      <c r="J163" s="12">
        <f>+D163/G163</f>
        <v>0.80473372781065089</v>
      </c>
      <c r="K163" s="12">
        <f>+E163/G163</f>
        <v>0.15680473372781065</v>
      </c>
      <c r="L163" s="12">
        <f>+F163/G163</f>
        <v>3.8461538461538464E-2</v>
      </c>
      <c r="M163" s="10"/>
    </row>
    <row r="164" spans="3:13" x14ac:dyDescent="0.25">
      <c r="C164" s="20" t="s">
        <v>385</v>
      </c>
      <c r="D164" s="1">
        <v>824</v>
      </c>
      <c r="E164" s="1">
        <v>180</v>
      </c>
      <c r="F164" s="1">
        <v>30</v>
      </c>
      <c r="G164" s="14">
        <f>+SUM(D164:F164)</f>
        <v>1034</v>
      </c>
      <c r="H164" s="14">
        <f>+SUM(D164:E164)</f>
        <v>1004</v>
      </c>
      <c r="I164" s="12">
        <f>+H164/G164</f>
        <v>0.97098646034816249</v>
      </c>
      <c r="J164" s="12">
        <f>+D164/G164</f>
        <v>0.79690522243713735</v>
      </c>
      <c r="K164" s="12">
        <f>+E164/G164</f>
        <v>0.17408123791102514</v>
      </c>
      <c r="L164" s="12">
        <f>+F164/G164</f>
        <v>2.9013539651837523E-2</v>
      </c>
      <c r="M164" s="10"/>
    </row>
    <row r="165" spans="3:13" x14ac:dyDescent="0.25">
      <c r="C165" s="20" t="s">
        <v>386</v>
      </c>
      <c r="D165" s="1">
        <v>159</v>
      </c>
      <c r="E165" s="1">
        <v>52</v>
      </c>
      <c r="F165" s="1">
        <v>7</v>
      </c>
      <c r="G165" s="14">
        <f>+SUM(D165:F165)</f>
        <v>218</v>
      </c>
      <c r="H165" s="14">
        <f>+SUM(D165:E165)</f>
        <v>211</v>
      </c>
      <c r="I165" s="12">
        <f>+H165/G165</f>
        <v>0.9678899082568807</v>
      </c>
      <c r="J165" s="12">
        <f>+D165/G165</f>
        <v>0.72935779816513757</v>
      </c>
      <c r="K165" s="12">
        <f>+E165/G165</f>
        <v>0.23853211009174313</v>
      </c>
      <c r="L165" s="12">
        <f>+F165/G165</f>
        <v>3.2110091743119268E-2</v>
      </c>
      <c r="M165" s="10"/>
    </row>
    <row r="166" spans="3:13" x14ac:dyDescent="0.25">
      <c r="C166" s="20" t="s">
        <v>387</v>
      </c>
      <c r="D166" s="1">
        <v>263</v>
      </c>
      <c r="E166" s="1">
        <v>102</v>
      </c>
      <c r="F166" s="1">
        <v>41</v>
      </c>
      <c r="G166" s="14">
        <f>+SUM(D166:F166)</f>
        <v>406</v>
      </c>
      <c r="H166" s="14">
        <f>+SUM(D166:E166)</f>
        <v>365</v>
      </c>
      <c r="I166" s="12">
        <f>+H166/G166</f>
        <v>0.89901477832512311</v>
      </c>
      <c r="J166" s="12">
        <f>+D166/G166</f>
        <v>0.64778325123152714</v>
      </c>
      <c r="K166" s="12">
        <f>+E166/G166</f>
        <v>0.25123152709359609</v>
      </c>
      <c r="L166" s="12">
        <f>+F166/G166</f>
        <v>0.10098522167487685</v>
      </c>
      <c r="M166" s="10"/>
    </row>
    <row r="167" spans="3:13" x14ac:dyDescent="0.25">
      <c r="C167" s="20" t="s">
        <v>388</v>
      </c>
      <c r="D167" s="1">
        <v>172</v>
      </c>
      <c r="E167" s="1">
        <v>122</v>
      </c>
      <c r="F167" s="1">
        <v>17</v>
      </c>
      <c r="G167" s="14">
        <f>+SUM(D167:F167)</f>
        <v>311</v>
      </c>
      <c r="H167" s="14">
        <f>+SUM(D167:E167)</f>
        <v>294</v>
      </c>
      <c r="I167" s="12">
        <f>+H167/G167</f>
        <v>0.94533762057877813</v>
      </c>
      <c r="J167" s="12">
        <f>+D167/G167</f>
        <v>0.55305466237942125</v>
      </c>
      <c r="K167" s="12">
        <f>+E167/G167</f>
        <v>0.39228295819935693</v>
      </c>
      <c r="L167" s="12">
        <f>+F167/G167</f>
        <v>5.4662379421221867E-2</v>
      </c>
      <c r="M167" s="10"/>
    </row>
    <row r="168" spans="3:13" x14ac:dyDescent="0.25">
      <c r="C168" s="20" t="s">
        <v>422</v>
      </c>
      <c r="D168" s="1">
        <v>262</v>
      </c>
      <c r="E168" s="1">
        <v>92</v>
      </c>
      <c r="F168" s="1">
        <v>44</v>
      </c>
      <c r="G168" s="14">
        <f>+SUM(D168:F168)</f>
        <v>398</v>
      </c>
      <c r="H168" s="14">
        <f>+SUM(D168:E168)</f>
        <v>354</v>
      </c>
      <c r="I168" s="12">
        <f>+H168/G168</f>
        <v>0.88944723618090449</v>
      </c>
      <c r="J168" s="12">
        <f>+D168/G168</f>
        <v>0.65829145728643212</v>
      </c>
      <c r="K168" s="12">
        <f>+E168/G168</f>
        <v>0.23115577889447236</v>
      </c>
      <c r="L168" s="12">
        <f>+F168/G168</f>
        <v>0.11055276381909548</v>
      </c>
      <c r="M168" s="10"/>
    </row>
    <row r="169" spans="3:13" x14ac:dyDescent="0.25">
      <c r="C169" s="20" t="s">
        <v>423</v>
      </c>
      <c r="D169" s="1">
        <v>391</v>
      </c>
      <c r="E169" s="1">
        <v>270</v>
      </c>
      <c r="F169" s="1">
        <v>30</v>
      </c>
      <c r="G169" s="14">
        <f>+SUM(D169:F169)</f>
        <v>691</v>
      </c>
      <c r="H169" s="14">
        <f>+SUM(D169:E169)</f>
        <v>661</v>
      </c>
      <c r="I169" s="12">
        <f>+H169/G169</f>
        <v>0.95658465991316932</v>
      </c>
      <c r="J169" s="12">
        <f>+D169/G169</f>
        <v>0.56584659913169322</v>
      </c>
      <c r="K169" s="12">
        <f>+E169/G169</f>
        <v>0.3907380607814761</v>
      </c>
      <c r="L169" s="12">
        <f>+F169/G169</f>
        <v>4.3415340086830678E-2</v>
      </c>
      <c r="M169" s="10"/>
    </row>
    <row r="170" spans="3:13" x14ac:dyDescent="0.25">
      <c r="C170" s="20" t="s">
        <v>424</v>
      </c>
      <c r="D170" s="1">
        <v>1055</v>
      </c>
      <c r="E170" s="1">
        <v>425</v>
      </c>
      <c r="F170" s="1">
        <v>70</v>
      </c>
      <c r="G170" s="14">
        <f>+SUM(D170:F170)</f>
        <v>1550</v>
      </c>
      <c r="H170" s="14">
        <f>+SUM(D170:E170)</f>
        <v>1480</v>
      </c>
      <c r="I170" s="12">
        <f>+H170/G170</f>
        <v>0.95483870967741935</v>
      </c>
      <c r="J170" s="12">
        <f>+D170/G170</f>
        <v>0.6806451612903226</v>
      </c>
      <c r="K170" s="12">
        <f>+E170/G170</f>
        <v>0.27419354838709675</v>
      </c>
      <c r="L170" s="12">
        <f>+F170/G170</f>
        <v>4.5161290322580643E-2</v>
      </c>
      <c r="M170" s="10"/>
    </row>
    <row r="171" spans="3:13" x14ac:dyDescent="0.25">
      <c r="C171" s="20" t="s">
        <v>425</v>
      </c>
      <c r="D171" s="1">
        <v>785</v>
      </c>
      <c r="E171" s="1">
        <v>433</v>
      </c>
      <c r="F171" s="1">
        <v>159</v>
      </c>
      <c r="G171" s="14">
        <f>+SUM(D171:F171)</f>
        <v>1377</v>
      </c>
      <c r="H171" s="14">
        <f>+SUM(D171:E171)</f>
        <v>1218</v>
      </c>
      <c r="I171" s="12">
        <f>+H171/G171</f>
        <v>0.88453159041394336</v>
      </c>
      <c r="J171" s="12">
        <f>+D171/G171</f>
        <v>0.570079883805374</v>
      </c>
      <c r="K171" s="12">
        <f>+E171/G171</f>
        <v>0.31445170660856936</v>
      </c>
      <c r="L171" s="12">
        <f>+F171/G171</f>
        <v>0.11546840958605664</v>
      </c>
      <c r="M171" s="10"/>
    </row>
    <row r="172" spans="3:13" x14ac:dyDescent="0.25">
      <c r="C172" s="20" t="s">
        <v>427</v>
      </c>
      <c r="D172" s="1">
        <v>874</v>
      </c>
      <c r="E172" s="1">
        <v>433</v>
      </c>
      <c r="F172" s="1">
        <v>99</v>
      </c>
      <c r="G172" s="14">
        <f>+SUM(D172:F172)</f>
        <v>1406</v>
      </c>
      <c r="H172" s="14">
        <f>+SUM(D172:E172)</f>
        <v>1307</v>
      </c>
      <c r="I172" s="12">
        <f>+H172/G172</f>
        <v>0.92958748221906118</v>
      </c>
      <c r="J172" s="12">
        <f>+D172/G172</f>
        <v>0.6216216216216216</v>
      </c>
      <c r="K172" s="12">
        <f>+E172/G172</f>
        <v>0.30796586059743952</v>
      </c>
      <c r="L172" s="12">
        <f>+F172/G172</f>
        <v>7.0412517780938835E-2</v>
      </c>
      <c r="M172" s="10"/>
    </row>
    <row r="173" spans="3:13" x14ac:dyDescent="0.25">
      <c r="C173" s="20" t="s">
        <v>429</v>
      </c>
      <c r="D173" s="1">
        <v>1134</v>
      </c>
      <c r="E173" s="1">
        <v>642</v>
      </c>
      <c r="F173" s="1">
        <v>227</v>
      </c>
      <c r="G173" s="14">
        <f>+SUM(D173:F173)</f>
        <v>2003</v>
      </c>
      <c r="H173" s="14">
        <f>+SUM(D173:E173)</f>
        <v>1776</v>
      </c>
      <c r="I173" s="12">
        <f>+H173/G173</f>
        <v>0.88666999500748878</v>
      </c>
      <c r="J173" s="12">
        <f>+D173/G173</f>
        <v>0.56615077383924117</v>
      </c>
      <c r="K173" s="12">
        <f>+E173/G173</f>
        <v>0.3205192211682476</v>
      </c>
      <c r="L173" s="12">
        <f>+F173/G173</f>
        <v>0.11333000499251124</v>
      </c>
      <c r="M173" s="10"/>
    </row>
    <row r="174" spans="3:13" x14ac:dyDescent="0.25">
      <c r="C174" s="20" t="s">
        <v>430</v>
      </c>
      <c r="D174" s="1">
        <v>977</v>
      </c>
      <c r="E174" s="1">
        <v>319</v>
      </c>
      <c r="F174" s="1">
        <v>33</v>
      </c>
      <c r="G174" s="14">
        <f>+SUM(D174:F174)</f>
        <v>1329</v>
      </c>
      <c r="H174" s="14">
        <f>+SUM(D174:E174)</f>
        <v>1296</v>
      </c>
      <c r="I174" s="12">
        <f>+H174/G174</f>
        <v>0.97516930022573367</v>
      </c>
      <c r="J174" s="12">
        <f>+D174/G174</f>
        <v>0.73513920240782549</v>
      </c>
      <c r="K174" s="12">
        <f>+E174/G174</f>
        <v>0.24003009781790821</v>
      </c>
      <c r="L174" s="12">
        <f>+F174/G174</f>
        <v>2.4830699774266364E-2</v>
      </c>
      <c r="M174" s="10"/>
    </row>
    <row r="175" spans="3:13" x14ac:dyDescent="0.25">
      <c r="C175" s="20" t="s">
        <v>432</v>
      </c>
      <c r="D175" s="1">
        <v>1123</v>
      </c>
      <c r="E175" s="1">
        <v>425</v>
      </c>
      <c r="F175" s="1">
        <v>61</v>
      </c>
      <c r="G175" s="14">
        <f>+SUM(D175:F175)</f>
        <v>1609</v>
      </c>
      <c r="H175" s="14">
        <f>+SUM(D175:E175)</f>
        <v>1548</v>
      </c>
      <c r="I175" s="12">
        <f>+H175/G175</f>
        <v>0.96208825357364824</v>
      </c>
      <c r="J175" s="12">
        <f>+D175/G175</f>
        <v>0.69794903666873831</v>
      </c>
      <c r="K175" s="12">
        <f>+E175/G175</f>
        <v>0.26413921690490988</v>
      </c>
      <c r="L175" s="12">
        <f>+F175/G175</f>
        <v>3.791174642635177E-2</v>
      </c>
      <c r="M175" s="10"/>
    </row>
    <row r="176" spans="3:13" x14ac:dyDescent="0.25">
      <c r="C176" s="20" t="s">
        <v>434</v>
      </c>
      <c r="D176" s="1">
        <v>864</v>
      </c>
      <c r="E176" s="1">
        <v>300</v>
      </c>
      <c r="F176" s="1">
        <v>29</v>
      </c>
      <c r="G176" s="14">
        <f>+SUM(D176:F176)</f>
        <v>1193</v>
      </c>
      <c r="H176" s="14">
        <f>+SUM(D176:E176)</f>
        <v>1164</v>
      </c>
      <c r="I176" s="12">
        <f>+H176/G176</f>
        <v>0.97569153394803021</v>
      </c>
      <c r="J176" s="12">
        <f>+D176/G176</f>
        <v>0.72422464375523887</v>
      </c>
      <c r="K176" s="12">
        <f>+E176/G176</f>
        <v>0.25146689019279128</v>
      </c>
      <c r="L176" s="12">
        <f>+F176/G176</f>
        <v>2.4308466051969825E-2</v>
      </c>
      <c r="M176" s="10"/>
    </row>
    <row r="177" spans="2:14" x14ac:dyDescent="0.25">
      <c r="C177" s="20" t="s">
        <v>437</v>
      </c>
      <c r="D177" s="1">
        <v>1172</v>
      </c>
      <c r="E177" s="1">
        <v>240</v>
      </c>
      <c r="F177" s="1">
        <v>49</v>
      </c>
      <c r="G177" s="14">
        <f>+SUM(D177:F177)</f>
        <v>1461</v>
      </c>
      <c r="H177" s="14">
        <f>+SUM(D177:E177)</f>
        <v>1412</v>
      </c>
      <c r="I177" s="12">
        <f>+H177/G177</f>
        <v>0.96646132785763172</v>
      </c>
      <c r="J177" s="12">
        <f>+D177/G177</f>
        <v>0.80219028062970565</v>
      </c>
      <c r="K177" s="12">
        <f>+E177/G177</f>
        <v>0.16427104722792607</v>
      </c>
      <c r="L177" s="12">
        <f>+F177/G177</f>
        <v>3.3538672142368241E-2</v>
      </c>
      <c r="M177" s="10"/>
    </row>
    <row r="178" spans="2:14" x14ac:dyDescent="0.25">
      <c r="C178" s="20" t="s">
        <v>438</v>
      </c>
      <c r="D178" s="1">
        <v>574</v>
      </c>
      <c r="E178" s="1">
        <v>177</v>
      </c>
      <c r="F178" s="1">
        <v>40</v>
      </c>
      <c r="G178" s="14">
        <f>+SUM(D178:F178)</f>
        <v>791</v>
      </c>
      <c r="H178" s="14">
        <f>+SUM(D178:E178)</f>
        <v>751</v>
      </c>
      <c r="I178" s="12">
        <f>+H178/G178</f>
        <v>0.94943109987357777</v>
      </c>
      <c r="J178" s="12">
        <f>+D178/G178</f>
        <v>0.72566371681415931</v>
      </c>
      <c r="K178" s="12">
        <f>+E178/G178</f>
        <v>0.22376738305941846</v>
      </c>
      <c r="L178" s="12">
        <f>+F178/G178</f>
        <v>5.0568900126422248E-2</v>
      </c>
      <c r="M178" s="10"/>
    </row>
    <row r="179" spans="2:14" x14ac:dyDescent="0.25">
      <c r="C179" s="20" t="s">
        <v>439</v>
      </c>
      <c r="D179" s="1">
        <v>563</v>
      </c>
      <c r="E179" s="1">
        <v>385</v>
      </c>
      <c r="F179" s="1">
        <v>91</v>
      </c>
      <c r="G179" s="14">
        <f>+SUM(D179:F179)</f>
        <v>1039</v>
      </c>
      <c r="H179" s="14">
        <f>+SUM(D179:E179)</f>
        <v>948</v>
      </c>
      <c r="I179" s="12">
        <f>+H179/G179</f>
        <v>0.91241578440808468</v>
      </c>
      <c r="J179" s="12">
        <f>+D179/G179</f>
        <v>0.54186717998075073</v>
      </c>
      <c r="K179" s="12">
        <f>+E179/G179</f>
        <v>0.37054860442733395</v>
      </c>
      <c r="L179" s="12">
        <f>+F179/G179</f>
        <v>8.7584215591915301E-2</v>
      </c>
      <c r="M179" s="10"/>
    </row>
    <row r="180" spans="2:14" x14ac:dyDescent="0.25">
      <c r="C180" s="20" t="s">
        <v>440</v>
      </c>
      <c r="D180" s="1">
        <v>218</v>
      </c>
      <c r="E180" s="1">
        <v>136</v>
      </c>
      <c r="F180" s="1">
        <v>31</v>
      </c>
      <c r="G180" s="14">
        <f>+SUM(D180:F180)</f>
        <v>385</v>
      </c>
      <c r="H180" s="14">
        <f>+SUM(D180:E180)</f>
        <v>354</v>
      </c>
      <c r="I180" s="12">
        <f>+H180/G180</f>
        <v>0.91948051948051945</v>
      </c>
      <c r="J180" s="12">
        <f>+D180/G180</f>
        <v>0.5662337662337662</v>
      </c>
      <c r="K180" s="12">
        <f>+E180/G180</f>
        <v>0.35324675324675325</v>
      </c>
      <c r="L180" s="12">
        <f>+F180/G180</f>
        <v>8.0519480519480519E-2</v>
      </c>
      <c r="M180" s="10"/>
    </row>
    <row r="181" spans="2:14" x14ac:dyDescent="0.25">
      <c r="C181" s="20" t="s">
        <v>441</v>
      </c>
      <c r="D181" s="1">
        <v>803</v>
      </c>
      <c r="E181" s="1">
        <v>464</v>
      </c>
      <c r="F181" s="1">
        <v>83</v>
      </c>
      <c r="G181" s="14">
        <f>+SUM(D181:F181)</f>
        <v>1350</v>
      </c>
      <c r="H181" s="14">
        <f>+SUM(D181:E181)</f>
        <v>1267</v>
      </c>
      <c r="I181" s="12">
        <f>+H181/G181</f>
        <v>0.93851851851851853</v>
      </c>
      <c r="J181" s="12">
        <f>+D181/G181</f>
        <v>0.5948148148148148</v>
      </c>
      <c r="K181" s="12">
        <f>+E181/G181</f>
        <v>0.34370370370370368</v>
      </c>
      <c r="L181" s="12">
        <f>+F181/G181</f>
        <v>6.1481481481481484E-2</v>
      </c>
      <c r="M181" s="10"/>
    </row>
    <row r="182" spans="2:14" x14ac:dyDescent="0.25">
      <c r="C182" s="20" t="s">
        <v>442</v>
      </c>
      <c r="D182" s="1">
        <v>592</v>
      </c>
      <c r="E182" s="1">
        <v>166</v>
      </c>
      <c r="F182" s="1">
        <v>54</v>
      </c>
      <c r="G182" s="14">
        <f>+SUM(D182:F182)</f>
        <v>812</v>
      </c>
      <c r="H182" s="14">
        <f>+SUM(D182:E182)</f>
        <v>758</v>
      </c>
      <c r="I182" s="12">
        <f>+H182/G182</f>
        <v>0.93349753694581283</v>
      </c>
      <c r="J182" s="12">
        <f>+D182/G182</f>
        <v>0.72906403940886699</v>
      </c>
      <c r="K182" s="12">
        <f>+E182/G182</f>
        <v>0.20443349753694581</v>
      </c>
      <c r="L182" s="12">
        <f>+F182/G182</f>
        <v>6.6502463054187194E-2</v>
      </c>
      <c r="M182" s="10"/>
    </row>
    <row r="183" spans="2:14" x14ac:dyDescent="0.25">
      <c r="C183" s="20" t="s">
        <v>443</v>
      </c>
      <c r="D183" s="1">
        <v>799</v>
      </c>
      <c r="E183" s="1">
        <v>460</v>
      </c>
      <c r="F183" s="1">
        <v>111</v>
      </c>
      <c r="G183" s="14">
        <f>+SUM(D183:F183)</f>
        <v>1370</v>
      </c>
      <c r="H183" s="14">
        <f>+SUM(D183:E183)</f>
        <v>1259</v>
      </c>
      <c r="I183" s="12">
        <f>+H183/G183</f>
        <v>0.91897810218978104</v>
      </c>
      <c r="J183" s="12">
        <f>+D183/G183</f>
        <v>0.58321167883211678</v>
      </c>
      <c r="K183" s="12">
        <f>+E183/G183</f>
        <v>0.33576642335766421</v>
      </c>
      <c r="L183" s="12">
        <f>+F183/G183</f>
        <v>8.1021897810218985E-2</v>
      </c>
      <c r="M183" s="10"/>
    </row>
    <row r="184" spans="2:14" x14ac:dyDescent="0.25">
      <c r="C184" s="20" t="s">
        <v>444</v>
      </c>
      <c r="D184" s="1">
        <v>784</v>
      </c>
      <c r="E184" s="1">
        <v>572</v>
      </c>
      <c r="F184" s="1">
        <v>184</v>
      </c>
      <c r="G184" s="14">
        <f>+SUM(D184:F184)</f>
        <v>1540</v>
      </c>
      <c r="H184" s="14">
        <f>+SUM(D184:E184)</f>
        <v>1356</v>
      </c>
      <c r="I184" s="12">
        <f>+H184/G184</f>
        <v>0.88051948051948048</v>
      </c>
      <c r="J184" s="12">
        <f>+D184/G184</f>
        <v>0.50909090909090904</v>
      </c>
      <c r="K184" s="12">
        <f>+E184/G184</f>
        <v>0.37142857142857144</v>
      </c>
      <c r="L184" s="12">
        <f>+F184/G184</f>
        <v>0.11948051948051948</v>
      </c>
      <c r="M184" s="10"/>
    </row>
    <row r="185" spans="2:14" x14ac:dyDescent="0.25">
      <c r="C185" s="20" t="s">
        <v>445</v>
      </c>
      <c r="D185" s="1">
        <v>1259</v>
      </c>
      <c r="E185" s="1">
        <v>528</v>
      </c>
      <c r="F185" s="1">
        <v>129</v>
      </c>
      <c r="G185" s="14">
        <f>+SUM(D185:F185)</f>
        <v>1916</v>
      </c>
      <c r="H185" s="14">
        <f>+SUM(D185:E185)</f>
        <v>1787</v>
      </c>
      <c r="I185" s="12">
        <f>+H185/G185</f>
        <v>0.93267223382045927</v>
      </c>
      <c r="J185" s="12">
        <f>+D185/G185</f>
        <v>0.65709812108559496</v>
      </c>
      <c r="K185" s="12">
        <f>+E185/G185</f>
        <v>0.27557411273486432</v>
      </c>
      <c r="L185" s="12">
        <f>+F185/G185</f>
        <v>6.7327766179540713E-2</v>
      </c>
      <c r="M185" s="10"/>
    </row>
    <row r="186" spans="2:14" x14ac:dyDescent="0.25">
      <c r="C186" s="1" t="s">
        <v>278</v>
      </c>
      <c r="D186" s="14">
        <f>+SUM(D99:D185)</f>
        <v>72323</v>
      </c>
      <c r="E186" s="14">
        <f>+SUM(E99:E185)</f>
        <v>20348</v>
      </c>
      <c r="F186" s="14">
        <f>+SUM(F99:F185)</f>
        <v>3982</v>
      </c>
      <c r="G186" s="14">
        <f>+SUM(G99:G185)</f>
        <v>96653</v>
      </c>
      <c r="H186" s="14">
        <f>+D186+E186</f>
        <v>92671</v>
      </c>
      <c r="I186" s="12">
        <f>+H186/G186</f>
        <v>0.95880107187567898</v>
      </c>
      <c r="J186" s="12">
        <f>+D186/G186</f>
        <v>0.74827475608620531</v>
      </c>
      <c r="K186" s="12">
        <f>+E186/G186</f>
        <v>0.21052631578947367</v>
      </c>
      <c r="L186" s="12">
        <f>+F186/G186</f>
        <v>4.1198928124321021E-2</v>
      </c>
      <c r="M186" s="13"/>
      <c r="N186" s="10"/>
    </row>
    <row r="187" spans="2:14" x14ac:dyDescent="0.25">
      <c r="H187" s="10"/>
      <c r="I187" s="10"/>
      <c r="J187" s="13"/>
      <c r="K187" s="13"/>
      <c r="L187" s="13"/>
      <c r="M187" s="13"/>
      <c r="N187" s="10"/>
    </row>
    <row r="188" spans="2:14" x14ac:dyDescent="0.25">
      <c r="H188" s="10"/>
      <c r="I188" s="10"/>
      <c r="J188" s="13"/>
      <c r="K188" s="13"/>
      <c r="L188" s="13"/>
      <c r="M188" s="13"/>
      <c r="N188" s="10"/>
    </row>
    <row r="189" spans="2:14" x14ac:dyDescent="0.25">
      <c r="H189" s="10"/>
      <c r="I189" s="10"/>
      <c r="J189" s="13"/>
      <c r="K189" s="13"/>
      <c r="L189" s="13"/>
      <c r="M189" s="13"/>
      <c r="N189" s="10"/>
    </row>
    <row r="190" spans="2:14" ht="18.75" x14ac:dyDescent="0.3">
      <c r="B190" s="21" t="s">
        <v>279</v>
      </c>
      <c r="H190" s="10"/>
      <c r="I190" s="10"/>
      <c r="J190" s="13"/>
      <c r="K190" s="13"/>
      <c r="L190" s="13"/>
      <c r="M190" s="13"/>
      <c r="N190" s="10"/>
    </row>
    <row r="191" spans="2:14" x14ac:dyDescent="0.25">
      <c r="B191" s="10"/>
      <c r="C191" s="10"/>
      <c r="D191" s="10"/>
      <c r="E191" s="10"/>
      <c r="H191" s="10"/>
      <c r="I191" s="10"/>
      <c r="J191" s="13"/>
      <c r="K191" s="13"/>
      <c r="L191" s="13"/>
      <c r="M191" s="13"/>
      <c r="N191" s="10"/>
    </row>
    <row r="192" spans="2:14" x14ac:dyDescent="0.25">
      <c r="B192" s="3" t="s">
        <v>4</v>
      </c>
      <c r="C192" t="s">
        <v>15</v>
      </c>
      <c r="H192" s="13"/>
      <c r="I192" s="13"/>
      <c r="J192" s="13"/>
      <c r="K192" s="13"/>
      <c r="L192" s="13"/>
      <c r="M192" s="13"/>
      <c r="N192" s="10"/>
    </row>
    <row r="193" spans="2:14" x14ac:dyDescent="0.25">
      <c r="L193" s="13"/>
      <c r="M193" s="13"/>
      <c r="N193" s="10"/>
    </row>
    <row r="194" spans="2:14" x14ac:dyDescent="0.25">
      <c r="B194" s="3" t="s">
        <v>231</v>
      </c>
      <c r="C194" t="s">
        <v>471</v>
      </c>
      <c r="D194" t="s">
        <v>470</v>
      </c>
      <c r="E194" t="s">
        <v>469</v>
      </c>
      <c r="F194" s="3"/>
      <c r="G194" s="3"/>
      <c r="H194" s="3"/>
      <c r="I194" s="3"/>
      <c r="J194" s="3"/>
      <c r="K194" s="3"/>
      <c r="L194" s="23"/>
      <c r="M194" s="23"/>
      <c r="N194" s="24"/>
    </row>
    <row r="195" spans="2:14" x14ac:dyDescent="0.25">
      <c r="B195" s="4" t="s">
        <v>9</v>
      </c>
      <c r="C195">
        <v>361</v>
      </c>
      <c r="D195">
        <v>67</v>
      </c>
      <c r="E195">
        <v>2</v>
      </c>
      <c r="G195" s="3"/>
      <c r="H195" s="3"/>
      <c r="I195" s="3"/>
      <c r="J195" s="3"/>
      <c r="K195" s="3"/>
      <c r="L195" s="23"/>
      <c r="M195" s="23"/>
      <c r="N195" s="24"/>
    </row>
    <row r="196" spans="2:14" x14ac:dyDescent="0.25">
      <c r="B196" s="4" t="s">
        <v>22</v>
      </c>
      <c r="C196">
        <v>800</v>
      </c>
      <c r="D196">
        <v>92</v>
      </c>
      <c r="E196">
        <v>6</v>
      </c>
      <c r="G196" s="3"/>
      <c r="H196" s="3"/>
      <c r="I196" s="3"/>
      <c r="J196" s="3"/>
      <c r="K196" s="3"/>
      <c r="L196" s="23"/>
      <c r="M196" s="23"/>
      <c r="N196" s="24"/>
    </row>
    <row r="197" spans="2:14" x14ac:dyDescent="0.25">
      <c r="B197" s="4" t="s">
        <v>33</v>
      </c>
      <c r="C197">
        <v>940</v>
      </c>
      <c r="D197">
        <v>86</v>
      </c>
      <c r="E197">
        <v>4</v>
      </c>
      <c r="L197" s="13"/>
      <c r="M197" s="13"/>
      <c r="N197" s="10"/>
    </row>
    <row r="198" spans="2:14" x14ac:dyDescent="0.25">
      <c r="B198" s="4" t="s">
        <v>43</v>
      </c>
      <c r="C198">
        <v>1270</v>
      </c>
      <c r="D198">
        <v>91</v>
      </c>
      <c r="E198">
        <v>4</v>
      </c>
      <c r="L198" s="13"/>
      <c r="M198" s="13"/>
      <c r="N198" s="10"/>
    </row>
    <row r="199" spans="2:14" x14ac:dyDescent="0.25">
      <c r="B199" s="4" t="s">
        <v>57</v>
      </c>
      <c r="C199">
        <v>1240</v>
      </c>
      <c r="D199">
        <v>220</v>
      </c>
      <c r="E199">
        <v>15</v>
      </c>
      <c r="L199" s="13"/>
      <c r="M199" s="13"/>
      <c r="N199" s="10"/>
    </row>
    <row r="200" spans="2:14" x14ac:dyDescent="0.25">
      <c r="B200" s="4" t="s">
        <v>71</v>
      </c>
      <c r="C200">
        <v>1140</v>
      </c>
      <c r="D200">
        <v>166</v>
      </c>
      <c r="E200">
        <v>6</v>
      </c>
      <c r="L200" s="13"/>
      <c r="M200" s="13"/>
      <c r="N200" s="10"/>
    </row>
    <row r="201" spans="2:14" x14ac:dyDescent="0.25">
      <c r="B201" s="4" t="s">
        <v>77</v>
      </c>
      <c r="C201">
        <v>1230</v>
      </c>
      <c r="D201">
        <v>176</v>
      </c>
      <c r="E201">
        <v>14</v>
      </c>
      <c r="L201" s="13"/>
      <c r="M201" s="13"/>
      <c r="N201" s="10"/>
    </row>
    <row r="202" spans="2:14" x14ac:dyDescent="0.25">
      <c r="B202" s="4" t="s">
        <v>79</v>
      </c>
      <c r="C202">
        <v>147</v>
      </c>
      <c r="D202">
        <v>16</v>
      </c>
      <c r="E202">
        <v>0</v>
      </c>
      <c r="L202" s="13"/>
      <c r="M202" s="13"/>
      <c r="N202" s="10"/>
    </row>
    <row r="203" spans="2:14" x14ac:dyDescent="0.25">
      <c r="B203" s="4" t="s">
        <v>87</v>
      </c>
      <c r="C203">
        <v>220</v>
      </c>
      <c r="D203">
        <v>38</v>
      </c>
      <c r="E203">
        <v>0</v>
      </c>
      <c r="L203" s="13"/>
      <c r="M203" s="13"/>
      <c r="N203" s="10"/>
    </row>
    <row r="204" spans="2:14" x14ac:dyDescent="0.25">
      <c r="B204" s="4" t="s">
        <v>91</v>
      </c>
      <c r="C204">
        <v>1260</v>
      </c>
      <c r="D204">
        <v>90</v>
      </c>
      <c r="E204">
        <v>9</v>
      </c>
      <c r="L204" s="13"/>
      <c r="M204" s="13"/>
      <c r="N204" s="10"/>
    </row>
    <row r="205" spans="2:14" x14ac:dyDescent="0.25">
      <c r="B205" s="4" t="s">
        <v>95</v>
      </c>
      <c r="C205">
        <v>1320</v>
      </c>
      <c r="D205">
        <v>204</v>
      </c>
      <c r="E205">
        <v>11</v>
      </c>
      <c r="L205" s="13"/>
      <c r="M205" s="13"/>
      <c r="N205" s="10"/>
    </row>
    <row r="206" spans="2:14" x14ac:dyDescent="0.25">
      <c r="B206" s="4" t="s">
        <v>98</v>
      </c>
      <c r="C206">
        <v>1310</v>
      </c>
      <c r="D206">
        <v>114</v>
      </c>
      <c r="E206">
        <v>5</v>
      </c>
      <c r="L206" s="13"/>
      <c r="M206" s="13"/>
      <c r="N206" s="10"/>
    </row>
    <row r="207" spans="2:14" x14ac:dyDescent="0.25">
      <c r="B207" s="4" t="s">
        <v>103</v>
      </c>
      <c r="C207">
        <v>1361</v>
      </c>
      <c r="D207">
        <v>215</v>
      </c>
      <c r="E207">
        <v>22</v>
      </c>
      <c r="L207" s="13"/>
      <c r="M207" s="13"/>
      <c r="N207" s="10"/>
    </row>
    <row r="208" spans="2:14" x14ac:dyDescent="0.25">
      <c r="B208" s="4" t="s">
        <v>115</v>
      </c>
      <c r="C208">
        <v>601</v>
      </c>
      <c r="D208">
        <v>81</v>
      </c>
      <c r="E208">
        <v>9</v>
      </c>
      <c r="L208" s="13"/>
      <c r="M208" s="13"/>
      <c r="N208" s="10"/>
    </row>
    <row r="209" spans="2:14" x14ac:dyDescent="0.25">
      <c r="B209" s="4" t="s">
        <v>122</v>
      </c>
      <c r="C209">
        <v>1430</v>
      </c>
      <c r="D209">
        <v>124</v>
      </c>
      <c r="E209">
        <v>2</v>
      </c>
      <c r="L209" s="13"/>
      <c r="M209" s="13"/>
      <c r="N209" s="10"/>
    </row>
    <row r="210" spans="2:14" x14ac:dyDescent="0.25">
      <c r="B210" s="4" t="s">
        <v>124</v>
      </c>
      <c r="C210">
        <v>1260</v>
      </c>
      <c r="D210">
        <v>99</v>
      </c>
      <c r="E210">
        <v>2</v>
      </c>
      <c r="L210" s="13"/>
      <c r="M210" s="13"/>
      <c r="N210" s="10"/>
    </row>
    <row r="211" spans="2:14" x14ac:dyDescent="0.25">
      <c r="B211" s="4" t="s">
        <v>128</v>
      </c>
      <c r="C211">
        <v>730</v>
      </c>
      <c r="D211">
        <v>98</v>
      </c>
      <c r="E211">
        <v>3</v>
      </c>
      <c r="L211" s="13"/>
      <c r="M211" s="13"/>
      <c r="N211" s="10"/>
    </row>
    <row r="212" spans="2:14" x14ac:dyDescent="0.25">
      <c r="B212" s="4" t="s">
        <v>129</v>
      </c>
      <c r="C212">
        <v>329</v>
      </c>
      <c r="D212">
        <v>49</v>
      </c>
      <c r="E212">
        <v>29</v>
      </c>
      <c r="L212" s="13"/>
      <c r="M212" s="13"/>
      <c r="N212" s="10"/>
    </row>
    <row r="213" spans="2:14" x14ac:dyDescent="0.25">
      <c r="B213" s="4" t="s">
        <v>138</v>
      </c>
      <c r="C213">
        <v>151</v>
      </c>
      <c r="D213">
        <v>18</v>
      </c>
      <c r="E213">
        <v>7</v>
      </c>
    </row>
    <row r="214" spans="2:14" x14ac:dyDescent="0.25">
      <c r="B214" s="4" t="s">
        <v>145</v>
      </c>
      <c r="C214">
        <v>93</v>
      </c>
      <c r="D214">
        <v>23</v>
      </c>
      <c r="E214">
        <v>7</v>
      </c>
    </row>
    <row r="215" spans="2:14" x14ac:dyDescent="0.25">
      <c r="B215" s="4" t="s">
        <v>153</v>
      </c>
      <c r="C215">
        <v>759</v>
      </c>
      <c r="D215">
        <v>139</v>
      </c>
      <c r="E215">
        <v>11</v>
      </c>
    </row>
    <row r="216" spans="2:14" x14ac:dyDescent="0.25">
      <c r="B216" s="4" t="s">
        <v>163</v>
      </c>
      <c r="C216">
        <v>191</v>
      </c>
      <c r="D216">
        <v>37</v>
      </c>
      <c r="E216">
        <v>23</v>
      </c>
    </row>
    <row r="217" spans="2:14" x14ac:dyDescent="0.25">
      <c r="B217" s="4" t="s">
        <v>167</v>
      </c>
      <c r="C217">
        <v>180</v>
      </c>
      <c r="D217">
        <v>41</v>
      </c>
      <c r="E217">
        <v>21</v>
      </c>
    </row>
    <row r="218" spans="2:14" x14ac:dyDescent="0.25">
      <c r="B218" s="4" t="s">
        <v>169</v>
      </c>
      <c r="C218">
        <v>479</v>
      </c>
      <c r="D218">
        <v>69</v>
      </c>
      <c r="E218">
        <v>8</v>
      </c>
    </row>
    <row r="219" spans="2:14" x14ac:dyDescent="0.25">
      <c r="B219" s="4" t="s">
        <v>177</v>
      </c>
      <c r="C219">
        <v>345</v>
      </c>
      <c r="D219">
        <v>56</v>
      </c>
      <c r="E219">
        <v>12</v>
      </c>
    </row>
    <row r="220" spans="2:14" x14ac:dyDescent="0.25">
      <c r="B220" s="4" t="s">
        <v>182</v>
      </c>
      <c r="C220">
        <v>124</v>
      </c>
      <c r="D220">
        <v>22</v>
      </c>
      <c r="E220">
        <v>5</v>
      </c>
    </row>
    <row r="221" spans="2:14" x14ac:dyDescent="0.25">
      <c r="B221" s="4" t="s">
        <v>188</v>
      </c>
      <c r="C221">
        <v>188</v>
      </c>
      <c r="D221">
        <v>28</v>
      </c>
      <c r="E221">
        <v>6</v>
      </c>
    </row>
    <row r="222" spans="2:14" x14ac:dyDescent="0.25">
      <c r="B222" s="4" t="s">
        <v>189</v>
      </c>
      <c r="C222">
        <v>229</v>
      </c>
      <c r="D222">
        <v>52</v>
      </c>
      <c r="E222">
        <v>9</v>
      </c>
    </row>
    <row r="223" spans="2:14" x14ac:dyDescent="0.25">
      <c r="B223" s="4" t="s">
        <v>199</v>
      </c>
      <c r="C223">
        <v>812</v>
      </c>
      <c r="D223">
        <v>208</v>
      </c>
      <c r="E223">
        <v>11</v>
      </c>
    </row>
    <row r="224" spans="2:14" x14ac:dyDescent="0.25">
      <c r="B224" s="4" t="s">
        <v>206</v>
      </c>
      <c r="C224">
        <v>178</v>
      </c>
      <c r="D224">
        <v>42</v>
      </c>
      <c r="E224">
        <v>10</v>
      </c>
    </row>
    <row r="225" spans="2:5" x14ac:dyDescent="0.25">
      <c r="B225" s="4" t="s">
        <v>215</v>
      </c>
      <c r="C225">
        <v>192</v>
      </c>
      <c r="D225">
        <v>56</v>
      </c>
      <c r="E225">
        <v>5</v>
      </c>
    </row>
    <row r="226" spans="2:5" x14ac:dyDescent="0.25">
      <c r="B226" s="4" t="s">
        <v>220</v>
      </c>
      <c r="C226">
        <v>483</v>
      </c>
      <c r="D226">
        <v>51</v>
      </c>
      <c r="E226">
        <v>5</v>
      </c>
    </row>
    <row r="227" spans="2:5" x14ac:dyDescent="0.25">
      <c r="B227" s="4" t="s">
        <v>227</v>
      </c>
      <c r="C227">
        <v>91</v>
      </c>
      <c r="D227">
        <v>22</v>
      </c>
      <c r="E227">
        <v>6</v>
      </c>
    </row>
    <row r="228" spans="2:5" x14ac:dyDescent="0.25">
      <c r="B228" s="4" t="s">
        <v>285</v>
      </c>
      <c r="C228">
        <v>663</v>
      </c>
      <c r="D228">
        <v>106</v>
      </c>
      <c r="E228">
        <v>22</v>
      </c>
    </row>
    <row r="229" spans="2:5" x14ac:dyDescent="0.25">
      <c r="B229" s="4" t="s">
        <v>282</v>
      </c>
      <c r="C229">
        <v>130</v>
      </c>
      <c r="D229">
        <v>56</v>
      </c>
      <c r="E229">
        <v>10</v>
      </c>
    </row>
    <row r="230" spans="2:5" x14ac:dyDescent="0.25">
      <c r="B230" s="4" t="s">
        <v>288</v>
      </c>
      <c r="C230">
        <v>457</v>
      </c>
      <c r="D230">
        <v>62</v>
      </c>
      <c r="E230">
        <v>10</v>
      </c>
    </row>
    <row r="231" spans="2:5" x14ac:dyDescent="0.25">
      <c r="B231" s="4" t="s">
        <v>300</v>
      </c>
      <c r="C231">
        <v>139</v>
      </c>
      <c r="D231">
        <v>66</v>
      </c>
      <c r="E231">
        <v>5</v>
      </c>
    </row>
    <row r="232" spans="2:5" x14ac:dyDescent="0.25">
      <c r="B232" s="4" t="s">
        <v>305</v>
      </c>
      <c r="C232">
        <v>270</v>
      </c>
      <c r="D232">
        <v>55</v>
      </c>
      <c r="E232">
        <v>12</v>
      </c>
    </row>
    <row r="233" spans="2:5" x14ac:dyDescent="0.25">
      <c r="B233" s="4" t="s">
        <v>306</v>
      </c>
      <c r="C233">
        <v>471</v>
      </c>
      <c r="D233">
        <v>191</v>
      </c>
      <c r="E233">
        <v>9</v>
      </c>
    </row>
    <row r="234" spans="2:5" x14ac:dyDescent="0.25">
      <c r="B234" s="4" t="s">
        <v>307</v>
      </c>
      <c r="C234">
        <v>258</v>
      </c>
      <c r="D234">
        <v>106</v>
      </c>
      <c r="E234">
        <v>10</v>
      </c>
    </row>
    <row r="235" spans="2:5" x14ac:dyDescent="0.25">
      <c r="B235" s="4" t="s">
        <v>304</v>
      </c>
      <c r="C235">
        <v>682</v>
      </c>
      <c r="D235">
        <v>209</v>
      </c>
      <c r="E235">
        <v>27</v>
      </c>
    </row>
    <row r="236" spans="2:5" x14ac:dyDescent="0.25">
      <c r="B236" s="4" t="s">
        <v>321</v>
      </c>
      <c r="C236">
        <v>373</v>
      </c>
      <c r="D236">
        <v>85</v>
      </c>
      <c r="E236">
        <v>4</v>
      </c>
    </row>
    <row r="237" spans="2:5" x14ac:dyDescent="0.25">
      <c r="B237" s="4" t="s">
        <v>322</v>
      </c>
      <c r="C237">
        <v>595</v>
      </c>
      <c r="D237">
        <v>172</v>
      </c>
      <c r="E237">
        <v>11</v>
      </c>
    </row>
    <row r="238" spans="2:5" x14ac:dyDescent="0.25">
      <c r="B238" s="4" t="s">
        <v>323</v>
      </c>
      <c r="C238">
        <v>195</v>
      </c>
      <c r="D238">
        <v>35</v>
      </c>
      <c r="E238">
        <v>1</v>
      </c>
    </row>
    <row r="239" spans="2:5" x14ac:dyDescent="0.25">
      <c r="B239" s="4" t="s">
        <v>324</v>
      </c>
      <c r="C239">
        <v>366</v>
      </c>
      <c r="D239">
        <v>109</v>
      </c>
      <c r="E239">
        <v>11</v>
      </c>
    </row>
    <row r="240" spans="2:5" x14ac:dyDescent="0.25">
      <c r="B240" s="4" t="s">
        <v>325</v>
      </c>
      <c r="C240">
        <v>339</v>
      </c>
      <c r="D240">
        <v>31</v>
      </c>
      <c r="E240">
        <v>11</v>
      </c>
    </row>
    <row r="241" spans="2:5" x14ac:dyDescent="0.25">
      <c r="B241" s="4" t="s">
        <v>347</v>
      </c>
      <c r="C241">
        <v>251</v>
      </c>
      <c r="D241">
        <v>71</v>
      </c>
      <c r="E241">
        <v>9</v>
      </c>
    </row>
    <row r="242" spans="2:5" x14ac:dyDescent="0.25">
      <c r="B242" s="4" t="s">
        <v>352</v>
      </c>
      <c r="C242">
        <v>437</v>
      </c>
      <c r="D242">
        <v>131</v>
      </c>
      <c r="E242">
        <v>29</v>
      </c>
    </row>
    <row r="243" spans="2:5" x14ac:dyDescent="0.25">
      <c r="B243" s="4" t="s">
        <v>354</v>
      </c>
      <c r="C243">
        <v>113</v>
      </c>
      <c r="D243">
        <v>45</v>
      </c>
      <c r="E243">
        <v>3</v>
      </c>
    </row>
    <row r="244" spans="2:5" x14ac:dyDescent="0.25">
      <c r="B244" s="4" t="s">
        <v>355</v>
      </c>
      <c r="C244">
        <v>149</v>
      </c>
      <c r="D244">
        <v>42</v>
      </c>
      <c r="E244">
        <v>6</v>
      </c>
    </row>
    <row r="245" spans="2:5" x14ac:dyDescent="0.25">
      <c r="B245" s="4" t="s">
        <v>343</v>
      </c>
      <c r="C245">
        <v>430</v>
      </c>
      <c r="D245">
        <v>101</v>
      </c>
      <c r="E245">
        <v>6</v>
      </c>
    </row>
    <row r="246" spans="2:5" x14ac:dyDescent="0.25">
      <c r="B246" s="4" t="s">
        <v>360</v>
      </c>
      <c r="C246">
        <v>67</v>
      </c>
      <c r="D246">
        <v>35</v>
      </c>
      <c r="E246">
        <v>3</v>
      </c>
    </row>
    <row r="247" spans="2:5" x14ac:dyDescent="0.25">
      <c r="B247" s="4" t="s">
        <v>366</v>
      </c>
      <c r="C247">
        <v>601</v>
      </c>
      <c r="D247">
        <v>72</v>
      </c>
      <c r="E247">
        <v>15</v>
      </c>
    </row>
    <row r="248" spans="2:5" x14ac:dyDescent="0.25">
      <c r="B248" s="4" t="s">
        <v>393</v>
      </c>
      <c r="C248">
        <v>82</v>
      </c>
      <c r="D248">
        <v>29</v>
      </c>
      <c r="E248">
        <v>4</v>
      </c>
    </row>
    <row r="249" spans="2:5" x14ac:dyDescent="0.25">
      <c r="B249" s="4" t="s">
        <v>373</v>
      </c>
      <c r="C249">
        <v>433</v>
      </c>
      <c r="D249">
        <v>131</v>
      </c>
      <c r="E249">
        <v>10</v>
      </c>
    </row>
    <row r="250" spans="2:5" x14ac:dyDescent="0.25">
      <c r="B250" s="4" t="s">
        <v>376</v>
      </c>
      <c r="C250">
        <v>168</v>
      </c>
      <c r="D250">
        <v>95</v>
      </c>
      <c r="E250">
        <v>14</v>
      </c>
    </row>
    <row r="251" spans="2:5" x14ac:dyDescent="0.25">
      <c r="B251" s="4" t="s">
        <v>379</v>
      </c>
      <c r="C251">
        <v>200</v>
      </c>
      <c r="D251">
        <v>122</v>
      </c>
      <c r="E251">
        <v>10</v>
      </c>
    </row>
    <row r="252" spans="2:5" x14ac:dyDescent="0.25">
      <c r="B252" s="4" t="s">
        <v>381</v>
      </c>
      <c r="C252">
        <v>225</v>
      </c>
      <c r="D252">
        <v>64</v>
      </c>
      <c r="E252">
        <v>17</v>
      </c>
    </row>
    <row r="253" spans="2:5" x14ac:dyDescent="0.25">
      <c r="B253" s="4" t="s">
        <v>384</v>
      </c>
      <c r="C253">
        <v>180</v>
      </c>
      <c r="D253">
        <v>40</v>
      </c>
      <c r="E253">
        <v>7</v>
      </c>
    </row>
    <row r="254" spans="2:5" x14ac:dyDescent="0.25">
      <c r="B254" s="4" t="s">
        <v>385</v>
      </c>
      <c r="C254">
        <v>621</v>
      </c>
      <c r="D254">
        <v>157</v>
      </c>
      <c r="E254">
        <v>21</v>
      </c>
    </row>
    <row r="255" spans="2:5" x14ac:dyDescent="0.25">
      <c r="B255" s="4" t="s">
        <v>386</v>
      </c>
      <c r="C255">
        <v>151</v>
      </c>
      <c r="D255">
        <v>81</v>
      </c>
      <c r="E255">
        <v>7</v>
      </c>
    </row>
    <row r="256" spans="2:5" x14ac:dyDescent="0.25">
      <c r="B256" s="4" t="s">
        <v>387</v>
      </c>
      <c r="C256">
        <v>192</v>
      </c>
      <c r="D256">
        <v>84</v>
      </c>
      <c r="E256">
        <v>22</v>
      </c>
    </row>
    <row r="257" spans="2:5" x14ac:dyDescent="0.25">
      <c r="B257" s="4" t="s">
        <v>388</v>
      </c>
      <c r="C257">
        <v>292</v>
      </c>
      <c r="D257">
        <v>89</v>
      </c>
      <c r="E257">
        <v>13</v>
      </c>
    </row>
    <row r="258" spans="2:5" x14ac:dyDescent="0.25">
      <c r="B258" s="4" t="s">
        <v>423</v>
      </c>
      <c r="C258">
        <v>198</v>
      </c>
      <c r="D258">
        <v>123</v>
      </c>
      <c r="E258">
        <v>11</v>
      </c>
    </row>
    <row r="259" spans="2:5" x14ac:dyDescent="0.25">
      <c r="B259" s="4" t="s">
        <v>425</v>
      </c>
      <c r="C259">
        <v>323</v>
      </c>
      <c r="D259">
        <v>138</v>
      </c>
      <c r="E259">
        <v>19</v>
      </c>
    </row>
    <row r="260" spans="2:5" x14ac:dyDescent="0.25">
      <c r="B260" s="4" t="s">
        <v>427</v>
      </c>
      <c r="C260">
        <v>499</v>
      </c>
      <c r="D260">
        <v>143</v>
      </c>
      <c r="E260">
        <v>12</v>
      </c>
    </row>
    <row r="261" spans="2:5" x14ac:dyDescent="0.25">
      <c r="B261" s="4" t="s">
        <v>429</v>
      </c>
      <c r="C261">
        <v>206</v>
      </c>
      <c r="D261">
        <v>84</v>
      </c>
      <c r="E261">
        <v>6</v>
      </c>
    </row>
    <row r="262" spans="2:5" x14ac:dyDescent="0.25">
      <c r="B262" s="4" t="s">
        <v>430</v>
      </c>
      <c r="C262">
        <v>225</v>
      </c>
      <c r="D262">
        <v>91</v>
      </c>
      <c r="E262">
        <v>8</v>
      </c>
    </row>
    <row r="263" spans="2:5" x14ac:dyDescent="0.25">
      <c r="B263" s="4" t="s">
        <v>432</v>
      </c>
      <c r="C263">
        <v>229</v>
      </c>
      <c r="D263">
        <v>84</v>
      </c>
      <c r="E263">
        <v>32</v>
      </c>
    </row>
    <row r="264" spans="2:5" x14ac:dyDescent="0.25">
      <c r="B264" s="4" t="s">
        <v>434</v>
      </c>
      <c r="C264">
        <v>288</v>
      </c>
      <c r="D264">
        <v>93</v>
      </c>
      <c r="E264">
        <v>10</v>
      </c>
    </row>
    <row r="265" spans="2:5" x14ac:dyDescent="0.25">
      <c r="B265" s="4" t="s">
        <v>437</v>
      </c>
      <c r="C265">
        <v>550</v>
      </c>
      <c r="D265">
        <v>104</v>
      </c>
      <c r="E265">
        <v>11</v>
      </c>
    </row>
    <row r="266" spans="2:5" x14ac:dyDescent="0.25">
      <c r="B266" s="4" t="s">
        <v>438</v>
      </c>
      <c r="C266">
        <v>172</v>
      </c>
      <c r="D266">
        <v>96</v>
      </c>
      <c r="E266">
        <v>12</v>
      </c>
    </row>
    <row r="267" spans="2:5" x14ac:dyDescent="0.25">
      <c r="B267" s="4" t="s">
        <v>439</v>
      </c>
      <c r="C267">
        <v>524</v>
      </c>
      <c r="D267">
        <v>155</v>
      </c>
      <c r="E267">
        <v>29</v>
      </c>
    </row>
    <row r="268" spans="2:5" x14ac:dyDescent="0.25">
      <c r="B268" s="4" t="s">
        <v>440</v>
      </c>
      <c r="C268">
        <v>151</v>
      </c>
      <c r="D268">
        <v>64</v>
      </c>
      <c r="E268">
        <v>9</v>
      </c>
    </row>
    <row r="269" spans="2:5" x14ac:dyDescent="0.25">
      <c r="B269" s="4" t="s">
        <v>441</v>
      </c>
      <c r="C269">
        <v>299</v>
      </c>
      <c r="D269">
        <v>160</v>
      </c>
      <c r="E269">
        <v>23</v>
      </c>
    </row>
    <row r="270" spans="2:5" x14ac:dyDescent="0.25">
      <c r="B270" s="4" t="s">
        <v>442</v>
      </c>
      <c r="C270">
        <v>222</v>
      </c>
      <c r="D270">
        <v>51</v>
      </c>
      <c r="E270">
        <v>17</v>
      </c>
    </row>
    <row r="271" spans="2:5" x14ac:dyDescent="0.25">
      <c r="B271" s="4" t="s">
        <v>443</v>
      </c>
      <c r="C271">
        <v>369</v>
      </c>
      <c r="D271">
        <v>246</v>
      </c>
      <c r="E271">
        <v>43</v>
      </c>
    </row>
    <row r="272" spans="2:5" x14ac:dyDescent="0.25">
      <c r="B272" s="4" t="s">
        <v>444</v>
      </c>
      <c r="C272">
        <v>390</v>
      </c>
      <c r="D272">
        <v>237</v>
      </c>
      <c r="E272">
        <v>35</v>
      </c>
    </row>
    <row r="273" spans="2:12" x14ac:dyDescent="0.25">
      <c r="B273" s="4" t="s">
        <v>445</v>
      </c>
      <c r="C273">
        <v>296</v>
      </c>
      <c r="D273">
        <v>127</v>
      </c>
      <c r="E273">
        <v>21</v>
      </c>
    </row>
    <row r="274" spans="2:12" x14ac:dyDescent="0.25">
      <c r="B274" s="4" t="s">
        <v>233</v>
      </c>
      <c r="C274">
        <v>35915</v>
      </c>
      <c r="D274">
        <v>7558</v>
      </c>
      <c r="E274">
        <v>926</v>
      </c>
    </row>
    <row r="284" spans="2:12" ht="18.75" x14ac:dyDescent="0.3">
      <c r="B284" s="21" t="s">
        <v>394</v>
      </c>
    </row>
    <row r="287" spans="2:12" ht="39" customHeight="1" x14ac:dyDescent="0.25">
      <c r="C287" s="17" t="s">
        <v>231</v>
      </c>
      <c r="D287" s="18" t="s">
        <v>270</v>
      </c>
      <c r="E287" s="18" t="s">
        <v>271</v>
      </c>
      <c r="F287" s="18" t="s">
        <v>239</v>
      </c>
      <c r="G287" s="18" t="s">
        <v>272</v>
      </c>
      <c r="H287" s="18" t="s">
        <v>273</v>
      </c>
      <c r="I287" s="18" t="s">
        <v>274</v>
      </c>
      <c r="J287" s="18" t="s">
        <v>275</v>
      </c>
      <c r="K287" s="18" t="s">
        <v>276</v>
      </c>
      <c r="L287" s="18" t="s">
        <v>277</v>
      </c>
    </row>
    <row r="288" spans="2:12" x14ac:dyDescent="0.25">
      <c r="C288" s="22" t="s">
        <v>9</v>
      </c>
      <c r="D288" s="1">
        <v>361</v>
      </c>
      <c r="E288" s="1">
        <v>67</v>
      </c>
      <c r="F288" s="1">
        <v>2</v>
      </c>
      <c r="G288" s="14">
        <f>+D288+E288+F288</f>
        <v>430</v>
      </c>
      <c r="H288" s="1">
        <f>+D288+E288</f>
        <v>428</v>
      </c>
      <c r="I288" s="12">
        <f>+H288/G288</f>
        <v>0.99534883720930234</v>
      </c>
      <c r="J288" s="12">
        <f>+D288/G288</f>
        <v>0.83953488372093021</v>
      </c>
      <c r="K288" s="12">
        <f>+E288/G288</f>
        <v>0.1558139534883721</v>
      </c>
      <c r="L288" s="12">
        <f>+F288/G288</f>
        <v>4.6511627906976744E-3</v>
      </c>
    </row>
    <row r="289" spans="3:12" x14ac:dyDescent="0.25">
      <c r="C289" s="22" t="s">
        <v>22</v>
      </c>
      <c r="D289" s="1">
        <v>800</v>
      </c>
      <c r="E289" s="1">
        <v>92</v>
      </c>
      <c r="F289" s="1">
        <v>6</v>
      </c>
      <c r="G289" s="14">
        <f>+D289+E289+F289</f>
        <v>898</v>
      </c>
      <c r="H289" s="1">
        <f>+D289+E289</f>
        <v>892</v>
      </c>
      <c r="I289" s="12">
        <f>+H289/G289</f>
        <v>0.99331848552338531</v>
      </c>
      <c r="J289" s="12">
        <f>+D289/G289</f>
        <v>0.89086859688195996</v>
      </c>
      <c r="K289" s="12">
        <f>+E289/G289</f>
        <v>0.10244988864142539</v>
      </c>
      <c r="L289" s="12">
        <f>+F289/G289</f>
        <v>6.6815144766146995E-3</v>
      </c>
    </row>
    <row r="290" spans="3:12" x14ac:dyDescent="0.25">
      <c r="C290" s="22" t="s">
        <v>33</v>
      </c>
      <c r="D290" s="1">
        <v>940</v>
      </c>
      <c r="E290" s="1">
        <v>86</v>
      </c>
      <c r="F290" s="1">
        <v>4</v>
      </c>
      <c r="G290" s="14">
        <f>+D290+E290+F290</f>
        <v>1030</v>
      </c>
      <c r="H290" s="1">
        <f>+D290+E290</f>
        <v>1026</v>
      </c>
      <c r="I290" s="12">
        <f>+H290/G290</f>
        <v>0.99611650485436898</v>
      </c>
      <c r="J290" s="12">
        <f>+D290/G290</f>
        <v>0.91262135922330101</v>
      </c>
      <c r="K290" s="12">
        <f>+E290/G290</f>
        <v>8.3495145631067955E-2</v>
      </c>
      <c r="L290" s="12">
        <f>+F290/G290</f>
        <v>3.8834951456310678E-3</v>
      </c>
    </row>
    <row r="291" spans="3:12" x14ac:dyDescent="0.25">
      <c r="C291" s="22" t="s">
        <v>43</v>
      </c>
      <c r="D291" s="1">
        <v>1270</v>
      </c>
      <c r="E291" s="1">
        <v>91</v>
      </c>
      <c r="F291" s="1">
        <v>4</v>
      </c>
      <c r="G291" s="14">
        <f>+D291+E291+F291</f>
        <v>1365</v>
      </c>
      <c r="H291" s="1">
        <f>+D291+E291</f>
        <v>1361</v>
      </c>
      <c r="I291" s="12">
        <f>+H291/G291</f>
        <v>0.99706959706959708</v>
      </c>
      <c r="J291" s="12">
        <f>+D291/G291</f>
        <v>0.93040293040293043</v>
      </c>
      <c r="K291" s="12">
        <f>+E291/G291</f>
        <v>6.6666666666666666E-2</v>
      </c>
      <c r="L291" s="12">
        <f>+F291/G291</f>
        <v>2.9304029304029304E-3</v>
      </c>
    </row>
    <row r="292" spans="3:12" x14ac:dyDescent="0.25">
      <c r="C292" s="22" t="s">
        <v>57</v>
      </c>
      <c r="D292" s="1">
        <v>1240</v>
      </c>
      <c r="E292" s="1">
        <v>220</v>
      </c>
      <c r="F292" s="1">
        <v>15</v>
      </c>
      <c r="G292" s="14">
        <f>+D292+E292+F292</f>
        <v>1475</v>
      </c>
      <c r="H292" s="1">
        <f>+D292+E292</f>
        <v>1460</v>
      </c>
      <c r="I292" s="12">
        <f>+H292/G292</f>
        <v>0.98983050847457632</v>
      </c>
      <c r="J292" s="12">
        <f>+D292/G292</f>
        <v>0.84067796610169487</v>
      </c>
      <c r="K292" s="12">
        <f>+E292/G292</f>
        <v>0.14915254237288136</v>
      </c>
      <c r="L292" s="12">
        <f>+F292/G292</f>
        <v>1.0169491525423728E-2</v>
      </c>
    </row>
    <row r="293" spans="3:12" x14ac:dyDescent="0.25">
      <c r="C293" s="22" t="s">
        <v>71</v>
      </c>
      <c r="D293" s="1">
        <v>1140</v>
      </c>
      <c r="E293" s="1">
        <v>166</v>
      </c>
      <c r="F293" s="1">
        <v>6</v>
      </c>
      <c r="G293" s="14">
        <f>+D293+E293+F293</f>
        <v>1312</v>
      </c>
      <c r="H293" s="1">
        <f>+D293+E293</f>
        <v>1306</v>
      </c>
      <c r="I293" s="12">
        <f>+H293/G293</f>
        <v>0.99542682926829273</v>
      </c>
      <c r="J293" s="12">
        <f>+D293/G293</f>
        <v>0.86890243902439024</v>
      </c>
      <c r="K293" s="12">
        <f>+E293/G293</f>
        <v>0.12652439024390244</v>
      </c>
      <c r="L293" s="12">
        <f>+F293/G293</f>
        <v>4.5731707317073168E-3</v>
      </c>
    </row>
    <row r="294" spans="3:12" x14ac:dyDescent="0.25">
      <c r="C294" s="22" t="s">
        <v>77</v>
      </c>
      <c r="D294" s="1">
        <v>1230</v>
      </c>
      <c r="E294" s="1">
        <v>176</v>
      </c>
      <c r="F294" s="1">
        <v>14</v>
      </c>
      <c r="G294" s="14">
        <f>+D294+E294+F294</f>
        <v>1420</v>
      </c>
      <c r="H294" s="1">
        <f>+D294+E294</f>
        <v>1406</v>
      </c>
      <c r="I294" s="12">
        <f>+H294/G294</f>
        <v>0.99014084507042255</v>
      </c>
      <c r="J294" s="12">
        <f>+D294/G294</f>
        <v>0.86619718309859151</v>
      </c>
      <c r="K294" s="12">
        <f>+E294/G294</f>
        <v>0.12394366197183099</v>
      </c>
      <c r="L294" s="12">
        <f>+F294/G294</f>
        <v>9.8591549295774655E-3</v>
      </c>
    </row>
    <row r="295" spans="3:12" x14ac:dyDescent="0.25">
      <c r="C295" s="22" t="s">
        <v>79</v>
      </c>
      <c r="D295" s="1">
        <v>147</v>
      </c>
      <c r="E295" s="1">
        <v>16</v>
      </c>
      <c r="F295" s="1">
        <v>0</v>
      </c>
      <c r="G295" s="14">
        <f>+D295+E295+F295</f>
        <v>163</v>
      </c>
      <c r="H295" s="1">
        <f>+D295+E295</f>
        <v>163</v>
      </c>
      <c r="I295" s="12">
        <f>+H295/G295</f>
        <v>1</v>
      </c>
      <c r="J295" s="12">
        <f>+D295/G295</f>
        <v>0.90184049079754602</v>
      </c>
      <c r="K295" s="12">
        <f>+E295/G295</f>
        <v>9.815950920245399E-2</v>
      </c>
      <c r="L295" s="12">
        <f>+F295/G295</f>
        <v>0</v>
      </c>
    </row>
    <row r="296" spans="3:12" x14ac:dyDescent="0.25">
      <c r="C296" s="22" t="s">
        <v>87</v>
      </c>
      <c r="D296" s="1">
        <v>220</v>
      </c>
      <c r="E296" s="1">
        <v>38</v>
      </c>
      <c r="F296" s="1">
        <v>0</v>
      </c>
      <c r="G296" s="14">
        <f>+D296+E296+F296</f>
        <v>258</v>
      </c>
      <c r="H296" s="1">
        <f>+D296+E296</f>
        <v>258</v>
      </c>
      <c r="I296" s="12">
        <f>+H296/G296</f>
        <v>1</v>
      </c>
      <c r="J296" s="12">
        <f>+D296/G296</f>
        <v>0.8527131782945736</v>
      </c>
      <c r="K296" s="12">
        <f>+E296/G296</f>
        <v>0.14728682170542637</v>
      </c>
      <c r="L296" s="12">
        <f>+F296/G296</f>
        <v>0</v>
      </c>
    </row>
    <row r="297" spans="3:12" x14ac:dyDescent="0.25">
      <c r="C297" s="22" t="s">
        <v>91</v>
      </c>
      <c r="D297" s="1">
        <v>1260</v>
      </c>
      <c r="E297" s="1">
        <v>90</v>
      </c>
      <c r="F297" s="1">
        <v>9</v>
      </c>
      <c r="G297" s="14">
        <f>+D297+E297+F297</f>
        <v>1359</v>
      </c>
      <c r="H297" s="1">
        <f>+D297+E297</f>
        <v>1350</v>
      </c>
      <c r="I297" s="12">
        <f>+H297/G297</f>
        <v>0.99337748344370858</v>
      </c>
      <c r="J297" s="12">
        <f>+D297/G297</f>
        <v>0.92715231788079466</v>
      </c>
      <c r="K297" s="12">
        <f>+E297/G297</f>
        <v>6.6225165562913912E-2</v>
      </c>
      <c r="L297" s="12">
        <f>+F297/G297</f>
        <v>6.6225165562913907E-3</v>
      </c>
    </row>
    <row r="298" spans="3:12" x14ac:dyDescent="0.25">
      <c r="C298" s="22" t="s">
        <v>95</v>
      </c>
      <c r="D298" s="1">
        <v>1320</v>
      </c>
      <c r="E298" s="1">
        <v>204</v>
      </c>
      <c r="F298" s="1">
        <v>11</v>
      </c>
      <c r="G298" s="14">
        <f>+D298+E298+F298</f>
        <v>1535</v>
      </c>
      <c r="H298" s="1">
        <f>+D298+E298</f>
        <v>1524</v>
      </c>
      <c r="I298" s="12">
        <f>+H298/G298</f>
        <v>0.99283387622149832</v>
      </c>
      <c r="J298" s="12">
        <f>+D298/G298</f>
        <v>0.85993485342019549</v>
      </c>
      <c r="K298" s="12">
        <f>+E298/G298</f>
        <v>0.13289902280130292</v>
      </c>
      <c r="L298" s="12">
        <f>+F298/G298</f>
        <v>7.1661237785016286E-3</v>
      </c>
    </row>
    <row r="299" spans="3:12" x14ac:dyDescent="0.25">
      <c r="C299" s="22" t="s">
        <v>98</v>
      </c>
      <c r="D299" s="1">
        <v>1310</v>
      </c>
      <c r="E299" s="1">
        <v>114</v>
      </c>
      <c r="F299" s="1">
        <v>5</v>
      </c>
      <c r="G299" s="14">
        <f>+D299+E299+F299</f>
        <v>1429</v>
      </c>
      <c r="H299" s="1">
        <f>+D299+E299</f>
        <v>1424</v>
      </c>
      <c r="I299" s="12">
        <f>+H299/G299</f>
        <v>0.99650104968509445</v>
      </c>
      <c r="J299" s="12">
        <f>+D299/G299</f>
        <v>0.91672498250524848</v>
      </c>
      <c r="K299" s="12">
        <f>+E299/G299</f>
        <v>7.9776067179846047E-2</v>
      </c>
      <c r="L299" s="12">
        <f>+F299/G299</f>
        <v>3.4989503149055285E-3</v>
      </c>
    </row>
    <row r="300" spans="3:12" x14ac:dyDescent="0.25">
      <c r="C300" s="22" t="s">
        <v>103</v>
      </c>
      <c r="D300" s="1">
        <v>1361</v>
      </c>
      <c r="E300" s="1">
        <v>215</v>
      </c>
      <c r="F300" s="1">
        <v>22</v>
      </c>
      <c r="G300" s="14">
        <f>+D300+E300+F300</f>
        <v>1598</v>
      </c>
      <c r="H300" s="1">
        <f>+D300+E300</f>
        <v>1576</v>
      </c>
      <c r="I300" s="12">
        <f>+H300/G300</f>
        <v>0.98623279098873595</v>
      </c>
      <c r="J300" s="12">
        <f>+D300/G300</f>
        <v>0.8516896120150188</v>
      </c>
      <c r="K300" s="12">
        <f>+E300/G300</f>
        <v>0.13454317897371715</v>
      </c>
      <c r="L300" s="12">
        <f>+F300/G300</f>
        <v>1.3767209011264081E-2</v>
      </c>
    </row>
    <row r="301" spans="3:12" x14ac:dyDescent="0.25">
      <c r="C301" s="22" t="s">
        <v>115</v>
      </c>
      <c r="D301" s="1">
        <v>601</v>
      </c>
      <c r="E301" s="1">
        <v>81</v>
      </c>
      <c r="F301" s="1">
        <v>9</v>
      </c>
      <c r="G301" s="14">
        <f>+D301+E301+F301</f>
        <v>691</v>
      </c>
      <c r="H301" s="1">
        <f>+D301+E301</f>
        <v>682</v>
      </c>
      <c r="I301" s="12">
        <f>+H301/G301</f>
        <v>0.98697539797395084</v>
      </c>
      <c r="J301" s="12">
        <f>+D301/G301</f>
        <v>0.86975397973950797</v>
      </c>
      <c r="K301" s="12">
        <f>+E301/G301</f>
        <v>0.11722141823444283</v>
      </c>
      <c r="L301" s="12">
        <f>+F301/G301</f>
        <v>1.3024602026049204E-2</v>
      </c>
    </row>
    <row r="302" spans="3:12" x14ac:dyDescent="0.25">
      <c r="C302" s="22" t="s">
        <v>122</v>
      </c>
      <c r="D302" s="1">
        <v>1430</v>
      </c>
      <c r="E302" s="1">
        <v>124</v>
      </c>
      <c r="F302" s="1">
        <v>2</v>
      </c>
      <c r="G302" s="14">
        <f>+D302+E302+F302</f>
        <v>1556</v>
      </c>
      <c r="H302" s="1">
        <f>+D302+E302</f>
        <v>1554</v>
      </c>
      <c r="I302" s="12">
        <f>+H302/G302</f>
        <v>0.99871465295629824</v>
      </c>
      <c r="J302" s="12">
        <f>+D302/G302</f>
        <v>0.91902313624678666</v>
      </c>
      <c r="K302" s="12">
        <f>+E302/G302</f>
        <v>7.9691516709511565E-2</v>
      </c>
      <c r="L302" s="12">
        <f>+F302/G302</f>
        <v>1.2853470437017994E-3</v>
      </c>
    </row>
    <row r="303" spans="3:12" x14ac:dyDescent="0.25">
      <c r="C303" s="22" t="s">
        <v>124</v>
      </c>
      <c r="D303" s="1">
        <v>1260</v>
      </c>
      <c r="E303" s="1">
        <v>99</v>
      </c>
      <c r="F303" s="1">
        <v>2</v>
      </c>
      <c r="G303" s="14">
        <f>+D303+E303+F303</f>
        <v>1361</v>
      </c>
      <c r="H303" s="1">
        <f>+D303+E303</f>
        <v>1359</v>
      </c>
      <c r="I303" s="12">
        <f>+H303/G303</f>
        <v>0.9985304922850845</v>
      </c>
      <c r="J303" s="12">
        <f>+D303/G303</f>
        <v>0.92578986039676703</v>
      </c>
      <c r="K303" s="12">
        <f>+E303/G303</f>
        <v>7.274063188831742E-2</v>
      </c>
      <c r="L303" s="12">
        <f>+F303/G303</f>
        <v>1.4695077149155032E-3</v>
      </c>
    </row>
    <row r="304" spans="3:12" x14ac:dyDescent="0.25">
      <c r="C304" s="22" t="s">
        <v>128</v>
      </c>
      <c r="D304" s="1">
        <v>730</v>
      </c>
      <c r="E304" s="1">
        <v>98</v>
      </c>
      <c r="F304" s="1">
        <v>3</v>
      </c>
      <c r="G304" s="14">
        <f>+D304+E304+F304</f>
        <v>831</v>
      </c>
      <c r="H304" s="1">
        <f>+D304+E304</f>
        <v>828</v>
      </c>
      <c r="I304" s="12">
        <f>+H304/G304</f>
        <v>0.99638989169675085</v>
      </c>
      <c r="J304" s="12">
        <f>+D304/G304</f>
        <v>0.87845968712394706</v>
      </c>
      <c r="K304" s="12">
        <f>+E304/G304</f>
        <v>0.11793020457280386</v>
      </c>
      <c r="L304" s="12">
        <f>+F304/G304</f>
        <v>3.6101083032490976E-3</v>
      </c>
    </row>
    <row r="305" spans="3:12" x14ac:dyDescent="0.25">
      <c r="C305" s="22" t="s">
        <v>129</v>
      </c>
      <c r="D305" s="1">
        <v>329</v>
      </c>
      <c r="E305" s="1">
        <v>49</v>
      </c>
      <c r="F305" s="1">
        <v>29</v>
      </c>
      <c r="G305" s="14">
        <f>+D305+E305+F305</f>
        <v>407</v>
      </c>
      <c r="H305" s="1">
        <f>+D305+E305</f>
        <v>378</v>
      </c>
      <c r="I305" s="12">
        <f>+H305/G305</f>
        <v>0.92874692874692877</v>
      </c>
      <c r="J305" s="12">
        <f>+D305/G305</f>
        <v>0.80835380835380832</v>
      </c>
      <c r="K305" s="12">
        <f>+E305/G305</f>
        <v>0.12039312039312039</v>
      </c>
      <c r="L305" s="12">
        <f>+F305/G305</f>
        <v>7.125307125307126E-2</v>
      </c>
    </row>
    <row r="306" spans="3:12" x14ac:dyDescent="0.25">
      <c r="C306" s="22" t="s">
        <v>138</v>
      </c>
      <c r="D306" s="1">
        <v>151</v>
      </c>
      <c r="E306" s="1">
        <v>18</v>
      </c>
      <c r="F306" s="1">
        <v>7</v>
      </c>
      <c r="G306" s="14">
        <f>+D306+E306+F306</f>
        <v>176</v>
      </c>
      <c r="H306" s="1">
        <f>+D306+E306</f>
        <v>169</v>
      </c>
      <c r="I306" s="12">
        <f>+H306/G306</f>
        <v>0.96022727272727271</v>
      </c>
      <c r="J306" s="12">
        <f>+D306/G306</f>
        <v>0.85795454545454541</v>
      </c>
      <c r="K306" s="12">
        <f>+E306/G306</f>
        <v>0.10227272727272728</v>
      </c>
      <c r="L306" s="12">
        <f>+F306/G306</f>
        <v>3.9772727272727272E-2</v>
      </c>
    </row>
    <row r="307" spans="3:12" x14ac:dyDescent="0.25">
      <c r="C307" s="22" t="s">
        <v>145</v>
      </c>
      <c r="D307" s="1">
        <v>93</v>
      </c>
      <c r="E307" s="1">
        <v>23</v>
      </c>
      <c r="F307" s="1">
        <v>7</v>
      </c>
      <c r="G307" s="14">
        <f>+D307+E307+F307</f>
        <v>123</v>
      </c>
      <c r="H307" s="1">
        <f>+D307+E307</f>
        <v>116</v>
      </c>
      <c r="I307" s="12">
        <f>+H307/G307</f>
        <v>0.94308943089430897</v>
      </c>
      <c r="J307" s="12">
        <f>+D307/G307</f>
        <v>0.75609756097560976</v>
      </c>
      <c r="K307" s="12">
        <f>+E307/G307</f>
        <v>0.18699186991869918</v>
      </c>
      <c r="L307" s="12">
        <f>+F307/G307</f>
        <v>5.6910569105691054E-2</v>
      </c>
    </row>
    <row r="308" spans="3:12" x14ac:dyDescent="0.25">
      <c r="C308" s="22" t="s">
        <v>153</v>
      </c>
      <c r="D308" s="1">
        <v>759</v>
      </c>
      <c r="E308" s="1">
        <v>139</v>
      </c>
      <c r="F308" s="1">
        <v>11</v>
      </c>
      <c r="G308" s="14">
        <f>+D308+E308+F308</f>
        <v>909</v>
      </c>
      <c r="H308" s="1">
        <f>+D308+E308</f>
        <v>898</v>
      </c>
      <c r="I308" s="12">
        <f>+H308/G308</f>
        <v>0.98789878987898794</v>
      </c>
      <c r="J308" s="12">
        <f>+D308/G308</f>
        <v>0.83498349834983498</v>
      </c>
      <c r="K308" s="12">
        <f>+E308/G308</f>
        <v>0.15291529152915292</v>
      </c>
      <c r="L308" s="12">
        <f>+F308/G308</f>
        <v>1.2101210121012101E-2</v>
      </c>
    </row>
    <row r="309" spans="3:12" x14ac:dyDescent="0.25">
      <c r="C309" s="22" t="s">
        <v>163</v>
      </c>
      <c r="D309" s="1">
        <v>191</v>
      </c>
      <c r="E309" s="1">
        <v>37</v>
      </c>
      <c r="F309" s="1">
        <v>23</v>
      </c>
      <c r="G309" s="14">
        <f>+D309+E309+F309</f>
        <v>251</v>
      </c>
      <c r="H309" s="1">
        <f>+D309+E309</f>
        <v>228</v>
      </c>
      <c r="I309" s="12">
        <f>+H309/G309</f>
        <v>0.9083665338645418</v>
      </c>
      <c r="J309" s="12">
        <f>+D309/G309</f>
        <v>0.76095617529880477</v>
      </c>
      <c r="K309" s="12">
        <f>+E309/G309</f>
        <v>0.14741035856573706</v>
      </c>
      <c r="L309" s="12">
        <f>+F309/G309</f>
        <v>9.1633466135458169E-2</v>
      </c>
    </row>
    <row r="310" spans="3:12" x14ac:dyDescent="0.25">
      <c r="C310" s="22" t="s">
        <v>167</v>
      </c>
      <c r="D310" s="1">
        <v>180</v>
      </c>
      <c r="E310" s="1">
        <v>41</v>
      </c>
      <c r="F310" s="1">
        <v>21</v>
      </c>
      <c r="G310" s="14">
        <f>+D310+E310+F310</f>
        <v>242</v>
      </c>
      <c r="H310" s="1">
        <f>+D310+E310</f>
        <v>221</v>
      </c>
      <c r="I310" s="12">
        <f>+H310/G310</f>
        <v>0.91322314049586772</v>
      </c>
      <c r="J310" s="12">
        <f>+D310/G310</f>
        <v>0.74380165289256195</v>
      </c>
      <c r="K310" s="12">
        <f>+E310/G310</f>
        <v>0.16942148760330578</v>
      </c>
      <c r="L310" s="12">
        <f>+F310/G310</f>
        <v>8.6776859504132234E-2</v>
      </c>
    </row>
    <row r="311" spans="3:12" x14ac:dyDescent="0.25">
      <c r="C311" s="22" t="s">
        <v>169</v>
      </c>
      <c r="D311" s="1">
        <v>479</v>
      </c>
      <c r="E311" s="1">
        <v>69</v>
      </c>
      <c r="F311" s="1">
        <v>8</v>
      </c>
      <c r="G311" s="14">
        <f>+D311+E311+F311</f>
        <v>556</v>
      </c>
      <c r="H311" s="1">
        <f>+D311+E311</f>
        <v>548</v>
      </c>
      <c r="I311" s="12">
        <f>+H311/G311</f>
        <v>0.98561151079136688</v>
      </c>
      <c r="J311" s="12">
        <f>+D311/G311</f>
        <v>0.86151079136690645</v>
      </c>
      <c r="K311" s="12">
        <f>+E311/G311</f>
        <v>0.12410071942446044</v>
      </c>
      <c r="L311" s="12">
        <f>+F311/G311</f>
        <v>1.4388489208633094E-2</v>
      </c>
    </row>
    <row r="312" spans="3:12" x14ac:dyDescent="0.25">
      <c r="C312" s="22" t="s">
        <v>177</v>
      </c>
      <c r="D312" s="1">
        <v>345</v>
      </c>
      <c r="E312" s="1">
        <v>56</v>
      </c>
      <c r="F312" s="1">
        <v>12</v>
      </c>
      <c r="G312" s="14">
        <f>+D312+E312+F312</f>
        <v>413</v>
      </c>
      <c r="H312" s="1">
        <f>+D312+E312</f>
        <v>401</v>
      </c>
      <c r="I312" s="12">
        <f>+H312/G312</f>
        <v>0.9709443099273608</v>
      </c>
      <c r="J312" s="12">
        <f>+D312/G312</f>
        <v>0.83535108958837767</v>
      </c>
      <c r="K312" s="12">
        <f>+E312/G312</f>
        <v>0.13559322033898305</v>
      </c>
      <c r="L312" s="12">
        <f>+F312/G312</f>
        <v>2.9055690072639227E-2</v>
      </c>
    </row>
    <row r="313" spans="3:12" x14ac:dyDescent="0.25">
      <c r="C313" s="22" t="s">
        <v>182</v>
      </c>
      <c r="D313" s="1">
        <v>124</v>
      </c>
      <c r="E313" s="1">
        <v>22</v>
      </c>
      <c r="F313" s="1">
        <v>5</v>
      </c>
      <c r="G313" s="14">
        <f>+D313+E313+F313</f>
        <v>151</v>
      </c>
      <c r="H313" s="1">
        <f>+D313+E313</f>
        <v>146</v>
      </c>
      <c r="I313" s="12">
        <f>+H313/G313</f>
        <v>0.9668874172185431</v>
      </c>
      <c r="J313" s="12">
        <f>+D313/G313</f>
        <v>0.82119205298013243</v>
      </c>
      <c r="K313" s="12">
        <f>+E313/G313</f>
        <v>0.14569536423841059</v>
      </c>
      <c r="L313" s="12">
        <f>+F313/G313</f>
        <v>3.3112582781456956E-2</v>
      </c>
    </row>
    <row r="314" spans="3:12" x14ac:dyDescent="0.25">
      <c r="C314" s="22" t="s">
        <v>188</v>
      </c>
      <c r="D314" s="1">
        <v>188</v>
      </c>
      <c r="E314" s="1">
        <v>28</v>
      </c>
      <c r="F314" s="1">
        <v>6</v>
      </c>
      <c r="G314" s="14">
        <f>+D314+E314+F314</f>
        <v>222</v>
      </c>
      <c r="H314" s="1">
        <f>+D314+E314</f>
        <v>216</v>
      </c>
      <c r="I314" s="12">
        <f>+H314/G314</f>
        <v>0.97297297297297303</v>
      </c>
      <c r="J314" s="12">
        <f>+D314/G314</f>
        <v>0.84684684684684686</v>
      </c>
      <c r="K314" s="12">
        <f>+E314/G314</f>
        <v>0.12612612612612611</v>
      </c>
      <c r="L314" s="12">
        <f>+F314/G314</f>
        <v>2.7027027027027029E-2</v>
      </c>
    </row>
    <row r="315" spans="3:12" x14ac:dyDescent="0.25">
      <c r="C315" s="22" t="s">
        <v>189</v>
      </c>
      <c r="D315" s="1">
        <v>229</v>
      </c>
      <c r="E315" s="1">
        <v>52</v>
      </c>
      <c r="F315" s="1">
        <v>9</v>
      </c>
      <c r="G315" s="14">
        <f>+D315+E315+F315</f>
        <v>290</v>
      </c>
      <c r="H315" s="1">
        <f>+D315+E315</f>
        <v>281</v>
      </c>
      <c r="I315" s="12">
        <f>+H315/G315</f>
        <v>0.96896551724137936</v>
      </c>
      <c r="J315" s="12">
        <f>+D315/G315</f>
        <v>0.78965517241379313</v>
      </c>
      <c r="K315" s="12">
        <f>+E315/G315</f>
        <v>0.1793103448275862</v>
      </c>
      <c r="L315" s="12">
        <f>+F315/G315</f>
        <v>3.1034482758620689E-2</v>
      </c>
    </row>
    <row r="316" spans="3:12" x14ac:dyDescent="0.25">
      <c r="C316" s="22" t="s">
        <v>199</v>
      </c>
      <c r="D316" s="1">
        <v>812</v>
      </c>
      <c r="E316" s="1">
        <v>208</v>
      </c>
      <c r="F316" s="1">
        <v>11</v>
      </c>
      <c r="G316" s="14">
        <f>+D316+E316+F316</f>
        <v>1031</v>
      </c>
      <c r="H316" s="1">
        <f>+D316+E316</f>
        <v>1020</v>
      </c>
      <c r="I316" s="12">
        <f>+H316/G316</f>
        <v>0.98933074684772071</v>
      </c>
      <c r="J316" s="12">
        <f>+D316/G316</f>
        <v>0.7875848690591658</v>
      </c>
      <c r="K316" s="12">
        <f>+E316/G316</f>
        <v>0.20174587778855479</v>
      </c>
      <c r="L316" s="12">
        <f>+F316/G316</f>
        <v>1.066925315227934E-2</v>
      </c>
    </row>
    <row r="317" spans="3:12" x14ac:dyDescent="0.25">
      <c r="C317" s="22" t="s">
        <v>206</v>
      </c>
      <c r="D317" s="1">
        <v>178</v>
      </c>
      <c r="E317" s="1">
        <v>42</v>
      </c>
      <c r="F317" s="1">
        <v>10</v>
      </c>
      <c r="G317" s="14">
        <f>+D317+E317+F317</f>
        <v>230</v>
      </c>
      <c r="H317" s="1">
        <f>+D317+E317</f>
        <v>220</v>
      </c>
      <c r="I317" s="12">
        <f>+H317/G317</f>
        <v>0.95652173913043481</v>
      </c>
      <c r="J317" s="12">
        <f>+D317/G317</f>
        <v>0.77391304347826084</v>
      </c>
      <c r="K317" s="12">
        <f>+E317/G317</f>
        <v>0.18260869565217391</v>
      </c>
      <c r="L317" s="12">
        <f>+F317/G317</f>
        <v>4.3478260869565216E-2</v>
      </c>
    </row>
    <row r="318" spans="3:12" x14ac:dyDescent="0.25">
      <c r="C318" s="22" t="s">
        <v>215</v>
      </c>
      <c r="D318" s="1">
        <v>192</v>
      </c>
      <c r="E318" s="1">
        <v>56</v>
      </c>
      <c r="F318" s="1">
        <v>5</v>
      </c>
      <c r="G318" s="14">
        <f>+D318+E318+F318</f>
        <v>253</v>
      </c>
      <c r="H318" s="1">
        <f>+D318+E318</f>
        <v>248</v>
      </c>
      <c r="I318" s="12">
        <f>+H318/G318</f>
        <v>0.98023715415019763</v>
      </c>
      <c r="J318" s="12">
        <f>+D318/G318</f>
        <v>0.75889328063241102</v>
      </c>
      <c r="K318" s="12">
        <f>+E318/G318</f>
        <v>0.22134387351778656</v>
      </c>
      <c r="L318" s="12">
        <f>+F318/G318</f>
        <v>1.9762845849802372E-2</v>
      </c>
    </row>
    <row r="319" spans="3:12" x14ac:dyDescent="0.25">
      <c r="C319" s="22" t="s">
        <v>220</v>
      </c>
      <c r="D319" s="1">
        <v>483</v>
      </c>
      <c r="E319" s="1">
        <v>51</v>
      </c>
      <c r="F319" s="1">
        <v>5</v>
      </c>
      <c r="G319" s="14">
        <f>+D319+E319+F319</f>
        <v>539</v>
      </c>
      <c r="H319" s="1">
        <f>+D319+E319</f>
        <v>534</v>
      </c>
      <c r="I319" s="12">
        <f>+H319/G319</f>
        <v>0.99072356215213353</v>
      </c>
      <c r="J319" s="12">
        <f>+D319/G319</f>
        <v>0.89610389610389607</v>
      </c>
      <c r="K319" s="12">
        <f>+E319/G319</f>
        <v>9.4619666048237475E-2</v>
      </c>
      <c r="L319" s="12">
        <f>+F319/G319</f>
        <v>9.2764378478664197E-3</v>
      </c>
    </row>
    <row r="320" spans="3:12" x14ac:dyDescent="0.25">
      <c r="C320" s="22" t="s">
        <v>227</v>
      </c>
      <c r="D320" s="1">
        <v>91</v>
      </c>
      <c r="E320" s="1">
        <v>22</v>
      </c>
      <c r="F320" s="1">
        <v>6</v>
      </c>
      <c r="G320" s="14">
        <f>+D320+E320+F320</f>
        <v>119</v>
      </c>
      <c r="H320" s="1">
        <f>+D320+E320</f>
        <v>113</v>
      </c>
      <c r="I320" s="12">
        <f>+H320/G320</f>
        <v>0.94957983193277307</v>
      </c>
      <c r="J320" s="12">
        <f>+D320/G320</f>
        <v>0.76470588235294112</v>
      </c>
      <c r="K320" s="12">
        <f>+E320/G320</f>
        <v>0.18487394957983194</v>
      </c>
      <c r="L320" s="12">
        <f>+F320/G320</f>
        <v>5.0420168067226892E-2</v>
      </c>
    </row>
    <row r="321" spans="3:12" x14ac:dyDescent="0.25">
      <c r="C321" s="22" t="s">
        <v>285</v>
      </c>
      <c r="D321" s="1">
        <v>663</v>
      </c>
      <c r="E321" s="1">
        <v>106</v>
      </c>
      <c r="F321" s="1">
        <v>22</v>
      </c>
      <c r="G321" s="14">
        <f>+D321+E321+F321</f>
        <v>791</v>
      </c>
      <c r="H321" s="1">
        <f>+D321+E321</f>
        <v>769</v>
      </c>
      <c r="I321" s="12">
        <f>+H321/G321</f>
        <v>0.97218710493046778</v>
      </c>
      <c r="J321" s="12">
        <f>+D321/G321</f>
        <v>0.83817951959544879</v>
      </c>
      <c r="K321" s="12">
        <f>+E321/G321</f>
        <v>0.13400758533501897</v>
      </c>
      <c r="L321" s="12">
        <f>+F321/G321</f>
        <v>2.7812895069532238E-2</v>
      </c>
    </row>
    <row r="322" spans="3:12" x14ac:dyDescent="0.25">
      <c r="C322" s="22" t="s">
        <v>282</v>
      </c>
      <c r="D322" s="1">
        <v>130</v>
      </c>
      <c r="E322" s="1">
        <v>56</v>
      </c>
      <c r="F322" s="1">
        <v>10</v>
      </c>
      <c r="G322" s="14">
        <f>+D322+E322+F322</f>
        <v>196</v>
      </c>
      <c r="H322" s="1">
        <f>+D322+E322</f>
        <v>186</v>
      </c>
      <c r="I322" s="12">
        <f>+H322/G322</f>
        <v>0.94897959183673475</v>
      </c>
      <c r="J322" s="12">
        <f>+D322/G322</f>
        <v>0.66326530612244894</v>
      </c>
      <c r="K322" s="12">
        <f>+E322/G322</f>
        <v>0.2857142857142857</v>
      </c>
      <c r="L322" s="12">
        <f>+F322/G322</f>
        <v>5.1020408163265307E-2</v>
      </c>
    </row>
    <row r="323" spans="3:12" x14ac:dyDescent="0.25">
      <c r="C323" s="22" t="s">
        <v>288</v>
      </c>
      <c r="D323" s="1">
        <v>457</v>
      </c>
      <c r="E323" s="1">
        <v>62</v>
      </c>
      <c r="F323" s="1">
        <v>10</v>
      </c>
      <c r="G323" s="14">
        <f>+D323+E323+F323</f>
        <v>529</v>
      </c>
      <c r="H323" s="1">
        <f>+D323+E323</f>
        <v>519</v>
      </c>
      <c r="I323" s="12">
        <f>+H323/G323</f>
        <v>0.98109640831758038</v>
      </c>
      <c r="J323" s="12">
        <f>+D323/G323</f>
        <v>0.86389413988657848</v>
      </c>
      <c r="K323" s="12">
        <f>+E323/G323</f>
        <v>0.11720226843100189</v>
      </c>
      <c r="L323" s="12">
        <f>+F323/G323</f>
        <v>1.890359168241966E-2</v>
      </c>
    </row>
    <row r="324" spans="3:12" x14ac:dyDescent="0.25">
      <c r="C324" s="22" t="s">
        <v>300</v>
      </c>
      <c r="D324" s="1">
        <v>139</v>
      </c>
      <c r="E324" s="1">
        <v>66</v>
      </c>
      <c r="F324" s="1">
        <v>5</v>
      </c>
      <c r="G324" s="14">
        <f>+D324+E324+F324</f>
        <v>210</v>
      </c>
      <c r="H324" s="1">
        <f>+D324+E324</f>
        <v>205</v>
      </c>
      <c r="I324" s="12">
        <f>+H324/G324</f>
        <v>0.97619047619047616</v>
      </c>
      <c r="J324" s="12">
        <f>+D324/G324</f>
        <v>0.66190476190476188</v>
      </c>
      <c r="K324" s="12">
        <f>+E324/G324</f>
        <v>0.31428571428571428</v>
      </c>
      <c r="L324" s="12">
        <f>+F324/G324</f>
        <v>2.3809523809523808E-2</v>
      </c>
    </row>
    <row r="325" spans="3:12" x14ac:dyDescent="0.25">
      <c r="C325" s="22" t="s">
        <v>305</v>
      </c>
      <c r="D325" s="1">
        <v>270</v>
      </c>
      <c r="E325" s="1">
        <v>55</v>
      </c>
      <c r="F325" s="1">
        <v>12</v>
      </c>
      <c r="G325" s="14">
        <f>+D325+E325+F325</f>
        <v>337</v>
      </c>
      <c r="H325" s="1">
        <f>+D325+E325</f>
        <v>325</v>
      </c>
      <c r="I325" s="12">
        <f>+H325/G325</f>
        <v>0.96439169139465875</v>
      </c>
      <c r="J325" s="12">
        <f>+D325/G325</f>
        <v>0.80118694362017806</v>
      </c>
      <c r="K325" s="12">
        <f>+E325/G325</f>
        <v>0.16320474777448071</v>
      </c>
      <c r="L325" s="12">
        <f>+F325/G325</f>
        <v>3.5608308605341248E-2</v>
      </c>
    </row>
    <row r="326" spans="3:12" x14ac:dyDescent="0.25">
      <c r="C326" s="22" t="s">
        <v>306</v>
      </c>
      <c r="D326" s="1">
        <v>471</v>
      </c>
      <c r="E326" s="1">
        <v>191</v>
      </c>
      <c r="F326" s="1">
        <v>9</v>
      </c>
      <c r="G326" s="14">
        <f>+D326+E326+F326</f>
        <v>671</v>
      </c>
      <c r="H326" s="1">
        <f>+D326+E326</f>
        <v>662</v>
      </c>
      <c r="I326" s="12">
        <f>+H326/G326</f>
        <v>0.98658718330849482</v>
      </c>
      <c r="J326" s="12">
        <f>+D326/G326</f>
        <v>0.70193740685543959</v>
      </c>
      <c r="K326" s="12">
        <f>+E326/G326</f>
        <v>0.28464977645305511</v>
      </c>
      <c r="L326" s="12">
        <f>+F326/G326</f>
        <v>1.3412816691505217E-2</v>
      </c>
    </row>
    <row r="327" spans="3:12" x14ac:dyDescent="0.25">
      <c r="C327" s="22" t="s">
        <v>307</v>
      </c>
      <c r="D327" s="1">
        <v>258</v>
      </c>
      <c r="E327" s="1">
        <v>106</v>
      </c>
      <c r="F327" s="1">
        <v>10</v>
      </c>
      <c r="G327" s="14">
        <f>+D327+E327+F327</f>
        <v>374</v>
      </c>
      <c r="H327" s="1">
        <f>+D327+E327</f>
        <v>364</v>
      </c>
      <c r="I327" s="12">
        <f>+H327/G327</f>
        <v>0.9732620320855615</v>
      </c>
      <c r="J327" s="12">
        <f>+D327/G327</f>
        <v>0.68983957219251335</v>
      </c>
      <c r="K327" s="12">
        <f>+E327/G327</f>
        <v>0.28342245989304815</v>
      </c>
      <c r="L327" s="12">
        <f>+F327/G327</f>
        <v>2.6737967914438502E-2</v>
      </c>
    </row>
    <row r="328" spans="3:12" x14ac:dyDescent="0.25">
      <c r="C328" s="22" t="s">
        <v>304</v>
      </c>
      <c r="D328" s="1">
        <v>682</v>
      </c>
      <c r="E328" s="1">
        <v>209</v>
      </c>
      <c r="F328" s="1">
        <v>27</v>
      </c>
      <c r="G328" s="14">
        <f>+D328+E328+F328</f>
        <v>918</v>
      </c>
      <c r="H328" s="1">
        <f>+D328+E328</f>
        <v>891</v>
      </c>
      <c r="I328" s="12">
        <f>+H328/G328</f>
        <v>0.97058823529411764</v>
      </c>
      <c r="J328" s="12">
        <f>+D328/G328</f>
        <v>0.7429193899782135</v>
      </c>
      <c r="K328" s="12">
        <f>+E328/G328</f>
        <v>0.22766884531590414</v>
      </c>
      <c r="L328" s="12">
        <f>+F328/G328</f>
        <v>2.9411764705882353E-2</v>
      </c>
    </row>
    <row r="329" spans="3:12" x14ac:dyDescent="0.25">
      <c r="C329" s="22" t="s">
        <v>321</v>
      </c>
      <c r="D329" s="1">
        <v>373</v>
      </c>
      <c r="E329" s="1">
        <v>85</v>
      </c>
      <c r="F329" s="1">
        <v>4</v>
      </c>
      <c r="G329" s="14">
        <f>+D329+E329+F329</f>
        <v>462</v>
      </c>
      <c r="H329" s="1">
        <f>+D329+E329</f>
        <v>458</v>
      </c>
      <c r="I329" s="12">
        <f>+H329/G329</f>
        <v>0.9913419913419913</v>
      </c>
      <c r="J329" s="12">
        <f>+D329/G329</f>
        <v>0.80735930735930739</v>
      </c>
      <c r="K329" s="12">
        <f>+E329/G329</f>
        <v>0.18398268398268397</v>
      </c>
      <c r="L329" s="12">
        <f>+F329/G329</f>
        <v>8.658008658008658E-3</v>
      </c>
    </row>
    <row r="330" spans="3:12" x14ac:dyDescent="0.25">
      <c r="C330" s="22" t="s">
        <v>322</v>
      </c>
      <c r="D330" s="1">
        <v>595</v>
      </c>
      <c r="E330" s="1">
        <v>172</v>
      </c>
      <c r="F330" s="1">
        <v>11</v>
      </c>
      <c r="G330" s="14">
        <f>+D330+E330+F330</f>
        <v>778</v>
      </c>
      <c r="H330" s="1">
        <f>+D330+E330</f>
        <v>767</v>
      </c>
      <c r="I330" s="12">
        <f>+H330/G330</f>
        <v>0.98586118251928023</v>
      </c>
      <c r="J330" s="12">
        <f>+D330/G330</f>
        <v>0.76478149100257065</v>
      </c>
      <c r="K330" s="12">
        <f>+E330/G330</f>
        <v>0.2210796915167095</v>
      </c>
      <c r="L330" s="12">
        <f>+F330/G330</f>
        <v>1.4138817480719794E-2</v>
      </c>
    </row>
    <row r="331" spans="3:12" x14ac:dyDescent="0.25">
      <c r="C331" s="22" t="s">
        <v>323</v>
      </c>
      <c r="D331" s="1">
        <v>195</v>
      </c>
      <c r="E331" s="1">
        <v>35</v>
      </c>
      <c r="F331" s="1">
        <v>1</v>
      </c>
      <c r="G331" s="14">
        <f>+D331+E331+F331</f>
        <v>231</v>
      </c>
      <c r="H331" s="1">
        <f>+D331+E331</f>
        <v>230</v>
      </c>
      <c r="I331" s="12">
        <f>+H331/G331</f>
        <v>0.99567099567099571</v>
      </c>
      <c r="J331" s="12">
        <f>+D331/G331</f>
        <v>0.8441558441558441</v>
      </c>
      <c r="K331" s="12">
        <f>+E331/G331</f>
        <v>0.15151515151515152</v>
      </c>
      <c r="L331" s="12">
        <f>+F331/G331</f>
        <v>4.329004329004329E-3</v>
      </c>
    </row>
    <row r="332" spans="3:12" x14ac:dyDescent="0.25">
      <c r="C332" s="22" t="s">
        <v>324</v>
      </c>
      <c r="D332" s="1">
        <v>366</v>
      </c>
      <c r="E332" s="1">
        <v>109</v>
      </c>
      <c r="F332" s="1">
        <v>11</v>
      </c>
      <c r="G332" s="14">
        <f>+D332+E332+F332</f>
        <v>486</v>
      </c>
      <c r="H332" s="1">
        <f>+D332+E332</f>
        <v>475</v>
      </c>
      <c r="I332" s="12">
        <f>+H332/G332</f>
        <v>0.97736625514403297</v>
      </c>
      <c r="J332" s="12">
        <f>+D332/G332</f>
        <v>0.75308641975308643</v>
      </c>
      <c r="K332" s="12">
        <f>+E332/G332</f>
        <v>0.22427983539094651</v>
      </c>
      <c r="L332" s="12">
        <f>+F332/G332</f>
        <v>2.2633744855967079E-2</v>
      </c>
    </row>
    <row r="333" spans="3:12" x14ac:dyDescent="0.25">
      <c r="C333" s="22" t="s">
        <v>325</v>
      </c>
      <c r="D333" s="1">
        <v>339</v>
      </c>
      <c r="E333" s="1">
        <v>31</v>
      </c>
      <c r="F333" s="1">
        <v>11</v>
      </c>
      <c r="G333" s="14">
        <f>+D333+E333+F333</f>
        <v>381</v>
      </c>
      <c r="H333" s="1">
        <f>+D333+E333</f>
        <v>370</v>
      </c>
      <c r="I333" s="12">
        <f>+H333/G333</f>
        <v>0.97112860892388453</v>
      </c>
      <c r="J333" s="12">
        <f>+D333/G333</f>
        <v>0.88976377952755903</v>
      </c>
      <c r="K333" s="12">
        <f>+E333/G333</f>
        <v>8.1364829396325458E-2</v>
      </c>
      <c r="L333" s="12">
        <f>+F333/G333</f>
        <v>2.8871391076115485E-2</v>
      </c>
    </row>
    <row r="334" spans="3:12" x14ac:dyDescent="0.25">
      <c r="C334" s="22" t="s">
        <v>347</v>
      </c>
      <c r="D334" s="1">
        <v>251</v>
      </c>
      <c r="E334" s="1">
        <v>71</v>
      </c>
      <c r="F334" s="1">
        <v>9</v>
      </c>
      <c r="G334" s="14">
        <f>+D334+E334+F334</f>
        <v>331</v>
      </c>
      <c r="H334" s="1">
        <f>+D334+E334</f>
        <v>322</v>
      </c>
      <c r="I334" s="12">
        <f>+H334/G334</f>
        <v>0.97280966767371602</v>
      </c>
      <c r="J334" s="12">
        <f>+D334/G334</f>
        <v>0.7583081570996979</v>
      </c>
      <c r="K334" s="12">
        <f>+E334/G334</f>
        <v>0.21450151057401812</v>
      </c>
      <c r="L334" s="12">
        <f>+F334/G334</f>
        <v>2.7190332326283987E-2</v>
      </c>
    </row>
    <row r="335" spans="3:12" x14ac:dyDescent="0.25">
      <c r="C335" s="22" t="s">
        <v>352</v>
      </c>
      <c r="D335" s="1">
        <v>437</v>
      </c>
      <c r="E335" s="1">
        <v>131</v>
      </c>
      <c r="F335" s="1">
        <v>29</v>
      </c>
      <c r="G335" s="14">
        <f>+D335+E335+F335</f>
        <v>597</v>
      </c>
      <c r="H335" s="1">
        <f>+D335+E335</f>
        <v>568</v>
      </c>
      <c r="I335" s="12">
        <f>+H335/G335</f>
        <v>0.95142378559463991</v>
      </c>
      <c r="J335" s="12">
        <f>+D335/G335</f>
        <v>0.73199329983249584</v>
      </c>
      <c r="K335" s="12">
        <f>+E335/G335</f>
        <v>0.21943048576214405</v>
      </c>
      <c r="L335" s="12">
        <f>+F335/G335</f>
        <v>4.8576214405360134E-2</v>
      </c>
    </row>
    <row r="336" spans="3:12" x14ac:dyDescent="0.25">
      <c r="C336" s="22" t="s">
        <v>354</v>
      </c>
      <c r="D336" s="1">
        <v>113</v>
      </c>
      <c r="E336" s="1">
        <v>45</v>
      </c>
      <c r="F336" s="1">
        <v>3</v>
      </c>
      <c r="G336" s="14">
        <f>+D336+E336+F336</f>
        <v>161</v>
      </c>
      <c r="H336" s="1">
        <f>+D336+E336</f>
        <v>158</v>
      </c>
      <c r="I336" s="12">
        <f>+H336/G336</f>
        <v>0.98136645962732916</v>
      </c>
      <c r="J336" s="12">
        <f>+D336/G336</f>
        <v>0.70186335403726707</v>
      </c>
      <c r="K336" s="12">
        <f>+E336/G336</f>
        <v>0.27950310559006208</v>
      </c>
      <c r="L336" s="12">
        <f>+F336/G336</f>
        <v>1.8633540372670808E-2</v>
      </c>
    </row>
    <row r="337" spans="3:12" x14ac:dyDescent="0.25">
      <c r="C337" s="22" t="s">
        <v>355</v>
      </c>
      <c r="D337" s="1">
        <v>149</v>
      </c>
      <c r="E337" s="1">
        <v>42</v>
      </c>
      <c r="F337" s="1">
        <v>6</v>
      </c>
      <c r="G337" s="14">
        <f>+D337+E337+F337</f>
        <v>197</v>
      </c>
      <c r="H337" s="1">
        <f>+D337+E337</f>
        <v>191</v>
      </c>
      <c r="I337" s="12">
        <f>+H337/G337</f>
        <v>0.96954314720812185</v>
      </c>
      <c r="J337" s="12">
        <f>+D337/G337</f>
        <v>0.75634517766497467</v>
      </c>
      <c r="K337" s="12">
        <f>+E337/G337</f>
        <v>0.21319796954314721</v>
      </c>
      <c r="L337" s="12">
        <f>+F337/G337</f>
        <v>3.0456852791878174E-2</v>
      </c>
    </row>
    <row r="338" spans="3:12" ht="13.15" customHeight="1" x14ac:dyDescent="0.25">
      <c r="C338" s="22" t="s">
        <v>343</v>
      </c>
      <c r="D338" s="1">
        <v>430</v>
      </c>
      <c r="E338" s="1">
        <v>101</v>
      </c>
      <c r="F338" s="1">
        <v>6</v>
      </c>
      <c r="G338" s="14">
        <f>+D338+E338+F338</f>
        <v>537</v>
      </c>
      <c r="H338" s="1">
        <f>+D338+E338</f>
        <v>531</v>
      </c>
      <c r="I338" s="12">
        <f>+H338/G338</f>
        <v>0.98882681564245811</v>
      </c>
      <c r="J338" s="12">
        <f>+D338/G338</f>
        <v>0.8007448789571695</v>
      </c>
      <c r="K338" s="12">
        <f>+E338/G338</f>
        <v>0.18808193668528864</v>
      </c>
      <c r="L338" s="12">
        <f>+F338/G338</f>
        <v>1.11731843575419E-2</v>
      </c>
    </row>
    <row r="339" spans="3:12" ht="13.15" customHeight="1" x14ac:dyDescent="0.25">
      <c r="C339" s="22" t="s">
        <v>360</v>
      </c>
      <c r="D339" s="1">
        <v>67</v>
      </c>
      <c r="E339" s="1">
        <v>35</v>
      </c>
      <c r="F339" s="1">
        <v>3</v>
      </c>
      <c r="G339" s="14">
        <f>+D339+E339+F339</f>
        <v>105</v>
      </c>
      <c r="H339" s="1">
        <f>+D339+E339</f>
        <v>102</v>
      </c>
      <c r="I339" s="12">
        <f>+H339/G339</f>
        <v>0.97142857142857142</v>
      </c>
      <c r="J339" s="12">
        <f>+D339/G339</f>
        <v>0.63809523809523805</v>
      </c>
      <c r="K339" s="12">
        <f>+E339/G339</f>
        <v>0.33333333333333331</v>
      </c>
      <c r="L339" s="12">
        <f>+F339/G339</f>
        <v>2.8571428571428571E-2</v>
      </c>
    </row>
    <row r="340" spans="3:12" ht="13.15" customHeight="1" x14ac:dyDescent="0.25">
      <c r="C340" s="22" t="s">
        <v>366</v>
      </c>
      <c r="D340" s="1">
        <v>601</v>
      </c>
      <c r="E340" s="1">
        <v>72</v>
      </c>
      <c r="F340" s="1">
        <v>15</v>
      </c>
      <c r="G340" s="14">
        <f>+D340+E340+F340</f>
        <v>688</v>
      </c>
      <c r="H340" s="1">
        <f>+D340+E340</f>
        <v>673</v>
      </c>
      <c r="I340" s="12">
        <f>+H340/G340</f>
        <v>0.97819767441860461</v>
      </c>
      <c r="J340" s="12">
        <f>+D340/G340</f>
        <v>0.87354651162790697</v>
      </c>
      <c r="K340" s="12">
        <f>+E340/G340</f>
        <v>0.10465116279069768</v>
      </c>
      <c r="L340" s="12">
        <f>+F340/G340</f>
        <v>2.1802325581395349E-2</v>
      </c>
    </row>
    <row r="341" spans="3:12" ht="13.15" customHeight="1" x14ac:dyDescent="0.25">
      <c r="C341" s="22" t="s">
        <v>393</v>
      </c>
      <c r="D341" s="1">
        <v>82</v>
      </c>
      <c r="E341" s="1">
        <v>29</v>
      </c>
      <c r="F341" s="1">
        <v>4</v>
      </c>
      <c r="G341" s="14">
        <f>+D341+E341+F341</f>
        <v>115</v>
      </c>
      <c r="H341" s="1">
        <f>+D341+E341</f>
        <v>111</v>
      </c>
      <c r="I341" s="12">
        <f>+H341/G341</f>
        <v>0.9652173913043478</v>
      </c>
      <c r="J341" s="12">
        <f>+D341/G341</f>
        <v>0.71304347826086956</v>
      </c>
      <c r="K341" s="12">
        <f>+E341/G341</f>
        <v>0.25217391304347825</v>
      </c>
      <c r="L341" s="12">
        <f>+F341/G341</f>
        <v>3.4782608695652174E-2</v>
      </c>
    </row>
    <row r="342" spans="3:12" ht="13.15" customHeight="1" x14ac:dyDescent="0.25">
      <c r="C342" s="22" t="s">
        <v>373</v>
      </c>
      <c r="D342" s="1">
        <v>433</v>
      </c>
      <c r="E342" s="1">
        <v>131</v>
      </c>
      <c r="F342" s="1">
        <v>10</v>
      </c>
      <c r="G342" s="14">
        <f>+D342+E342+F342</f>
        <v>574</v>
      </c>
      <c r="H342" s="1">
        <f>+D342+E342</f>
        <v>564</v>
      </c>
      <c r="I342" s="12">
        <f>+H342/G342</f>
        <v>0.98257839721254359</v>
      </c>
      <c r="J342" s="12">
        <f>+D342/G342</f>
        <v>0.75435540069686413</v>
      </c>
      <c r="K342" s="12">
        <f>+E342/G342</f>
        <v>0.22822299651567945</v>
      </c>
      <c r="L342" s="12">
        <f>+F342/G342</f>
        <v>1.7421602787456445E-2</v>
      </c>
    </row>
    <row r="343" spans="3:12" ht="13.15" customHeight="1" x14ac:dyDescent="0.25">
      <c r="C343" s="22" t="s">
        <v>376</v>
      </c>
      <c r="D343" s="1">
        <v>168</v>
      </c>
      <c r="E343" s="1">
        <v>95</v>
      </c>
      <c r="F343" s="1">
        <v>14</v>
      </c>
      <c r="G343" s="14">
        <f>+D343+E343+F343</f>
        <v>277</v>
      </c>
      <c r="H343" s="1">
        <f>+D343+E343</f>
        <v>263</v>
      </c>
      <c r="I343" s="12">
        <f>+H343/G343</f>
        <v>0.94945848375451258</v>
      </c>
      <c r="J343" s="12">
        <f>+D343/G343</f>
        <v>0.60649819494584833</v>
      </c>
      <c r="K343" s="12">
        <f>+E343/G343</f>
        <v>0.34296028880866425</v>
      </c>
      <c r="L343" s="12">
        <f>+F343/G343</f>
        <v>5.0541516245487361E-2</v>
      </c>
    </row>
    <row r="344" spans="3:12" ht="13.15" customHeight="1" x14ac:dyDescent="0.25">
      <c r="C344" s="22" t="s">
        <v>379</v>
      </c>
      <c r="D344" s="1">
        <v>200</v>
      </c>
      <c r="E344" s="1">
        <v>122</v>
      </c>
      <c r="F344" s="1">
        <v>10</v>
      </c>
      <c r="G344" s="14">
        <f>+D344+E344+F344</f>
        <v>332</v>
      </c>
      <c r="H344" s="1">
        <f>+D344+E344</f>
        <v>322</v>
      </c>
      <c r="I344" s="12">
        <f>+H344/G344</f>
        <v>0.96987951807228912</v>
      </c>
      <c r="J344" s="12">
        <f>+D344/G344</f>
        <v>0.60240963855421692</v>
      </c>
      <c r="K344" s="12">
        <f>+E344/G344</f>
        <v>0.36746987951807231</v>
      </c>
      <c r="L344" s="12">
        <f>+F344/G344</f>
        <v>3.0120481927710843E-2</v>
      </c>
    </row>
    <row r="345" spans="3:12" ht="13.15" customHeight="1" x14ac:dyDescent="0.25">
      <c r="C345" s="22" t="s">
        <v>381</v>
      </c>
      <c r="D345" s="1">
        <v>225</v>
      </c>
      <c r="E345" s="1">
        <v>64</v>
      </c>
      <c r="F345" s="1">
        <v>17</v>
      </c>
      <c r="G345" s="14">
        <f>+D345+E345+F345</f>
        <v>306</v>
      </c>
      <c r="H345" s="1">
        <f>+D345+E345</f>
        <v>289</v>
      </c>
      <c r="I345" s="12">
        <f>+H345/G345</f>
        <v>0.94444444444444442</v>
      </c>
      <c r="J345" s="12">
        <f>+D345/G345</f>
        <v>0.73529411764705888</v>
      </c>
      <c r="K345" s="12">
        <f>+E345/G345</f>
        <v>0.20915032679738563</v>
      </c>
      <c r="L345" s="12">
        <f>+F345/G345</f>
        <v>5.5555555555555552E-2</v>
      </c>
    </row>
    <row r="346" spans="3:12" ht="13.15" customHeight="1" x14ac:dyDescent="0.25">
      <c r="C346" s="22" t="s">
        <v>384</v>
      </c>
      <c r="D346" s="1">
        <v>180</v>
      </c>
      <c r="E346" s="1">
        <v>40</v>
      </c>
      <c r="F346" s="1">
        <v>7</v>
      </c>
      <c r="G346" s="14">
        <f>+D346+E346+F346</f>
        <v>227</v>
      </c>
      <c r="H346" s="1">
        <f>+D346+E346</f>
        <v>220</v>
      </c>
      <c r="I346" s="12">
        <f>+H346/G346</f>
        <v>0.96916299559471364</v>
      </c>
      <c r="J346" s="12">
        <f>+D346/G346</f>
        <v>0.79295154185022021</v>
      </c>
      <c r="K346" s="12">
        <f>+E346/G346</f>
        <v>0.1762114537444934</v>
      </c>
      <c r="L346" s="12">
        <f>+F346/G346</f>
        <v>3.0837004405286344E-2</v>
      </c>
    </row>
    <row r="347" spans="3:12" ht="13.15" customHeight="1" x14ac:dyDescent="0.25">
      <c r="C347" s="22" t="s">
        <v>385</v>
      </c>
      <c r="D347" s="1">
        <v>621</v>
      </c>
      <c r="E347" s="1">
        <v>157</v>
      </c>
      <c r="F347" s="1">
        <v>21</v>
      </c>
      <c r="G347" s="14">
        <f>+D347+E347+F347</f>
        <v>799</v>
      </c>
      <c r="H347" s="1">
        <f>+D347+E347</f>
        <v>778</v>
      </c>
      <c r="I347" s="12">
        <f>+H347/G347</f>
        <v>0.9737171464330413</v>
      </c>
      <c r="J347" s="12">
        <f>+D347/G347</f>
        <v>0.77722152690863577</v>
      </c>
      <c r="K347" s="12">
        <f>+E347/G347</f>
        <v>0.1964956195244055</v>
      </c>
      <c r="L347" s="12">
        <f>+F347/G347</f>
        <v>2.6282853566958697E-2</v>
      </c>
    </row>
    <row r="348" spans="3:12" ht="13.15" customHeight="1" x14ac:dyDescent="0.25">
      <c r="C348" s="22" t="s">
        <v>386</v>
      </c>
      <c r="D348" s="1">
        <v>151</v>
      </c>
      <c r="E348" s="1">
        <v>81</v>
      </c>
      <c r="F348" s="1">
        <v>7</v>
      </c>
      <c r="G348" s="14">
        <f>+D348+E348+F348</f>
        <v>239</v>
      </c>
      <c r="H348" s="1">
        <f>+D348+E348</f>
        <v>232</v>
      </c>
      <c r="I348" s="12">
        <f>+H348/G348</f>
        <v>0.97071129707112969</v>
      </c>
      <c r="J348" s="12">
        <f>+D348/G348</f>
        <v>0.63179916317991636</v>
      </c>
      <c r="K348" s="12">
        <f>+E348/G348</f>
        <v>0.33891213389121339</v>
      </c>
      <c r="L348" s="12">
        <f>+F348/G348</f>
        <v>2.9288702928870293E-2</v>
      </c>
    </row>
    <row r="349" spans="3:12" ht="13.15" customHeight="1" x14ac:dyDescent="0.25">
      <c r="C349" s="22" t="s">
        <v>387</v>
      </c>
      <c r="D349" s="1">
        <v>192</v>
      </c>
      <c r="E349" s="1">
        <v>84</v>
      </c>
      <c r="F349" s="1">
        <v>22</v>
      </c>
      <c r="G349" s="14">
        <f>+D349+E349+F349</f>
        <v>298</v>
      </c>
      <c r="H349" s="1">
        <f>+D349+E349</f>
        <v>276</v>
      </c>
      <c r="I349" s="12">
        <f>+H349/G349</f>
        <v>0.9261744966442953</v>
      </c>
      <c r="J349" s="12">
        <f>+D349/G349</f>
        <v>0.64429530201342278</v>
      </c>
      <c r="K349" s="12">
        <f>+E349/G349</f>
        <v>0.28187919463087246</v>
      </c>
      <c r="L349" s="12">
        <f>+F349/G349</f>
        <v>7.3825503355704702E-2</v>
      </c>
    </row>
    <row r="350" spans="3:12" ht="13.15" customHeight="1" x14ac:dyDescent="0.25">
      <c r="C350" s="22" t="s">
        <v>388</v>
      </c>
      <c r="D350" s="1">
        <v>292</v>
      </c>
      <c r="E350" s="1">
        <v>89</v>
      </c>
      <c r="F350" s="1">
        <v>13</v>
      </c>
      <c r="G350" s="14">
        <f>+D350+E350+F350</f>
        <v>394</v>
      </c>
      <c r="H350" s="1">
        <f>+D350+E350</f>
        <v>381</v>
      </c>
      <c r="I350" s="12">
        <f>+H350/G350</f>
        <v>0.96700507614213194</v>
      </c>
      <c r="J350" s="12">
        <f>+D350/G350</f>
        <v>0.74111675126903553</v>
      </c>
      <c r="K350" s="12">
        <f>+E350/G350</f>
        <v>0.22588832487309646</v>
      </c>
      <c r="L350" s="12">
        <f>+F350/G350</f>
        <v>3.2994923857868022E-2</v>
      </c>
    </row>
    <row r="351" spans="3:12" ht="13.15" customHeight="1" x14ac:dyDescent="0.25">
      <c r="C351" s="22" t="s">
        <v>423</v>
      </c>
      <c r="D351" s="1">
        <v>198</v>
      </c>
      <c r="E351" s="1">
        <v>123</v>
      </c>
      <c r="F351" s="1">
        <v>11</v>
      </c>
      <c r="G351" s="14">
        <f>+D351+E351+F351</f>
        <v>332</v>
      </c>
      <c r="H351" s="1">
        <f>+D351+E351</f>
        <v>321</v>
      </c>
      <c r="I351" s="12">
        <f>+H351/G351</f>
        <v>0.9668674698795181</v>
      </c>
      <c r="J351" s="12">
        <f>+D351/G351</f>
        <v>0.59638554216867468</v>
      </c>
      <c r="K351" s="12">
        <f>+E351/G351</f>
        <v>0.37048192771084337</v>
      </c>
      <c r="L351" s="12">
        <f>+F351/G351</f>
        <v>3.313253012048193E-2</v>
      </c>
    </row>
    <row r="352" spans="3:12" ht="13.15" customHeight="1" x14ac:dyDescent="0.25">
      <c r="C352" s="22" t="s">
        <v>425</v>
      </c>
      <c r="D352" s="1">
        <v>323</v>
      </c>
      <c r="E352" s="1">
        <v>138</v>
      </c>
      <c r="F352" s="1">
        <v>19</v>
      </c>
      <c r="G352" s="14">
        <f>+D352+E352+F352</f>
        <v>480</v>
      </c>
      <c r="H352" s="1">
        <f>+D352+E352</f>
        <v>461</v>
      </c>
      <c r="I352" s="12">
        <f>+H352/G352</f>
        <v>0.9604166666666667</v>
      </c>
      <c r="J352" s="12">
        <f>+D352/G352</f>
        <v>0.67291666666666672</v>
      </c>
      <c r="K352" s="12">
        <f>+E352/G352</f>
        <v>0.28749999999999998</v>
      </c>
      <c r="L352" s="12">
        <f>+F352/G352</f>
        <v>3.9583333333333331E-2</v>
      </c>
    </row>
    <row r="353" spans="3:12" ht="13.15" customHeight="1" x14ac:dyDescent="0.25">
      <c r="C353" s="22" t="s">
        <v>427</v>
      </c>
      <c r="D353" s="1">
        <v>499</v>
      </c>
      <c r="E353" s="1">
        <v>143</v>
      </c>
      <c r="F353" s="1">
        <v>12</v>
      </c>
      <c r="G353" s="14">
        <f>+D353+E353+F353</f>
        <v>654</v>
      </c>
      <c r="H353" s="1">
        <f>+D353+E353</f>
        <v>642</v>
      </c>
      <c r="I353" s="12">
        <f>+H353/G353</f>
        <v>0.98165137614678899</v>
      </c>
      <c r="J353" s="12">
        <f>+D353/G353</f>
        <v>0.76299694189602452</v>
      </c>
      <c r="K353" s="12">
        <f>+E353/G353</f>
        <v>0.21865443425076453</v>
      </c>
      <c r="L353" s="12">
        <f>+F353/G353</f>
        <v>1.834862385321101E-2</v>
      </c>
    </row>
    <row r="354" spans="3:12" ht="13.15" customHeight="1" x14ac:dyDescent="0.25">
      <c r="C354" s="22" t="s">
        <v>429</v>
      </c>
      <c r="D354" s="1">
        <v>206</v>
      </c>
      <c r="E354" s="1">
        <v>84</v>
      </c>
      <c r="F354" s="1">
        <v>6</v>
      </c>
      <c r="G354" s="14">
        <f>+D354+E354+F354</f>
        <v>296</v>
      </c>
      <c r="H354" s="1">
        <f>+D354+E354</f>
        <v>290</v>
      </c>
      <c r="I354" s="12">
        <f>+H354/G354</f>
        <v>0.97972972972972971</v>
      </c>
      <c r="J354" s="12">
        <f>+D354/G354</f>
        <v>0.69594594594594594</v>
      </c>
      <c r="K354" s="12">
        <f>+E354/G354</f>
        <v>0.28378378378378377</v>
      </c>
      <c r="L354" s="12">
        <f>+F354/G354</f>
        <v>2.0270270270270271E-2</v>
      </c>
    </row>
    <row r="355" spans="3:12" ht="13.15" customHeight="1" x14ac:dyDescent="0.25">
      <c r="C355" s="22" t="s">
        <v>430</v>
      </c>
      <c r="D355" s="1">
        <v>225</v>
      </c>
      <c r="E355" s="1">
        <v>91</v>
      </c>
      <c r="F355" s="1">
        <v>8</v>
      </c>
      <c r="G355" s="14">
        <f>+D355+E355+F355</f>
        <v>324</v>
      </c>
      <c r="H355" s="1">
        <f>+D355+E355</f>
        <v>316</v>
      </c>
      <c r="I355" s="12">
        <f>+H355/G355</f>
        <v>0.97530864197530864</v>
      </c>
      <c r="J355" s="12">
        <f>+D355/G355</f>
        <v>0.69444444444444442</v>
      </c>
      <c r="K355" s="12">
        <f>+E355/G355</f>
        <v>0.28086419753086422</v>
      </c>
      <c r="L355" s="12">
        <f>+F355/G355</f>
        <v>2.4691358024691357E-2</v>
      </c>
    </row>
    <row r="356" spans="3:12" ht="13.15" customHeight="1" x14ac:dyDescent="0.25">
      <c r="C356" s="22" t="s">
        <v>432</v>
      </c>
      <c r="D356" s="1">
        <v>229</v>
      </c>
      <c r="E356" s="1">
        <v>84</v>
      </c>
      <c r="F356" s="1">
        <v>32</v>
      </c>
      <c r="G356" s="14">
        <f>+D356+E356+F356</f>
        <v>345</v>
      </c>
      <c r="H356" s="1">
        <f>+D356+E356</f>
        <v>313</v>
      </c>
      <c r="I356" s="12">
        <f>+H356/G356</f>
        <v>0.90724637681159426</v>
      </c>
      <c r="J356" s="12">
        <f>+D356/G356</f>
        <v>0.663768115942029</v>
      </c>
      <c r="K356" s="12">
        <f>+E356/G356</f>
        <v>0.24347826086956523</v>
      </c>
      <c r="L356" s="12">
        <f>+F356/G356</f>
        <v>9.2753623188405798E-2</v>
      </c>
    </row>
    <row r="357" spans="3:12" ht="13.15" customHeight="1" x14ac:dyDescent="0.25">
      <c r="C357" s="22" t="s">
        <v>434</v>
      </c>
      <c r="D357" s="1">
        <v>288</v>
      </c>
      <c r="E357" s="1">
        <v>93</v>
      </c>
      <c r="F357" s="1">
        <v>10</v>
      </c>
      <c r="G357" s="14">
        <f>+D357+E357+F357</f>
        <v>391</v>
      </c>
      <c r="H357" s="1">
        <f>+D357+E357</f>
        <v>381</v>
      </c>
      <c r="I357" s="12">
        <f>+H357/G357</f>
        <v>0.97442455242966752</v>
      </c>
      <c r="J357" s="12">
        <f>+D357/G357</f>
        <v>0.73657289002557547</v>
      </c>
      <c r="K357" s="12">
        <f>+E357/G357</f>
        <v>0.23785166240409208</v>
      </c>
      <c r="L357" s="12">
        <f>+F357/G357</f>
        <v>2.557544757033248E-2</v>
      </c>
    </row>
    <row r="358" spans="3:12" ht="13.15" customHeight="1" x14ac:dyDescent="0.25">
      <c r="C358" s="22" t="s">
        <v>437</v>
      </c>
      <c r="D358" s="1">
        <v>550</v>
      </c>
      <c r="E358" s="1">
        <v>104</v>
      </c>
      <c r="F358" s="1">
        <v>11</v>
      </c>
      <c r="G358" s="14">
        <f>+D358+E358+F358</f>
        <v>665</v>
      </c>
      <c r="H358" s="1">
        <f>+D358+E358</f>
        <v>654</v>
      </c>
      <c r="I358" s="12">
        <f>+H358/G358</f>
        <v>0.98345864661654137</v>
      </c>
      <c r="J358" s="12">
        <f>+D358/G358</f>
        <v>0.82706766917293228</v>
      </c>
      <c r="K358" s="12">
        <f>+E358/G358</f>
        <v>0.15639097744360902</v>
      </c>
      <c r="L358" s="12">
        <f>+F358/G358</f>
        <v>1.6541353383458645E-2</v>
      </c>
    </row>
    <row r="359" spans="3:12" ht="13.15" customHeight="1" x14ac:dyDescent="0.25">
      <c r="C359" s="22" t="s">
        <v>438</v>
      </c>
      <c r="D359" s="1">
        <v>172</v>
      </c>
      <c r="E359" s="1">
        <v>96</v>
      </c>
      <c r="F359" s="1">
        <v>12</v>
      </c>
      <c r="G359" s="14">
        <f>+D359+E359+F359</f>
        <v>280</v>
      </c>
      <c r="H359" s="1">
        <f>+D359+E359</f>
        <v>268</v>
      </c>
      <c r="I359" s="12">
        <f>+H359/G359</f>
        <v>0.95714285714285718</v>
      </c>
      <c r="J359" s="12">
        <f>+D359/G359</f>
        <v>0.61428571428571432</v>
      </c>
      <c r="K359" s="12">
        <f>+E359/G359</f>
        <v>0.34285714285714286</v>
      </c>
      <c r="L359" s="12">
        <f>+F359/G359</f>
        <v>4.2857142857142858E-2</v>
      </c>
    </row>
    <row r="360" spans="3:12" ht="13.15" customHeight="1" x14ac:dyDescent="0.25">
      <c r="C360" s="22" t="s">
        <v>439</v>
      </c>
      <c r="D360" s="1">
        <v>524</v>
      </c>
      <c r="E360" s="1">
        <v>155</v>
      </c>
      <c r="F360" s="1">
        <v>29</v>
      </c>
      <c r="G360" s="14">
        <f>+D360+E360+F360</f>
        <v>708</v>
      </c>
      <c r="H360" s="1">
        <f>+D360+E360</f>
        <v>679</v>
      </c>
      <c r="I360" s="12">
        <f>+H360/G360</f>
        <v>0.95903954802259883</v>
      </c>
      <c r="J360" s="12">
        <f>+D360/G360</f>
        <v>0.74011299435028244</v>
      </c>
      <c r="K360" s="12">
        <f>+E360/G360</f>
        <v>0.21892655367231639</v>
      </c>
      <c r="L360" s="12">
        <f>+F360/G360</f>
        <v>4.0960451977401127E-2</v>
      </c>
    </row>
    <row r="361" spans="3:12" ht="13.15" customHeight="1" x14ac:dyDescent="0.25">
      <c r="C361" s="22" t="s">
        <v>440</v>
      </c>
      <c r="D361" s="1">
        <v>151</v>
      </c>
      <c r="E361" s="1">
        <v>64</v>
      </c>
      <c r="F361" s="1">
        <v>9</v>
      </c>
      <c r="G361" s="14">
        <f>+D361+E361+F361</f>
        <v>224</v>
      </c>
      <c r="H361" s="1">
        <f>+D361+E361</f>
        <v>215</v>
      </c>
      <c r="I361" s="12">
        <f>+H361/G361</f>
        <v>0.9598214285714286</v>
      </c>
      <c r="J361" s="12">
        <f>+D361/G361</f>
        <v>0.6741071428571429</v>
      </c>
      <c r="K361" s="12">
        <f>+E361/G361</f>
        <v>0.2857142857142857</v>
      </c>
      <c r="L361" s="12">
        <f>+F361/G361</f>
        <v>4.0178571428571432E-2</v>
      </c>
    </row>
    <row r="362" spans="3:12" ht="13.15" customHeight="1" x14ac:dyDescent="0.25">
      <c r="C362" s="22" t="s">
        <v>441</v>
      </c>
      <c r="D362" s="1">
        <v>299</v>
      </c>
      <c r="E362" s="1">
        <v>160</v>
      </c>
      <c r="F362" s="1">
        <v>23</v>
      </c>
      <c r="G362" s="14">
        <f>+D362+E362+F362</f>
        <v>482</v>
      </c>
      <c r="H362" s="1">
        <f>+D362+E362</f>
        <v>459</v>
      </c>
      <c r="I362" s="12">
        <f>+H362/G362</f>
        <v>0.9522821576763485</v>
      </c>
      <c r="J362" s="12">
        <f>+D362/G362</f>
        <v>0.6203319502074689</v>
      </c>
      <c r="K362" s="12">
        <f>+E362/G362</f>
        <v>0.33195020746887965</v>
      </c>
      <c r="L362" s="12">
        <f>+F362/G362</f>
        <v>4.7717842323651449E-2</v>
      </c>
    </row>
    <row r="363" spans="3:12" ht="13.15" customHeight="1" x14ac:dyDescent="0.25">
      <c r="C363" s="22" t="s">
        <v>442</v>
      </c>
      <c r="D363" s="1">
        <v>222</v>
      </c>
      <c r="E363" s="1">
        <v>51</v>
      </c>
      <c r="F363" s="1">
        <v>17</v>
      </c>
      <c r="G363" s="14">
        <f>+D363+E363+F363</f>
        <v>290</v>
      </c>
      <c r="H363" s="1">
        <f>+D363+E363</f>
        <v>273</v>
      </c>
      <c r="I363" s="12">
        <f>+H363/G363</f>
        <v>0.94137931034482758</v>
      </c>
      <c r="J363" s="12">
        <f>+D363/G363</f>
        <v>0.76551724137931032</v>
      </c>
      <c r="K363" s="12">
        <f>+E363/G363</f>
        <v>0.17586206896551723</v>
      </c>
      <c r="L363" s="12">
        <f>+F363/G363</f>
        <v>5.8620689655172413E-2</v>
      </c>
    </row>
    <row r="364" spans="3:12" ht="13.15" customHeight="1" x14ac:dyDescent="0.25">
      <c r="C364" s="22" t="s">
        <v>443</v>
      </c>
      <c r="D364" s="1">
        <v>369</v>
      </c>
      <c r="E364" s="1">
        <v>246</v>
      </c>
      <c r="F364" s="1">
        <v>43</v>
      </c>
      <c r="G364" s="14">
        <f>+D364+E364+F364</f>
        <v>658</v>
      </c>
      <c r="H364" s="1">
        <f>+D364+E364</f>
        <v>615</v>
      </c>
      <c r="I364" s="12">
        <f>+H364/G364</f>
        <v>0.93465045592705165</v>
      </c>
      <c r="J364" s="12">
        <f>+D364/G364</f>
        <v>0.56079027355623101</v>
      </c>
      <c r="K364" s="12">
        <f>+E364/G364</f>
        <v>0.37386018237082069</v>
      </c>
      <c r="L364" s="12">
        <f>+F364/G364</f>
        <v>6.5349544072948323E-2</v>
      </c>
    </row>
    <row r="365" spans="3:12" ht="13.15" customHeight="1" x14ac:dyDescent="0.25">
      <c r="C365" s="22" t="s">
        <v>444</v>
      </c>
      <c r="D365" s="1">
        <v>390</v>
      </c>
      <c r="E365" s="1">
        <v>237</v>
      </c>
      <c r="F365" s="1">
        <v>35</v>
      </c>
      <c r="G365" s="14">
        <f>+D365+E365+F365</f>
        <v>662</v>
      </c>
      <c r="H365" s="1">
        <f>+D365+E365</f>
        <v>627</v>
      </c>
      <c r="I365" s="12">
        <f>+H365/G365</f>
        <v>0.94712990936555896</v>
      </c>
      <c r="J365" s="12">
        <f>+D365/G365</f>
        <v>0.58912386706948638</v>
      </c>
      <c r="K365" s="12">
        <f>+E365/G365</f>
        <v>0.35800604229607252</v>
      </c>
      <c r="L365" s="12">
        <f>+F365/G365</f>
        <v>5.2870090634441085E-2</v>
      </c>
    </row>
    <row r="366" spans="3:12" ht="13.15" customHeight="1" x14ac:dyDescent="0.25">
      <c r="C366" s="22" t="s">
        <v>445</v>
      </c>
      <c r="D366" s="1">
        <v>296</v>
      </c>
      <c r="E366" s="1">
        <v>127</v>
      </c>
      <c r="F366" s="1">
        <v>21</v>
      </c>
      <c r="G366" s="14">
        <f>+D366+E366+F366</f>
        <v>444</v>
      </c>
      <c r="H366" s="1">
        <f>+D366+E366</f>
        <v>423</v>
      </c>
      <c r="I366" s="12">
        <f>+H366/G366</f>
        <v>0.95270270270270274</v>
      </c>
      <c r="J366" s="12">
        <f>+D366/G366</f>
        <v>0.66666666666666663</v>
      </c>
      <c r="K366" s="12">
        <f>+E366/G366</f>
        <v>0.28603603603603606</v>
      </c>
      <c r="L366" s="12">
        <f>+F366/G366</f>
        <v>4.72972972972973E-2</v>
      </c>
    </row>
    <row r="367" spans="3:12" x14ac:dyDescent="0.25">
      <c r="C367" s="1" t="s">
        <v>278</v>
      </c>
      <c r="D367" s="14">
        <f>+SUM(D288:D366)</f>
        <v>35915</v>
      </c>
      <c r="E367" s="14">
        <f>+SUM(E288:E366)</f>
        <v>7558</v>
      </c>
      <c r="F367" s="14">
        <f>+SUM(F288:F366)</f>
        <v>926</v>
      </c>
      <c r="G367" s="14">
        <f>+D367+E367+F367</f>
        <v>44399</v>
      </c>
      <c r="H367" s="1">
        <f>+D367+E367</f>
        <v>43473</v>
      </c>
      <c r="I367" s="12">
        <f>+H367/G367</f>
        <v>0.97914367440708128</v>
      </c>
      <c r="J367" s="12">
        <f>+D367/G367</f>
        <v>0.80891461519403585</v>
      </c>
      <c r="K367" s="12">
        <f>+E367/G367</f>
        <v>0.17022905921304535</v>
      </c>
      <c r="L367" s="12">
        <f>+F367/G367</f>
        <v>2.0856325592918758E-2</v>
      </c>
    </row>
    <row r="371" spans="2:14" ht="18.75" x14ac:dyDescent="0.3">
      <c r="B371" s="21" t="s">
        <v>280</v>
      </c>
    </row>
    <row r="373" spans="2:14" x14ac:dyDescent="0.25">
      <c r="B373" s="3" t="s">
        <v>4</v>
      </c>
      <c r="C373" t="s">
        <v>13</v>
      </c>
    </row>
    <row r="375" spans="2:14" x14ac:dyDescent="0.25">
      <c r="B375" s="3" t="s">
        <v>231</v>
      </c>
      <c r="C375" t="s">
        <v>471</v>
      </c>
      <c r="D375" t="s">
        <v>470</v>
      </c>
      <c r="E375" t="s">
        <v>469</v>
      </c>
      <c r="F375" s="3"/>
      <c r="G375" s="36"/>
      <c r="H375" s="36"/>
      <c r="I375" s="36"/>
      <c r="J375" s="36"/>
      <c r="K375" s="3"/>
      <c r="L375" s="3"/>
      <c r="M375" s="3"/>
      <c r="N375" s="3"/>
    </row>
    <row r="376" spans="2:14" x14ac:dyDescent="0.25">
      <c r="B376" s="4" t="s">
        <v>9</v>
      </c>
      <c r="C376">
        <v>450</v>
      </c>
      <c r="D376">
        <v>72</v>
      </c>
      <c r="E376">
        <v>14</v>
      </c>
      <c r="G376" s="4"/>
      <c r="K376" s="3"/>
      <c r="L376" s="3"/>
      <c r="M376" s="3"/>
      <c r="N376" s="3"/>
    </row>
    <row r="377" spans="2:14" x14ac:dyDescent="0.25">
      <c r="B377" s="4" t="s">
        <v>22</v>
      </c>
      <c r="C377">
        <v>329</v>
      </c>
      <c r="D377">
        <v>42</v>
      </c>
      <c r="E377">
        <v>1</v>
      </c>
      <c r="G377" s="4"/>
    </row>
    <row r="378" spans="2:14" x14ac:dyDescent="0.25">
      <c r="B378" s="4" t="s">
        <v>33</v>
      </c>
      <c r="C378">
        <v>650</v>
      </c>
      <c r="D378">
        <v>95</v>
      </c>
      <c r="E378">
        <v>14</v>
      </c>
      <c r="G378" s="4"/>
    </row>
    <row r="379" spans="2:14" x14ac:dyDescent="0.25">
      <c r="B379" s="4" t="s">
        <v>43</v>
      </c>
      <c r="C379">
        <v>710</v>
      </c>
      <c r="D379">
        <v>136</v>
      </c>
      <c r="E379">
        <v>12</v>
      </c>
      <c r="G379" s="4"/>
    </row>
    <row r="380" spans="2:14" x14ac:dyDescent="0.25">
      <c r="B380" s="4" t="s">
        <v>57</v>
      </c>
      <c r="C380">
        <v>990</v>
      </c>
      <c r="D380">
        <v>152</v>
      </c>
      <c r="E380">
        <v>8</v>
      </c>
      <c r="G380" s="4"/>
    </row>
    <row r="381" spans="2:14" x14ac:dyDescent="0.25">
      <c r="B381" s="4" t="s">
        <v>71</v>
      </c>
      <c r="C381">
        <v>810</v>
      </c>
      <c r="D381">
        <v>133</v>
      </c>
      <c r="E381">
        <v>18</v>
      </c>
      <c r="G381" s="4"/>
    </row>
    <row r="382" spans="2:14" x14ac:dyDescent="0.25">
      <c r="B382" s="4" t="s">
        <v>77</v>
      </c>
      <c r="C382">
        <v>910</v>
      </c>
      <c r="D382">
        <v>136</v>
      </c>
      <c r="E382">
        <v>8</v>
      </c>
      <c r="G382" s="4"/>
    </row>
    <row r="383" spans="2:14" x14ac:dyDescent="0.25">
      <c r="B383" s="4" t="s">
        <v>79</v>
      </c>
      <c r="C383">
        <v>197</v>
      </c>
      <c r="D383">
        <v>34</v>
      </c>
      <c r="E383">
        <v>0</v>
      </c>
      <c r="G383" s="4"/>
    </row>
    <row r="384" spans="2:14" x14ac:dyDescent="0.25">
      <c r="B384" s="4" t="s">
        <v>87</v>
      </c>
      <c r="C384">
        <v>237</v>
      </c>
      <c r="D384">
        <v>56</v>
      </c>
      <c r="E384">
        <v>2</v>
      </c>
      <c r="G384" s="4"/>
    </row>
    <row r="385" spans="2:7" x14ac:dyDescent="0.25">
      <c r="B385" s="4" t="s">
        <v>91</v>
      </c>
      <c r="C385">
        <v>610</v>
      </c>
      <c r="D385">
        <v>112</v>
      </c>
      <c r="E385">
        <v>7</v>
      </c>
      <c r="G385" s="4"/>
    </row>
    <row r="386" spans="2:7" x14ac:dyDescent="0.25">
      <c r="B386" s="4" t="s">
        <v>95</v>
      </c>
      <c r="C386">
        <v>890</v>
      </c>
      <c r="D386">
        <v>120</v>
      </c>
      <c r="E386">
        <v>7</v>
      </c>
      <c r="G386" s="4"/>
    </row>
    <row r="387" spans="2:7" x14ac:dyDescent="0.25">
      <c r="B387" s="4" t="s">
        <v>98</v>
      </c>
      <c r="C387">
        <v>860</v>
      </c>
      <c r="D387">
        <v>118</v>
      </c>
      <c r="E387">
        <v>4</v>
      </c>
      <c r="G387" s="4"/>
    </row>
    <row r="388" spans="2:7" x14ac:dyDescent="0.25">
      <c r="B388" s="4" t="s">
        <v>103</v>
      </c>
      <c r="C388">
        <v>1017</v>
      </c>
      <c r="D388">
        <v>171</v>
      </c>
      <c r="E388">
        <v>17</v>
      </c>
      <c r="G388" s="4"/>
    </row>
    <row r="389" spans="2:7" x14ac:dyDescent="0.25">
      <c r="B389" s="4" t="s">
        <v>115</v>
      </c>
      <c r="C389">
        <v>390</v>
      </c>
      <c r="D389">
        <v>93</v>
      </c>
      <c r="E389">
        <v>6</v>
      </c>
      <c r="G389" s="4"/>
    </row>
    <row r="390" spans="2:7" x14ac:dyDescent="0.25">
      <c r="B390" s="4" t="s">
        <v>122</v>
      </c>
      <c r="C390">
        <v>1200</v>
      </c>
      <c r="D390">
        <v>169</v>
      </c>
      <c r="E390">
        <v>6</v>
      </c>
      <c r="G390" s="4"/>
    </row>
    <row r="391" spans="2:7" x14ac:dyDescent="0.25">
      <c r="B391" s="4" t="s">
        <v>124</v>
      </c>
      <c r="C391">
        <v>810</v>
      </c>
      <c r="D391">
        <v>134</v>
      </c>
      <c r="E391">
        <v>10</v>
      </c>
      <c r="G391" s="4"/>
    </row>
    <row r="392" spans="2:7" x14ac:dyDescent="0.25">
      <c r="B392" s="4" t="s">
        <v>128</v>
      </c>
      <c r="C392">
        <v>560</v>
      </c>
      <c r="D392">
        <v>69</v>
      </c>
      <c r="E392">
        <v>5</v>
      </c>
      <c r="G392" s="4"/>
    </row>
    <row r="393" spans="2:7" x14ac:dyDescent="0.25">
      <c r="B393" s="4" t="s">
        <v>129</v>
      </c>
      <c r="C393">
        <v>389</v>
      </c>
      <c r="D393">
        <v>69</v>
      </c>
      <c r="E393">
        <v>16</v>
      </c>
      <c r="G393" s="4"/>
    </row>
    <row r="394" spans="2:7" x14ac:dyDescent="0.25">
      <c r="B394" s="4" t="s">
        <v>140</v>
      </c>
      <c r="C394">
        <v>184</v>
      </c>
      <c r="D394">
        <v>27</v>
      </c>
      <c r="E394">
        <v>5</v>
      </c>
      <c r="G394" s="4"/>
    </row>
    <row r="395" spans="2:7" x14ac:dyDescent="0.25">
      <c r="B395" s="4" t="s">
        <v>145</v>
      </c>
      <c r="C395">
        <v>130</v>
      </c>
      <c r="D395">
        <v>30</v>
      </c>
      <c r="E395">
        <v>2</v>
      </c>
      <c r="G395" s="4"/>
    </row>
    <row r="396" spans="2:7" x14ac:dyDescent="0.25">
      <c r="B396" s="4" t="s">
        <v>153</v>
      </c>
      <c r="C396">
        <v>268</v>
      </c>
      <c r="D396">
        <v>38</v>
      </c>
      <c r="E396">
        <v>12</v>
      </c>
      <c r="G396" s="4"/>
    </row>
    <row r="397" spans="2:7" x14ac:dyDescent="0.25">
      <c r="B397" s="4" t="s">
        <v>163</v>
      </c>
      <c r="C397">
        <v>99</v>
      </c>
      <c r="D397">
        <v>13</v>
      </c>
      <c r="E397">
        <v>0</v>
      </c>
      <c r="G397" s="4"/>
    </row>
    <row r="398" spans="2:7" x14ac:dyDescent="0.25">
      <c r="B398" s="4" t="s">
        <v>167</v>
      </c>
      <c r="C398">
        <v>212</v>
      </c>
      <c r="D398">
        <v>56</v>
      </c>
      <c r="E398">
        <v>10</v>
      </c>
      <c r="G398" s="4"/>
    </row>
    <row r="399" spans="2:7" x14ac:dyDescent="0.25">
      <c r="B399" s="4" t="s">
        <v>169</v>
      </c>
      <c r="C399">
        <v>439</v>
      </c>
      <c r="D399">
        <v>114</v>
      </c>
      <c r="E399">
        <v>15</v>
      </c>
      <c r="G399" s="4"/>
    </row>
    <row r="400" spans="2:7" x14ac:dyDescent="0.25">
      <c r="B400" s="4" t="s">
        <v>177</v>
      </c>
      <c r="C400">
        <v>249</v>
      </c>
      <c r="D400">
        <v>68</v>
      </c>
      <c r="E400">
        <v>11</v>
      </c>
      <c r="G400" s="4"/>
    </row>
    <row r="401" spans="2:7" x14ac:dyDescent="0.25">
      <c r="B401" s="4" t="s">
        <v>187</v>
      </c>
      <c r="C401">
        <v>337</v>
      </c>
      <c r="D401">
        <v>62</v>
      </c>
      <c r="E401">
        <v>4</v>
      </c>
      <c r="G401" s="4"/>
    </row>
    <row r="402" spans="2:7" x14ac:dyDescent="0.25">
      <c r="B402" s="4" t="s">
        <v>188</v>
      </c>
      <c r="C402">
        <v>198</v>
      </c>
      <c r="D402">
        <v>23</v>
      </c>
      <c r="E402">
        <v>9</v>
      </c>
      <c r="G402" s="4"/>
    </row>
    <row r="403" spans="2:7" x14ac:dyDescent="0.25">
      <c r="B403" s="4" t="s">
        <v>189</v>
      </c>
      <c r="C403">
        <v>18</v>
      </c>
      <c r="D403">
        <v>5</v>
      </c>
      <c r="E403">
        <v>1</v>
      </c>
      <c r="G403" s="4"/>
    </row>
    <row r="404" spans="2:7" x14ac:dyDescent="0.25">
      <c r="B404" s="4" t="s">
        <v>199</v>
      </c>
      <c r="C404">
        <v>257</v>
      </c>
      <c r="D404">
        <v>51</v>
      </c>
      <c r="E404">
        <v>6</v>
      </c>
      <c r="G404" s="4"/>
    </row>
    <row r="405" spans="2:7" x14ac:dyDescent="0.25">
      <c r="B405" s="4" t="s">
        <v>206</v>
      </c>
      <c r="C405">
        <v>199</v>
      </c>
      <c r="D405">
        <v>29</v>
      </c>
      <c r="E405">
        <v>11</v>
      </c>
      <c r="G405" s="4"/>
    </row>
    <row r="406" spans="2:7" x14ac:dyDescent="0.25">
      <c r="B406" s="4" t="s">
        <v>220</v>
      </c>
      <c r="C406">
        <v>79</v>
      </c>
      <c r="D406">
        <v>24</v>
      </c>
      <c r="E406">
        <v>8</v>
      </c>
      <c r="G406" s="4"/>
    </row>
    <row r="407" spans="2:7" x14ac:dyDescent="0.25">
      <c r="B407" s="4" t="s">
        <v>227</v>
      </c>
      <c r="C407">
        <v>450</v>
      </c>
      <c r="D407">
        <v>126</v>
      </c>
      <c r="E407">
        <v>19</v>
      </c>
      <c r="G407" s="4"/>
    </row>
    <row r="408" spans="2:7" x14ac:dyDescent="0.25">
      <c r="B408" s="4" t="s">
        <v>282</v>
      </c>
      <c r="C408">
        <v>204</v>
      </c>
      <c r="D408">
        <v>63</v>
      </c>
      <c r="E408">
        <v>13</v>
      </c>
      <c r="G408" s="4"/>
    </row>
    <row r="409" spans="2:7" x14ac:dyDescent="0.25">
      <c r="B409" s="4" t="s">
        <v>300</v>
      </c>
      <c r="C409">
        <v>88</v>
      </c>
      <c r="D409">
        <v>54</v>
      </c>
      <c r="E409">
        <v>13</v>
      </c>
      <c r="G409" s="4"/>
    </row>
    <row r="410" spans="2:7" x14ac:dyDescent="0.25">
      <c r="B410" s="4" t="s">
        <v>305</v>
      </c>
      <c r="C410">
        <v>105</v>
      </c>
      <c r="D410">
        <v>69</v>
      </c>
      <c r="E410">
        <v>14</v>
      </c>
      <c r="G410" s="4"/>
    </row>
    <row r="411" spans="2:7" x14ac:dyDescent="0.25">
      <c r="B411" s="4" t="s">
        <v>306</v>
      </c>
      <c r="C411">
        <v>119</v>
      </c>
      <c r="D411">
        <v>63</v>
      </c>
      <c r="E411">
        <v>2</v>
      </c>
      <c r="G411" s="4"/>
    </row>
    <row r="412" spans="2:7" x14ac:dyDescent="0.25">
      <c r="B412" s="4" t="s">
        <v>307</v>
      </c>
      <c r="C412">
        <v>340</v>
      </c>
      <c r="D412">
        <v>99</v>
      </c>
      <c r="E412">
        <v>19</v>
      </c>
      <c r="G412" s="4"/>
    </row>
    <row r="413" spans="2:7" x14ac:dyDescent="0.25">
      <c r="B413" s="4" t="s">
        <v>315</v>
      </c>
      <c r="C413">
        <v>135</v>
      </c>
      <c r="D413">
        <v>34</v>
      </c>
      <c r="E413">
        <v>15</v>
      </c>
      <c r="G413" s="4"/>
    </row>
    <row r="414" spans="2:7" x14ac:dyDescent="0.25">
      <c r="B414" s="4" t="s">
        <v>304</v>
      </c>
      <c r="C414">
        <v>182</v>
      </c>
      <c r="D414">
        <v>39</v>
      </c>
      <c r="E414">
        <v>7</v>
      </c>
      <c r="G414" s="4"/>
    </row>
    <row r="415" spans="2:7" x14ac:dyDescent="0.25">
      <c r="B415" s="4" t="s">
        <v>321</v>
      </c>
      <c r="C415">
        <v>161</v>
      </c>
      <c r="D415">
        <v>47</v>
      </c>
      <c r="E415">
        <v>4</v>
      </c>
      <c r="G415" s="4"/>
    </row>
    <row r="416" spans="2:7" x14ac:dyDescent="0.25">
      <c r="B416" s="4" t="s">
        <v>322</v>
      </c>
      <c r="C416">
        <v>277</v>
      </c>
      <c r="D416">
        <v>100</v>
      </c>
      <c r="E416">
        <v>20</v>
      </c>
      <c r="G416" s="4"/>
    </row>
    <row r="417" spans="2:7" x14ac:dyDescent="0.25">
      <c r="B417" s="4" t="s">
        <v>323</v>
      </c>
      <c r="C417">
        <v>181</v>
      </c>
      <c r="D417">
        <v>40</v>
      </c>
      <c r="E417">
        <v>2</v>
      </c>
      <c r="G417" s="4"/>
    </row>
    <row r="418" spans="2:7" x14ac:dyDescent="0.25">
      <c r="B418" s="4" t="s">
        <v>324</v>
      </c>
      <c r="C418">
        <v>158</v>
      </c>
      <c r="D418">
        <v>21</v>
      </c>
      <c r="E418">
        <v>7</v>
      </c>
      <c r="G418" s="4"/>
    </row>
    <row r="419" spans="2:7" x14ac:dyDescent="0.25">
      <c r="B419" s="4" t="s">
        <v>325</v>
      </c>
      <c r="C419">
        <v>137</v>
      </c>
      <c r="D419">
        <v>33</v>
      </c>
      <c r="E419">
        <v>3</v>
      </c>
      <c r="G419" s="4"/>
    </row>
    <row r="420" spans="2:7" x14ac:dyDescent="0.25">
      <c r="B420" s="4" t="s">
        <v>343</v>
      </c>
      <c r="C420">
        <v>65</v>
      </c>
      <c r="D420">
        <v>39</v>
      </c>
      <c r="E420">
        <v>4</v>
      </c>
      <c r="G420" s="4"/>
    </row>
    <row r="421" spans="2:7" x14ac:dyDescent="0.25">
      <c r="B421" s="4" t="s">
        <v>347</v>
      </c>
      <c r="C421">
        <v>314</v>
      </c>
      <c r="D421">
        <v>122</v>
      </c>
      <c r="E421">
        <v>28</v>
      </c>
      <c r="G421" s="4"/>
    </row>
    <row r="422" spans="2:7" x14ac:dyDescent="0.25">
      <c r="B422" s="4" t="s">
        <v>352</v>
      </c>
      <c r="C422">
        <v>443</v>
      </c>
      <c r="D422">
        <v>143</v>
      </c>
      <c r="E422">
        <v>33</v>
      </c>
      <c r="G422" s="4"/>
    </row>
    <row r="423" spans="2:7" x14ac:dyDescent="0.25">
      <c r="B423" s="4" t="s">
        <v>360</v>
      </c>
      <c r="C423">
        <v>98</v>
      </c>
      <c r="D423">
        <v>60</v>
      </c>
      <c r="E423">
        <v>25</v>
      </c>
      <c r="G423" s="4"/>
    </row>
    <row r="424" spans="2:7" x14ac:dyDescent="0.25">
      <c r="B424" s="4" t="s">
        <v>366</v>
      </c>
      <c r="C424">
        <v>417</v>
      </c>
      <c r="D424">
        <v>75</v>
      </c>
      <c r="E424">
        <v>28</v>
      </c>
      <c r="G424" s="4"/>
    </row>
    <row r="425" spans="2:7" x14ac:dyDescent="0.25">
      <c r="B425" s="4" t="s">
        <v>370</v>
      </c>
      <c r="C425">
        <v>257</v>
      </c>
      <c r="D425">
        <v>135</v>
      </c>
      <c r="E425">
        <v>13</v>
      </c>
      <c r="G425" s="4"/>
    </row>
    <row r="426" spans="2:7" x14ac:dyDescent="0.25">
      <c r="B426" s="4" t="s">
        <v>393</v>
      </c>
      <c r="C426">
        <v>120</v>
      </c>
      <c r="D426">
        <v>94</v>
      </c>
      <c r="E426">
        <v>12</v>
      </c>
      <c r="G426" s="4"/>
    </row>
    <row r="427" spans="2:7" x14ac:dyDescent="0.25">
      <c r="B427" s="4" t="s">
        <v>373</v>
      </c>
      <c r="C427">
        <v>252</v>
      </c>
      <c r="D427">
        <v>113</v>
      </c>
      <c r="E427">
        <v>25</v>
      </c>
      <c r="G427" s="4"/>
    </row>
    <row r="428" spans="2:7" x14ac:dyDescent="0.25">
      <c r="B428" s="4" t="s">
        <v>376</v>
      </c>
      <c r="C428">
        <v>340</v>
      </c>
      <c r="D428">
        <v>91</v>
      </c>
      <c r="E428">
        <v>8</v>
      </c>
      <c r="G428" s="4"/>
    </row>
    <row r="429" spans="2:7" x14ac:dyDescent="0.25">
      <c r="B429" s="4" t="s">
        <v>379</v>
      </c>
      <c r="C429">
        <v>191</v>
      </c>
      <c r="D429">
        <v>106</v>
      </c>
      <c r="E429">
        <v>12</v>
      </c>
      <c r="G429" s="4"/>
    </row>
    <row r="430" spans="2:7" x14ac:dyDescent="0.25">
      <c r="B430" s="4" t="s">
        <v>381</v>
      </c>
      <c r="C430">
        <v>292</v>
      </c>
      <c r="D430">
        <v>73</v>
      </c>
      <c r="E430">
        <v>21</v>
      </c>
      <c r="G430" s="4"/>
    </row>
    <row r="431" spans="2:7" x14ac:dyDescent="0.25">
      <c r="B431" s="4" t="s">
        <v>385</v>
      </c>
      <c r="C431">
        <v>35</v>
      </c>
      <c r="D431">
        <v>18</v>
      </c>
      <c r="E431">
        <v>4</v>
      </c>
      <c r="G431" s="4"/>
    </row>
    <row r="432" spans="2:7" x14ac:dyDescent="0.25">
      <c r="B432" s="4" t="s">
        <v>386</v>
      </c>
      <c r="C432">
        <v>188</v>
      </c>
      <c r="D432">
        <v>39</v>
      </c>
      <c r="E432">
        <v>6</v>
      </c>
      <c r="G432" s="4"/>
    </row>
    <row r="433" spans="2:10" x14ac:dyDescent="0.25">
      <c r="B433" s="4" t="s">
        <v>387</v>
      </c>
      <c r="C433">
        <v>86</v>
      </c>
      <c r="D433">
        <v>21</v>
      </c>
      <c r="E433">
        <v>9</v>
      </c>
      <c r="G433" s="4"/>
    </row>
    <row r="434" spans="2:10" x14ac:dyDescent="0.25">
      <c r="B434" s="4" t="s">
        <v>388</v>
      </c>
      <c r="C434">
        <v>148</v>
      </c>
      <c r="D434">
        <v>172</v>
      </c>
      <c r="E434">
        <v>28</v>
      </c>
      <c r="G434" s="4"/>
    </row>
    <row r="435" spans="2:10" x14ac:dyDescent="0.25">
      <c r="B435" s="4" t="s">
        <v>423</v>
      </c>
      <c r="C435">
        <v>176</v>
      </c>
      <c r="D435">
        <v>137</v>
      </c>
      <c r="E435">
        <v>8</v>
      </c>
      <c r="G435" s="4"/>
    </row>
    <row r="436" spans="2:10" x14ac:dyDescent="0.25">
      <c r="B436" s="4" t="s">
        <v>424</v>
      </c>
      <c r="C436">
        <v>119</v>
      </c>
      <c r="D436">
        <v>143</v>
      </c>
      <c r="E436">
        <v>16</v>
      </c>
      <c r="G436" s="4"/>
    </row>
    <row r="437" spans="2:10" x14ac:dyDescent="0.25">
      <c r="B437" s="4" t="s">
        <v>425</v>
      </c>
      <c r="C437">
        <v>83</v>
      </c>
      <c r="D437">
        <v>46</v>
      </c>
      <c r="E437">
        <v>7</v>
      </c>
      <c r="G437" s="4"/>
    </row>
    <row r="438" spans="2:10" x14ac:dyDescent="0.25">
      <c r="B438" s="4" t="s">
        <v>427</v>
      </c>
      <c r="C438">
        <v>68</v>
      </c>
      <c r="D438">
        <v>40</v>
      </c>
      <c r="E438">
        <v>8</v>
      </c>
      <c r="G438" s="4"/>
    </row>
    <row r="439" spans="2:10" x14ac:dyDescent="0.25">
      <c r="B439" s="4" t="s">
        <v>429</v>
      </c>
      <c r="C439">
        <v>114</v>
      </c>
      <c r="D439">
        <v>60</v>
      </c>
      <c r="E439">
        <v>8</v>
      </c>
      <c r="G439" s="75"/>
      <c r="H439" s="36"/>
      <c r="I439" s="36"/>
      <c r="J439" s="36"/>
    </row>
    <row r="440" spans="2:10" x14ac:dyDescent="0.25">
      <c r="B440" s="4" t="s">
        <v>430</v>
      </c>
      <c r="C440">
        <v>566</v>
      </c>
      <c r="D440">
        <v>221</v>
      </c>
      <c r="E440">
        <v>30</v>
      </c>
    </row>
    <row r="441" spans="2:10" x14ac:dyDescent="0.25">
      <c r="B441" s="4" t="s">
        <v>432</v>
      </c>
      <c r="C441">
        <v>550</v>
      </c>
      <c r="D441">
        <v>204</v>
      </c>
      <c r="E441">
        <v>20</v>
      </c>
    </row>
    <row r="442" spans="2:10" x14ac:dyDescent="0.25">
      <c r="B442" s="4" t="s">
        <v>434</v>
      </c>
      <c r="C442">
        <v>60</v>
      </c>
      <c r="D442">
        <v>15</v>
      </c>
      <c r="E442">
        <v>3</v>
      </c>
    </row>
    <row r="443" spans="2:10" x14ac:dyDescent="0.25">
      <c r="B443" s="4" t="s">
        <v>437</v>
      </c>
      <c r="C443">
        <v>62</v>
      </c>
      <c r="D443">
        <v>94</v>
      </c>
      <c r="E443">
        <v>2</v>
      </c>
    </row>
    <row r="444" spans="2:10" x14ac:dyDescent="0.25">
      <c r="B444" s="4" t="s">
        <v>438</v>
      </c>
      <c r="C444">
        <v>237</v>
      </c>
      <c r="D444">
        <v>82</v>
      </c>
      <c r="E444">
        <v>26</v>
      </c>
    </row>
    <row r="445" spans="2:10" x14ac:dyDescent="0.25">
      <c r="B445" s="4" t="s">
        <v>439</v>
      </c>
      <c r="C445">
        <v>169</v>
      </c>
      <c r="D445">
        <v>79</v>
      </c>
      <c r="E445">
        <v>33</v>
      </c>
    </row>
    <row r="446" spans="2:10" x14ac:dyDescent="0.25">
      <c r="B446" s="4" t="s">
        <v>440</v>
      </c>
      <c r="C446">
        <v>78</v>
      </c>
      <c r="D446">
        <v>52</v>
      </c>
      <c r="E446">
        <v>20</v>
      </c>
    </row>
    <row r="447" spans="2:10" x14ac:dyDescent="0.25">
      <c r="B447" s="4" t="s">
        <v>441</v>
      </c>
      <c r="C447">
        <v>213</v>
      </c>
      <c r="D447">
        <v>153</v>
      </c>
      <c r="E447">
        <v>54</v>
      </c>
    </row>
    <row r="448" spans="2:10" x14ac:dyDescent="0.25">
      <c r="B448" s="4" t="s">
        <v>442</v>
      </c>
      <c r="C448">
        <v>15</v>
      </c>
      <c r="D448">
        <v>8</v>
      </c>
      <c r="E448">
        <v>2</v>
      </c>
    </row>
    <row r="449" spans="2:12" x14ac:dyDescent="0.25">
      <c r="B449" s="4" t="s">
        <v>443</v>
      </c>
      <c r="C449">
        <v>57</v>
      </c>
      <c r="D449">
        <v>60</v>
      </c>
      <c r="E449">
        <v>17</v>
      </c>
    </row>
    <row r="450" spans="2:12" x14ac:dyDescent="0.25">
      <c r="B450" s="4" t="s">
        <v>444</v>
      </c>
      <c r="C450">
        <v>410</v>
      </c>
      <c r="D450">
        <v>157</v>
      </c>
      <c r="E450">
        <v>38</v>
      </c>
    </row>
    <row r="451" spans="2:12" x14ac:dyDescent="0.25">
      <c r="B451" s="4" t="s">
        <v>445</v>
      </c>
      <c r="C451">
        <v>308</v>
      </c>
      <c r="D451">
        <v>105</v>
      </c>
      <c r="E451">
        <v>46</v>
      </c>
    </row>
    <row r="452" spans="2:12" x14ac:dyDescent="0.25">
      <c r="B452" s="4" t="s">
        <v>233</v>
      </c>
      <c r="C452">
        <v>23746</v>
      </c>
      <c r="D452">
        <v>6196</v>
      </c>
      <c r="E452">
        <v>981</v>
      </c>
    </row>
    <row r="454" spans="2:12" ht="18.75" x14ac:dyDescent="0.3">
      <c r="B454" s="4"/>
      <c r="C454" s="21" t="s">
        <v>280</v>
      </c>
    </row>
    <row r="455" spans="2:12" x14ac:dyDescent="0.25">
      <c r="B455" s="4"/>
    </row>
    <row r="458" spans="2:12" ht="30" x14ac:dyDescent="0.25">
      <c r="C458" s="17" t="s">
        <v>231</v>
      </c>
      <c r="D458" s="18" t="s">
        <v>270</v>
      </c>
      <c r="E458" s="18" t="s">
        <v>271</v>
      </c>
      <c r="F458" s="18" t="s">
        <v>239</v>
      </c>
      <c r="G458" s="18" t="s">
        <v>272</v>
      </c>
      <c r="H458" s="18" t="s">
        <v>273</v>
      </c>
      <c r="I458" s="18" t="s">
        <v>274</v>
      </c>
      <c r="J458" s="18" t="s">
        <v>275</v>
      </c>
      <c r="K458" s="18" t="s">
        <v>276</v>
      </c>
      <c r="L458" s="18" t="s">
        <v>277</v>
      </c>
    </row>
    <row r="459" spans="2:12" x14ac:dyDescent="0.25">
      <c r="C459" s="22" t="s">
        <v>9</v>
      </c>
      <c r="D459" s="1">
        <v>450</v>
      </c>
      <c r="E459" s="1">
        <v>72</v>
      </c>
      <c r="F459" s="1">
        <v>14</v>
      </c>
      <c r="G459" s="14">
        <f>+D459+E459+F459</f>
        <v>536</v>
      </c>
      <c r="H459" s="1">
        <f>+D459+E459</f>
        <v>522</v>
      </c>
      <c r="I459" s="12">
        <f>+H459/G459</f>
        <v>0.97388059701492535</v>
      </c>
      <c r="J459" s="12">
        <f>+D459/G459</f>
        <v>0.83955223880597019</v>
      </c>
      <c r="K459" s="12">
        <f>+E459/G459</f>
        <v>0.13432835820895522</v>
      </c>
      <c r="L459" s="12">
        <f>+F459/G459</f>
        <v>2.6119402985074626E-2</v>
      </c>
    </row>
    <row r="460" spans="2:12" x14ac:dyDescent="0.25">
      <c r="C460" s="22" t="s">
        <v>22</v>
      </c>
      <c r="D460" s="1">
        <v>329</v>
      </c>
      <c r="E460" s="1">
        <v>42</v>
      </c>
      <c r="F460" s="1">
        <v>1</v>
      </c>
      <c r="G460" s="14">
        <f>+D460+E460+F460</f>
        <v>372</v>
      </c>
      <c r="H460" s="1">
        <f>+D460+E460</f>
        <v>371</v>
      </c>
      <c r="I460" s="12">
        <f>+H460/G460</f>
        <v>0.99731182795698925</v>
      </c>
      <c r="J460" s="12">
        <f>+D460/G460</f>
        <v>0.88440860215053763</v>
      </c>
      <c r="K460" s="12">
        <f>+E460/G460</f>
        <v>0.11290322580645161</v>
      </c>
      <c r="L460" s="12">
        <f>+F460/G460</f>
        <v>2.6881720430107529E-3</v>
      </c>
    </row>
    <row r="461" spans="2:12" x14ac:dyDescent="0.25">
      <c r="C461" s="22" t="s">
        <v>33</v>
      </c>
      <c r="D461" s="1">
        <v>650</v>
      </c>
      <c r="E461" s="1">
        <v>95</v>
      </c>
      <c r="F461" s="1">
        <v>14</v>
      </c>
      <c r="G461" s="14">
        <f>+D461+E461+F461</f>
        <v>759</v>
      </c>
      <c r="H461" s="1">
        <f>+D461+E461</f>
        <v>745</v>
      </c>
      <c r="I461" s="12">
        <f>+H461/G461</f>
        <v>0.98155467720685108</v>
      </c>
      <c r="J461" s="12">
        <f>+D461/G461</f>
        <v>0.85638998682476941</v>
      </c>
      <c r="K461" s="12">
        <f>+E461/G461</f>
        <v>0.12516469038208169</v>
      </c>
      <c r="L461" s="12">
        <f>+F461/G461</f>
        <v>1.844532279314888E-2</v>
      </c>
    </row>
    <row r="462" spans="2:12" x14ac:dyDescent="0.25">
      <c r="C462" s="22" t="s">
        <v>43</v>
      </c>
      <c r="D462" s="1">
        <v>710</v>
      </c>
      <c r="E462" s="1">
        <v>136</v>
      </c>
      <c r="F462" s="1">
        <v>12</v>
      </c>
      <c r="G462" s="14">
        <f>+D462+E462+F462</f>
        <v>858</v>
      </c>
      <c r="H462" s="1">
        <f>+D462+E462</f>
        <v>846</v>
      </c>
      <c r="I462" s="12">
        <f>+H462/G462</f>
        <v>0.98601398601398604</v>
      </c>
      <c r="J462" s="12">
        <f>+D462/G462</f>
        <v>0.82750582750582746</v>
      </c>
      <c r="K462" s="12">
        <f>+E462/G462</f>
        <v>0.1585081585081585</v>
      </c>
      <c r="L462" s="12">
        <f>+F462/G462</f>
        <v>1.3986013986013986E-2</v>
      </c>
    </row>
    <row r="463" spans="2:12" x14ac:dyDescent="0.25">
      <c r="C463" s="22" t="s">
        <v>57</v>
      </c>
      <c r="D463" s="1">
        <v>990</v>
      </c>
      <c r="E463" s="1">
        <v>152</v>
      </c>
      <c r="F463" s="1">
        <v>8</v>
      </c>
      <c r="G463" s="14">
        <f>+D463+E463+F463</f>
        <v>1150</v>
      </c>
      <c r="H463" s="1">
        <f>+D463+E463</f>
        <v>1142</v>
      </c>
      <c r="I463" s="12">
        <f>+H463/G463</f>
        <v>0.99304347826086958</v>
      </c>
      <c r="J463" s="12">
        <f>+D463/G463</f>
        <v>0.86086956521739133</v>
      </c>
      <c r="K463" s="12">
        <f>+E463/G463</f>
        <v>0.13217391304347825</v>
      </c>
      <c r="L463" s="12">
        <f>+F463/G463</f>
        <v>6.956521739130435E-3</v>
      </c>
    </row>
    <row r="464" spans="2:12" x14ac:dyDescent="0.25">
      <c r="C464" s="22" t="s">
        <v>71</v>
      </c>
      <c r="D464" s="1">
        <v>810</v>
      </c>
      <c r="E464" s="1">
        <v>133</v>
      </c>
      <c r="F464" s="1">
        <v>18</v>
      </c>
      <c r="G464" s="14">
        <f>+D464+E464+F464</f>
        <v>961</v>
      </c>
      <c r="H464" s="1">
        <f>+D464+E464</f>
        <v>943</v>
      </c>
      <c r="I464" s="12">
        <f>+H464/G464</f>
        <v>0.98126951092611858</v>
      </c>
      <c r="J464" s="12">
        <f>+D464/G464</f>
        <v>0.8428720083246618</v>
      </c>
      <c r="K464" s="12">
        <f>+E464/G464</f>
        <v>0.13839750260145681</v>
      </c>
      <c r="L464" s="12">
        <f>+F464/G464</f>
        <v>1.8730489073881373E-2</v>
      </c>
    </row>
    <row r="465" spans="3:12" x14ac:dyDescent="0.25">
      <c r="C465" s="22" t="s">
        <v>77</v>
      </c>
      <c r="D465" s="1">
        <v>910</v>
      </c>
      <c r="E465" s="1">
        <v>136</v>
      </c>
      <c r="F465" s="1">
        <v>8</v>
      </c>
      <c r="G465" s="14">
        <f>+D465+E465+F465</f>
        <v>1054</v>
      </c>
      <c r="H465" s="1">
        <f>+D465+E465</f>
        <v>1046</v>
      </c>
      <c r="I465" s="12">
        <f>+H465/G465</f>
        <v>0.99240986717267554</v>
      </c>
      <c r="J465" s="12">
        <f>+D465/G465</f>
        <v>0.86337760910815942</v>
      </c>
      <c r="K465" s="12">
        <f>+E465/G465</f>
        <v>0.12903225806451613</v>
      </c>
      <c r="L465" s="12">
        <f>+F465/G465</f>
        <v>7.5901328273244783E-3</v>
      </c>
    </row>
    <row r="466" spans="3:12" x14ac:dyDescent="0.25">
      <c r="C466" s="22" t="s">
        <v>79</v>
      </c>
      <c r="D466" s="1">
        <v>197</v>
      </c>
      <c r="E466" s="1">
        <v>34</v>
      </c>
      <c r="F466" s="1">
        <v>0</v>
      </c>
      <c r="G466" s="14">
        <f>+D466+E466+F466</f>
        <v>231</v>
      </c>
      <c r="H466" s="1">
        <f>+D466+E466</f>
        <v>231</v>
      </c>
      <c r="I466" s="12">
        <f>+H466/G466</f>
        <v>1</v>
      </c>
      <c r="J466" s="12">
        <f>+D466/G466</f>
        <v>0.8528138528138528</v>
      </c>
      <c r="K466" s="12">
        <f>+E466/G466</f>
        <v>0.1471861471861472</v>
      </c>
      <c r="L466" s="12">
        <f>+F466/G466</f>
        <v>0</v>
      </c>
    </row>
    <row r="467" spans="3:12" x14ac:dyDescent="0.25">
      <c r="C467" s="22" t="s">
        <v>87</v>
      </c>
      <c r="D467" s="1">
        <v>237</v>
      </c>
      <c r="E467" s="1">
        <v>56</v>
      </c>
      <c r="F467" s="1">
        <v>2</v>
      </c>
      <c r="G467" s="14">
        <f>+D467+E467+F467</f>
        <v>295</v>
      </c>
      <c r="H467" s="1">
        <f>+D467+E467</f>
        <v>293</v>
      </c>
      <c r="I467" s="12">
        <f>+H467/G467</f>
        <v>0.99322033898305084</v>
      </c>
      <c r="J467" s="12">
        <f>+D467/G467</f>
        <v>0.80338983050847457</v>
      </c>
      <c r="K467" s="12">
        <f>+E467/G467</f>
        <v>0.18983050847457628</v>
      </c>
      <c r="L467" s="12">
        <f>+F467/G467</f>
        <v>6.7796610169491523E-3</v>
      </c>
    </row>
    <row r="468" spans="3:12" x14ac:dyDescent="0.25">
      <c r="C468" s="22" t="s">
        <v>91</v>
      </c>
      <c r="D468" s="1">
        <v>610</v>
      </c>
      <c r="E468" s="1">
        <v>112</v>
      </c>
      <c r="F468" s="1">
        <v>7</v>
      </c>
      <c r="G468" s="14">
        <f>+D468+E468+F468</f>
        <v>729</v>
      </c>
      <c r="H468" s="1">
        <f>+D468+E468</f>
        <v>722</v>
      </c>
      <c r="I468" s="12">
        <f>+H468/G468</f>
        <v>0.99039780521262</v>
      </c>
      <c r="J468" s="12">
        <f>+D468/G468</f>
        <v>0.83676268861454051</v>
      </c>
      <c r="K468" s="12">
        <f>+E468/G468</f>
        <v>0.15363511659807957</v>
      </c>
      <c r="L468" s="12">
        <f>+F468/G468</f>
        <v>9.6021947873799734E-3</v>
      </c>
    </row>
    <row r="469" spans="3:12" x14ac:dyDescent="0.25">
      <c r="C469" s="22" t="s">
        <v>95</v>
      </c>
      <c r="D469" s="1">
        <v>890</v>
      </c>
      <c r="E469" s="1">
        <v>120</v>
      </c>
      <c r="F469" s="1">
        <v>7</v>
      </c>
      <c r="G469" s="14">
        <f>+D469+E469+F469</f>
        <v>1017</v>
      </c>
      <c r="H469" s="1">
        <f>+D469+E469</f>
        <v>1010</v>
      </c>
      <c r="I469" s="12">
        <f>+H469/G469</f>
        <v>0.99311701081612591</v>
      </c>
      <c r="J469" s="12">
        <f>+D469/G469</f>
        <v>0.87512291052114066</v>
      </c>
      <c r="K469" s="12">
        <f>+E469/G469</f>
        <v>0.11799410029498525</v>
      </c>
      <c r="L469" s="12">
        <f>+F469/G469</f>
        <v>6.8829891838741398E-3</v>
      </c>
    </row>
    <row r="470" spans="3:12" x14ac:dyDescent="0.25">
      <c r="C470" s="22" t="s">
        <v>98</v>
      </c>
      <c r="D470" s="1">
        <v>860</v>
      </c>
      <c r="E470" s="1">
        <v>118</v>
      </c>
      <c r="F470" s="1">
        <v>4</v>
      </c>
      <c r="G470" s="14">
        <f>+D470+E470+F470</f>
        <v>982</v>
      </c>
      <c r="H470" s="1">
        <f>+D470+E470</f>
        <v>978</v>
      </c>
      <c r="I470" s="12">
        <f>+H470/G470</f>
        <v>0.99592668024439923</v>
      </c>
      <c r="J470" s="12">
        <f>+D470/G470</f>
        <v>0.87576374745417518</v>
      </c>
      <c r="K470" s="12">
        <f>+E470/G470</f>
        <v>0.12016293279022404</v>
      </c>
      <c r="L470" s="12">
        <f>+F470/G470</f>
        <v>4.0733197556008143E-3</v>
      </c>
    </row>
    <row r="471" spans="3:12" x14ac:dyDescent="0.25">
      <c r="C471" s="22" t="s">
        <v>103</v>
      </c>
      <c r="D471" s="1">
        <v>1017</v>
      </c>
      <c r="E471" s="1">
        <v>171</v>
      </c>
      <c r="F471" s="1">
        <v>17</v>
      </c>
      <c r="G471" s="14">
        <f>+D471+E471+F471</f>
        <v>1205</v>
      </c>
      <c r="H471" s="1">
        <f>+D471+E471</f>
        <v>1188</v>
      </c>
      <c r="I471" s="12">
        <f>+H471/G471</f>
        <v>0.98589211618257266</v>
      </c>
      <c r="J471" s="12">
        <f>+D471/G471</f>
        <v>0.84398340248962656</v>
      </c>
      <c r="K471" s="12">
        <f>+E471/G471</f>
        <v>0.14190871369294605</v>
      </c>
      <c r="L471" s="12">
        <f>+F471/G471</f>
        <v>1.4107883817427386E-2</v>
      </c>
    </row>
    <row r="472" spans="3:12" x14ac:dyDescent="0.25">
      <c r="C472" s="22" t="s">
        <v>115</v>
      </c>
      <c r="D472" s="1">
        <v>390</v>
      </c>
      <c r="E472" s="1">
        <v>93</v>
      </c>
      <c r="F472" s="1">
        <v>6</v>
      </c>
      <c r="G472" s="14">
        <f>+D472+E472+F472</f>
        <v>489</v>
      </c>
      <c r="H472" s="1">
        <f>+D472+E472</f>
        <v>483</v>
      </c>
      <c r="I472" s="12">
        <f>+H472/G472</f>
        <v>0.98773006134969321</v>
      </c>
      <c r="J472" s="12">
        <f>+D472/G472</f>
        <v>0.7975460122699386</v>
      </c>
      <c r="K472" s="12">
        <f>+E472/G472</f>
        <v>0.19018404907975461</v>
      </c>
      <c r="L472" s="12">
        <f>+F472/G472</f>
        <v>1.2269938650306749E-2</v>
      </c>
    </row>
    <row r="473" spans="3:12" x14ac:dyDescent="0.25">
      <c r="C473" s="22" t="s">
        <v>122</v>
      </c>
      <c r="D473" s="1">
        <v>1200</v>
      </c>
      <c r="E473" s="1">
        <v>169</v>
      </c>
      <c r="F473" s="1">
        <v>6</v>
      </c>
      <c r="G473" s="14">
        <f>+D473+E473+F473</f>
        <v>1375</v>
      </c>
      <c r="H473" s="1">
        <f>+D473+E473</f>
        <v>1369</v>
      </c>
      <c r="I473" s="12">
        <f>+H473/G473</f>
        <v>0.99563636363636365</v>
      </c>
      <c r="J473" s="12">
        <f>+D473/G473</f>
        <v>0.87272727272727268</v>
      </c>
      <c r="K473" s="12">
        <f>+E473/G473</f>
        <v>0.12290909090909091</v>
      </c>
      <c r="L473" s="12">
        <f>+F473/G473</f>
        <v>4.3636363636363638E-3</v>
      </c>
    </row>
    <row r="474" spans="3:12" x14ac:dyDescent="0.25">
      <c r="C474" s="22" t="s">
        <v>124</v>
      </c>
      <c r="D474" s="1">
        <v>810</v>
      </c>
      <c r="E474" s="1">
        <v>134</v>
      </c>
      <c r="F474" s="1">
        <v>10</v>
      </c>
      <c r="G474" s="14">
        <f>+D474+E474+F474</f>
        <v>954</v>
      </c>
      <c r="H474" s="1">
        <f>+D474+E474</f>
        <v>944</v>
      </c>
      <c r="I474" s="12">
        <f>+H474/G474</f>
        <v>0.98951781970649899</v>
      </c>
      <c r="J474" s="12">
        <f>+D474/G474</f>
        <v>0.84905660377358494</v>
      </c>
      <c r="K474" s="12">
        <f>+E474/G474</f>
        <v>0.14046121593291405</v>
      </c>
      <c r="L474" s="12">
        <f>+F474/G474</f>
        <v>1.0482180293501049E-2</v>
      </c>
    </row>
    <row r="475" spans="3:12" x14ac:dyDescent="0.25">
      <c r="C475" s="22" t="s">
        <v>128</v>
      </c>
      <c r="D475" s="1">
        <v>560</v>
      </c>
      <c r="E475" s="1">
        <v>69</v>
      </c>
      <c r="F475" s="1">
        <v>5</v>
      </c>
      <c r="G475" s="14">
        <f>+D475+E475+F475</f>
        <v>634</v>
      </c>
      <c r="H475" s="1">
        <f>+D475+E475</f>
        <v>629</v>
      </c>
      <c r="I475" s="12">
        <f>+H475/G475</f>
        <v>0.99211356466876977</v>
      </c>
      <c r="J475" s="12">
        <f>+D475/G475</f>
        <v>0.88328075709779175</v>
      </c>
      <c r="K475" s="12">
        <f>+E475/G475</f>
        <v>0.10883280757097792</v>
      </c>
      <c r="L475" s="12">
        <f>+F475/G475</f>
        <v>7.8864353312302835E-3</v>
      </c>
    </row>
    <row r="476" spans="3:12" x14ac:dyDescent="0.25">
      <c r="C476" s="22" t="s">
        <v>129</v>
      </c>
      <c r="D476" s="1">
        <v>389</v>
      </c>
      <c r="E476" s="1">
        <v>69</v>
      </c>
      <c r="F476" s="1">
        <v>16</v>
      </c>
      <c r="G476" s="14">
        <f>+D476+E476+F476</f>
        <v>474</v>
      </c>
      <c r="H476" s="1">
        <f>+D476+E476</f>
        <v>458</v>
      </c>
      <c r="I476" s="12">
        <f>+H476/G476</f>
        <v>0.96624472573839659</v>
      </c>
      <c r="J476" s="12">
        <f>+D476/G476</f>
        <v>0.82067510548523204</v>
      </c>
      <c r="K476" s="12">
        <f>+E476/G476</f>
        <v>0.14556962025316456</v>
      </c>
      <c r="L476" s="12">
        <f>+F476/G476</f>
        <v>3.3755274261603373E-2</v>
      </c>
    </row>
    <row r="477" spans="3:12" x14ac:dyDescent="0.25">
      <c r="C477" s="22" t="s">
        <v>140</v>
      </c>
      <c r="D477" s="1">
        <v>184</v>
      </c>
      <c r="E477" s="1">
        <v>27</v>
      </c>
      <c r="F477" s="1">
        <v>5</v>
      </c>
      <c r="G477" s="14">
        <f>+D477+E477+F477</f>
        <v>216</v>
      </c>
      <c r="H477" s="1">
        <f>+D477+E477</f>
        <v>211</v>
      </c>
      <c r="I477" s="12">
        <f>+H477/G477</f>
        <v>0.97685185185185186</v>
      </c>
      <c r="J477" s="12">
        <f>+D477/G477</f>
        <v>0.85185185185185186</v>
      </c>
      <c r="K477" s="12">
        <f>+E477/G477</f>
        <v>0.125</v>
      </c>
      <c r="L477" s="12">
        <f>+F477/G477</f>
        <v>2.3148148148148147E-2</v>
      </c>
    </row>
    <row r="478" spans="3:12" x14ac:dyDescent="0.25">
      <c r="C478" s="22" t="s">
        <v>145</v>
      </c>
      <c r="D478" s="1">
        <v>130</v>
      </c>
      <c r="E478" s="1">
        <v>30</v>
      </c>
      <c r="F478" s="1">
        <v>2</v>
      </c>
      <c r="G478" s="14">
        <f>+D478+E478+F478</f>
        <v>162</v>
      </c>
      <c r="H478" s="1">
        <f>+D478+E478</f>
        <v>160</v>
      </c>
      <c r="I478" s="12">
        <f>+H478/G478</f>
        <v>0.98765432098765427</v>
      </c>
      <c r="J478" s="12">
        <f>+D478/G478</f>
        <v>0.80246913580246915</v>
      </c>
      <c r="K478" s="12">
        <f>+E478/G478</f>
        <v>0.18518518518518517</v>
      </c>
      <c r="L478" s="12">
        <f>+F478/G478</f>
        <v>1.2345679012345678E-2</v>
      </c>
    </row>
    <row r="479" spans="3:12" x14ac:dyDescent="0.25">
      <c r="C479" s="22" t="s">
        <v>153</v>
      </c>
      <c r="D479" s="1">
        <v>268</v>
      </c>
      <c r="E479" s="1">
        <v>38</v>
      </c>
      <c r="F479" s="1">
        <v>12</v>
      </c>
      <c r="G479" s="14">
        <f>+D479+E479+F479</f>
        <v>318</v>
      </c>
      <c r="H479" s="1">
        <f>+D479+E479</f>
        <v>306</v>
      </c>
      <c r="I479" s="12">
        <f>+H479/G479</f>
        <v>0.96226415094339623</v>
      </c>
      <c r="J479" s="12">
        <f>+D479/G479</f>
        <v>0.84276729559748431</v>
      </c>
      <c r="K479" s="12">
        <f>+E479/G479</f>
        <v>0.11949685534591195</v>
      </c>
      <c r="L479" s="12">
        <f>+F479/G479</f>
        <v>3.7735849056603772E-2</v>
      </c>
    </row>
    <row r="480" spans="3:12" x14ac:dyDescent="0.25">
      <c r="C480" s="22" t="s">
        <v>163</v>
      </c>
      <c r="D480" s="1">
        <v>99</v>
      </c>
      <c r="E480" s="1">
        <v>13</v>
      </c>
      <c r="F480" s="1">
        <v>0</v>
      </c>
      <c r="G480" s="14">
        <f>+D480+E480+F480</f>
        <v>112</v>
      </c>
      <c r="H480" s="1">
        <f>+D480+E480</f>
        <v>112</v>
      </c>
      <c r="I480" s="12">
        <f>+H480/G480</f>
        <v>1</v>
      </c>
      <c r="J480" s="12">
        <f>+D480/G480</f>
        <v>0.8839285714285714</v>
      </c>
      <c r="K480" s="12">
        <f>+E480/G480</f>
        <v>0.11607142857142858</v>
      </c>
      <c r="L480" s="12">
        <f>+F480/G480</f>
        <v>0</v>
      </c>
    </row>
    <row r="481" spans="3:12" x14ac:dyDescent="0.25">
      <c r="C481" s="22" t="s">
        <v>167</v>
      </c>
      <c r="D481" s="1">
        <v>212</v>
      </c>
      <c r="E481" s="1">
        <v>56</v>
      </c>
      <c r="F481" s="1">
        <v>10</v>
      </c>
      <c r="G481" s="14">
        <f>+D481+E481+F481</f>
        <v>278</v>
      </c>
      <c r="H481" s="1">
        <f>+D481+E481</f>
        <v>268</v>
      </c>
      <c r="I481" s="12">
        <f>+H481/G481</f>
        <v>0.96402877697841727</v>
      </c>
      <c r="J481" s="12">
        <f>+D481/G481</f>
        <v>0.76258992805755399</v>
      </c>
      <c r="K481" s="12">
        <f>+E481/G481</f>
        <v>0.20143884892086331</v>
      </c>
      <c r="L481" s="12">
        <f>+F481/G481</f>
        <v>3.5971223021582732E-2</v>
      </c>
    </row>
    <row r="482" spans="3:12" x14ac:dyDescent="0.25">
      <c r="C482" s="22" t="s">
        <v>169</v>
      </c>
      <c r="D482" s="1">
        <v>439</v>
      </c>
      <c r="E482" s="1">
        <v>114</v>
      </c>
      <c r="F482" s="1">
        <v>15</v>
      </c>
      <c r="G482" s="14">
        <f>+D482+E482+F482</f>
        <v>568</v>
      </c>
      <c r="H482" s="1">
        <f>+D482+E482</f>
        <v>553</v>
      </c>
      <c r="I482" s="12">
        <f>+H482/G482</f>
        <v>0.97359154929577463</v>
      </c>
      <c r="J482" s="12">
        <f>+D482/G482</f>
        <v>0.772887323943662</v>
      </c>
      <c r="K482" s="12">
        <f>+E482/G482</f>
        <v>0.20070422535211269</v>
      </c>
      <c r="L482" s="12">
        <f>+F482/G482</f>
        <v>2.6408450704225352E-2</v>
      </c>
    </row>
    <row r="483" spans="3:12" x14ac:dyDescent="0.25">
      <c r="C483" s="22" t="s">
        <v>177</v>
      </c>
      <c r="D483" s="1">
        <v>249</v>
      </c>
      <c r="E483" s="1">
        <v>68</v>
      </c>
      <c r="F483" s="1">
        <v>11</v>
      </c>
      <c r="G483" s="14">
        <f>+D483+E483+F483</f>
        <v>328</v>
      </c>
      <c r="H483" s="1">
        <f>+D483+E483</f>
        <v>317</v>
      </c>
      <c r="I483" s="12">
        <f>+H483/G483</f>
        <v>0.96646341463414631</v>
      </c>
      <c r="J483" s="12">
        <f>+D483/G483</f>
        <v>0.75914634146341464</v>
      </c>
      <c r="K483" s="12">
        <f>+E483/G483</f>
        <v>0.2073170731707317</v>
      </c>
      <c r="L483" s="12">
        <f>+F483/G483</f>
        <v>3.3536585365853661E-2</v>
      </c>
    </row>
    <row r="484" spans="3:12" x14ac:dyDescent="0.25">
      <c r="C484" s="22" t="s">
        <v>187</v>
      </c>
      <c r="D484" s="1">
        <v>337</v>
      </c>
      <c r="E484" s="1">
        <v>62</v>
      </c>
      <c r="F484" s="1">
        <v>4</v>
      </c>
      <c r="G484" s="14">
        <f>+D484+E484+F484</f>
        <v>403</v>
      </c>
      <c r="H484" s="1">
        <f>+D484+E484</f>
        <v>399</v>
      </c>
      <c r="I484" s="12">
        <f>+H484/G484</f>
        <v>0.99007444168734493</v>
      </c>
      <c r="J484" s="12">
        <f>+D484/G484</f>
        <v>0.83622828784119108</v>
      </c>
      <c r="K484" s="12">
        <f>+E484/G484</f>
        <v>0.15384615384615385</v>
      </c>
      <c r="L484" s="12">
        <f>+F484/G484</f>
        <v>9.9255583126550868E-3</v>
      </c>
    </row>
    <row r="485" spans="3:12" x14ac:dyDescent="0.25">
      <c r="C485" s="22" t="s">
        <v>188</v>
      </c>
      <c r="D485" s="1">
        <v>198</v>
      </c>
      <c r="E485" s="1">
        <v>23</v>
      </c>
      <c r="F485" s="1">
        <v>9</v>
      </c>
      <c r="G485" s="14">
        <f>+D485+E485+F485</f>
        <v>230</v>
      </c>
      <c r="H485" s="1">
        <f>+D485+E485</f>
        <v>221</v>
      </c>
      <c r="I485" s="12">
        <f>+H485/G485</f>
        <v>0.96086956521739131</v>
      </c>
      <c r="J485" s="12">
        <f>+D485/G485</f>
        <v>0.86086956521739133</v>
      </c>
      <c r="K485" s="12">
        <f>+E485/G485</f>
        <v>0.1</v>
      </c>
      <c r="L485" s="12">
        <f>+F485/G485</f>
        <v>3.9130434782608699E-2</v>
      </c>
    </row>
    <row r="486" spans="3:12" x14ac:dyDescent="0.25">
      <c r="C486" s="22" t="s">
        <v>189</v>
      </c>
      <c r="D486" s="1">
        <v>18</v>
      </c>
      <c r="E486" s="1">
        <v>5</v>
      </c>
      <c r="F486" s="1">
        <v>1</v>
      </c>
      <c r="G486" s="14">
        <f>+D486+E486+F486</f>
        <v>24</v>
      </c>
      <c r="H486" s="1">
        <f>+D486+E486</f>
        <v>23</v>
      </c>
      <c r="I486" s="12">
        <f>+H486/G486</f>
        <v>0.95833333333333337</v>
      </c>
      <c r="J486" s="12">
        <f>+D486/G486</f>
        <v>0.75</v>
      </c>
      <c r="K486" s="12">
        <f>+E486/G486</f>
        <v>0.20833333333333334</v>
      </c>
      <c r="L486" s="12">
        <f>+F486/G486</f>
        <v>4.1666666666666664E-2</v>
      </c>
    </row>
    <row r="487" spans="3:12" x14ac:dyDescent="0.25">
      <c r="C487" s="22" t="s">
        <v>199</v>
      </c>
      <c r="D487" s="1">
        <v>257</v>
      </c>
      <c r="E487" s="1">
        <v>51</v>
      </c>
      <c r="F487" s="1">
        <v>6</v>
      </c>
      <c r="G487" s="14">
        <f>+D487+E487+F487</f>
        <v>314</v>
      </c>
      <c r="H487" s="1">
        <f>+D487+E487</f>
        <v>308</v>
      </c>
      <c r="I487" s="12">
        <f>+H487/G487</f>
        <v>0.98089171974522293</v>
      </c>
      <c r="J487" s="12">
        <f>+D487/G487</f>
        <v>0.81847133757961787</v>
      </c>
      <c r="K487" s="12">
        <f>+E487/G487</f>
        <v>0.16242038216560509</v>
      </c>
      <c r="L487" s="12">
        <f>+F487/G487</f>
        <v>1.9108280254777069E-2</v>
      </c>
    </row>
    <row r="488" spans="3:12" x14ac:dyDescent="0.25">
      <c r="C488" s="22" t="s">
        <v>206</v>
      </c>
      <c r="D488" s="1">
        <v>199</v>
      </c>
      <c r="E488" s="1">
        <v>29</v>
      </c>
      <c r="F488" s="1">
        <v>11</v>
      </c>
      <c r="G488" s="14">
        <f>+D488+E488+F488</f>
        <v>239</v>
      </c>
      <c r="H488" s="1">
        <f>+D488+E488</f>
        <v>228</v>
      </c>
      <c r="I488" s="12">
        <f>+H488/G488</f>
        <v>0.95397489539748959</v>
      </c>
      <c r="J488" s="12">
        <f>+D488/G488</f>
        <v>0.83263598326359833</v>
      </c>
      <c r="K488" s="12">
        <f>+E488/G488</f>
        <v>0.12133891213389121</v>
      </c>
      <c r="L488" s="12">
        <f>+F488/G488</f>
        <v>4.6025104602510462E-2</v>
      </c>
    </row>
    <row r="489" spans="3:12" x14ac:dyDescent="0.25">
      <c r="C489" s="22" t="s">
        <v>220</v>
      </c>
      <c r="D489" s="1">
        <v>79</v>
      </c>
      <c r="E489" s="1">
        <v>24</v>
      </c>
      <c r="F489" s="1">
        <v>8</v>
      </c>
      <c r="G489" s="14">
        <f>+D489+E489+F489</f>
        <v>111</v>
      </c>
      <c r="H489" s="1">
        <f>+D489+E489</f>
        <v>103</v>
      </c>
      <c r="I489" s="12">
        <f>+H489/G489</f>
        <v>0.92792792792792789</v>
      </c>
      <c r="J489" s="12">
        <f>+D489/G489</f>
        <v>0.71171171171171166</v>
      </c>
      <c r="K489" s="12">
        <f>+E489/G489</f>
        <v>0.21621621621621623</v>
      </c>
      <c r="L489" s="12">
        <f>+F489/G489</f>
        <v>7.2072072072072071E-2</v>
      </c>
    </row>
    <row r="490" spans="3:12" x14ac:dyDescent="0.25">
      <c r="C490" s="22" t="s">
        <v>227</v>
      </c>
      <c r="D490" s="1">
        <v>450</v>
      </c>
      <c r="E490" s="1">
        <v>126</v>
      </c>
      <c r="F490" s="1">
        <v>19</v>
      </c>
      <c r="G490" s="14">
        <f>+D490+E490+F490</f>
        <v>595</v>
      </c>
      <c r="H490" s="1">
        <f>+D490+E490</f>
        <v>576</v>
      </c>
      <c r="I490" s="12">
        <f>+H490/G490</f>
        <v>0.9680672268907563</v>
      </c>
      <c r="J490" s="12">
        <f>+D490/G490</f>
        <v>0.75630252100840334</v>
      </c>
      <c r="K490" s="12">
        <f>+E490/G490</f>
        <v>0.21176470588235294</v>
      </c>
      <c r="L490" s="12">
        <f>+F490/G490</f>
        <v>3.1932773109243695E-2</v>
      </c>
    </row>
    <row r="491" spans="3:12" x14ac:dyDescent="0.25">
      <c r="C491" s="22" t="s">
        <v>282</v>
      </c>
      <c r="D491" s="1">
        <v>204</v>
      </c>
      <c r="E491" s="1">
        <v>63</v>
      </c>
      <c r="F491" s="1">
        <v>13</v>
      </c>
      <c r="G491" s="14">
        <f>+D491+E491+F491</f>
        <v>280</v>
      </c>
      <c r="H491" s="1">
        <f>+D491+E491</f>
        <v>267</v>
      </c>
      <c r="I491" s="12">
        <f>+H491/G491</f>
        <v>0.95357142857142863</v>
      </c>
      <c r="J491" s="12">
        <f>+D491/G491</f>
        <v>0.72857142857142854</v>
      </c>
      <c r="K491" s="12">
        <f>+E491/G491</f>
        <v>0.22500000000000001</v>
      </c>
      <c r="L491" s="12">
        <f>+F491/G491</f>
        <v>4.642857142857143E-2</v>
      </c>
    </row>
    <row r="492" spans="3:12" x14ac:dyDescent="0.25">
      <c r="C492" s="22" t="s">
        <v>300</v>
      </c>
      <c r="D492" s="1">
        <v>88</v>
      </c>
      <c r="E492" s="1">
        <v>54</v>
      </c>
      <c r="F492" s="1">
        <v>13</v>
      </c>
      <c r="G492" s="14">
        <f>+D492+E492+F492</f>
        <v>155</v>
      </c>
      <c r="H492" s="1">
        <f>+D492+E492</f>
        <v>142</v>
      </c>
      <c r="I492" s="12">
        <f>+H492/G492</f>
        <v>0.91612903225806452</v>
      </c>
      <c r="J492" s="12">
        <f>+D492/G492</f>
        <v>0.56774193548387097</v>
      </c>
      <c r="K492" s="12">
        <f>+E492/G492</f>
        <v>0.34838709677419355</v>
      </c>
      <c r="L492" s="12">
        <f>+F492/G492</f>
        <v>8.387096774193549E-2</v>
      </c>
    </row>
    <row r="493" spans="3:12" x14ac:dyDescent="0.25">
      <c r="C493" s="22" t="s">
        <v>305</v>
      </c>
      <c r="D493" s="1">
        <v>105</v>
      </c>
      <c r="E493" s="1">
        <v>69</v>
      </c>
      <c r="F493" s="1">
        <v>14</v>
      </c>
      <c r="G493" s="14">
        <f>+D493+E493+F493</f>
        <v>188</v>
      </c>
      <c r="H493" s="1">
        <f>+D493+E493</f>
        <v>174</v>
      </c>
      <c r="I493" s="12">
        <f>+H493/G493</f>
        <v>0.92553191489361697</v>
      </c>
      <c r="J493" s="12">
        <f>+D493/G493</f>
        <v>0.55851063829787229</v>
      </c>
      <c r="K493" s="12">
        <f>+E493/G493</f>
        <v>0.36702127659574468</v>
      </c>
      <c r="L493" s="12">
        <f>+F493/G493</f>
        <v>7.4468085106382975E-2</v>
      </c>
    </row>
    <row r="494" spans="3:12" x14ac:dyDescent="0.25">
      <c r="C494" s="22" t="s">
        <v>306</v>
      </c>
      <c r="D494" s="1">
        <v>119</v>
      </c>
      <c r="E494" s="1">
        <v>63</v>
      </c>
      <c r="F494" s="1">
        <v>2</v>
      </c>
      <c r="G494" s="14">
        <f>+D494+E494+F494</f>
        <v>184</v>
      </c>
      <c r="H494" s="1">
        <f>+D494+E494</f>
        <v>182</v>
      </c>
      <c r="I494" s="12">
        <f>+H494/G494</f>
        <v>0.98913043478260865</v>
      </c>
      <c r="J494" s="12">
        <f>+D494/G494</f>
        <v>0.64673913043478259</v>
      </c>
      <c r="K494" s="12">
        <f>+E494/G494</f>
        <v>0.34239130434782611</v>
      </c>
      <c r="L494" s="12">
        <f>+F494/G494</f>
        <v>1.0869565217391304E-2</v>
      </c>
    </row>
    <row r="495" spans="3:12" x14ac:dyDescent="0.25">
      <c r="C495" s="22" t="s">
        <v>307</v>
      </c>
      <c r="D495" s="1">
        <v>340</v>
      </c>
      <c r="E495" s="1">
        <v>99</v>
      </c>
      <c r="F495" s="1">
        <v>19</v>
      </c>
      <c r="G495" s="14">
        <f>+D495+E495+F495</f>
        <v>458</v>
      </c>
      <c r="H495" s="1">
        <f>+D495+E495</f>
        <v>439</v>
      </c>
      <c r="I495" s="12">
        <f>+H495/G495</f>
        <v>0.95851528384279472</v>
      </c>
      <c r="J495" s="12">
        <f>+D495/G495</f>
        <v>0.74235807860262004</v>
      </c>
      <c r="K495" s="12">
        <f>+E495/G495</f>
        <v>0.21615720524017468</v>
      </c>
      <c r="L495" s="12">
        <f>+F495/G495</f>
        <v>4.148471615720524E-2</v>
      </c>
    </row>
    <row r="496" spans="3:12" x14ac:dyDescent="0.25">
      <c r="C496" s="22" t="s">
        <v>315</v>
      </c>
      <c r="D496" s="1">
        <v>135</v>
      </c>
      <c r="E496" s="1">
        <v>34</v>
      </c>
      <c r="F496" s="1">
        <v>15</v>
      </c>
      <c r="G496" s="14">
        <f>+D496+E496+F496</f>
        <v>184</v>
      </c>
      <c r="H496" s="1">
        <f>+D496+E496</f>
        <v>169</v>
      </c>
      <c r="I496" s="12">
        <f>+H496/G496</f>
        <v>0.91847826086956519</v>
      </c>
      <c r="J496" s="12">
        <f>+D496/G496</f>
        <v>0.73369565217391308</v>
      </c>
      <c r="K496" s="12">
        <f>+E496/G496</f>
        <v>0.18478260869565216</v>
      </c>
      <c r="L496" s="12">
        <f>+F496/G496</f>
        <v>8.1521739130434784E-2</v>
      </c>
    </row>
    <row r="497" spans="3:12" x14ac:dyDescent="0.25">
      <c r="C497" s="22" t="s">
        <v>304</v>
      </c>
      <c r="D497" s="1">
        <v>182</v>
      </c>
      <c r="E497" s="1">
        <v>39</v>
      </c>
      <c r="F497" s="1">
        <v>7</v>
      </c>
      <c r="G497" s="14">
        <f>+D497+E497+F497</f>
        <v>228</v>
      </c>
      <c r="H497" s="1">
        <f>+D497+E497</f>
        <v>221</v>
      </c>
      <c r="I497" s="12">
        <f>+H497/G497</f>
        <v>0.9692982456140351</v>
      </c>
      <c r="J497" s="12">
        <f>+D497/G497</f>
        <v>0.79824561403508776</v>
      </c>
      <c r="K497" s="12">
        <f>+E497/G497</f>
        <v>0.17105263157894737</v>
      </c>
      <c r="L497" s="12">
        <f>+F497/G497</f>
        <v>3.0701754385964911E-2</v>
      </c>
    </row>
    <row r="498" spans="3:12" x14ac:dyDescent="0.25">
      <c r="C498" s="22" t="s">
        <v>321</v>
      </c>
      <c r="D498" s="1">
        <v>161</v>
      </c>
      <c r="E498" s="1">
        <v>47</v>
      </c>
      <c r="F498" s="1">
        <v>4</v>
      </c>
      <c r="G498" s="14">
        <f>+D498+E498+F498</f>
        <v>212</v>
      </c>
      <c r="H498" s="1">
        <f>+D498+E498</f>
        <v>208</v>
      </c>
      <c r="I498" s="12">
        <f>+H498/G498</f>
        <v>0.98113207547169812</v>
      </c>
      <c r="J498" s="12">
        <f>+D498/G498</f>
        <v>0.75943396226415094</v>
      </c>
      <c r="K498" s="12">
        <f>+E498/G498</f>
        <v>0.22169811320754718</v>
      </c>
      <c r="L498" s="12">
        <f>+F498/G498</f>
        <v>1.8867924528301886E-2</v>
      </c>
    </row>
    <row r="499" spans="3:12" x14ac:dyDescent="0.25">
      <c r="C499" s="22" t="s">
        <v>322</v>
      </c>
      <c r="D499" s="1">
        <v>277</v>
      </c>
      <c r="E499" s="1">
        <v>100</v>
      </c>
      <c r="F499" s="1">
        <v>20</v>
      </c>
      <c r="G499" s="14">
        <f>+D499+E499+F499</f>
        <v>397</v>
      </c>
      <c r="H499" s="1">
        <f>+D499+E499</f>
        <v>377</v>
      </c>
      <c r="I499" s="12">
        <f>+H499/G499</f>
        <v>0.94962216624685136</v>
      </c>
      <c r="J499" s="12">
        <f>+D499/G499</f>
        <v>0.69773299748110829</v>
      </c>
      <c r="K499" s="12">
        <f>+E499/G499</f>
        <v>0.25188916876574308</v>
      </c>
      <c r="L499" s="12">
        <f>+F499/G499</f>
        <v>5.0377833753148617E-2</v>
      </c>
    </row>
    <row r="500" spans="3:12" x14ac:dyDescent="0.25">
      <c r="C500" s="22" t="s">
        <v>323</v>
      </c>
      <c r="D500" s="1">
        <v>181</v>
      </c>
      <c r="E500" s="1">
        <v>40</v>
      </c>
      <c r="F500" s="1">
        <v>2</v>
      </c>
      <c r="G500" s="14">
        <f>+D500+E500+F500</f>
        <v>223</v>
      </c>
      <c r="H500" s="1">
        <f>+D500+E500</f>
        <v>221</v>
      </c>
      <c r="I500" s="12">
        <f>+H500/G500</f>
        <v>0.99103139013452912</v>
      </c>
      <c r="J500" s="12">
        <f>+D500/G500</f>
        <v>0.81165919282511212</v>
      </c>
      <c r="K500" s="12">
        <f>+E500/G500</f>
        <v>0.17937219730941703</v>
      </c>
      <c r="L500" s="12">
        <f>+F500/G500</f>
        <v>8.9686098654708519E-3</v>
      </c>
    </row>
    <row r="501" spans="3:12" x14ac:dyDescent="0.25">
      <c r="C501" s="22" t="s">
        <v>324</v>
      </c>
      <c r="D501" s="1">
        <v>158</v>
      </c>
      <c r="E501" s="1">
        <v>21</v>
      </c>
      <c r="F501" s="1">
        <v>7</v>
      </c>
      <c r="G501" s="14">
        <f>+D501+E501+F501</f>
        <v>186</v>
      </c>
      <c r="H501" s="1">
        <f>+D501+E501</f>
        <v>179</v>
      </c>
      <c r="I501" s="12">
        <f>+H501/G501</f>
        <v>0.9623655913978495</v>
      </c>
      <c r="J501" s="12">
        <f>+D501/G501</f>
        <v>0.84946236559139787</v>
      </c>
      <c r="K501" s="12">
        <f>+E501/G501</f>
        <v>0.11290322580645161</v>
      </c>
      <c r="L501" s="12">
        <f>+F501/G501</f>
        <v>3.7634408602150539E-2</v>
      </c>
    </row>
    <row r="502" spans="3:12" x14ac:dyDescent="0.25">
      <c r="C502" s="22" t="s">
        <v>325</v>
      </c>
      <c r="D502" s="1">
        <v>137</v>
      </c>
      <c r="E502" s="1">
        <v>33</v>
      </c>
      <c r="F502" s="1">
        <v>3</v>
      </c>
      <c r="G502" s="14">
        <f>+D502+E502+F502</f>
        <v>173</v>
      </c>
      <c r="H502" s="1">
        <f>+D502+E502</f>
        <v>170</v>
      </c>
      <c r="I502" s="12">
        <f>+H502/G502</f>
        <v>0.98265895953757221</v>
      </c>
      <c r="J502" s="12">
        <f>+D502/G502</f>
        <v>0.79190751445086704</v>
      </c>
      <c r="K502" s="12">
        <f>+E502/G502</f>
        <v>0.19075144508670519</v>
      </c>
      <c r="L502" s="12">
        <f>+F502/G502</f>
        <v>1.7341040462427744E-2</v>
      </c>
    </row>
    <row r="503" spans="3:12" x14ac:dyDescent="0.25">
      <c r="C503" s="22" t="s">
        <v>343</v>
      </c>
      <c r="D503" s="1">
        <v>65</v>
      </c>
      <c r="E503" s="1">
        <v>39</v>
      </c>
      <c r="F503" s="1">
        <v>4</v>
      </c>
      <c r="G503" s="14">
        <f>+D503+E503+F503</f>
        <v>108</v>
      </c>
      <c r="H503" s="1">
        <f>+D503+E503</f>
        <v>104</v>
      </c>
      <c r="I503" s="12">
        <f>+H503/G503</f>
        <v>0.96296296296296291</v>
      </c>
      <c r="J503" s="12">
        <f>+D503/G503</f>
        <v>0.60185185185185186</v>
      </c>
      <c r="K503" s="12">
        <f>+E503/G503</f>
        <v>0.3611111111111111</v>
      </c>
      <c r="L503" s="12">
        <f>+F503/G503</f>
        <v>3.7037037037037035E-2</v>
      </c>
    </row>
    <row r="504" spans="3:12" x14ac:dyDescent="0.25">
      <c r="C504" s="22" t="s">
        <v>347</v>
      </c>
      <c r="D504" s="1">
        <v>314</v>
      </c>
      <c r="E504" s="1">
        <v>122</v>
      </c>
      <c r="F504" s="1">
        <v>28</v>
      </c>
      <c r="G504" s="14">
        <f>+D504+E504+F504</f>
        <v>464</v>
      </c>
      <c r="H504" s="1">
        <f>+D504+E504</f>
        <v>436</v>
      </c>
      <c r="I504" s="12">
        <f>+H504/G504</f>
        <v>0.93965517241379315</v>
      </c>
      <c r="J504" s="12">
        <f>+D504/G504</f>
        <v>0.67672413793103448</v>
      </c>
      <c r="K504" s="12">
        <f>+E504/G504</f>
        <v>0.26293103448275862</v>
      </c>
      <c r="L504" s="12">
        <f>+F504/G504</f>
        <v>6.0344827586206899E-2</v>
      </c>
    </row>
    <row r="505" spans="3:12" x14ac:dyDescent="0.25">
      <c r="C505" s="22" t="s">
        <v>352</v>
      </c>
      <c r="D505" s="1">
        <v>443</v>
      </c>
      <c r="E505" s="1">
        <v>143</v>
      </c>
      <c r="F505" s="1">
        <v>33</v>
      </c>
      <c r="G505" s="14">
        <f>+D505+E505+F505</f>
        <v>619</v>
      </c>
      <c r="H505" s="1">
        <f>+D505+E505</f>
        <v>586</v>
      </c>
      <c r="I505" s="12">
        <f>+H505/G505</f>
        <v>0.94668820678513732</v>
      </c>
      <c r="J505" s="12">
        <f>+D505/G505</f>
        <v>0.71567043618739901</v>
      </c>
      <c r="K505" s="12">
        <f>+E505/G505</f>
        <v>0.23101777059773829</v>
      </c>
      <c r="L505" s="12">
        <f>+F505/G505</f>
        <v>5.3311793214862679E-2</v>
      </c>
    </row>
    <row r="506" spans="3:12" x14ac:dyDescent="0.25">
      <c r="C506" s="22" t="s">
        <v>360</v>
      </c>
      <c r="D506" s="1">
        <v>98</v>
      </c>
      <c r="E506" s="1">
        <v>60</v>
      </c>
      <c r="F506" s="1">
        <v>25</v>
      </c>
      <c r="G506" s="14">
        <f>+D506+E506+F506</f>
        <v>183</v>
      </c>
      <c r="H506" s="1">
        <f>+D506+E506</f>
        <v>158</v>
      </c>
      <c r="I506" s="12">
        <f>+H506/G506</f>
        <v>0.86338797814207646</v>
      </c>
      <c r="J506" s="12">
        <f>+D506/G506</f>
        <v>0.53551912568306015</v>
      </c>
      <c r="K506" s="12">
        <f>+E506/G506</f>
        <v>0.32786885245901637</v>
      </c>
      <c r="L506" s="12">
        <f>+F506/G506</f>
        <v>0.13661202185792351</v>
      </c>
    </row>
    <row r="507" spans="3:12" x14ac:dyDescent="0.25">
      <c r="C507" s="22" t="s">
        <v>366</v>
      </c>
      <c r="D507" s="1">
        <v>417</v>
      </c>
      <c r="E507" s="1">
        <v>75</v>
      </c>
      <c r="F507" s="1">
        <v>28</v>
      </c>
      <c r="G507" s="14">
        <f>+D507+E507+F507</f>
        <v>520</v>
      </c>
      <c r="H507" s="1">
        <f>+D507+E507</f>
        <v>492</v>
      </c>
      <c r="I507" s="12">
        <f>+H507/G507</f>
        <v>0.94615384615384612</v>
      </c>
      <c r="J507" s="12">
        <f>+D507/G507</f>
        <v>0.80192307692307696</v>
      </c>
      <c r="K507" s="12">
        <f>+E507/G507</f>
        <v>0.14423076923076922</v>
      </c>
      <c r="L507" s="12">
        <f>+F507/G507</f>
        <v>5.3846153846153849E-2</v>
      </c>
    </row>
    <row r="508" spans="3:12" x14ac:dyDescent="0.25">
      <c r="C508" s="22" t="s">
        <v>370</v>
      </c>
      <c r="D508" s="1">
        <v>257</v>
      </c>
      <c r="E508" s="1">
        <v>135</v>
      </c>
      <c r="F508" s="1">
        <v>13</v>
      </c>
      <c r="G508" s="14">
        <f>+D508+E508+F508</f>
        <v>405</v>
      </c>
      <c r="H508" s="1">
        <f>+D508+E508</f>
        <v>392</v>
      </c>
      <c r="I508" s="12">
        <f>+H508/G508</f>
        <v>0.96790123456790123</v>
      </c>
      <c r="J508" s="12">
        <f>+D508/G508</f>
        <v>0.63456790123456785</v>
      </c>
      <c r="K508" s="12">
        <f>+E508/G508</f>
        <v>0.33333333333333331</v>
      </c>
      <c r="L508" s="12">
        <f>+F508/G508</f>
        <v>3.2098765432098768E-2</v>
      </c>
    </row>
    <row r="509" spans="3:12" x14ac:dyDescent="0.25">
      <c r="C509" s="22" t="s">
        <v>393</v>
      </c>
      <c r="D509" s="1">
        <v>120</v>
      </c>
      <c r="E509" s="1">
        <v>94</v>
      </c>
      <c r="F509" s="1">
        <v>12</v>
      </c>
      <c r="G509" s="14">
        <f>+D509+E509+F509</f>
        <v>226</v>
      </c>
      <c r="H509" s="1">
        <f>+D509+E509</f>
        <v>214</v>
      </c>
      <c r="I509" s="12">
        <f>+H509/G509</f>
        <v>0.94690265486725667</v>
      </c>
      <c r="J509" s="12">
        <f>+D509/G509</f>
        <v>0.53097345132743368</v>
      </c>
      <c r="K509" s="12">
        <f>+E509/G509</f>
        <v>0.41592920353982299</v>
      </c>
      <c r="L509" s="12">
        <f>+F509/G509</f>
        <v>5.3097345132743362E-2</v>
      </c>
    </row>
    <row r="510" spans="3:12" x14ac:dyDescent="0.25">
      <c r="C510" s="22" t="s">
        <v>373</v>
      </c>
      <c r="D510" s="1">
        <v>252</v>
      </c>
      <c r="E510" s="1">
        <v>113</v>
      </c>
      <c r="F510" s="1">
        <v>25</v>
      </c>
      <c r="G510" s="14">
        <f>+D510+E510+F510</f>
        <v>390</v>
      </c>
      <c r="H510" s="1">
        <f>+D510+E510</f>
        <v>365</v>
      </c>
      <c r="I510" s="12">
        <f>+H510/G510</f>
        <v>0.9358974358974359</v>
      </c>
      <c r="J510" s="12">
        <f>+D510/G510</f>
        <v>0.64615384615384619</v>
      </c>
      <c r="K510" s="12">
        <f>+E510/G510</f>
        <v>0.28974358974358977</v>
      </c>
      <c r="L510" s="12">
        <f>+F510/G510</f>
        <v>6.4102564102564097E-2</v>
      </c>
    </row>
    <row r="511" spans="3:12" x14ac:dyDescent="0.25">
      <c r="C511" s="22" t="s">
        <v>376</v>
      </c>
      <c r="D511" s="1">
        <v>340</v>
      </c>
      <c r="E511" s="1">
        <v>91</v>
      </c>
      <c r="F511" s="1">
        <v>8</v>
      </c>
      <c r="G511" s="14">
        <f>+D511+E511+F511</f>
        <v>439</v>
      </c>
      <c r="H511" s="1">
        <f>+D511+E511</f>
        <v>431</v>
      </c>
      <c r="I511" s="12">
        <f>+H511/G511</f>
        <v>0.98177676537585423</v>
      </c>
      <c r="J511" s="12">
        <f>+D511/G511</f>
        <v>0.7744874715261959</v>
      </c>
      <c r="K511" s="12">
        <f>+E511/G511</f>
        <v>0.2072892938496583</v>
      </c>
      <c r="L511" s="12">
        <f>+F511/G511</f>
        <v>1.8223234624145785E-2</v>
      </c>
    </row>
    <row r="512" spans="3:12" x14ac:dyDescent="0.25">
      <c r="C512" s="22" t="s">
        <v>379</v>
      </c>
      <c r="D512" s="1">
        <v>191</v>
      </c>
      <c r="E512" s="1">
        <v>106</v>
      </c>
      <c r="F512" s="1">
        <v>12</v>
      </c>
      <c r="G512" s="14">
        <f>+D512+E512+F512</f>
        <v>309</v>
      </c>
      <c r="H512" s="1">
        <f>+D512+E512</f>
        <v>297</v>
      </c>
      <c r="I512" s="12">
        <f>+H512/G512</f>
        <v>0.96116504854368934</v>
      </c>
      <c r="J512" s="12">
        <f>+D512/G512</f>
        <v>0.6181229773462783</v>
      </c>
      <c r="K512" s="12">
        <f>+E512/G512</f>
        <v>0.34304207119741098</v>
      </c>
      <c r="L512" s="12">
        <f>+F512/G512</f>
        <v>3.8834951456310676E-2</v>
      </c>
    </row>
    <row r="513" spans="3:12" x14ac:dyDescent="0.25">
      <c r="C513" s="22" t="s">
        <v>381</v>
      </c>
      <c r="D513" s="1">
        <v>292</v>
      </c>
      <c r="E513" s="1">
        <v>73</v>
      </c>
      <c r="F513" s="1">
        <v>21</v>
      </c>
      <c r="G513" s="14">
        <f>+D513+E513+F513</f>
        <v>386</v>
      </c>
      <c r="H513" s="1">
        <f>+D513+E513</f>
        <v>365</v>
      </c>
      <c r="I513" s="12">
        <f>+H513/G513</f>
        <v>0.94559585492227982</v>
      </c>
      <c r="J513" s="12">
        <f>+D513/G513</f>
        <v>0.75647668393782386</v>
      </c>
      <c r="K513" s="12">
        <f>+E513/G513</f>
        <v>0.18911917098445596</v>
      </c>
      <c r="L513" s="12">
        <f>+F513/G513</f>
        <v>5.4404145077720206E-2</v>
      </c>
    </row>
    <row r="514" spans="3:12" x14ac:dyDescent="0.25">
      <c r="C514" s="22" t="s">
        <v>385</v>
      </c>
      <c r="D514" s="1">
        <v>35</v>
      </c>
      <c r="E514" s="1">
        <v>18</v>
      </c>
      <c r="F514" s="1">
        <v>4</v>
      </c>
      <c r="G514" s="14">
        <f>+D514+E514+F514</f>
        <v>57</v>
      </c>
      <c r="H514" s="1">
        <f>+D514+E514</f>
        <v>53</v>
      </c>
      <c r="I514" s="12">
        <f>+H514/G514</f>
        <v>0.92982456140350878</v>
      </c>
      <c r="J514" s="12">
        <f>+D514/G514</f>
        <v>0.61403508771929827</v>
      </c>
      <c r="K514" s="12">
        <f>+E514/G514</f>
        <v>0.31578947368421051</v>
      </c>
      <c r="L514" s="12">
        <f>+F514/G514</f>
        <v>7.0175438596491224E-2</v>
      </c>
    </row>
    <row r="515" spans="3:12" x14ac:dyDescent="0.25">
      <c r="C515" s="22" t="s">
        <v>386</v>
      </c>
      <c r="D515" s="1">
        <v>188</v>
      </c>
      <c r="E515" s="1">
        <v>39</v>
      </c>
      <c r="F515" s="1">
        <v>6</v>
      </c>
      <c r="G515" s="14">
        <f>+D515+E515+F515</f>
        <v>233</v>
      </c>
      <c r="H515" s="1">
        <f>+D515+E515</f>
        <v>227</v>
      </c>
      <c r="I515" s="12">
        <f>+H515/G515</f>
        <v>0.97424892703862664</v>
      </c>
      <c r="J515" s="12">
        <f>+D515/G515</f>
        <v>0.80686695278969955</v>
      </c>
      <c r="K515" s="12">
        <f>+E515/G515</f>
        <v>0.16738197424892703</v>
      </c>
      <c r="L515" s="12">
        <f>+F515/G515</f>
        <v>2.575107296137339E-2</v>
      </c>
    </row>
    <row r="516" spans="3:12" x14ac:dyDescent="0.25">
      <c r="C516" s="22" t="s">
        <v>387</v>
      </c>
      <c r="D516" s="1">
        <v>86</v>
      </c>
      <c r="E516" s="1">
        <v>21</v>
      </c>
      <c r="F516" s="1">
        <v>9</v>
      </c>
      <c r="G516" s="14">
        <f>+D516+E516+F516</f>
        <v>116</v>
      </c>
      <c r="H516" s="1">
        <f>+D516+E516</f>
        <v>107</v>
      </c>
      <c r="I516" s="12">
        <f>+H516/G516</f>
        <v>0.92241379310344829</v>
      </c>
      <c r="J516" s="12">
        <f>+D516/G516</f>
        <v>0.74137931034482762</v>
      </c>
      <c r="K516" s="12">
        <f>+E516/G516</f>
        <v>0.18103448275862069</v>
      </c>
      <c r="L516" s="12">
        <f>+F516/G516</f>
        <v>7.7586206896551727E-2</v>
      </c>
    </row>
    <row r="517" spans="3:12" x14ac:dyDescent="0.25">
      <c r="C517" s="22" t="s">
        <v>388</v>
      </c>
      <c r="D517" s="1">
        <v>148</v>
      </c>
      <c r="E517" s="1">
        <v>172</v>
      </c>
      <c r="F517" s="1">
        <v>28</v>
      </c>
      <c r="G517" s="14">
        <f>+D517+E517+F517</f>
        <v>348</v>
      </c>
      <c r="H517" s="1">
        <f>+D517+E517</f>
        <v>320</v>
      </c>
      <c r="I517" s="12">
        <f>+H517/G517</f>
        <v>0.91954022988505746</v>
      </c>
      <c r="J517" s="12">
        <f>+D517/G517</f>
        <v>0.42528735632183906</v>
      </c>
      <c r="K517" s="12">
        <f>+E517/G517</f>
        <v>0.4942528735632184</v>
      </c>
      <c r="L517" s="12">
        <f>+F517/G517</f>
        <v>8.0459770114942528E-2</v>
      </c>
    </row>
    <row r="518" spans="3:12" x14ac:dyDescent="0.25">
      <c r="C518" s="22" t="s">
        <v>423</v>
      </c>
      <c r="D518" s="1">
        <v>176</v>
      </c>
      <c r="E518" s="1">
        <v>137</v>
      </c>
      <c r="F518" s="1">
        <v>8</v>
      </c>
      <c r="G518" s="14">
        <f>+D518+E518+F518</f>
        <v>321</v>
      </c>
      <c r="H518" s="1">
        <f>+D518+E518</f>
        <v>313</v>
      </c>
      <c r="I518" s="12">
        <f>+H518/G518</f>
        <v>0.97507788161993769</v>
      </c>
      <c r="J518" s="12">
        <f>+D518/G518</f>
        <v>0.54828660436137067</v>
      </c>
      <c r="K518" s="12">
        <f>+E518/G518</f>
        <v>0.42679127725856697</v>
      </c>
      <c r="L518" s="12">
        <f>+F518/G518</f>
        <v>2.4922118380062305E-2</v>
      </c>
    </row>
    <row r="519" spans="3:12" x14ac:dyDescent="0.25">
      <c r="C519" s="22" t="s">
        <v>424</v>
      </c>
      <c r="D519" s="1">
        <v>119</v>
      </c>
      <c r="E519" s="1">
        <v>143</v>
      </c>
      <c r="F519" s="1">
        <v>16</v>
      </c>
      <c r="G519" s="14">
        <f>+D519+E519+F519</f>
        <v>278</v>
      </c>
      <c r="H519" s="1">
        <f>+D519+E519</f>
        <v>262</v>
      </c>
      <c r="I519" s="12">
        <f>+H519/G519</f>
        <v>0.94244604316546765</v>
      </c>
      <c r="J519" s="12">
        <f>+D519/G519</f>
        <v>0.42805755395683454</v>
      </c>
      <c r="K519" s="12">
        <f>+E519/G519</f>
        <v>0.51438848920863312</v>
      </c>
      <c r="L519" s="12">
        <f>+F519/G519</f>
        <v>5.7553956834532377E-2</v>
      </c>
    </row>
    <row r="520" spans="3:12" x14ac:dyDescent="0.25">
      <c r="C520" s="22" t="s">
        <v>425</v>
      </c>
      <c r="D520" s="1">
        <v>83</v>
      </c>
      <c r="E520" s="1">
        <v>46</v>
      </c>
      <c r="F520" s="1">
        <v>7</v>
      </c>
      <c r="G520" s="14">
        <f>+D520+E520+F520</f>
        <v>136</v>
      </c>
      <c r="H520" s="1">
        <f>+D520+E520</f>
        <v>129</v>
      </c>
      <c r="I520" s="12">
        <f>+H520/G520</f>
        <v>0.94852941176470584</v>
      </c>
      <c r="J520" s="12">
        <f>+D520/G520</f>
        <v>0.61029411764705888</v>
      </c>
      <c r="K520" s="12">
        <f>+E520/G520</f>
        <v>0.33823529411764708</v>
      </c>
      <c r="L520" s="12">
        <f>+F520/G520</f>
        <v>5.1470588235294115E-2</v>
      </c>
    </row>
    <row r="521" spans="3:12" x14ac:dyDescent="0.25">
      <c r="C521" s="22" t="s">
        <v>427</v>
      </c>
      <c r="D521" s="1">
        <v>68</v>
      </c>
      <c r="E521" s="1">
        <v>40</v>
      </c>
      <c r="F521" s="1">
        <v>8</v>
      </c>
      <c r="G521" s="14">
        <f>+D521+E521+F521</f>
        <v>116</v>
      </c>
      <c r="H521" s="1">
        <f>+D521+E521</f>
        <v>108</v>
      </c>
      <c r="I521" s="12">
        <f>+H521/G521</f>
        <v>0.93103448275862066</v>
      </c>
      <c r="J521" s="12">
        <f>+D521/G521</f>
        <v>0.58620689655172409</v>
      </c>
      <c r="K521" s="12">
        <f>+E521/G521</f>
        <v>0.34482758620689657</v>
      </c>
      <c r="L521" s="12">
        <f>+F521/G521</f>
        <v>6.8965517241379309E-2</v>
      </c>
    </row>
    <row r="522" spans="3:12" x14ac:dyDescent="0.25">
      <c r="C522" s="22" t="s">
        <v>429</v>
      </c>
      <c r="D522" s="1">
        <v>114</v>
      </c>
      <c r="E522" s="1">
        <v>60</v>
      </c>
      <c r="F522" s="1">
        <v>8</v>
      </c>
      <c r="G522" s="14">
        <f>+D522+E522+F522</f>
        <v>182</v>
      </c>
      <c r="H522" s="1">
        <f>+D522+E522</f>
        <v>174</v>
      </c>
      <c r="I522" s="12">
        <f>+H522/G522</f>
        <v>0.95604395604395609</v>
      </c>
      <c r="J522" s="12">
        <f>+D522/G522</f>
        <v>0.62637362637362637</v>
      </c>
      <c r="K522" s="12">
        <f>+E522/G522</f>
        <v>0.32967032967032966</v>
      </c>
      <c r="L522" s="12">
        <f>+F522/G522</f>
        <v>4.3956043956043959E-2</v>
      </c>
    </row>
    <row r="523" spans="3:12" x14ac:dyDescent="0.25">
      <c r="C523" s="22" t="s">
        <v>430</v>
      </c>
      <c r="D523" s="1">
        <v>566</v>
      </c>
      <c r="E523" s="1">
        <v>221</v>
      </c>
      <c r="F523" s="1">
        <v>30</v>
      </c>
      <c r="G523" s="14">
        <f>+D523+E523+F523</f>
        <v>817</v>
      </c>
      <c r="H523" s="1">
        <f>+D523+E523</f>
        <v>787</v>
      </c>
      <c r="I523" s="12">
        <f>+H523/G523</f>
        <v>0.9632802937576499</v>
      </c>
      <c r="J523" s="12">
        <f>+D523/G523</f>
        <v>0.69277845777233782</v>
      </c>
      <c r="K523" s="12">
        <f>+E523/G523</f>
        <v>0.27050183598531213</v>
      </c>
      <c r="L523" s="12">
        <f>+F523/G523</f>
        <v>3.6719706242350061E-2</v>
      </c>
    </row>
    <row r="524" spans="3:12" x14ac:dyDescent="0.25">
      <c r="C524" s="22" t="s">
        <v>432</v>
      </c>
      <c r="D524" s="1">
        <v>550</v>
      </c>
      <c r="E524" s="1">
        <v>204</v>
      </c>
      <c r="F524" s="1">
        <v>20</v>
      </c>
      <c r="G524" s="14">
        <f>+D524+E524+F524</f>
        <v>774</v>
      </c>
      <c r="H524" s="1">
        <f>+D524+E524</f>
        <v>754</v>
      </c>
      <c r="I524" s="12">
        <f>+H524/G524</f>
        <v>0.97416020671834624</v>
      </c>
      <c r="J524" s="12">
        <f>+D524/G524</f>
        <v>0.710594315245478</v>
      </c>
      <c r="K524" s="12">
        <f>+E524/G524</f>
        <v>0.26356589147286824</v>
      </c>
      <c r="L524" s="12">
        <f>+F524/G524</f>
        <v>2.5839793281653745E-2</v>
      </c>
    </row>
    <row r="525" spans="3:12" x14ac:dyDescent="0.25">
      <c r="C525" s="22" t="s">
        <v>434</v>
      </c>
      <c r="D525" s="1">
        <v>60</v>
      </c>
      <c r="E525" s="1">
        <v>15</v>
      </c>
      <c r="F525" s="1">
        <v>3</v>
      </c>
      <c r="G525" s="14">
        <f>+D525+E525+F525</f>
        <v>78</v>
      </c>
      <c r="H525" s="1">
        <f>+D525+E525</f>
        <v>75</v>
      </c>
      <c r="I525" s="12">
        <f>+H525/G525</f>
        <v>0.96153846153846156</v>
      </c>
      <c r="J525" s="12">
        <f>+D525/G525</f>
        <v>0.76923076923076927</v>
      </c>
      <c r="K525" s="12">
        <f>+E525/G525</f>
        <v>0.19230769230769232</v>
      </c>
      <c r="L525" s="12">
        <f>+F525/G525</f>
        <v>3.8461538461538464E-2</v>
      </c>
    </row>
    <row r="526" spans="3:12" x14ac:dyDescent="0.25">
      <c r="C526" s="22" t="s">
        <v>437</v>
      </c>
      <c r="D526" s="1">
        <v>62</v>
      </c>
      <c r="E526" s="1">
        <v>94</v>
      </c>
      <c r="F526" s="1">
        <v>2</v>
      </c>
      <c r="G526" s="14">
        <f>+D526+E526+F526</f>
        <v>158</v>
      </c>
      <c r="H526" s="1">
        <f>+D526+E526</f>
        <v>156</v>
      </c>
      <c r="I526" s="12">
        <f>+H526/G526</f>
        <v>0.98734177215189878</v>
      </c>
      <c r="J526" s="12">
        <f>+D526/G526</f>
        <v>0.39240506329113922</v>
      </c>
      <c r="K526" s="12">
        <f>+E526/G526</f>
        <v>0.59493670886075944</v>
      </c>
      <c r="L526" s="12">
        <f>+F526/G526</f>
        <v>1.2658227848101266E-2</v>
      </c>
    </row>
    <row r="527" spans="3:12" x14ac:dyDescent="0.25">
      <c r="C527" s="22" t="s">
        <v>438</v>
      </c>
      <c r="D527" s="1">
        <v>237</v>
      </c>
      <c r="E527" s="1">
        <v>82</v>
      </c>
      <c r="F527" s="1">
        <v>26</v>
      </c>
      <c r="G527" s="14">
        <f>+D527+E527+F527</f>
        <v>345</v>
      </c>
      <c r="H527" s="1">
        <f>+D527+E527</f>
        <v>319</v>
      </c>
      <c r="I527" s="12">
        <f>+H527/G527</f>
        <v>0.92463768115942024</v>
      </c>
      <c r="J527" s="12">
        <f>+D527/G527</f>
        <v>0.68695652173913047</v>
      </c>
      <c r="K527" s="12">
        <f>+E527/G527</f>
        <v>0.23768115942028986</v>
      </c>
      <c r="L527" s="12">
        <f>+F527/G527</f>
        <v>7.5362318840579715E-2</v>
      </c>
    </row>
    <row r="528" spans="3:12" x14ac:dyDescent="0.25">
      <c r="C528" s="22" t="s">
        <v>439</v>
      </c>
      <c r="D528" s="1">
        <v>169</v>
      </c>
      <c r="E528" s="1">
        <v>79</v>
      </c>
      <c r="F528" s="1">
        <v>33</v>
      </c>
      <c r="G528" s="14">
        <f>+D528+E528+F528</f>
        <v>281</v>
      </c>
      <c r="H528" s="1">
        <f>+D528+E528</f>
        <v>248</v>
      </c>
      <c r="I528" s="12">
        <f>+H528/G528</f>
        <v>0.88256227758007122</v>
      </c>
      <c r="J528" s="12">
        <f>+D528/G528</f>
        <v>0.60142348754448394</v>
      </c>
      <c r="K528" s="12">
        <f>+E528/G528</f>
        <v>0.28113879003558717</v>
      </c>
      <c r="L528" s="12">
        <f>+F528/G528</f>
        <v>0.11743772241992882</v>
      </c>
    </row>
    <row r="529" spans="2:14" x14ac:dyDescent="0.25">
      <c r="C529" s="22" t="s">
        <v>440</v>
      </c>
      <c r="D529" s="1">
        <v>78</v>
      </c>
      <c r="E529" s="1">
        <v>52</v>
      </c>
      <c r="F529" s="1">
        <v>20</v>
      </c>
      <c r="G529" s="14">
        <f>+D529+E529+F529</f>
        <v>150</v>
      </c>
      <c r="H529" s="1">
        <f>+D529+E529</f>
        <v>130</v>
      </c>
      <c r="I529" s="12">
        <f>+H529/G529</f>
        <v>0.8666666666666667</v>
      </c>
      <c r="J529" s="12">
        <f>+D529/G529</f>
        <v>0.52</v>
      </c>
      <c r="K529" s="12">
        <f>+E529/G529</f>
        <v>0.34666666666666668</v>
      </c>
      <c r="L529" s="12">
        <f>+F529/G529</f>
        <v>0.13333333333333333</v>
      </c>
    </row>
    <row r="530" spans="2:14" x14ac:dyDescent="0.25">
      <c r="C530" s="22" t="s">
        <v>441</v>
      </c>
      <c r="D530" s="1">
        <v>213</v>
      </c>
      <c r="E530" s="1">
        <v>153</v>
      </c>
      <c r="F530" s="1">
        <v>54</v>
      </c>
      <c r="G530" s="14">
        <f>+D530+E530+F530</f>
        <v>420</v>
      </c>
      <c r="H530" s="1">
        <f>+D530+E530</f>
        <v>366</v>
      </c>
      <c r="I530" s="12">
        <f>+H530/G530</f>
        <v>0.87142857142857144</v>
      </c>
      <c r="J530" s="12">
        <f>+D530/G530</f>
        <v>0.50714285714285712</v>
      </c>
      <c r="K530" s="12">
        <f>+E530/G530</f>
        <v>0.36428571428571427</v>
      </c>
      <c r="L530" s="12">
        <f>+F530/G530</f>
        <v>0.12857142857142856</v>
      </c>
    </row>
    <row r="531" spans="2:14" x14ac:dyDescent="0.25">
      <c r="C531" s="22" t="s">
        <v>442</v>
      </c>
      <c r="D531" s="1">
        <v>15</v>
      </c>
      <c r="E531" s="1">
        <v>8</v>
      </c>
      <c r="F531" s="1">
        <v>2</v>
      </c>
      <c r="G531" s="14">
        <f>+D531+E531+F531</f>
        <v>25</v>
      </c>
      <c r="H531" s="1">
        <f>+D531+E531</f>
        <v>23</v>
      </c>
      <c r="I531" s="12">
        <f>+H531/G531</f>
        <v>0.92</v>
      </c>
      <c r="J531" s="12">
        <f>+D531/G531</f>
        <v>0.6</v>
      </c>
      <c r="K531" s="12">
        <f>+E531/G531</f>
        <v>0.32</v>
      </c>
      <c r="L531" s="12">
        <f>+F531/G531</f>
        <v>0.08</v>
      </c>
    </row>
    <row r="532" spans="2:14" x14ac:dyDescent="0.25">
      <c r="C532" s="22" t="s">
        <v>443</v>
      </c>
      <c r="D532" s="1">
        <v>57</v>
      </c>
      <c r="E532" s="1">
        <v>60</v>
      </c>
      <c r="F532" s="1">
        <v>17</v>
      </c>
      <c r="G532" s="14">
        <f>+D532+E532+F532</f>
        <v>134</v>
      </c>
      <c r="H532" s="1">
        <f>+D532+E532</f>
        <v>117</v>
      </c>
      <c r="I532" s="12">
        <f>+H532/G532</f>
        <v>0.87313432835820892</v>
      </c>
      <c r="J532" s="12">
        <f>+D532/G532</f>
        <v>0.42537313432835822</v>
      </c>
      <c r="K532" s="12">
        <f>+E532/G532</f>
        <v>0.44776119402985076</v>
      </c>
      <c r="L532" s="12">
        <f>+F532/G532</f>
        <v>0.12686567164179105</v>
      </c>
    </row>
    <row r="533" spans="2:14" x14ac:dyDescent="0.25">
      <c r="C533" s="22" t="s">
        <v>444</v>
      </c>
      <c r="D533" s="1">
        <v>410</v>
      </c>
      <c r="E533" s="1">
        <v>157</v>
      </c>
      <c r="F533" s="1">
        <v>38</v>
      </c>
      <c r="G533" s="14">
        <f>+D533+E533+F533</f>
        <v>605</v>
      </c>
      <c r="H533" s="1">
        <f>+D533+E533</f>
        <v>567</v>
      </c>
      <c r="I533" s="12">
        <f>+H533/G533</f>
        <v>0.93719008264462811</v>
      </c>
      <c r="J533" s="12">
        <f>+D533/G533</f>
        <v>0.6776859504132231</v>
      </c>
      <c r="K533" s="12">
        <f>+E533/G533</f>
        <v>0.25950413223140495</v>
      </c>
      <c r="L533" s="12">
        <f>+F533/G533</f>
        <v>6.2809917355371905E-2</v>
      </c>
    </row>
    <row r="534" spans="2:14" x14ac:dyDescent="0.25">
      <c r="C534" s="22" t="s">
        <v>445</v>
      </c>
      <c r="D534" s="1">
        <v>308</v>
      </c>
      <c r="E534" s="1">
        <v>105</v>
      </c>
      <c r="F534" s="1">
        <v>46</v>
      </c>
      <c r="G534" s="14">
        <f>+D534+E534+F534</f>
        <v>459</v>
      </c>
      <c r="H534" s="1">
        <f>+D534+E534</f>
        <v>413</v>
      </c>
      <c r="I534" s="12">
        <f>+H534/G534</f>
        <v>0.89978213507625271</v>
      </c>
      <c r="J534" s="12">
        <f>+D534/G534</f>
        <v>0.67102396514161222</v>
      </c>
      <c r="K534" s="12">
        <f>+E534/G534</f>
        <v>0.22875816993464052</v>
      </c>
      <c r="L534" s="12">
        <f>+F534/G534</f>
        <v>0.10021786492374728</v>
      </c>
    </row>
    <row r="535" spans="2:14" x14ac:dyDescent="0.25">
      <c r="C535" s="1" t="s">
        <v>278</v>
      </c>
      <c r="D535" s="1">
        <f>+SUM(D459:D534)</f>
        <v>23746</v>
      </c>
      <c r="E535" s="1">
        <f>+SUM(E459:E534)</f>
        <v>6196</v>
      </c>
      <c r="F535" s="1">
        <f>+SUM(F459:F534)</f>
        <v>981</v>
      </c>
      <c r="G535" s="14">
        <f>+SUM(G459:G534)</f>
        <v>30923</v>
      </c>
      <c r="H535" s="1">
        <f>+SUM(H459:H534)</f>
        <v>29942</v>
      </c>
      <c r="I535" s="12">
        <f>+H535/G535</f>
        <v>0.96827604048766291</v>
      </c>
      <c r="J535" s="12">
        <f>+D535/G535</f>
        <v>0.76790738285418625</v>
      </c>
      <c r="K535" s="12">
        <f>+E535/G535</f>
        <v>0.20036865763347669</v>
      </c>
      <c r="L535" s="12">
        <f>+F535/G535</f>
        <v>3.1723959512337092E-2</v>
      </c>
    </row>
    <row r="536" spans="2:14" x14ac:dyDescent="0.25">
      <c r="L536" s="13"/>
    </row>
    <row r="539" spans="2:14" ht="18.75" x14ac:dyDescent="0.3">
      <c r="B539" s="21" t="s">
        <v>281</v>
      </c>
    </row>
    <row r="541" spans="2:14" x14ac:dyDescent="0.25">
      <c r="B541" s="3" t="s">
        <v>4</v>
      </c>
      <c r="C541" t="s">
        <v>268</v>
      </c>
      <c r="E541" s="74"/>
    </row>
    <row r="543" spans="2:14" x14ac:dyDescent="0.25">
      <c r="B543" s="3" t="s">
        <v>231</v>
      </c>
      <c r="C543" t="s">
        <v>471</v>
      </c>
      <c r="D543" t="s">
        <v>470</v>
      </c>
      <c r="E543" t="s">
        <v>469</v>
      </c>
      <c r="F543" s="3"/>
      <c r="G543" s="3"/>
      <c r="H543" s="3"/>
      <c r="I543" s="3"/>
      <c r="J543" s="3"/>
      <c r="K543" s="3"/>
      <c r="L543" s="3"/>
      <c r="M543" s="3"/>
      <c r="N543" s="3"/>
    </row>
    <row r="544" spans="2:14" x14ac:dyDescent="0.25">
      <c r="B544" s="4" t="s">
        <v>9</v>
      </c>
      <c r="C544">
        <v>1169</v>
      </c>
      <c r="D544">
        <v>197</v>
      </c>
      <c r="E544">
        <v>20</v>
      </c>
    </row>
    <row r="545" spans="2:5" x14ac:dyDescent="0.25">
      <c r="B545" s="4" t="s">
        <v>22</v>
      </c>
      <c r="C545">
        <v>2119</v>
      </c>
      <c r="D545">
        <v>239</v>
      </c>
      <c r="E545">
        <v>12</v>
      </c>
    </row>
    <row r="546" spans="2:5" x14ac:dyDescent="0.25">
      <c r="B546" s="4" t="s">
        <v>33</v>
      </c>
      <c r="C546">
        <v>2210</v>
      </c>
      <c r="D546">
        <v>254</v>
      </c>
      <c r="E546">
        <v>24</v>
      </c>
    </row>
    <row r="547" spans="2:5" x14ac:dyDescent="0.25">
      <c r="B547" s="4" t="s">
        <v>43</v>
      </c>
      <c r="C547">
        <v>3060</v>
      </c>
      <c r="D547">
        <v>387</v>
      </c>
      <c r="E547">
        <v>29</v>
      </c>
    </row>
    <row r="548" spans="2:5" x14ac:dyDescent="0.25">
      <c r="B548" s="4" t="s">
        <v>57</v>
      </c>
      <c r="C548">
        <v>3270</v>
      </c>
      <c r="D548">
        <v>538</v>
      </c>
      <c r="E548">
        <v>37</v>
      </c>
    </row>
    <row r="549" spans="2:5" x14ac:dyDescent="0.25">
      <c r="B549" s="4" t="s">
        <v>71</v>
      </c>
      <c r="C549">
        <v>3090</v>
      </c>
      <c r="D549">
        <v>407</v>
      </c>
      <c r="E549">
        <v>35</v>
      </c>
    </row>
    <row r="550" spans="2:5" x14ac:dyDescent="0.25">
      <c r="B550" s="4" t="s">
        <v>77</v>
      </c>
      <c r="C550">
        <v>3300</v>
      </c>
      <c r="D550">
        <v>513</v>
      </c>
      <c r="E550">
        <v>45</v>
      </c>
    </row>
    <row r="551" spans="2:5" x14ac:dyDescent="0.25">
      <c r="B551" s="4" t="s">
        <v>79</v>
      </c>
      <c r="C551">
        <v>1304</v>
      </c>
      <c r="D551">
        <v>153</v>
      </c>
      <c r="E551">
        <v>13</v>
      </c>
    </row>
    <row r="552" spans="2:5" x14ac:dyDescent="0.25">
      <c r="B552" s="4" t="s">
        <v>87</v>
      </c>
      <c r="C552">
        <v>668</v>
      </c>
      <c r="D552">
        <v>138</v>
      </c>
      <c r="E552">
        <v>4</v>
      </c>
    </row>
    <row r="553" spans="2:5" x14ac:dyDescent="0.25">
      <c r="B553" s="4" t="s">
        <v>91</v>
      </c>
      <c r="C553">
        <v>3160</v>
      </c>
      <c r="D553">
        <v>378</v>
      </c>
      <c r="E553">
        <v>24</v>
      </c>
    </row>
    <row r="554" spans="2:5" x14ac:dyDescent="0.25">
      <c r="B554" s="4" t="s">
        <v>95</v>
      </c>
      <c r="C554">
        <v>3260</v>
      </c>
      <c r="D554">
        <v>505</v>
      </c>
      <c r="E554">
        <v>33</v>
      </c>
    </row>
    <row r="555" spans="2:5" x14ac:dyDescent="0.25">
      <c r="B555" s="4" t="s">
        <v>98</v>
      </c>
      <c r="C555">
        <v>3360</v>
      </c>
      <c r="D555">
        <v>436</v>
      </c>
      <c r="E555">
        <v>23</v>
      </c>
    </row>
    <row r="556" spans="2:5" x14ac:dyDescent="0.25">
      <c r="B556" s="4" t="s">
        <v>103</v>
      </c>
      <c r="C556">
        <v>4427</v>
      </c>
      <c r="D556">
        <v>698</v>
      </c>
      <c r="E556">
        <v>75</v>
      </c>
    </row>
    <row r="557" spans="2:5" x14ac:dyDescent="0.25">
      <c r="B557" s="4" t="s">
        <v>115</v>
      </c>
      <c r="C557">
        <v>1713</v>
      </c>
      <c r="D557">
        <v>300</v>
      </c>
      <c r="E557">
        <v>20</v>
      </c>
    </row>
    <row r="558" spans="2:5" x14ac:dyDescent="0.25">
      <c r="B558" s="4" t="s">
        <v>122</v>
      </c>
      <c r="C558">
        <v>3730</v>
      </c>
      <c r="D558">
        <v>396</v>
      </c>
      <c r="E558">
        <v>16</v>
      </c>
    </row>
    <row r="559" spans="2:5" x14ac:dyDescent="0.25">
      <c r="B559" s="4" t="s">
        <v>124</v>
      </c>
      <c r="C559">
        <v>3000</v>
      </c>
      <c r="D559">
        <v>340</v>
      </c>
      <c r="E559">
        <v>18</v>
      </c>
    </row>
    <row r="560" spans="2:5" x14ac:dyDescent="0.25">
      <c r="B560" s="4" t="s">
        <v>128</v>
      </c>
      <c r="C560">
        <v>1760</v>
      </c>
      <c r="D560">
        <v>219</v>
      </c>
      <c r="E560">
        <v>17</v>
      </c>
    </row>
    <row r="561" spans="2:5" x14ac:dyDescent="0.25">
      <c r="B561" s="4" t="s">
        <v>129</v>
      </c>
      <c r="C561">
        <v>1928</v>
      </c>
      <c r="D561">
        <v>377</v>
      </c>
      <c r="E561">
        <v>94</v>
      </c>
    </row>
    <row r="562" spans="2:5" x14ac:dyDescent="0.25">
      <c r="B562" s="4" t="s">
        <v>138</v>
      </c>
      <c r="C562">
        <v>408</v>
      </c>
      <c r="D562">
        <v>64</v>
      </c>
      <c r="E562">
        <v>12</v>
      </c>
    </row>
    <row r="563" spans="2:5" x14ac:dyDescent="0.25">
      <c r="B563" s="4" t="s">
        <v>140</v>
      </c>
      <c r="C563">
        <v>856</v>
      </c>
      <c r="D563">
        <v>211</v>
      </c>
      <c r="E563">
        <v>33</v>
      </c>
    </row>
    <row r="564" spans="2:5" x14ac:dyDescent="0.25">
      <c r="B564" s="4" t="s">
        <v>145</v>
      </c>
      <c r="C564">
        <v>1398</v>
      </c>
      <c r="D564">
        <v>304</v>
      </c>
      <c r="E564">
        <v>35</v>
      </c>
    </row>
    <row r="565" spans="2:5" x14ac:dyDescent="0.25">
      <c r="B565" s="4" t="s">
        <v>153</v>
      </c>
      <c r="C565">
        <v>2015</v>
      </c>
      <c r="D565">
        <v>392</v>
      </c>
      <c r="E565">
        <v>92</v>
      </c>
    </row>
    <row r="566" spans="2:5" x14ac:dyDescent="0.25">
      <c r="B566" s="4" t="s">
        <v>163</v>
      </c>
      <c r="C566">
        <v>975</v>
      </c>
      <c r="D566">
        <v>200</v>
      </c>
      <c r="E566">
        <v>47</v>
      </c>
    </row>
    <row r="567" spans="2:5" x14ac:dyDescent="0.25">
      <c r="B567" s="4" t="s">
        <v>167</v>
      </c>
      <c r="C567">
        <v>666</v>
      </c>
      <c r="D567">
        <v>179</v>
      </c>
      <c r="E567">
        <v>34</v>
      </c>
    </row>
    <row r="568" spans="2:5" x14ac:dyDescent="0.25">
      <c r="B568" s="4" t="s">
        <v>169</v>
      </c>
      <c r="C568">
        <v>2270</v>
      </c>
      <c r="D568">
        <v>479</v>
      </c>
      <c r="E568">
        <v>91</v>
      </c>
    </row>
    <row r="569" spans="2:5" x14ac:dyDescent="0.25">
      <c r="B569" s="4" t="s">
        <v>177</v>
      </c>
      <c r="C569">
        <v>2430</v>
      </c>
      <c r="D569">
        <v>527</v>
      </c>
      <c r="E569">
        <v>83</v>
      </c>
    </row>
    <row r="570" spans="2:5" x14ac:dyDescent="0.25">
      <c r="B570" s="4" t="s">
        <v>182</v>
      </c>
      <c r="C570">
        <v>1634</v>
      </c>
      <c r="D570">
        <v>392</v>
      </c>
      <c r="E570">
        <v>71</v>
      </c>
    </row>
    <row r="571" spans="2:5" x14ac:dyDescent="0.25">
      <c r="B571" s="4" t="s">
        <v>187</v>
      </c>
      <c r="C571">
        <v>847</v>
      </c>
      <c r="D571">
        <v>163</v>
      </c>
      <c r="E571">
        <v>9</v>
      </c>
    </row>
    <row r="572" spans="2:5" x14ac:dyDescent="0.25">
      <c r="B572" s="4" t="s">
        <v>188</v>
      </c>
      <c r="C572">
        <v>1209</v>
      </c>
      <c r="D572">
        <v>186</v>
      </c>
      <c r="E572">
        <v>48</v>
      </c>
    </row>
    <row r="573" spans="2:5" x14ac:dyDescent="0.25">
      <c r="B573" s="4" t="s">
        <v>189</v>
      </c>
      <c r="C573">
        <v>1447</v>
      </c>
      <c r="D573">
        <v>363</v>
      </c>
      <c r="E573">
        <v>89</v>
      </c>
    </row>
    <row r="574" spans="2:5" x14ac:dyDescent="0.25">
      <c r="B574" s="4" t="s">
        <v>199</v>
      </c>
      <c r="C574">
        <v>2503</v>
      </c>
      <c r="D574">
        <v>682</v>
      </c>
      <c r="E574">
        <v>97</v>
      </c>
    </row>
    <row r="575" spans="2:5" x14ac:dyDescent="0.25">
      <c r="B575" s="4" t="s">
        <v>206</v>
      </c>
      <c r="C575">
        <v>1949</v>
      </c>
      <c r="D575">
        <v>600</v>
      </c>
      <c r="E575">
        <v>101</v>
      </c>
    </row>
    <row r="576" spans="2:5" x14ac:dyDescent="0.25">
      <c r="B576" s="4" t="s">
        <v>215</v>
      </c>
      <c r="C576">
        <v>1325</v>
      </c>
      <c r="D576">
        <v>281</v>
      </c>
      <c r="E576">
        <v>73</v>
      </c>
    </row>
    <row r="577" spans="2:5" x14ac:dyDescent="0.25">
      <c r="B577" s="4" t="s">
        <v>220</v>
      </c>
      <c r="C577">
        <v>1786</v>
      </c>
      <c r="D577">
        <v>365</v>
      </c>
      <c r="E577">
        <v>34</v>
      </c>
    </row>
    <row r="578" spans="2:5" x14ac:dyDescent="0.25">
      <c r="B578" s="4" t="s">
        <v>227</v>
      </c>
      <c r="C578">
        <v>1228</v>
      </c>
      <c r="D578">
        <v>336</v>
      </c>
      <c r="E578">
        <v>60</v>
      </c>
    </row>
    <row r="579" spans="2:5" x14ac:dyDescent="0.25">
      <c r="B579" s="4" t="s">
        <v>285</v>
      </c>
      <c r="C579">
        <v>1283</v>
      </c>
      <c r="D579">
        <v>270</v>
      </c>
      <c r="E579">
        <v>55</v>
      </c>
    </row>
    <row r="580" spans="2:5" x14ac:dyDescent="0.25">
      <c r="B580" s="4" t="s">
        <v>282</v>
      </c>
      <c r="C580">
        <v>814</v>
      </c>
      <c r="D580">
        <v>219</v>
      </c>
      <c r="E580">
        <v>33</v>
      </c>
    </row>
    <row r="581" spans="2:5" x14ac:dyDescent="0.25">
      <c r="B581" s="4" t="s">
        <v>288</v>
      </c>
      <c r="C581">
        <v>874</v>
      </c>
      <c r="D581">
        <v>171</v>
      </c>
      <c r="E581">
        <v>36</v>
      </c>
    </row>
    <row r="582" spans="2:5" x14ac:dyDescent="0.25">
      <c r="B582" s="4" t="s">
        <v>293</v>
      </c>
      <c r="C582">
        <v>1071</v>
      </c>
      <c r="D582">
        <v>255</v>
      </c>
      <c r="E582">
        <v>51</v>
      </c>
    </row>
    <row r="583" spans="2:5" x14ac:dyDescent="0.25">
      <c r="B583" s="4" t="s">
        <v>300</v>
      </c>
      <c r="C583">
        <v>802</v>
      </c>
      <c r="D583">
        <v>318</v>
      </c>
      <c r="E583">
        <v>63</v>
      </c>
    </row>
    <row r="584" spans="2:5" x14ac:dyDescent="0.25">
      <c r="B584" s="4" t="s">
        <v>305</v>
      </c>
      <c r="C584">
        <v>1105</v>
      </c>
      <c r="D584">
        <v>371</v>
      </c>
      <c r="E584">
        <v>57</v>
      </c>
    </row>
    <row r="585" spans="2:5" x14ac:dyDescent="0.25">
      <c r="B585" s="4" t="s">
        <v>306</v>
      </c>
      <c r="C585">
        <v>955</v>
      </c>
      <c r="D585">
        <v>441</v>
      </c>
      <c r="E585">
        <v>32</v>
      </c>
    </row>
    <row r="586" spans="2:5" x14ac:dyDescent="0.25">
      <c r="B586" s="4" t="s">
        <v>307</v>
      </c>
      <c r="C586">
        <v>1639</v>
      </c>
      <c r="D586">
        <v>514</v>
      </c>
      <c r="E586">
        <v>74</v>
      </c>
    </row>
    <row r="587" spans="2:5" x14ac:dyDescent="0.25">
      <c r="B587" s="4" t="s">
        <v>315</v>
      </c>
      <c r="C587">
        <v>1240</v>
      </c>
      <c r="D587">
        <v>281</v>
      </c>
      <c r="E587">
        <v>86</v>
      </c>
    </row>
    <row r="588" spans="2:5" x14ac:dyDescent="0.25">
      <c r="B588" s="4" t="s">
        <v>304</v>
      </c>
      <c r="C588">
        <v>1728</v>
      </c>
      <c r="D588">
        <v>513</v>
      </c>
      <c r="E588">
        <v>125</v>
      </c>
    </row>
    <row r="589" spans="2:5" x14ac:dyDescent="0.25">
      <c r="B589" s="4" t="s">
        <v>321</v>
      </c>
      <c r="C589">
        <v>1151</v>
      </c>
      <c r="D589">
        <v>283</v>
      </c>
      <c r="E589">
        <v>25</v>
      </c>
    </row>
    <row r="590" spans="2:5" x14ac:dyDescent="0.25">
      <c r="B590" s="4" t="s">
        <v>322</v>
      </c>
      <c r="C590">
        <v>1797</v>
      </c>
      <c r="D590">
        <v>704</v>
      </c>
      <c r="E590">
        <v>111</v>
      </c>
    </row>
    <row r="591" spans="2:5" x14ac:dyDescent="0.25">
      <c r="B591" s="4" t="s">
        <v>323</v>
      </c>
      <c r="C591">
        <v>1094</v>
      </c>
      <c r="D591">
        <v>211</v>
      </c>
      <c r="E591">
        <v>23</v>
      </c>
    </row>
    <row r="592" spans="2:5" x14ac:dyDescent="0.25">
      <c r="B592" s="4" t="s">
        <v>324</v>
      </c>
      <c r="C592">
        <v>960</v>
      </c>
      <c r="D592">
        <v>187</v>
      </c>
      <c r="E592">
        <v>53</v>
      </c>
    </row>
    <row r="593" spans="2:5" x14ac:dyDescent="0.25">
      <c r="B593" s="4" t="s">
        <v>325</v>
      </c>
      <c r="C593">
        <v>1008</v>
      </c>
      <c r="D593">
        <v>167</v>
      </c>
      <c r="E593">
        <v>34</v>
      </c>
    </row>
    <row r="594" spans="2:5" x14ac:dyDescent="0.25">
      <c r="B594" s="4" t="s">
        <v>326</v>
      </c>
      <c r="C594">
        <v>955</v>
      </c>
      <c r="D594">
        <v>211</v>
      </c>
      <c r="E594">
        <v>31</v>
      </c>
    </row>
    <row r="595" spans="2:5" x14ac:dyDescent="0.25">
      <c r="B595" s="4" t="s">
        <v>343</v>
      </c>
      <c r="C595">
        <v>890</v>
      </c>
      <c r="D595">
        <v>214</v>
      </c>
      <c r="E595">
        <v>38</v>
      </c>
    </row>
    <row r="596" spans="2:5" x14ac:dyDescent="0.25">
      <c r="B596" s="4" t="s">
        <v>347</v>
      </c>
      <c r="C596">
        <v>1701</v>
      </c>
      <c r="D596">
        <v>566</v>
      </c>
      <c r="E596">
        <v>99</v>
      </c>
    </row>
    <row r="597" spans="2:5" x14ac:dyDescent="0.25">
      <c r="B597" s="4" t="s">
        <v>352</v>
      </c>
      <c r="C597">
        <v>2086</v>
      </c>
      <c r="D597">
        <v>487</v>
      </c>
      <c r="E597">
        <v>107</v>
      </c>
    </row>
    <row r="598" spans="2:5" x14ac:dyDescent="0.25">
      <c r="B598" s="4" t="s">
        <v>354</v>
      </c>
      <c r="C598">
        <v>310</v>
      </c>
      <c r="D598">
        <v>115</v>
      </c>
      <c r="E598">
        <v>20</v>
      </c>
    </row>
    <row r="599" spans="2:5" x14ac:dyDescent="0.25">
      <c r="B599" s="4" t="s">
        <v>355</v>
      </c>
      <c r="C599">
        <v>1280</v>
      </c>
      <c r="D599">
        <v>490</v>
      </c>
      <c r="E599">
        <v>175</v>
      </c>
    </row>
    <row r="600" spans="2:5" x14ac:dyDescent="0.25">
      <c r="B600" s="4" t="s">
        <v>360</v>
      </c>
      <c r="C600">
        <v>1067</v>
      </c>
      <c r="D600">
        <v>462</v>
      </c>
      <c r="E600">
        <v>82</v>
      </c>
    </row>
    <row r="601" spans="2:5" x14ac:dyDescent="0.25">
      <c r="B601" s="4" t="s">
        <v>366</v>
      </c>
      <c r="C601">
        <v>2104</v>
      </c>
      <c r="D601">
        <v>356</v>
      </c>
      <c r="E601">
        <v>93</v>
      </c>
    </row>
    <row r="602" spans="2:5" x14ac:dyDescent="0.25">
      <c r="B602" s="4" t="s">
        <v>370</v>
      </c>
      <c r="C602">
        <v>946</v>
      </c>
      <c r="D602">
        <v>412</v>
      </c>
      <c r="E602">
        <v>50</v>
      </c>
    </row>
    <row r="603" spans="2:5" x14ac:dyDescent="0.25">
      <c r="B603" s="4" t="s">
        <v>393</v>
      </c>
      <c r="C603">
        <v>299</v>
      </c>
      <c r="D603">
        <v>192</v>
      </c>
      <c r="E603">
        <v>23</v>
      </c>
    </row>
    <row r="604" spans="2:5" x14ac:dyDescent="0.25">
      <c r="B604" s="4" t="s">
        <v>373</v>
      </c>
      <c r="C604">
        <v>1534</v>
      </c>
      <c r="D604">
        <v>547</v>
      </c>
      <c r="E604">
        <v>105</v>
      </c>
    </row>
    <row r="605" spans="2:5" x14ac:dyDescent="0.25">
      <c r="B605" s="4" t="s">
        <v>376</v>
      </c>
      <c r="C605">
        <v>1498</v>
      </c>
      <c r="D605">
        <v>618</v>
      </c>
      <c r="E605">
        <v>57</v>
      </c>
    </row>
    <row r="606" spans="2:5" x14ac:dyDescent="0.25">
      <c r="B606" s="4" t="s">
        <v>379</v>
      </c>
      <c r="C606">
        <v>1527</v>
      </c>
      <c r="D606">
        <v>738</v>
      </c>
      <c r="E606">
        <v>157</v>
      </c>
    </row>
    <row r="607" spans="2:5" x14ac:dyDescent="0.25">
      <c r="B607" s="4" t="s">
        <v>381</v>
      </c>
      <c r="C607">
        <v>754</v>
      </c>
      <c r="D607">
        <v>261</v>
      </c>
      <c r="E607">
        <v>61</v>
      </c>
    </row>
    <row r="608" spans="2:5" x14ac:dyDescent="0.25">
      <c r="B608" s="4" t="s">
        <v>384</v>
      </c>
      <c r="C608">
        <v>452</v>
      </c>
      <c r="D608">
        <v>93</v>
      </c>
      <c r="E608">
        <v>20</v>
      </c>
    </row>
    <row r="609" spans="2:5" x14ac:dyDescent="0.25">
      <c r="B609" s="4" t="s">
        <v>385</v>
      </c>
      <c r="C609">
        <v>1480</v>
      </c>
      <c r="D609">
        <v>355</v>
      </c>
      <c r="E609">
        <v>55</v>
      </c>
    </row>
    <row r="610" spans="2:5" x14ac:dyDescent="0.25">
      <c r="B610" s="4" t="s">
        <v>386</v>
      </c>
      <c r="C610">
        <v>498</v>
      </c>
      <c r="D610">
        <v>172</v>
      </c>
      <c r="E610">
        <v>20</v>
      </c>
    </row>
    <row r="611" spans="2:5" x14ac:dyDescent="0.25">
      <c r="B611" s="4" t="s">
        <v>387</v>
      </c>
      <c r="C611">
        <v>541</v>
      </c>
      <c r="D611">
        <v>207</v>
      </c>
      <c r="E611">
        <v>72</v>
      </c>
    </row>
    <row r="612" spans="2:5" x14ac:dyDescent="0.25">
      <c r="B612" s="4" t="s">
        <v>388</v>
      </c>
      <c r="C612">
        <v>612</v>
      </c>
      <c r="D612">
        <v>383</v>
      </c>
      <c r="E612">
        <v>58</v>
      </c>
    </row>
    <row r="613" spans="2:5" x14ac:dyDescent="0.25">
      <c r="B613" s="4" t="s">
        <v>422</v>
      </c>
      <c r="C613">
        <v>262</v>
      </c>
      <c r="D613">
        <v>92</v>
      </c>
      <c r="E613">
        <v>44</v>
      </c>
    </row>
    <row r="614" spans="2:5" x14ac:dyDescent="0.25">
      <c r="B614" s="4" t="s">
        <v>423</v>
      </c>
      <c r="C614">
        <v>765</v>
      </c>
      <c r="D614">
        <v>530</v>
      </c>
      <c r="E614">
        <v>49</v>
      </c>
    </row>
    <row r="615" spans="2:5" x14ac:dyDescent="0.25">
      <c r="B615" s="4" t="s">
        <v>424</v>
      </c>
      <c r="C615">
        <v>1174</v>
      </c>
      <c r="D615">
        <v>568</v>
      </c>
      <c r="E615">
        <v>86</v>
      </c>
    </row>
    <row r="616" spans="2:5" x14ac:dyDescent="0.25">
      <c r="B616" s="4" t="s">
        <v>425</v>
      </c>
      <c r="C616">
        <v>1191</v>
      </c>
      <c r="D616">
        <v>617</v>
      </c>
      <c r="E616">
        <v>185</v>
      </c>
    </row>
    <row r="617" spans="2:5" x14ac:dyDescent="0.25">
      <c r="B617" s="4" t="s">
        <v>427</v>
      </c>
      <c r="C617">
        <v>1441</v>
      </c>
      <c r="D617">
        <v>616</v>
      </c>
      <c r="E617">
        <v>119</v>
      </c>
    </row>
    <row r="618" spans="2:5" x14ac:dyDescent="0.25">
      <c r="B618" s="4" t="s">
        <v>429</v>
      </c>
      <c r="C618">
        <v>1454</v>
      </c>
      <c r="D618">
        <v>786</v>
      </c>
      <c r="E618">
        <v>241</v>
      </c>
    </row>
    <row r="619" spans="2:5" x14ac:dyDescent="0.25">
      <c r="B619" s="4" t="s">
        <v>430</v>
      </c>
      <c r="C619">
        <v>1768</v>
      </c>
      <c r="D619">
        <v>631</v>
      </c>
      <c r="E619">
        <v>71</v>
      </c>
    </row>
    <row r="620" spans="2:5" x14ac:dyDescent="0.25">
      <c r="B620" s="4" t="s">
        <v>432</v>
      </c>
      <c r="C620">
        <v>1902</v>
      </c>
      <c r="D620">
        <v>713</v>
      </c>
      <c r="E620">
        <v>113</v>
      </c>
    </row>
    <row r="621" spans="2:5" x14ac:dyDescent="0.25">
      <c r="B621" s="4" t="s">
        <v>434</v>
      </c>
      <c r="C621">
        <v>1212</v>
      </c>
      <c r="D621">
        <v>408</v>
      </c>
      <c r="E621">
        <v>42</v>
      </c>
    </row>
    <row r="622" spans="2:5" x14ac:dyDescent="0.25">
      <c r="B622" s="4" t="s">
        <v>437</v>
      </c>
      <c r="C622">
        <v>1784</v>
      </c>
      <c r="D622">
        <v>438</v>
      </c>
      <c r="E622">
        <v>62</v>
      </c>
    </row>
    <row r="623" spans="2:5" x14ac:dyDescent="0.25">
      <c r="B623" s="4" t="s">
        <v>438</v>
      </c>
      <c r="C623">
        <v>983</v>
      </c>
      <c r="D623">
        <v>355</v>
      </c>
      <c r="E623">
        <v>78</v>
      </c>
    </row>
    <row r="624" spans="2:5" x14ac:dyDescent="0.25">
      <c r="B624" s="4" t="s">
        <v>439</v>
      </c>
      <c r="C624">
        <v>1256</v>
      </c>
      <c r="D624">
        <v>619</v>
      </c>
      <c r="E624">
        <v>153</v>
      </c>
    </row>
    <row r="625" spans="2:13" x14ac:dyDescent="0.25">
      <c r="B625" s="4" t="s">
        <v>440</v>
      </c>
      <c r="C625">
        <v>447</v>
      </c>
      <c r="D625">
        <v>252</v>
      </c>
      <c r="E625">
        <v>60</v>
      </c>
    </row>
    <row r="626" spans="2:13" x14ac:dyDescent="0.25">
      <c r="B626" s="4" t="s">
        <v>441</v>
      </c>
      <c r="C626">
        <v>1315</v>
      </c>
      <c r="D626">
        <v>777</v>
      </c>
      <c r="E626">
        <v>160</v>
      </c>
    </row>
    <row r="627" spans="2:13" x14ac:dyDescent="0.25">
      <c r="B627" s="4" t="s">
        <v>442</v>
      </c>
      <c r="C627">
        <v>829</v>
      </c>
      <c r="D627">
        <v>225</v>
      </c>
      <c r="E627">
        <v>73</v>
      </c>
    </row>
    <row r="628" spans="2:13" x14ac:dyDescent="0.25">
      <c r="B628" s="4" t="s">
        <v>443</v>
      </c>
      <c r="C628">
        <v>1225</v>
      </c>
      <c r="D628">
        <v>766</v>
      </c>
      <c r="E628">
        <v>171</v>
      </c>
    </row>
    <row r="629" spans="2:13" x14ac:dyDescent="0.25">
      <c r="B629" s="4" t="s">
        <v>444</v>
      </c>
      <c r="C629">
        <v>1584</v>
      </c>
      <c r="D629">
        <v>966</v>
      </c>
      <c r="E629">
        <v>257</v>
      </c>
    </row>
    <row r="630" spans="2:13" x14ac:dyDescent="0.25">
      <c r="B630" s="4" t="s">
        <v>445</v>
      </c>
      <c r="C630">
        <v>1863</v>
      </c>
      <c r="D630">
        <v>760</v>
      </c>
      <c r="E630">
        <v>196</v>
      </c>
    </row>
    <row r="631" spans="2:13" x14ac:dyDescent="0.25">
      <c r="B631" s="4" t="s">
        <v>233</v>
      </c>
      <c r="C631">
        <v>131984</v>
      </c>
      <c r="D631">
        <v>34102</v>
      </c>
      <c r="E631">
        <v>5889</v>
      </c>
    </row>
    <row r="638" spans="2:13" ht="30" x14ac:dyDescent="0.25">
      <c r="D638" s="17" t="s">
        <v>231</v>
      </c>
      <c r="E638" s="18" t="s">
        <v>270</v>
      </c>
      <c r="F638" s="18" t="s">
        <v>271</v>
      </c>
      <c r="G638" s="18" t="s">
        <v>239</v>
      </c>
      <c r="H638" s="18" t="s">
        <v>272</v>
      </c>
      <c r="I638" s="18" t="s">
        <v>273</v>
      </c>
      <c r="J638" s="18" t="s">
        <v>274</v>
      </c>
      <c r="K638" s="18" t="s">
        <v>275</v>
      </c>
      <c r="L638" s="18" t="s">
        <v>276</v>
      </c>
      <c r="M638" s="18" t="s">
        <v>277</v>
      </c>
    </row>
    <row r="639" spans="2:13" x14ac:dyDescent="0.25">
      <c r="D639" s="1" t="s">
        <v>9</v>
      </c>
      <c r="E639" s="1">
        <v>1169</v>
      </c>
      <c r="F639" s="1">
        <v>197</v>
      </c>
      <c r="G639" s="1">
        <v>20</v>
      </c>
      <c r="H639" s="1">
        <f>+SUM(E639:G639)</f>
        <v>1386</v>
      </c>
      <c r="I639" s="1">
        <f>+E639+F639</f>
        <v>1366</v>
      </c>
      <c r="J639" s="12">
        <f>+I639/H639</f>
        <v>0.98556998556998554</v>
      </c>
      <c r="K639" s="12">
        <f>+E639/H639</f>
        <v>0.84343434343434343</v>
      </c>
      <c r="L639" s="12">
        <f>+F639/H639</f>
        <v>0.14213564213564214</v>
      </c>
      <c r="M639" s="12">
        <f>+G639/H639</f>
        <v>1.443001443001443E-2</v>
      </c>
    </row>
    <row r="640" spans="2:13" x14ac:dyDescent="0.25">
      <c r="D640" s="1" t="s">
        <v>22</v>
      </c>
      <c r="E640" s="1">
        <v>2119</v>
      </c>
      <c r="F640" s="1">
        <v>239</v>
      </c>
      <c r="G640" s="1">
        <v>12</v>
      </c>
      <c r="H640" s="1">
        <f>+SUM(E640:G640)</f>
        <v>2370</v>
      </c>
      <c r="I640" s="1">
        <f>+E640+F640</f>
        <v>2358</v>
      </c>
      <c r="J640" s="12">
        <f>+I640/H640</f>
        <v>0.99493670886075947</v>
      </c>
      <c r="K640" s="12">
        <f>+E640/H640</f>
        <v>0.89409282700421944</v>
      </c>
      <c r="L640" s="12">
        <f>+F640/H640</f>
        <v>0.10084388185654009</v>
      </c>
      <c r="M640" s="12">
        <f>+G640/H640</f>
        <v>5.0632911392405064E-3</v>
      </c>
    </row>
    <row r="641" spans="4:13" x14ac:dyDescent="0.25">
      <c r="D641" s="1" t="s">
        <v>33</v>
      </c>
      <c r="E641" s="1">
        <v>2210</v>
      </c>
      <c r="F641" s="1">
        <v>254</v>
      </c>
      <c r="G641" s="1">
        <v>24</v>
      </c>
      <c r="H641" s="1">
        <f>+SUM(E641:G641)</f>
        <v>2488</v>
      </c>
      <c r="I641" s="1">
        <f>+E641+F641</f>
        <v>2464</v>
      </c>
      <c r="J641" s="12">
        <f>+I641/H641</f>
        <v>0.99035369774919613</v>
      </c>
      <c r="K641" s="12">
        <f>+E641/H641</f>
        <v>0.88826366559485526</v>
      </c>
      <c r="L641" s="12">
        <f>+F641/H641</f>
        <v>0.10209003215434084</v>
      </c>
      <c r="M641" s="12">
        <f>+G641/H641</f>
        <v>9.6463022508038593E-3</v>
      </c>
    </row>
    <row r="642" spans="4:13" x14ac:dyDescent="0.25">
      <c r="D642" s="1" t="s">
        <v>43</v>
      </c>
      <c r="E642" s="1">
        <v>3060</v>
      </c>
      <c r="F642" s="1">
        <v>387</v>
      </c>
      <c r="G642" s="1">
        <v>29</v>
      </c>
      <c r="H642" s="1">
        <f>+SUM(E642:G642)</f>
        <v>3476</v>
      </c>
      <c r="I642" s="1">
        <f>+E642+F642</f>
        <v>3447</v>
      </c>
      <c r="J642" s="12">
        <f>+I642/H642</f>
        <v>0.99165707710011508</v>
      </c>
      <c r="K642" s="12">
        <f>+E642/H642</f>
        <v>0.88032220943613348</v>
      </c>
      <c r="L642" s="12">
        <f>+F642/H642</f>
        <v>0.11133486766398158</v>
      </c>
      <c r="M642" s="12">
        <f>+G642/H642</f>
        <v>8.3429228998849244E-3</v>
      </c>
    </row>
    <row r="643" spans="4:13" x14ac:dyDescent="0.25">
      <c r="D643" s="1" t="s">
        <v>57</v>
      </c>
      <c r="E643" s="1">
        <v>3270</v>
      </c>
      <c r="F643" s="1">
        <v>538</v>
      </c>
      <c r="G643" s="1">
        <v>37</v>
      </c>
      <c r="H643" s="1">
        <f>+SUM(E643:G643)</f>
        <v>3845</v>
      </c>
      <c r="I643" s="1">
        <f>+E643+F643</f>
        <v>3808</v>
      </c>
      <c r="J643" s="12">
        <f>+I643/H643</f>
        <v>0.99037711313394017</v>
      </c>
      <c r="K643" s="12">
        <f>+E643/H643</f>
        <v>0.85045513654096228</v>
      </c>
      <c r="L643" s="12">
        <f>+F643/H643</f>
        <v>0.13992197659297789</v>
      </c>
      <c r="M643" s="12">
        <f>+G643/H643</f>
        <v>9.6228868660598182E-3</v>
      </c>
    </row>
    <row r="644" spans="4:13" x14ac:dyDescent="0.25">
      <c r="D644" s="1" t="s">
        <v>71</v>
      </c>
      <c r="E644" s="1">
        <v>3090</v>
      </c>
      <c r="F644" s="1">
        <v>407</v>
      </c>
      <c r="G644" s="1">
        <v>35</v>
      </c>
      <c r="H644" s="1">
        <f>+SUM(E644:G644)</f>
        <v>3532</v>
      </c>
      <c r="I644" s="1">
        <f>+E644+F644</f>
        <v>3497</v>
      </c>
      <c r="J644" s="12">
        <f>+I644/H644</f>
        <v>0.99009060022650053</v>
      </c>
      <c r="K644" s="12">
        <f>+E644/H644</f>
        <v>0.8748584371460929</v>
      </c>
      <c r="L644" s="12">
        <f>+F644/H644</f>
        <v>0.11523216308040771</v>
      </c>
      <c r="M644" s="12">
        <f>+G644/H644</f>
        <v>9.9093997734994339E-3</v>
      </c>
    </row>
    <row r="645" spans="4:13" x14ac:dyDescent="0.25">
      <c r="D645" s="1" t="s">
        <v>77</v>
      </c>
      <c r="E645" s="1">
        <v>3300</v>
      </c>
      <c r="F645" s="1">
        <v>513</v>
      </c>
      <c r="G645" s="1">
        <v>45</v>
      </c>
      <c r="H645" s="1">
        <f>+SUM(E645:G645)</f>
        <v>3858</v>
      </c>
      <c r="I645" s="1">
        <f>+E645+F645</f>
        <v>3813</v>
      </c>
      <c r="J645" s="12">
        <f>+I645/H645</f>
        <v>0.98833592534992221</v>
      </c>
      <c r="K645" s="12">
        <f>+E645/H645</f>
        <v>0.85536547433903576</v>
      </c>
      <c r="L645" s="12">
        <f>+F645/H645</f>
        <v>0.13297045101088648</v>
      </c>
      <c r="M645" s="12">
        <f>+G645/H645</f>
        <v>1.1664074650077761E-2</v>
      </c>
    </row>
    <row r="646" spans="4:13" x14ac:dyDescent="0.25">
      <c r="D646" s="1" t="s">
        <v>79</v>
      </c>
      <c r="E646" s="1">
        <v>1304</v>
      </c>
      <c r="F646" s="1">
        <v>153</v>
      </c>
      <c r="G646" s="1">
        <v>13</v>
      </c>
      <c r="H646" s="1">
        <f>+SUM(E646:G646)</f>
        <v>1470</v>
      </c>
      <c r="I646" s="1">
        <f>+E646+F646</f>
        <v>1457</v>
      </c>
      <c r="J646" s="12">
        <f>+I646/H646</f>
        <v>0.99115646258503398</v>
      </c>
      <c r="K646" s="12">
        <f>+E646/H646</f>
        <v>0.88707482993197284</v>
      </c>
      <c r="L646" s="12">
        <f>+F646/H646</f>
        <v>0.10408163265306122</v>
      </c>
      <c r="M646" s="12">
        <f>+G646/H646</f>
        <v>8.8435374149659872E-3</v>
      </c>
    </row>
    <row r="647" spans="4:13" x14ac:dyDescent="0.25">
      <c r="D647" s="30" t="s">
        <v>87</v>
      </c>
      <c r="E647" s="1">
        <v>668</v>
      </c>
      <c r="F647" s="1">
        <v>138</v>
      </c>
      <c r="G647" s="1">
        <v>4</v>
      </c>
      <c r="H647" s="1">
        <f>+SUM(E647:G647)</f>
        <v>810</v>
      </c>
      <c r="I647" s="1">
        <f>+E647+F647</f>
        <v>806</v>
      </c>
      <c r="J647" s="12">
        <f>+I647/H647</f>
        <v>0.99506172839506168</v>
      </c>
      <c r="K647" s="12">
        <f>+E647/H647</f>
        <v>0.8246913580246914</v>
      </c>
      <c r="L647" s="12">
        <f>+F647/H647</f>
        <v>0.17037037037037037</v>
      </c>
      <c r="M647" s="12">
        <f>+G647/H647</f>
        <v>4.9382716049382715E-3</v>
      </c>
    </row>
    <row r="648" spans="4:13" x14ac:dyDescent="0.25">
      <c r="D648" s="30" t="s">
        <v>91</v>
      </c>
      <c r="E648" s="1">
        <v>3160</v>
      </c>
      <c r="F648" s="1">
        <v>378</v>
      </c>
      <c r="G648" s="1">
        <v>24</v>
      </c>
      <c r="H648" s="1">
        <f>+SUM(E648:G648)</f>
        <v>3562</v>
      </c>
      <c r="I648" s="1">
        <f>+E648+F648</f>
        <v>3538</v>
      </c>
      <c r="J648" s="12">
        <f>+I648/H648</f>
        <v>0.99326221224031441</v>
      </c>
      <c r="K648" s="12">
        <f>+E648/H648</f>
        <v>0.88714205502526666</v>
      </c>
      <c r="L648" s="12">
        <f>+F648/H648</f>
        <v>0.10612015721504772</v>
      </c>
      <c r="M648" s="12">
        <f>+G648/H648</f>
        <v>6.7377877596855699E-3</v>
      </c>
    </row>
    <row r="649" spans="4:13" x14ac:dyDescent="0.25">
      <c r="D649" s="30" t="s">
        <v>95</v>
      </c>
      <c r="E649" s="1">
        <v>3260</v>
      </c>
      <c r="F649" s="1">
        <v>505</v>
      </c>
      <c r="G649" s="1">
        <v>33</v>
      </c>
      <c r="H649" s="1">
        <f>+SUM(E649:G649)</f>
        <v>3798</v>
      </c>
      <c r="I649" s="1">
        <f>+E649+F649</f>
        <v>3765</v>
      </c>
      <c r="J649" s="12">
        <f>+I649/H649</f>
        <v>0.99131121642969988</v>
      </c>
      <c r="K649" s="12">
        <f>+E649/H649</f>
        <v>0.85834649815692465</v>
      </c>
      <c r="L649" s="12">
        <f>+F649/H649</f>
        <v>0.13296471827277515</v>
      </c>
      <c r="M649" s="12">
        <f>+G649/H649</f>
        <v>8.6887835703001581E-3</v>
      </c>
    </row>
    <row r="650" spans="4:13" x14ac:dyDescent="0.25">
      <c r="D650" s="30" t="s">
        <v>98</v>
      </c>
      <c r="E650" s="1">
        <v>3360</v>
      </c>
      <c r="F650" s="1">
        <v>436</v>
      </c>
      <c r="G650" s="1">
        <v>23</v>
      </c>
      <c r="H650" s="1">
        <f>+SUM(E650:G650)</f>
        <v>3819</v>
      </c>
      <c r="I650" s="1">
        <f>+E650+F650</f>
        <v>3796</v>
      </c>
      <c r="J650" s="12">
        <f>+I650/H650</f>
        <v>0.99397748101597272</v>
      </c>
      <c r="K650" s="12">
        <f>+E650/H650</f>
        <v>0.87981146897093476</v>
      </c>
      <c r="L650" s="12">
        <f>+F650/H650</f>
        <v>0.11416601204503797</v>
      </c>
      <c r="M650" s="12">
        <f>+G650/H650</f>
        <v>6.0225189840272322E-3</v>
      </c>
    </row>
    <row r="651" spans="4:13" x14ac:dyDescent="0.25">
      <c r="D651" s="30" t="s">
        <v>103</v>
      </c>
      <c r="E651" s="1">
        <v>4427</v>
      </c>
      <c r="F651" s="1">
        <v>698</v>
      </c>
      <c r="G651" s="1">
        <v>75</v>
      </c>
      <c r="H651" s="1">
        <f>+SUM(E651:G651)</f>
        <v>5200</v>
      </c>
      <c r="I651" s="1">
        <f>+E651+F651</f>
        <v>5125</v>
      </c>
      <c r="J651" s="12">
        <f>+I651/H651</f>
        <v>0.98557692307692313</v>
      </c>
      <c r="K651" s="12">
        <f>+E651/H651</f>
        <v>0.85134615384615386</v>
      </c>
      <c r="L651" s="12">
        <f>+F651/H651</f>
        <v>0.13423076923076924</v>
      </c>
      <c r="M651" s="12">
        <f>+G651/H651</f>
        <v>1.4423076923076924E-2</v>
      </c>
    </row>
    <row r="652" spans="4:13" x14ac:dyDescent="0.25">
      <c r="D652" s="30" t="s">
        <v>115</v>
      </c>
      <c r="E652" s="1">
        <v>1713</v>
      </c>
      <c r="F652" s="1">
        <v>300</v>
      </c>
      <c r="G652" s="1">
        <v>20</v>
      </c>
      <c r="H652" s="1">
        <f>+SUM(E652:G652)</f>
        <v>2033</v>
      </c>
      <c r="I652" s="1">
        <f>+E652+F652</f>
        <v>2013</v>
      </c>
      <c r="J652" s="12">
        <f>+I652/H652</f>
        <v>0.99016232169208063</v>
      </c>
      <c r="K652" s="12">
        <f>+E652/H652</f>
        <v>0.8425971470732907</v>
      </c>
      <c r="L652" s="12">
        <f>+F652/H652</f>
        <v>0.14756517461878996</v>
      </c>
      <c r="M652" s="12">
        <f>+G652/H652</f>
        <v>9.8376783079193314E-3</v>
      </c>
    </row>
    <row r="653" spans="4:13" x14ac:dyDescent="0.25">
      <c r="D653" s="30" t="s">
        <v>122</v>
      </c>
      <c r="E653" s="1">
        <v>3730</v>
      </c>
      <c r="F653" s="1">
        <v>396</v>
      </c>
      <c r="G653" s="1">
        <v>16</v>
      </c>
      <c r="H653" s="1">
        <f>+SUM(E653:G653)</f>
        <v>4142</v>
      </c>
      <c r="I653" s="1">
        <f>+E653+F653</f>
        <v>4126</v>
      </c>
      <c r="J653" s="12">
        <f>+I653/H653</f>
        <v>0.99613713182037666</v>
      </c>
      <c r="K653" s="12">
        <f>+E653/H653</f>
        <v>0.90053114437469817</v>
      </c>
      <c r="L653" s="12">
        <f>+F653/H653</f>
        <v>9.5605987445678414E-2</v>
      </c>
      <c r="M653" s="12">
        <f>+G653/H653</f>
        <v>3.8628681796233702E-3</v>
      </c>
    </row>
    <row r="654" spans="4:13" x14ac:dyDescent="0.25">
      <c r="D654" s="30" t="s">
        <v>124</v>
      </c>
      <c r="E654" s="1">
        <v>3000</v>
      </c>
      <c r="F654" s="1">
        <v>340</v>
      </c>
      <c r="G654" s="1">
        <v>18</v>
      </c>
      <c r="H654" s="1">
        <f>+SUM(E654:G654)</f>
        <v>3358</v>
      </c>
      <c r="I654" s="1">
        <f>+E654+F654</f>
        <v>3340</v>
      </c>
      <c r="J654" s="12">
        <f>+I654/H654</f>
        <v>0.99463966646813584</v>
      </c>
      <c r="K654" s="12">
        <f>+E654/H654</f>
        <v>0.89338892197736752</v>
      </c>
      <c r="L654" s="12">
        <f>+F654/H654</f>
        <v>0.10125074449076832</v>
      </c>
      <c r="M654" s="12">
        <f>+G654/H654</f>
        <v>5.3603335318642047E-3</v>
      </c>
    </row>
    <row r="655" spans="4:13" x14ac:dyDescent="0.25">
      <c r="D655" s="30" t="s">
        <v>128</v>
      </c>
      <c r="E655" s="1">
        <v>1760</v>
      </c>
      <c r="F655" s="1">
        <v>219</v>
      </c>
      <c r="G655" s="1">
        <v>17</v>
      </c>
      <c r="H655" s="1">
        <f>+SUM(E655:G655)</f>
        <v>1996</v>
      </c>
      <c r="I655" s="1">
        <f>+E655+F655</f>
        <v>1979</v>
      </c>
      <c r="J655" s="12">
        <f>+I655/H655</f>
        <v>0.99148296593186369</v>
      </c>
      <c r="K655" s="12">
        <f>+E655/H655</f>
        <v>0.88176352705410821</v>
      </c>
      <c r="L655" s="12">
        <f>+F655/H655</f>
        <v>0.10971943887775551</v>
      </c>
      <c r="M655" s="12">
        <f>+G655/H655</f>
        <v>8.5170340681362724E-3</v>
      </c>
    </row>
    <row r="656" spans="4:13" x14ac:dyDescent="0.25">
      <c r="D656" s="30" t="s">
        <v>129</v>
      </c>
      <c r="E656" s="1">
        <v>1928</v>
      </c>
      <c r="F656" s="1">
        <v>377</v>
      </c>
      <c r="G656" s="1">
        <v>94</v>
      </c>
      <c r="H656" s="1">
        <f>+SUM(E656:G656)</f>
        <v>2399</v>
      </c>
      <c r="I656" s="1">
        <f>+E656+F656</f>
        <v>2305</v>
      </c>
      <c r="J656" s="12">
        <f>+I656/H656</f>
        <v>0.96081700708628592</v>
      </c>
      <c r="K656" s="12">
        <f>+E656/H656</f>
        <v>0.80366819508128384</v>
      </c>
      <c r="L656" s="12">
        <f>+F656/H656</f>
        <v>0.15714881200500208</v>
      </c>
      <c r="M656" s="12">
        <f>+G656/H656</f>
        <v>3.9182992913714049E-2</v>
      </c>
    </row>
    <row r="657" spans="4:13" x14ac:dyDescent="0.25">
      <c r="D657" s="30" t="s">
        <v>138</v>
      </c>
      <c r="E657" s="1">
        <v>408</v>
      </c>
      <c r="F657" s="1">
        <v>64</v>
      </c>
      <c r="G657" s="1">
        <v>12</v>
      </c>
      <c r="H657" s="1">
        <f>+SUM(E657:G657)</f>
        <v>484</v>
      </c>
      <c r="I657" s="1">
        <f>+E657+F657</f>
        <v>472</v>
      </c>
      <c r="J657" s="12">
        <f>+I657/H657</f>
        <v>0.97520661157024791</v>
      </c>
      <c r="K657" s="12">
        <f>+E657/H657</f>
        <v>0.84297520661157022</v>
      </c>
      <c r="L657" s="12">
        <f>+F657/H657</f>
        <v>0.13223140495867769</v>
      </c>
      <c r="M657" s="12">
        <f>+G657/H657</f>
        <v>2.4793388429752067E-2</v>
      </c>
    </row>
    <row r="658" spans="4:13" x14ac:dyDescent="0.25">
      <c r="D658" s="30" t="s">
        <v>140</v>
      </c>
      <c r="E658" s="1">
        <v>856</v>
      </c>
      <c r="F658" s="1">
        <v>211</v>
      </c>
      <c r="G658" s="1">
        <v>33</v>
      </c>
      <c r="H658" s="1">
        <f>+SUM(E658:G658)</f>
        <v>1100</v>
      </c>
      <c r="I658" s="1">
        <f>+E658+F658</f>
        <v>1067</v>
      </c>
      <c r="J658" s="12">
        <f>+I658/H658</f>
        <v>0.97</v>
      </c>
      <c r="K658" s="12">
        <f>+E658/H658</f>
        <v>0.7781818181818182</v>
      </c>
      <c r="L658" s="12">
        <f>+F658/H658</f>
        <v>0.1918181818181818</v>
      </c>
      <c r="M658" s="12">
        <f>+G658/H658</f>
        <v>0.03</v>
      </c>
    </row>
    <row r="659" spans="4:13" x14ac:dyDescent="0.25">
      <c r="D659" s="30" t="s">
        <v>145</v>
      </c>
      <c r="E659" s="1">
        <v>1398</v>
      </c>
      <c r="F659" s="1">
        <v>304</v>
      </c>
      <c r="G659" s="1">
        <v>35</v>
      </c>
      <c r="H659" s="1">
        <f>+SUM(E659:G659)</f>
        <v>1737</v>
      </c>
      <c r="I659" s="1">
        <f>+E659+F659</f>
        <v>1702</v>
      </c>
      <c r="J659" s="12">
        <f>+I659/H659</f>
        <v>0.97985031663788136</v>
      </c>
      <c r="K659" s="12">
        <f>+E659/H659</f>
        <v>0.80483592400690851</v>
      </c>
      <c r="L659" s="12">
        <f>+F659/H659</f>
        <v>0.17501439263097293</v>
      </c>
      <c r="M659" s="12">
        <f>+G659/H659</f>
        <v>2.0149683362118594E-2</v>
      </c>
    </row>
    <row r="660" spans="4:13" x14ac:dyDescent="0.25">
      <c r="D660" s="30" t="s">
        <v>153</v>
      </c>
      <c r="E660" s="1">
        <v>2015</v>
      </c>
      <c r="F660" s="1">
        <v>392</v>
      </c>
      <c r="G660" s="1">
        <v>92</v>
      </c>
      <c r="H660" s="1">
        <f>+SUM(E660:G660)</f>
        <v>2499</v>
      </c>
      <c r="I660" s="1">
        <f>+E660+F660</f>
        <v>2407</v>
      </c>
      <c r="J660" s="12">
        <f>+I660/H660</f>
        <v>0.96318527410964383</v>
      </c>
      <c r="K660" s="12">
        <f>+E660/H660</f>
        <v>0.80632252901160462</v>
      </c>
      <c r="L660" s="12">
        <f>+F660/H660</f>
        <v>0.15686274509803921</v>
      </c>
      <c r="M660" s="12">
        <f>+G660/H660</f>
        <v>3.6814725890356143E-2</v>
      </c>
    </row>
    <row r="661" spans="4:13" x14ac:dyDescent="0.25">
      <c r="D661" s="30" t="s">
        <v>163</v>
      </c>
      <c r="E661" s="1">
        <v>975</v>
      </c>
      <c r="F661" s="1">
        <v>200</v>
      </c>
      <c r="G661" s="1">
        <v>47</v>
      </c>
      <c r="H661" s="1">
        <f>+SUM(E661:G661)</f>
        <v>1222</v>
      </c>
      <c r="I661" s="1">
        <f>+E661+F661</f>
        <v>1175</v>
      </c>
      <c r="J661" s="12">
        <f>+I661/H661</f>
        <v>0.96153846153846156</v>
      </c>
      <c r="K661" s="12">
        <f>+E661/H661</f>
        <v>0.7978723404255319</v>
      </c>
      <c r="L661" s="12">
        <f>+F661/H661</f>
        <v>0.16366612111292964</v>
      </c>
      <c r="M661" s="12">
        <f>+G661/H661</f>
        <v>3.8461538461538464E-2</v>
      </c>
    </row>
    <row r="662" spans="4:13" x14ac:dyDescent="0.25">
      <c r="D662" s="30" t="s">
        <v>167</v>
      </c>
      <c r="E662" s="1">
        <v>666</v>
      </c>
      <c r="F662" s="1">
        <v>179</v>
      </c>
      <c r="G662" s="1">
        <v>34</v>
      </c>
      <c r="H662" s="1">
        <f>+SUM(E662:G662)</f>
        <v>879</v>
      </c>
      <c r="I662" s="1">
        <f>+E662+F662</f>
        <v>845</v>
      </c>
      <c r="J662" s="12">
        <f>+I662/H662</f>
        <v>0.96131968145620028</v>
      </c>
      <c r="K662" s="12">
        <f>+E662/H662</f>
        <v>0.75767918088737196</v>
      </c>
      <c r="L662" s="12">
        <f>+F662/H662</f>
        <v>0.20364050056882821</v>
      </c>
      <c r="M662" s="12">
        <f>+G662/H662</f>
        <v>3.8680318543799774E-2</v>
      </c>
    </row>
    <row r="663" spans="4:13" x14ac:dyDescent="0.25">
      <c r="D663" s="30" t="s">
        <v>169</v>
      </c>
      <c r="E663" s="1">
        <v>2270</v>
      </c>
      <c r="F663" s="1">
        <v>479</v>
      </c>
      <c r="G663" s="1">
        <v>91</v>
      </c>
      <c r="H663" s="1">
        <f>+SUM(E663:G663)</f>
        <v>2840</v>
      </c>
      <c r="I663" s="1">
        <f>+E663+F663</f>
        <v>2749</v>
      </c>
      <c r="J663" s="12">
        <f>+I663/H663</f>
        <v>0.96795774647887323</v>
      </c>
      <c r="K663" s="12">
        <f>+E663/H663</f>
        <v>0.79929577464788737</v>
      </c>
      <c r="L663" s="12">
        <f>+F663/H663</f>
        <v>0.16866197183098591</v>
      </c>
      <c r="M663" s="12">
        <f>+G663/H663</f>
        <v>3.204225352112676E-2</v>
      </c>
    </row>
    <row r="664" spans="4:13" x14ac:dyDescent="0.25">
      <c r="D664" s="30" t="s">
        <v>177</v>
      </c>
      <c r="E664" s="1">
        <v>2430</v>
      </c>
      <c r="F664" s="1">
        <v>527</v>
      </c>
      <c r="G664" s="1">
        <v>83</v>
      </c>
      <c r="H664" s="1">
        <f>+SUM(E664:G664)</f>
        <v>3040</v>
      </c>
      <c r="I664" s="1">
        <f>+E664+F664</f>
        <v>2957</v>
      </c>
      <c r="J664" s="12">
        <f>+I664/H664</f>
        <v>0.97269736842105259</v>
      </c>
      <c r="K664" s="12">
        <f>+E664/H664</f>
        <v>0.79934210526315785</v>
      </c>
      <c r="L664" s="12">
        <f>+F664/H664</f>
        <v>0.17335526315789473</v>
      </c>
      <c r="M664" s="12">
        <f>+G664/H664</f>
        <v>2.730263157894737E-2</v>
      </c>
    </row>
    <row r="665" spans="4:13" x14ac:dyDescent="0.25">
      <c r="D665" s="30" t="s">
        <v>182</v>
      </c>
      <c r="E665" s="1">
        <v>1634</v>
      </c>
      <c r="F665" s="1">
        <v>392</v>
      </c>
      <c r="G665" s="1">
        <v>71</v>
      </c>
      <c r="H665" s="1">
        <f>+SUM(E665:G665)</f>
        <v>2097</v>
      </c>
      <c r="I665" s="1">
        <f>+E665+F665</f>
        <v>2026</v>
      </c>
      <c r="J665" s="12">
        <f>+I665/H665</f>
        <v>0.96614210777300902</v>
      </c>
      <c r="K665" s="12">
        <f>+E665/H665</f>
        <v>0.77920839294229849</v>
      </c>
      <c r="L665" s="12">
        <f>+F665/H665</f>
        <v>0.18693371483071053</v>
      </c>
      <c r="M665" s="12">
        <f>+G665/H665</f>
        <v>3.385789222699094E-2</v>
      </c>
    </row>
    <row r="666" spans="4:13" x14ac:dyDescent="0.25">
      <c r="D666" s="30" t="s">
        <v>187</v>
      </c>
      <c r="E666" s="1">
        <v>847</v>
      </c>
      <c r="F666" s="1">
        <v>163</v>
      </c>
      <c r="G666" s="1">
        <v>9</v>
      </c>
      <c r="H666" s="1">
        <f>+SUM(E666:G666)</f>
        <v>1019</v>
      </c>
      <c r="I666" s="1">
        <f>+E666+F666</f>
        <v>1010</v>
      </c>
      <c r="J666" s="12">
        <f>+I666/H666</f>
        <v>0.99116781157998035</v>
      </c>
      <c r="K666" s="12">
        <f>+E666/H666</f>
        <v>0.831207065750736</v>
      </c>
      <c r="L666" s="12">
        <f>+F666/H666</f>
        <v>0.15996074582924436</v>
      </c>
      <c r="M666" s="12">
        <f>+G666/H666</f>
        <v>8.832188420019628E-3</v>
      </c>
    </row>
    <row r="667" spans="4:13" x14ac:dyDescent="0.25">
      <c r="D667" s="30" t="s">
        <v>188</v>
      </c>
      <c r="E667" s="1">
        <v>1209</v>
      </c>
      <c r="F667" s="1">
        <v>186</v>
      </c>
      <c r="G667" s="1">
        <v>48</v>
      </c>
      <c r="H667" s="1">
        <f>+SUM(E667:G667)</f>
        <v>1443</v>
      </c>
      <c r="I667" s="1">
        <f>+E667+F667</f>
        <v>1395</v>
      </c>
      <c r="J667" s="12">
        <f>+I667/H667</f>
        <v>0.96673596673596673</v>
      </c>
      <c r="K667" s="12">
        <f>+E667/H667</f>
        <v>0.83783783783783783</v>
      </c>
      <c r="L667" s="12">
        <f>+F667/H667</f>
        <v>0.12889812889812891</v>
      </c>
      <c r="M667" s="12">
        <f>+G667/H667</f>
        <v>3.3264033264033266E-2</v>
      </c>
    </row>
    <row r="668" spans="4:13" x14ac:dyDescent="0.25">
      <c r="D668" s="30" t="s">
        <v>189</v>
      </c>
      <c r="E668" s="1">
        <v>1447</v>
      </c>
      <c r="F668" s="1">
        <v>363</v>
      </c>
      <c r="G668" s="1">
        <v>89</v>
      </c>
      <c r="H668" s="1">
        <f>+SUM(E668:G668)</f>
        <v>1899</v>
      </c>
      <c r="I668" s="1">
        <f>+E668+F668</f>
        <v>1810</v>
      </c>
      <c r="J668" s="12">
        <f>+I668/H668</f>
        <v>0.95313322801474465</v>
      </c>
      <c r="K668" s="12">
        <f>+E668/H668</f>
        <v>0.76197998946814116</v>
      </c>
      <c r="L668" s="12">
        <f>+F668/H668</f>
        <v>0.19115323854660349</v>
      </c>
      <c r="M668" s="12">
        <f>+G668/H668</f>
        <v>4.68667719852554E-2</v>
      </c>
    </row>
    <row r="669" spans="4:13" x14ac:dyDescent="0.25">
      <c r="D669" s="30" t="s">
        <v>199</v>
      </c>
      <c r="E669" s="1">
        <v>2503</v>
      </c>
      <c r="F669" s="1">
        <v>682</v>
      </c>
      <c r="G669" s="1">
        <v>97</v>
      </c>
      <c r="H669" s="1">
        <f>+SUM(E669:G669)</f>
        <v>3282</v>
      </c>
      <c r="I669" s="1">
        <f>+E669+F669</f>
        <v>3185</v>
      </c>
      <c r="J669" s="12">
        <f>+I669/H669</f>
        <v>0.97044485070079223</v>
      </c>
      <c r="K669" s="12">
        <f>+E669/H669</f>
        <v>0.7626447288238879</v>
      </c>
      <c r="L669" s="12">
        <f>+F669/H669</f>
        <v>0.20780012187690433</v>
      </c>
      <c r="M669" s="12">
        <f>+G669/H669</f>
        <v>2.95551492992078E-2</v>
      </c>
    </row>
    <row r="670" spans="4:13" x14ac:dyDescent="0.25">
      <c r="D670" s="30" t="s">
        <v>206</v>
      </c>
      <c r="E670" s="1">
        <v>1949</v>
      </c>
      <c r="F670" s="1">
        <v>600</v>
      </c>
      <c r="G670" s="1">
        <v>101</v>
      </c>
      <c r="H670" s="1">
        <f>+SUM(E670:G670)</f>
        <v>2650</v>
      </c>
      <c r="I670" s="1">
        <f>+E670+F670</f>
        <v>2549</v>
      </c>
      <c r="J670" s="12">
        <f>+I670/H670</f>
        <v>0.96188679245283015</v>
      </c>
      <c r="K670" s="12">
        <f>+E670/H670</f>
        <v>0.73547169811320756</v>
      </c>
      <c r="L670" s="12">
        <f>+F670/H670</f>
        <v>0.22641509433962265</v>
      </c>
      <c r="M670" s="12">
        <f>+G670/H670</f>
        <v>3.8113207547169813E-2</v>
      </c>
    </row>
    <row r="671" spans="4:13" x14ac:dyDescent="0.25">
      <c r="D671" s="30" t="s">
        <v>215</v>
      </c>
      <c r="E671" s="1">
        <v>1325</v>
      </c>
      <c r="F671" s="1">
        <v>281</v>
      </c>
      <c r="G671" s="1">
        <v>73</v>
      </c>
      <c r="H671" s="1">
        <f>+SUM(E671:G671)</f>
        <v>1679</v>
      </c>
      <c r="I671" s="1">
        <f>+E671+F671</f>
        <v>1606</v>
      </c>
      <c r="J671" s="12">
        <f>+I671/H671</f>
        <v>0.95652173913043481</v>
      </c>
      <c r="K671" s="12">
        <f>+E671/H671</f>
        <v>0.78916021441334128</v>
      </c>
      <c r="L671" s="12">
        <f>+F671/H671</f>
        <v>0.16736152471709351</v>
      </c>
      <c r="M671" s="12">
        <f>+G671/H671</f>
        <v>4.3478260869565216E-2</v>
      </c>
    </row>
    <row r="672" spans="4:13" x14ac:dyDescent="0.25">
      <c r="D672" s="30" t="s">
        <v>220</v>
      </c>
      <c r="E672" s="1">
        <v>1786</v>
      </c>
      <c r="F672" s="1">
        <v>365</v>
      </c>
      <c r="G672" s="1">
        <v>34</v>
      </c>
      <c r="H672" s="1">
        <f>+SUM(E672:G672)</f>
        <v>2185</v>
      </c>
      <c r="I672" s="1">
        <f>+E672+F672</f>
        <v>2151</v>
      </c>
      <c r="J672" s="12">
        <f>+I672/H672</f>
        <v>0.98443935926773452</v>
      </c>
      <c r="K672" s="12">
        <f>+E672/H672</f>
        <v>0.81739130434782614</v>
      </c>
      <c r="L672" s="12">
        <f>+F672/H672</f>
        <v>0.16704805491990846</v>
      </c>
      <c r="M672" s="12">
        <f>+G672/H672</f>
        <v>1.5560640732265447E-2</v>
      </c>
    </row>
    <row r="673" spans="4:13" x14ac:dyDescent="0.25">
      <c r="D673" s="30" t="s">
        <v>227</v>
      </c>
      <c r="E673" s="1">
        <v>1228</v>
      </c>
      <c r="F673" s="1">
        <v>336</v>
      </c>
      <c r="G673" s="1">
        <v>60</v>
      </c>
      <c r="H673" s="1">
        <f>+SUM(E673:G673)</f>
        <v>1624</v>
      </c>
      <c r="I673" s="1">
        <f>+E673+F673</f>
        <v>1564</v>
      </c>
      <c r="J673" s="12">
        <f>+I673/H673</f>
        <v>0.96305418719211822</v>
      </c>
      <c r="K673" s="12">
        <f>+E673/H673</f>
        <v>0.75615763546798032</v>
      </c>
      <c r="L673" s="12">
        <f>+F673/H673</f>
        <v>0.20689655172413793</v>
      </c>
      <c r="M673" s="12">
        <f>+G673/H673</f>
        <v>3.6945812807881777E-2</v>
      </c>
    </row>
    <row r="674" spans="4:13" x14ac:dyDescent="0.25">
      <c r="D674" s="30" t="s">
        <v>285</v>
      </c>
      <c r="E674" s="1">
        <v>1283</v>
      </c>
      <c r="F674" s="1">
        <v>270</v>
      </c>
      <c r="G674" s="1">
        <v>55</v>
      </c>
      <c r="H674" s="1">
        <f>+SUM(E674:G674)</f>
        <v>1608</v>
      </c>
      <c r="I674" s="1">
        <f>+E674+F674</f>
        <v>1553</v>
      </c>
      <c r="J674" s="12">
        <f>+I674/H674</f>
        <v>0.96579601990049746</v>
      </c>
      <c r="K674" s="12">
        <f>+E674/H674</f>
        <v>0.79788557213930345</v>
      </c>
      <c r="L674" s="12">
        <f>+F674/H674</f>
        <v>0.16791044776119404</v>
      </c>
      <c r="M674" s="12">
        <f>+G674/H674</f>
        <v>3.4203980099502485E-2</v>
      </c>
    </row>
    <row r="675" spans="4:13" x14ac:dyDescent="0.25">
      <c r="D675" s="30" t="s">
        <v>282</v>
      </c>
      <c r="E675" s="1">
        <v>814</v>
      </c>
      <c r="F675" s="1">
        <v>219</v>
      </c>
      <c r="G675" s="1">
        <v>33</v>
      </c>
      <c r="H675" s="1">
        <f>+SUM(E675:G675)</f>
        <v>1066</v>
      </c>
      <c r="I675" s="1">
        <f>+E675+F675</f>
        <v>1033</v>
      </c>
      <c r="J675" s="12">
        <f>+I675/H675</f>
        <v>0.96904315196998125</v>
      </c>
      <c r="K675" s="12">
        <f>+E675/H675</f>
        <v>0.76360225140712945</v>
      </c>
      <c r="L675" s="12">
        <f>+F675/H675</f>
        <v>0.20544090056285177</v>
      </c>
      <c r="M675" s="12">
        <f>+G675/H675</f>
        <v>3.095684803001876E-2</v>
      </c>
    </row>
    <row r="676" spans="4:13" x14ac:dyDescent="0.25">
      <c r="D676" s="30" t="s">
        <v>288</v>
      </c>
      <c r="E676" s="1">
        <v>874</v>
      </c>
      <c r="F676" s="1">
        <v>171</v>
      </c>
      <c r="G676" s="1">
        <v>36</v>
      </c>
      <c r="H676" s="1">
        <f>+SUM(E676:G676)</f>
        <v>1081</v>
      </c>
      <c r="I676" s="1">
        <f>+E676+F676</f>
        <v>1045</v>
      </c>
      <c r="J676" s="12">
        <f>+I676/H676</f>
        <v>0.96669750231267348</v>
      </c>
      <c r="K676" s="12">
        <f>+E676/H676</f>
        <v>0.80851063829787229</v>
      </c>
      <c r="L676" s="12">
        <f>+F676/H676</f>
        <v>0.15818686401480112</v>
      </c>
      <c r="M676" s="12">
        <f>+G676/H676</f>
        <v>3.330249768732655E-2</v>
      </c>
    </row>
    <row r="677" spans="4:13" x14ac:dyDescent="0.25">
      <c r="D677" s="30" t="s">
        <v>293</v>
      </c>
      <c r="E677" s="1">
        <v>1071</v>
      </c>
      <c r="F677" s="1">
        <v>255</v>
      </c>
      <c r="G677" s="1">
        <v>51</v>
      </c>
      <c r="H677" s="1">
        <f>+SUM(E677:G677)</f>
        <v>1377</v>
      </c>
      <c r="I677" s="1">
        <f>+E677+F677</f>
        <v>1326</v>
      </c>
      <c r="J677" s="12">
        <f>+I677/H677</f>
        <v>0.96296296296296291</v>
      </c>
      <c r="K677" s="12">
        <f>+E677/H677</f>
        <v>0.77777777777777779</v>
      </c>
      <c r="L677" s="12">
        <f>+F677/H677</f>
        <v>0.18518518518518517</v>
      </c>
      <c r="M677" s="12">
        <f>+G677/H677</f>
        <v>3.7037037037037035E-2</v>
      </c>
    </row>
    <row r="678" spans="4:13" x14ac:dyDescent="0.25">
      <c r="D678" s="30" t="s">
        <v>300</v>
      </c>
      <c r="E678" s="1">
        <v>802</v>
      </c>
      <c r="F678" s="1">
        <v>318</v>
      </c>
      <c r="G678" s="1">
        <v>63</v>
      </c>
      <c r="H678" s="1">
        <f>+SUM(E678:G678)</f>
        <v>1183</v>
      </c>
      <c r="I678" s="1">
        <f>+E678+F678</f>
        <v>1120</v>
      </c>
      <c r="J678" s="12">
        <f>+I678/H678</f>
        <v>0.94674556213017746</v>
      </c>
      <c r="K678" s="12">
        <f>+E678/H678</f>
        <v>0.67793744716821636</v>
      </c>
      <c r="L678" s="12">
        <f>+F678/H678</f>
        <v>0.26880811496196111</v>
      </c>
      <c r="M678" s="12">
        <f>+G678/H678</f>
        <v>5.3254437869822487E-2</v>
      </c>
    </row>
    <row r="679" spans="4:13" x14ac:dyDescent="0.25">
      <c r="D679" s="30" t="s">
        <v>305</v>
      </c>
      <c r="E679" s="1">
        <v>1105</v>
      </c>
      <c r="F679" s="1">
        <v>371</v>
      </c>
      <c r="G679" s="1">
        <v>57</v>
      </c>
      <c r="H679" s="1">
        <f>+SUM(E679:G679)</f>
        <v>1533</v>
      </c>
      <c r="I679" s="1">
        <f>+E679+F679</f>
        <v>1476</v>
      </c>
      <c r="J679" s="12">
        <f>+I679/H679</f>
        <v>0.96281800391389427</v>
      </c>
      <c r="K679" s="12">
        <f>+E679/H679</f>
        <v>0.72080887149380302</v>
      </c>
      <c r="L679" s="12">
        <f>+F679/H679</f>
        <v>0.24200913242009131</v>
      </c>
      <c r="M679" s="12">
        <f>+G679/H679</f>
        <v>3.7181996086105673E-2</v>
      </c>
    </row>
    <row r="680" spans="4:13" x14ac:dyDescent="0.25">
      <c r="D680" s="30" t="s">
        <v>306</v>
      </c>
      <c r="E680" s="1">
        <v>955</v>
      </c>
      <c r="F680" s="1">
        <v>441</v>
      </c>
      <c r="G680" s="1">
        <v>32</v>
      </c>
      <c r="H680" s="1">
        <f>+SUM(E680:G680)</f>
        <v>1428</v>
      </c>
      <c r="I680" s="1">
        <f>+E680+F680</f>
        <v>1396</v>
      </c>
      <c r="J680" s="12">
        <f>+I680/H680</f>
        <v>0.97759103641456579</v>
      </c>
      <c r="K680" s="12">
        <f>+E680/H680</f>
        <v>0.66876750700280108</v>
      </c>
      <c r="L680" s="12">
        <f>+F680/H680</f>
        <v>0.30882352941176472</v>
      </c>
      <c r="M680" s="12">
        <f>+G680/H680</f>
        <v>2.2408963585434174E-2</v>
      </c>
    </row>
    <row r="681" spans="4:13" x14ac:dyDescent="0.25">
      <c r="D681" s="30" t="s">
        <v>307</v>
      </c>
      <c r="E681" s="1">
        <v>1639</v>
      </c>
      <c r="F681" s="1">
        <v>514</v>
      </c>
      <c r="G681" s="1">
        <v>74</v>
      </c>
      <c r="H681" s="1">
        <f>+SUM(E681:G681)</f>
        <v>2227</v>
      </c>
      <c r="I681" s="1">
        <f>+E681+F681</f>
        <v>2153</v>
      </c>
      <c r="J681" s="12">
        <f>+I681/H681</f>
        <v>0.96677144140098792</v>
      </c>
      <c r="K681" s="12">
        <f>+E681/H681</f>
        <v>0.73596766951055226</v>
      </c>
      <c r="L681" s="12">
        <f>+F681/H681</f>
        <v>0.23080377189043558</v>
      </c>
      <c r="M681" s="12">
        <f>+G681/H681</f>
        <v>3.3228558599012123E-2</v>
      </c>
    </row>
    <row r="682" spans="4:13" x14ac:dyDescent="0.25">
      <c r="D682" s="30" t="s">
        <v>315</v>
      </c>
      <c r="E682" s="1">
        <v>1240</v>
      </c>
      <c r="F682" s="1">
        <v>281</v>
      </c>
      <c r="G682" s="1">
        <v>86</v>
      </c>
      <c r="H682" s="1">
        <f>+SUM(E682:G682)</f>
        <v>1607</v>
      </c>
      <c r="I682" s="1">
        <f>+E682+F682</f>
        <v>1521</v>
      </c>
      <c r="J682" s="12">
        <f>+I682/H682</f>
        <v>0.94648413192283753</v>
      </c>
      <c r="K682" s="12">
        <f>+E682/H682</f>
        <v>0.77162414436838833</v>
      </c>
      <c r="L682" s="12">
        <f>+F682/H682</f>
        <v>0.17485998755444929</v>
      </c>
      <c r="M682" s="12">
        <f>+G682/H682</f>
        <v>5.3515868077162417E-2</v>
      </c>
    </row>
    <row r="683" spans="4:13" x14ac:dyDescent="0.25">
      <c r="D683" s="30" t="s">
        <v>304</v>
      </c>
      <c r="E683" s="1">
        <v>1728</v>
      </c>
      <c r="F683" s="1">
        <v>513</v>
      </c>
      <c r="G683" s="1">
        <v>125</v>
      </c>
      <c r="H683" s="1">
        <f>+SUM(E683:G683)</f>
        <v>2366</v>
      </c>
      <c r="I683" s="1">
        <f>+E683+F683</f>
        <v>2241</v>
      </c>
      <c r="J683" s="12">
        <f>+I683/H683</f>
        <v>0.94716821639898563</v>
      </c>
      <c r="K683" s="12">
        <f>+E683/H683</f>
        <v>0.73034657650042267</v>
      </c>
      <c r="L683" s="12">
        <f>+F683/H683</f>
        <v>0.21682163989856298</v>
      </c>
      <c r="M683" s="12">
        <f>+G683/H683</f>
        <v>5.283178360101437E-2</v>
      </c>
    </row>
    <row r="684" spans="4:13" x14ac:dyDescent="0.25">
      <c r="D684" s="30" t="s">
        <v>321</v>
      </c>
      <c r="E684" s="1">
        <v>1151</v>
      </c>
      <c r="F684" s="1">
        <v>283</v>
      </c>
      <c r="G684" s="1">
        <v>25</v>
      </c>
      <c r="H684" s="1">
        <f>+SUM(E684:G684)</f>
        <v>1459</v>
      </c>
      <c r="I684" s="1">
        <f>+E684+F684</f>
        <v>1434</v>
      </c>
      <c r="J684" s="12">
        <f>+I684/H684</f>
        <v>0.98286497601096645</v>
      </c>
      <c r="K684" s="12">
        <f>+E684/H684</f>
        <v>0.78889650445510628</v>
      </c>
      <c r="L684" s="12">
        <f>+F684/H684</f>
        <v>0.19396847155586017</v>
      </c>
      <c r="M684" s="12">
        <f>+G684/H684</f>
        <v>1.7135023989033583E-2</v>
      </c>
    </row>
    <row r="685" spans="4:13" x14ac:dyDescent="0.25">
      <c r="D685" s="30" t="s">
        <v>322</v>
      </c>
      <c r="E685" s="1">
        <v>1797</v>
      </c>
      <c r="F685" s="1">
        <v>704</v>
      </c>
      <c r="G685" s="1">
        <v>111</v>
      </c>
      <c r="H685" s="1">
        <f>+SUM(E685:G685)</f>
        <v>2612</v>
      </c>
      <c r="I685" s="1">
        <f>+E685+F685</f>
        <v>2501</v>
      </c>
      <c r="J685" s="12">
        <f>+I685/H685</f>
        <v>0.95750382848392035</v>
      </c>
      <c r="K685" s="12">
        <f>+E685/H685</f>
        <v>0.68797856049004591</v>
      </c>
      <c r="L685" s="12">
        <f>+F685/H685</f>
        <v>0.26952526799387444</v>
      </c>
      <c r="M685" s="12">
        <f>+G685/H685</f>
        <v>4.249617151607963E-2</v>
      </c>
    </row>
    <row r="686" spans="4:13" x14ac:dyDescent="0.25">
      <c r="D686" s="30" t="s">
        <v>323</v>
      </c>
      <c r="E686" s="1">
        <v>1094</v>
      </c>
      <c r="F686" s="1">
        <v>211</v>
      </c>
      <c r="G686" s="1">
        <v>23</v>
      </c>
      <c r="H686" s="1">
        <f>+SUM(E686:G686)</f>
        <v>1328</v>
      </c>
      <c r="I686" s="1">
        <f>+E686+F686</f>
        <v>1305</v>
      </c>
      <c r="J686" s="12">
        <f>+I686/H686</f>
        <v>0.98268072289156627</v>
      </c>
      <c r="K686" s="12">
        <f>+E686/H686</f>
        <v>0.8237951807228916</v>
      </c>
      <c r="L686" s="12">
        <f>+F686/H686</f>
        <v>0.1588855421686747</v>
      </c>
      <c r="M686" s="12">
        <f>+G686/H686</f>
        <v>1.7319277108433735E-2</v>
      </c>
    </row>
    <row r="687" spans="4:13" x14ac:dyDescent="0.25">
      <c r="D687" s="30" t="s">
        <v>324</v>
      </c>
      <c r="E687" s="1">
        <v>960</v>
      </c>
      <c r="F687" s="1">
        <v>187</v>
      </c>
      <c r="G687" s="1">
        <v>53</v>
      </c>
      <c r="H687" s="1">
        <f>+SUM(E687:G687)</f>
        <v>1200</v>
      </c>
      <c r="I687" s="1">
        <f>+E687+F687</f>
        <v>1147</v>
      </c>
      <c r="J687" s="12">
        <f>+I687/H687</f>
        <v>0.95583333333333331</v>
      </c>
      <c r="K687" s="12">
        <f>+E687/H687</f>
        <v>0.8</v>
      </c>
      <c r="L687" s="12">
        <f>+F687/H687</f>
        <v>0.15583333333333332</v>
      </c>
      <c r="M687" s="12">
        <f>+G687/H687</f>
        <v>4.4166666666666667E-2</v>
      </c>
    </row>
    <row r="688" spans="4:13" x14ac:dyDescent="0.25">
      <c r="D688" s="30" t="s">
        <v>325</v>
      </c>
      <c r="E688" s="1">
        <v>1008</v>
      </c>
      <c r="F688" s="1">
        <v>167</v>
      </c>
      <c r="G688" s="1">
        <v>34</v>
      </c>
      <c r="H688" s="1">
        <f>+SUM(E688:G688)</f>
        <v>1209</v>
      </c>
      <c r="I688" s="1">
        <f>+E688+F688</f>
        <v>1175</v>
      </c>
      <c r="J688" s="12">
        <f>+I688/H688</f>
        <v>0.97187758478081054</v>
      </c>
      <c r="K688" s="12">
        <f>+E688/H688</f>
        <v>0.83374689826302728</v>
      </c>
      <c r="L688" s="12">
        <f>+F688/H688</f>
        <v>0.13813068651778329</v>
      </c>
      <c r="M688" s="12">
        <f>+G688/H688</f>
        <v>2.8122415219189414E-2</v>
      </c>
    </row>
    <row r="689" spans="4:13" x14ac:dyDescent="0.25">
      <c r="D689" s="30" t="s">
        <v>326</v>
      </c>
      <c r="E689" s="1">
        <v>955</v>
      </c>
      <c r="F689" s="1">
        <v>211</v>
      </c>
      <c r="G689" s="1">
        <v>31</v>
      </c>
      <c r="H689" s="1">
        <f>+SUM(E689:G689)</f>
        <v>1197</v>
      </c>
      <c r="I689" s="1">
        <f>+E689+F689</f>
        <v>1166</v>
      </c>
      <c r="J689" s="12">
        <f>+I689/H689</f>
        <v>0.97410192147034247</v>
      </c>
      <c r="K689" s="12">
        <f>+E689/H689</f>
        <v>0.797827903091061</v>
      </c>
      <c r="L689" s="12">
        <f>+F689/H689</f>
        <v>0.17627401837928153</v>
      </c>
      <c r="M689" s="12">
        <f>+G689/H689</f>
        <v>2.5898078529657476E-2</v>
      </c>
    </row>
    <row r="690" spans="4:13" x14ac:dyDescent="0.25">
      <c r="D690" s="30" t="s">
        <v>343</v>
      </c>
      <c r="E690" s="1">
        <v>890</v>
      </c>
      <c r="F690" s="1">
        <v>214</v>
      </c>
      <c r="G690" s="1">
        <v>38</v>
      </c>
      <c r="H690" s="1">
        <f>+SUM(E690:G690)</f>
        <v>1142</v>
      </c>
      <c r="I690" s="1">
        <f>+E690+F690</f>
        <v>1104</v>
      </c>
      <c r="J690" s="12">
        <f>+I690/H690</f>
        <v>0.96672504378283708</v>
      </c>
      <c r="K690" s="12">
        <f>+E690/H690</f>
        <v>0.7793345008756567</v>
      </c>
      <c r="L690" s="12">
        <f>+F690/H690</f>
        <v>0.18739054290718038</v>
      </c>
      <c r="M690" s="12">
        <f>+G690/H690</f>
        <v>3.3274956217162872E-2</v>
      </c>
    </row>
    <row r="691" spans="4:13" x14ac:dyDescent="0.25">
      <c r="D691" s="30" t="s">
        <v>347</v>
      </c>
      <c r="E691" s="1">
        <v>1701</v>
      </c>
      <c r="F691" s="1">
        <v>566</v>
      </c>
      <c r="G691" s="1">
        <v>99</v>
      </c>
      <c r="H691" s="1">
        <f>+SUM(E691:G691)</f>
        <v>2366</v>
      </c>
      <c r="I691" s="1">
        <f>+E691+F691</f>
        <v>2267</v>
      </c>
      <c r="J691" s="12">
        <f>+I691/H691</f>
        <v>0.95815722738799658</v>
      </c>
      <c r="K691" s="12">
        <f>+E691/H691</f>
        <v>0.71893491124260356</v>
      </c>
      <c r="L691" s="12">
        <f>+F691/H691</f>
        <v>0.23922231614539308</v>
      </c>
      <c r="M691" s="12">
        <f>+G691/H691</f>
        <v>4.1842772612003379E-2</v>
      </c>
    </row>
    <row r="692" spans="4:13" x14ac:dyDescent="0.25">
      <c r="D692" s="30" t="s">
        <v>352</v>
      </c>
      <c r="E692" s="1">
        <v>2086</v>
      </c>
      <c r="F692" s="1">
        <v>487</v>
      </c>
      <c r="G692" s="1">
        <v>107</v>
      </c>
      <c r="H692" s="1">
        <f>+SUM(E692:G692)</f>
        <v>2680</v>
      </c>
      <c r="I692" s="1">
        <f>+E692+F692</f>
        <v>2573</v>
      </c>
      <c r="J692" s="12">
        <f>+I692/H692</f>
        <v>0.96007462686567169</v>
      </c>
      <c r="K692" s="12">
        <f>+E692/H692</f>
        <v>0.7783582089552239</v>
      </c>
      <c r="L692" s="12">
        <f>+F692/H692</f>
        <v>0.18171641791044776</v>
      </c>
      <c r="M692" s="12">
        <f>+G692/H692</f>
        <v>3.9925373134328361E-2</v>
      </c>
    </row>
    <row r="693" spans="4:13" x14ac:dyDescent="0.25">
      <c r="D693" s="30" t="s">
        <v>354</v>
      </c>
      <c r="E693" s="1">
        <v>310</v>
      </c>
      <c r="F693" s="1">
        <v>115</v>
      </c>
      <c r="G693" s="1">
        <v>20</v>
      </c>
      <c r="H693" s="1">
        <f>+SUM(E693:G693)</f>
        <v>445</v>
      </c>
      <c r="I693" s="1">
        <f>+E693+F693</f>
        <v>425</v>
      </c>
      <c r="J693" s="12">
        <f>+I693/H693</f>
        <v>0.9550561797752809</v>
      </c>
      <c r="K693" s="12">
        <f>+E693/H693</f>
        <v>0.6966292134831461</v>
      </c>
      <c r="L693" s="12">
        <f>+F693/H693</f>
        <v>0.25842696629213485</v>
      </c>
      <c r="M693" s="12">
        <f>+G693/H693</f>
        <v>4.49438202247191E-2</v>
      </c>
    </row>
    <row r="694" spans="4:13" x14ac:dyDescent="0.25">
      <c r="D694" s="30" t="s">
        <v>355</v>
      </c>
      <c r="E694" s="1">
        <v>1280</v>
      </c>
      <c r="F694" s="1">
        <v>490</v>
      </c>
      <c r="G694" s="1">
        <v>175</v>
      </c>
      <c r="H694" s="1">
        <f>+SUM(E694:G694)</f>
        <v>1945</v>
      </c>
      <c r="I694" s="1">
        <f>+E694+F694</f>
        <v>1770</v>
      </c>
      <c r="J694" s="12">
        <f>+I694/H694</f>
        <v>0.91002570694087404</v>
      </c>
      <c r="K694" s="12">
        <f>+E694/H694</f>
        <v>0.65809768637532129</v>
      </c>
      <c r="L694" s="12">
        <f>+F694/H694</f>
        <v>0.25192802056555269</v>
      </c>
      <c r="M694" s="12">
        <f>+G694/H694</f>
        <v>8.9974293059125965E-2</v>
      </c>
    </row>
    <row r="695" spans="4:13" x14ac:dyDescent="0.25">
      <c r="D695" s="20" t="s">
        <v>360</v>
      </c>
      <c r="E695" s="1">
        <v>1067</v>
      </c>
      <c r="F695" s="1">
        <v>462</v>
      </c>
      <c r="G695" s="1">
        <v>82</v>
      </c>
      <c r="H695" s="1">
        <f>+SUM(E695:G695)</f>
        <v>1611</v>
      </c>
      <c r="I695" s="1">
        <f>+E695+F695</f>
        <v>1529</v>
      </c>
      <c r="J695" s="12">
        <f>+I695/H695</f>
        <v>0.94909993792675362</v>
      </c>
      <c r="K695" s="12">
        <f>+E695/H695</f>
        <v>0.66232153941651151</v>
      </c>
      <c r="L695" s="12">
        <f>+F695/H695</f>
        <v>0.28677839851024206</v>
      </c>
      <c r="M695" s="12">
        <f>+G695/H695</f>
        <v>5.0900062073246433E-2</v>
      </c>
    </row>
    <row r="696" spans="4:13" x14ac:dyDescent="0.25">
      <c r="D696" s="20" t="s">
        <v>366</v>
      </c>
      <c r="E696" s="1">
        <v>2104</v>
      </c>
      <c r="F696" s="1">
        <v>356</v>
      </c>
      <c r="G696" s="1">
        <v>93</v>
      </c>
      <c r="H696" s="1">
        <f>+SUM(E696:G696)</f>
        <v>2553</v>
      </c>
      <c r="I696" s="1">
        <f>+E696+F696</f>
        <v>2460</v>
      </c>
      <c r="J696" s="12">
        <f>+I696/H696</f>
        <v>0.96357226792009398</v>
      </c>
      <c r="K696" s="12">
        <f>+E696/H696</f>
        <v>0.82412847630238939</v>
      </c>
      <c r="L696" s="12">
        <f>+F696/H696</f>
        <v>0.13944379161770465</v>
      </c>
      <c r="M696" s="12">
        <f>+G696/H696</f>
        <v>3.6427732079905996E-2</v>
      </c>
    </row>
    <row r="697" spans="4:13" x14ac:dyDescent="0.25">
      <c r="D697" s="20" t="s">
        <v>370</v>
      </c>
      <c r="E697" s="1">
        <v>946</v>
      </c>
      <c r="F697" s="1">
        <v>412</v>
      </c>
      <c r="G697" s="1">
        <v>50</v>
      </c>
      <c r="H697" s="1">
        <f>+SUM(E697:G697)</f>
        <v>1408</v>
      </c>
      <c r="I697" s="1">
        <f>+E697+F697</f>
        <v>1358</v>
      </c>
      <c r="J697" s="12">
        <f>+I697/H697</f>
        <v>0.96448863636363635</v>
      </c>
      <c r="K697" s="12">
        <f>+E697/H697</f>
        <v>0.671875</v>
      </c>
      <c r="L697" s="12">
        <f>+F697/H697</f>
        <v>0.29261363636363635</v>
      </c>
      <c r="M697" s="12">
        <f>+G697/H697</f>
        <v>3.551136363636364E-2</v>
      </c>
    </row>
    <row r="698" spans="4:13" x14ac:dyDescent="0.25">
      <c r="D698" s="20" t="s">
        <v>393</v>
      </c>
      <c r="E698" s="1">
        <v>299</v>
      </c>
      <c r="F698" s="1">
        <v>192</v>
      </c>
      <c r="G698" s="1">
        <v>23</v>
      </c>
      <c r="H698" s="1">
        <f>+SUM(E698:G698)</f>
        <v>514</v>
      </c>
      <c r="I698" s="1">
        <f>+E698+F698</f>
        <v>491</v>
      </c>
      <c r="J698" s="12">
        <f>+I698/H698</f>
        <v>0.95525291828793779</v>
      </c>
      <c r="K698" s="12">
        <f>+E698/H698</f>
        <v>0.58171206225680938</v>
      </c>
      <c r="L698" s="12">
        <f>+F698/H698</f>
        <v>0.37354085603112841</v>
      </c>
      <c r="M698" s="12">
        <f>+G698/H698</f>
        <v>4.4747081712062257E-2</v>
      </c>
    </row>
    <row r="699" spans="4:13" x14ac:dyDescent="0.25">
      <c r="D699" s="20" t="s">
        <v>373</v>
      </c>
      <c r="E699" s="1">
        <v>1534</v>
      </c>
      <c r="F699" s="1">
        <v>547</v>
      </c>
      <c r="G699" s="1">
        <v>105</v>
      </c>
      <c r="H699" s="1">
        <f>+SUM(E699:G699)</f>
        <v>2186</v>
      </c>
      <c r="I699" s="1">
        <f>+E699+F699</f>
        <v>2081</v>
      </c>
      <c r="J699" s="12">
        <f>+I699/H699</f>
        <v>0.9519670631290027</v>
      </c>
      <c r="K699" s="12">
        <f>+E699/H699</f>
        <v>0.70173833485818848</v>
      </c>
      <c r="L699" s="12">
        <f>+F699/H699</f>
        <v>0.25022872827081427</v>
      </c>
      <c r="M699" s="12">
        <f>+G699/H699</f>
        <v>4.8032936870997259E-2</v>
      </c>
    </row>
    <row r="700" spans="4:13" x14ac:dyDescent="0.25">
      <c r="D700" s="20" t="s">
        <v>376</v>
      </c>
      <c r="E700" s="1">
        <v>1498</v>
      </c>
      <c r="F700" s="1">
        <v>618</v>
      </c>
      <c r="G700" s="1">
        <v>57</v>
      </c>
      <c r="H700" s="1">
        <f>+SUM(E700:G700)</f>
        <v>2173</v>
      </c>
      <c r="I700" s="1">
        <f>+E700+F700</f>
        <v>2116</v>
      </c>
      <c r="J700" s="12">
        <f>+I700/H700</f>
        <v>0.97376898297284864</v>
      </c>
      <c r="K700" s="12">
        <f>+E700/H700</f>
        <v>0.68936953520478605</v>
      </c>
      <c r="L700" s="12">
        <f>+F700/H700</f>
        <v>0.28439944776806259</v>
      </c>
      <c r="M700" s="12">
        <f>+G700/H700</f>
        <v>2.6231017027151405E-2</v>
      </c>
    </row>
    <row r="701" spans="4:13" x14ac:dyDescent="0.25">
      <c r="D701" s="20" t="s">
        <v>379</v>
      </c>
      <c r="E701" s="1">
        <v>1527</v>
      </c>
      <c r="F701" s="1">
        <v>738</v>
      </c>
      <c r="G701" s="1">
        <v>157</v>
      </c>
      <c r="H701" s="1">
        <f>+SUM(E701:G701)</f>
        <v>2422</v>
      </c>
      <c r="I701" s="1">
        <f>+E701+F701</f>
        <v>2265</v>
      </c>
      <c r="J701" s="12">
        <f>+I701/H701</f>
        <v>0.935177539223782</v>
      </c>
      <c r="K701" s="12">
        <f>+E701/H701</f>
        <v>0.63047068538398021</v>
      </c>
      <c r="L701" s="12">
        <f>+F701/H701</f>
        <v>0.30470685383980184</v>
      </c>
      <c r="M701" s="12">
        <f>+G701/H701</f>
        <v>6.4822460776218005E-2</v>
      </c>
    </row>
    <row r="702" spans="4:13" s="36" customFormat="1" x14ac:dyDescent="0.25">
      <c r="D702" s="20" t="s">
        <v>381</v>
      </c>
      <c r="E702" s="1">
        <v>754</v>
      </c>
      <c r="F702" s="1">
        <v>261</v>
      </c>
      <c r="G702" s="1">
        <v>61</v>
      </c>
      <c r="H702" s="1">
        <f>+SUM(E702:G702)</f>
        <v>1076</v>
      </c>
      <c r="I702" s="1">
        <f>+E702+F702</f>
        <v>1015</v>
      </c>
      <c r="J702" s="12">
        <f>+I702/H702</f>
        <v>0.94330855018587356</v>
      </c>
      <c r="K702" s="12">
        <f>+E702/H702</f>
        <v>0.7007434944237918</v>
      </c>
      <c r="L702" s="12">
        <f>+F702/H702</f>
        <v>0.24256505576208179</v>
      </c>
      <c r="M702" s="12">
        <f>+G702/H702</f>
        <v>5.6691449814126396E-2</v>
      </c>
    </row>
    <row r="703" spans="4:13" x14ac:dyDescent="0.25">
      <c r="D703" s="20" t="s">
        <v>384</v>
      </c>
      <c r="E703" s="1">
        <v>452</v>
      </c>
      <c r="F703" s="1">
        <v>93</v>
      </c>
      <c r="G703" s="1">
        <v>20</v>
      </c>
      <c r="H703" s="1">
        <f>+SUM(E703:G703)</f>
        <v>565</v>
      </c>
      <c r="I703" s="1">
        <f>+E703+F703</f>
        <v>545</v>
      </c>
      <c r="J703" s="12">
        <f>+I703/H703</f>
        <v>0.96460176991150437</v>
      </c>
      <c r="K703" s="12">
        <f>+E703/H703</f>
        <v>0.8</v>
      </c>
      <c r="L703" s="12">
        <f>+F703/H703</f>
        <v>0.16460176991150444</v>
      </c>
      <c r="M703" s="12">
        <f>+G703/H703</f>
        <v>3.5398230088495575E-2</v>
      </c>
    </row>
    <row r="704" spans="4:13" x14ac:dyDescent="0.25">
      <c r="D704" s="20" t="s">
        <v>385</v>
      </c>
      <c r="E704" s="1">
        <v>1480</v>
      </c>
      <c r="F704" s="1">
        <v>355</v>
      </c>
      <c r="G704" s="1">
        <v>55</v>
      </c>
      <c r="H704" s="1">
        <f>+SUM(E704:G704)</f>
        <v>1890</v>
      </c>
      <c r="I704" s="1">
        <f>+E704+F704</f>
        <v>1835</v>
      </c>
      <c r="J704" s="12">
        <f>+I704/H704</f>
        <v>0.97089947089947093</v>
      </c>
      <c r="K704" s="12">
        <f>+E704/H704</f>
        <v>0.78306878306878303</v>
      </c>
      <c r="L704" s="12">
        <f>+F704/H704</f>
        <v>0.18783068783068782</v>
      </c>
      <c r="M704" s="12">
        <f>+G704/H704</f>
        <v>2.9100529100529099E-2</v>
      </c>
    </row>
    <row r="705" spans="4:13" x14ac:dyDescent="0.25">
      <c r="D705" s="20" t="s">
        <v>386</v>
      </c>
      <c r="E705" s="1">
        <v>498</v>
      </c>
      <c r="F705" s="1">
        <v>172</v>
      </c>
      <c r="G705" s="1">
        <v>20</v>
      </c>
      <c r="H705" s="1">
        <f>+SUM(E705:G705)</f>
        <v>690</v>
      </c>
      <c r="I705" s="1">
        <f>+E705+F705</f>
        <v>670</v>
      </c>
      <c r="J705" s="12">
        <f>+I705/H705</f>
        <v>0.97101449275362317</v>
      </c>
      <c r="K705" s="12">
        <f>+E705/H705</f>
        <v>0.72173913043478266</v>
      </c>
      <c r="L705" s="12">
        <f>+F705/H705</f>
        <v>0.24927536231884059</v>
      </c>
      <c r="M705" s="12">
        <f>+G705/H705</f>
        <v>2.8985507246376812E-2</v>
      </c>
    </row>
    <row r="706" spans="4:13" x14ac:dyDescent="0.25">
      <c r="D706" s="20" t="s">
        <v>387</v>
      </c>
      <c r="E706" s="1">
        <v>541</v>
      </c>
      <c r="F706" s="1">
        <v>207</v>
      </c>
      <c r="G706" s="1">
        <v>72</v>
      </c>
      <c r="H706" s="1">
        <f>+SUM(E706:G706)</f>
        <v>820</v>
      </c>
      <c r="I706" s="1">
        <f>+E706+F706</f>
        <v>748</v>
      </c>
      <c r="J706" s="12">
        <f>+I706/H706</f>
        <v>0.91219512195121955</v>
      </c>
      <c r="K706" s="12">
        <f>+E706/H706</f>
        <v>0.65975609756097564</v>
      </c>
      <c r="L706" s="12">
        <f>+F706/H706</f>
        <v>0.2524390243902439</v>
      </c>
      <c r="M706" s="12">
        <f>+G706/H706</f>
        <v>8.7804878048780483E-2</v>
      </c>
    </row>
    <row r="707" spans="4:13" x14ac:dyDescent="0.25">
      <c r="D707" s="20" t="s">
        <v>388</v>
      </c>
      <c r="E707" s="1">
        <v>612</v>
      </c>
      <c r="F707" s="1">
        <v>383</v>
      </c>
      <c r="G707" s="1">
        <v>58</v>
      </c>
      <c r="H707" s="1">
        <f>+SUM(E707:G707)</f>
        <v>1053</v>
      </c>
      <c r="I707" s="1">
        <f>+E707+F707</f>
        <v>995</v>
      </c>
      <c r="J707" s="12">
        <f>+I707/H707</f>
        <v>0.94491927825261157</v>
      </c>
      <c r="K707" s="12">
        <f>+E707/H707</f>
        <v>0.58119658119658124</v>
      </c>
      <c r="L707" s="12">
        <f>+F707/H707</f>
        <v>0.36372269705603039</v>
      </c>
      <c r="M707" s="12">
        <f>+G707/H707</f>
        <v>5.5080721747388414E-2</v>
      </c>
    </row>
    <row r="708" spans="4:13" x14ac:dyDescent="0.25">
      <c r="D708" s="20" t="s">
        <v>422</v>
      </c>
      <c r="E708" s="1">
        <v>262</v>
      </c>
      <c r="F708" s="1">
        <v>92</v>
      </c>
      <c r="G708" s="1">
        <v>44</v>
      </c>
      <c r="H708" s="1">
        <f>+SUM(E708:G708)</f>
        <v>398</v>
      </c>
      <c r="I708" s="1">
        <f>+E708+F708</f>
        <v>354</v>
      </c>
      <c r="J708" s="12">
        <f>+I708/H708</f>
        <v>0.88944723618090449</v>
      </c>
      <c r="K708" s="12">
        <f>+E708/H708</f>
        <v>0.65829145728643212</v>
      </c>
      <c r="L708" s="12">
        <f>+F708/H708</f>
        <v>0.23115577889447236</v>
      </c>
      <c r="M708" s="12">
        <f>+G708/H708</f>
        <v>0.11055276381909548</v>
      </c>
    </row>
    <row r="709" spans="4:13" x14ac:dyDescent="0.25">
      <c r="D709" s="20" t="s">
        <v>423</v>
      </c>
      <c r="E709" s="1">
        <v>765</v>
      </c>
      <c r="F709" s="1">
        <v>530</v>
      </c>
      <c r="G709" s="1">
        <v>49</v>
      </c>
      <c r="H709" s="1">
        <f>+SUM(E709:G709)</f>
        <v>1344</v>
      </c>
      <c r="I709" s="1">
        <f>+E709+F709</f>
        <v>1295</v>
      </c>
      <c r="J709" s="12">
        <f>+I709/H709</f>
        <v>0.96354166666666663</v>
      </c>
      <c r="K709" s="12">
        <f>+E709/H709</f>
        <v>0.5691964285714286</v>
      </c>
      <c r="L709" s="12">
        <f>+F709/H709</f>
        <v>0.39434523809523808</v>
      </c>
      <c r="M709" s="12">
        <f>+G709/H709</f>
        <v>3.6458333333333336E-2</v>
      </c>
    </row>
    <row r="710" spans="4:13" x14ac:dyDescent="0.25">
      <c r="D710" s="20" t="s">
        <v>424</v>
      </c>
      <c r="E710" s="1">
        <v>1174</v>
      </c>
      <c r="F710" s="1">
        <v>568</v>
      </c>
      <c r="G710" s="1">
        <v>86</v>
      </c>
      <c r="H710" s="1">
        <f>+SUM(E710:G710)</f>
        <v>1828</v>
      </c>
      <c r="I710" s="1">
        <f>+E710+F710</f>
        <v>1742</v>
      </c>
      <c r="J710" s="12">
        <f>+I710/H710</f>
        <v>0.95295404814004381</v>
      </c>
      <c r="K710" s="12">
        <f>+E710/H710</f>
        <v>0.64223194748358858</v>
      </c>
      <c r="L710" s="12">
        <f>+F710/H710</f>
        <v>0.31072210065645517</v>
      </c>
      <c r="M710" s="12">
        <f>+G710/H710</f>
        <v>4.7045951859956234E-2</v>
      </c>
    </row>
    <row r="711" spans="4:13" x14ac:dyDescent="0.25">
      <c r="D711" s="20" t="s">
        <v>425</v>
      </c>
      <c r="E711" s="1">
        <v>1191</v>
      </c>
      <c r="F711" s="1">
        <v>617</v>
      </c>
      <c r="G711" s="1">
        <v>185</v>
      </c>
      <c r="H711" s="1">
        <f>+SUM(E711:G711)</f>
        <v>1993</v>
      </c>
      <c r="I711" s="1">
        <f>+E711+F711</f>
        <v>1808</v>
      </c>
      <c r="J711" s="12">
        <f>+I711/H711</f>
        <v>0.90717511289513297</v>
      </c>
      <c r="K711" s="12">
        <f>+E711/H711</f>
        <v>0.59759157049673861</v>
      </c>
      <c r="L711" s="12">
        <f>+F711/H711</f>
        <v>0.30958354239839436</v>
      </c>
      <c r="M711" s="12">
        <f>+G711/H711</f>
        <v>9.282488710486704E-2</v>
      </c>
    </row>
    <row r="712" spans="4:13" x14ac:dyDescent="0.25">
      <c r="D712" s="20" t="s">
        <v>427</v>
      </c>
      <c r="E712" s="1">
        <v>1441</v>
      </c>
      <c r="F712" s="1">
        <v>616</v>
      </c>
      <c r="G712" s="1">
        <v>119</v>
      </c>
      <c r="H712" s="1">
        <f>+SUM(E712:G712)</f>
        <v>2176</v>
      </c>
      <c r="I712" s="1">
        <f>+E712+F712</f>
        <v>2057</v>
      </c>
      <c r="J712" s="12">
        <f>+I712/H712</f>
        <v>0.9453125</v>
      </c>
      <c r="K712" s="12">
        <f>+E712/H712</f>
        <v>0.66222426470588236</v>
      </c>
      <c r="L712" s="12">
        <f>+F712/H712</f>
        <v>0.28308823529411764</v>
      </c>
      <c r="M712" s="12">
        <f>+G712/H712</f>
        <v>5.46875E-2</v>
      </c>
    </row>
    <row r="713" spans="4:13" x14ac:dyDescent="0.25">
      <c r="D713" s="20" t="s">
        <v>429</v>
      </c>
      <c r="E713" s="1">
        <v>1454</v>
      </c>
      <c r="F713" s="1">
        <v>786</v>
      </c>
      <c r="G713" s="1">
        <v>241</v>
      </c>
      <c r="H713" s="1">
        <f>+SUM(E713:G713)</f>
        <v>2481</v>
      </c>
      <c r="I713" s="1">
        <f>+E713+F713</f>
        <v>2240</v>
      </c>
      <c r="J713" s="12">
        <f>+I713/H713</f>
        <v>0.90286174929463925</v>
      </c>
      <c r="K713" s="12">
        <f>+E713/H713</f>
        <v>0.58605401047964534</v>
      </c>
      <c r="L713" s="12">
        <f>+F713/H713</f>
        <v>0.31680773881499397</v>
      </c>
      <c r="M713" s="12">
        <f>+G713/H713</f>
        <v>9.7138250705360737E-2</v>
      </c>
    </row>
    <row r="714" spans="4:13" x14ac:dyDescent="0.25">
      <c r="D714" s="20" t="s">
        <v>430</v>
      </c>
      <c r="E714" s="1">
        <v>1768</v>
      </c>
      <c r="F714" s="1">
        <v>631</v>
      </c>
      <c r="G714" s="1">
        <v>71</v>
      </c>
      <c r="H714" s="1">
        <f>+SUM(E714:G714)</f>
        <v>2470</v>
      </c>
      <c r="I714" s="1">
        <f>+E714+F714</f>
        <v>2399</v>
      </c>
      <c r="J714" s="12">
        <f>+I714/H714</f>
        <v>0.9712550607287449</v>
      </c>
      <c r="K714" s="12">
        <f>+E714/H714</f>
        <v>0.71578947368421053</v>
      </c>
      <c r="L714" s="12">
        <f>+F714/H714</f>
        <v>0.25546558704453443</v>
      </c>
      <c r="M714" s="12">
        <f>+G714/H714</f>
        <v>2.8744939271255061E-2</v>
      </c>
    </row>
    <row r="715" spans="4:13" x14ac:dyDescent="0.25">
      <c r="D715" s="20" t="s">
        <v>432</v>
      </c>
      <c r="E715" s="1">
        <v>1902</v>
      </c>
      <c r="F715" s="1">
        <v>713</v>
      </c>
      <c r="G715" s="1">
        <v>113</v>
      </c>
      <c r="H715" s="1">
        <f>+SUM(E715:G715)</f>
        <v>2728</v>
      </c>
      <c r="I715" s="1">
        <f>+E715+F715</f>
        <v>2615</v>
      </c>
      <c r="J715" s="12">
        <f>+I715/H715</f>
        <v>0.95857771260997071</v>
      </c>
      <c r="K715" s="12">
        <f>+E715/H715</f>
        <v>0.69721407624633436</v>
      </c>
      <c r="L715" s="12">
        <f>+F715/H715</f>
        <v>0.26136363636363635</v>
      </c>
      <c r="M715" s="12">
        <f>+G715/H715</f>
        <v>4.1422287390029323E-2</v>
      </c>
    </row>
    <row r="716" spans="4:13" x14ac:dyDescent="0.25">
      <c r="D716" s="20" t="s">
        <v>434</v>
      </c>
      <c r="E716" s="1">
        <v>1212</v>
      </c>
      <c r="F716" s="1">
        <v>408</v>
      </c>
      <c r="G716" s="1">
        <v>42</v>
      </c>
      <c r="H716" s="1">
        <f>+SUM(E716:G716)</f>
        <v>1662</v>
      </c>
      <c r="I716" s="1">
        <f>+E716+F716</f>
        <v>1620</v>
      </c>
      <c r="J716" s="12">
        <f>+I716/H716</f>
        <v>0.97472924187725629</v>
      </c>
      <c r="K716" s="12">
        <f>+E716/H716</f>
        <v>0.72924187725631773</v>
      </c>
      <c r="L716" s="12">
        <f>+F716/H716</f>
        <v>0.24548736462093862</v>
      </c>
      <c r="M716" s="12">
        <f>+G716/H716</f>
        <v>2.5270758122743681E-2</v>
      </c>
    </row>
    <row r="717" spans="4:13" x14ac:dyDescent="0.25">
      <c r="D717" s="20" t="s">
        <v>437</v>
      </c>
      <c r="E717" s="1">
        <v>1784</v>
      </c>
      <c r="F717" s="1">
        <v>438</v>
      </c>
      <c r="G717" s="1">
        <v>62</v>
      </c>
      <c r="H717" s="1">
        <f>+SUM(E717:G717)</f>
        <v>2284</v>
      </c>
      <c r="I717" s="1">
        <f>+E717+F717</f>
        <v>2222</v>
      </c>
      <c r="J717" s="12">
        <f>+I717/H717</f>
        <v>0.9728546409807356</v>
      </c>
      <c r="K717" s="12">
        <f>+E717/H717</f>
        <v>0.78108581436077062</v>
      </c>
      <c r="L717" s="12">
        <f>+F717/H717</f>
        <v>0.19176882661996497</v>
      </c>
      <c r="M717" s="12">
        <f>+G717/H717</f>
        <v>2.7145359019264449E-2</v>
      </c>
    </row>
    <row r="718" spans="4:13" x14ac:dyDescent="0.25">
      <c r="D718" s="20" t="s">
        <v>438</v>
      </c>
      <c r="E718" s="1">
        <v>983</v>
      </c>
      <c r="F718" s="1">
        <v>355</v>
      </c>
      <c r="G718" s="1">
        <v>78</v>
      </c>
      <c r="H718" s="1">
        <f>+SUM(E718:G718)</f>
        <v>1416</v>
      </c>
      <c r="I718" s="1">
        <f>+E718+F718</f>
        <v>1338</v>
      </c>
      <c r="J718" s="12">
        <f>+I718/H718</f>
        <v>0.94491525423728817</v>
      </c>
      <c r="K718" s="12">
        <f>+E718/H718</f>
        <v>0.6942090395480226</v>
      </c>
      <c r="L718" s="12">
        <f>+F718/H718</f>
        <v>0.25070621468926552</v>
      </c>
      <c r="M718" s="12">
        <f>+G718/H718</f>
        <v>5.5084745762711863E-2</v>
      </c>
    </row>
    <row r="719" spans="4:13" x14ac:dyDescent="0.25">
      <c r="D719" s="20" t="s">
        <v>439</v>
      </c>
      <c r="E719" s="1">
        <v>1256</v>
      </c>
      <c r="F719" s="1">
        <v>619</v>
      </c>
      <c r="G719" s="1">
        <v>153</v>
      </c>
      <c r="H719" s="1">
        <f>+SUM(E719:G719)</f>
        <v>2028</v>
      </c>
      <c r="I719" s="1">
        <f>+E719+F719</f>
        <v>1875</v>
      </c>
      <c r="J719" s="12">
        <f>+I719/H719</f>
        <v>0.92455621301775148</v>
      </c>
      <c r="K719" s="12">
        <f>+E719/H719</f>
        <v>0.61932938856015785</v>
      </c>
      <c r="L719" s="12">
        <f>+F719/H719</f>
        <v>0.30522682445759369</v>
      </c>
      <c r="M719" s="12">
        <f>+G719/H719</f>
        <v>7.5443786982248517E-2</v>
      </c>
    </row>
    <row r="720" spans="4:13" x14ac:dyDescent="0.25">
      <c r="D720" s="20" t="s">
        <v>440</v>
      </c>
      <c r="E720" s="1">
        <v>447</v>
      </c>
      <c r="F720" s="1">
        <v>252</v>
      </c>
      <c r="G720" s="1">
        <v>60</v>
      </c>
      <c r="H720" s="1">
        <f>+SUM(E720:G720)</f>
        <v>759</v>
      </c>
      <c r="I720" s="1">
        <f>+E720+F720</f>
        <v>699</v>
      </c>
      <c r="J720" s="12">
        <f>+I720/H720</f>
        <v>0.92094861660079053</v>
      </c>
      <c r="K720" s="12">
        <f>+E720/H720</f>
        <v>0.58893280632411071</v>
      </c>
      <c r="L720" s="12">
        <f>+F720/H720</f>
        <v>0.33201581027667987</v>
      </c>
      <c r="M720" s="12">
        <f>+G720/H720</f>
        <v>7.9051383399209488E-2</v>
      </c>
    </row>
    <row r="721" spans="4:13" x14ac:dyDescent="0.25">
      <c r="D721" s="20" t="s">
        <v>441</v>
      </c>
      <c r="E721" s="1">
        <v>1315</v>
      </c>
      <c r="F721" s="1">
        <v>777</v>
      </c>
      <c r="G721" s="1">
        <v>160</v>
      </c>
      <c r="H721" s="1">
        <f>+SUM(E721:G721)</f>
        <v>2252</v>
      </c>
      <c r="I721" s="1">
        <f>+E721+F721</f>
        <v>2092</v>
      </c>
      <c r="J721" s="12">
        <f>+I721/H721</f>
        <v>0.9289520426287744</v>
      </c>
      <c r="K721" s="12">
        <f>+E721/H721</f>
        <v>0.5839253996447602</v>
      </c>
      <c r="L721" s="12">
        <f>+F721/H721</f>
        <v>0.3450266429840142</v>
      </c>
      <c r="M721" s="12">
        <f>+G721/H721</f>
        <v>7.1047957371225573E-2</v>
      </c>
    </row>
    <row r="722" spans="4:13" x14ac:dyDescent="0.25">
      <c r="D722" s="20" t="s">
        <v>442</v>
      </c>
      <c r="E722" s="1">
        <v>829</v>
      </c>
      <c r="F722" s="1">
        <v>225</v>
      </c>
      <c r="G722" s="1">
        <v>73</v>
      </c>
      <c r="H722" s="1">
        <f>+SUM(E722:G722)</f>
        <v>1127</v>
      </c>
      <c r="I722" s="1">
        <f>+E722+F722</f>
        <v>1054</v>
      </c>
      <c r="J722" s="12">
        <f>+I722/H722</f>
        <v>0.93522626441881096</v>
      </c>
      <c r="K722" s="12">
        <f>+E722/H722</f>
        <v>0.73558118899733804</v>
      </c>
      <c r="L722" s="12">
        <f>+F722/H722</f>
        <v>0.19964507542147295</v>
      </c>
      <c r="M722" s="12">
        <f>+G722/H722</f>
        <v>6.4773735581188999E-2</v>
      </c>
    </row>
    <row r="723" spans="4:13" x14ac:dyDescent="0.25">
      <c r="D723" s="20" t="s">
        <v>443</v>
      </c>
      <c r="E723" s="1">
        <v>1225</v>
      </c>
      <c r="F723" s="1">
        <v>766</v>
      </c>
      <c r="G723" s="1">
        <v>171</v>
      </c>
      <c r="H723" s="1">
        <f>+SUM(E723:G723)</f>
        <v>2162</v>
      </c>
      <c r="I723" s="1">
        <f>+E723+F723</f>
        <v>1991</v>
      </c>
      <c r="J723" s="12">
        <f>+I723/H723</f>
        <v>0.9209065679925994</v>
      </c>
      <c r="K723" s="12">
        <f>+E723/H723</f>
        <v>0.56660499537465314</v>
      </c>
      <c r="L723" s="12">
        <f>+F723/H723</f>
        <v>0.35430157261794637</v>
      </c>
      <c r="M723" s="12">
        <f>+G723/H723</f>
        <v>7.9093432007400558E-2</v>
      </c>
    </row>
    <row r="724" spans="4:13" x14ac:dyDescent="0.25">
      <c r="D724" s="20" t="s">
        <v>444</v>
      </c>
      <c r="E724" s="1">
        <v>1584</v>
      </c>
      <c r="F724" s="1">
        <v>966</v>
      </c>
      <c r="G724" s="1">
        <v>257</v>
      </c>
      <c r="H724" s="1">
        <f>+SUM(E724:G724)</f>
        <v>2807</v>
      </c>
      <c r="I724" s="1">
        <f>+E724+F724</f>
        <v>2550</v>
      </c>
      <c r="J724" s="12">
        <f>+I724/H724</f>
        <v>0.90844317776986105</v>
      </c>
      <c r="K724" s="12">
        <f>+E724/H724</f>
        <v>0.56430352689704311</v>
      </c>
      <c r="L724" s="12">
        <f>+F724/H724</f>
        <v>0.34413965087281795</v>
      </c>
      <c r="M724" s="12">
        <f>+G724/H724</f>
        <v>9.1556822230138932E-2</v>
      </c>
    </row>
    <row r="725" spans="4:13" x14ac:dyDescent="0.25">
      <c r="D725" s="20" t="s">
        <v>445</v>
      </c>
      <c r="E725" s="1">
        <v>1863</v>
      </c>
      <c r="F725" s="1">
        <v>760</v>
      </c>
      <c r="G725" s="1">
        <v>196</v>
      </c>
      <c r="H725" s="1">
        <f>+SUM(E725:G725)</f>
        <v>2819</v>
      </c>
      <c r="I725" s="1">
        <f>+E725+F725</f>
        <v>2623</v>
      </c>
      <c r="J725" s="12">
        <f>+I725/H725</f>
        <v>0.93047179851010997</v>
      </c>
      <c r="K725" s="12">
        <f>+E725/H725</f>
        <v>0.66087264987584249</v>
      </c>
      <c r="L725" s="12">
        <f>+F725/H725</f>
        <v>0.26959914863426748</v>
      </c>
      <c r="M725" s="12">
        <f>+G725/H725</f>
        <v>6.9528201489890029E-2</v>
      </c>
    </row>
    <row r="726" spans="4:13" x14ac:dyDescent="0.25">
      <c r="D726" s="37" t="s">
        <v>278</v>
      </c>
      <c r="E726" s="73">
        <f>+SUM(E639:E725)</f>
        <v>131984</v>
      </c>
      <c r="F726" s="73">
        <f>+SUM(F639:F725)</f>
        <v>34102</v>
      </c>
      <c r="G726" s="73">
        <f>+SUM(G639:G725)</f>
        <v>5889</v>
      </c>
      <c r="H726" s="1">
        <f>+SUM(E726:G726)</f>
        <v>171975</v>
      </c>
      <c r="I726" s="1">
        <f>+E726+F726</f>
        <v>166086</v>
      </c>
      <c r="J726" s="12">
        <f>+I726/H726</f>
        <v>0.96575665067597039</v>
      </c>
      <c r="K726" s="12">
        <f>+E726/H726</f>
        <v>0.7674603866841111</v>
      </c>
      <c r="L726" s="12">
        <f>+F726/H726</f>
        <v>0.19829626399185929</v>
      </c>
      <c r="M726" s="12">
        <f>+G726/H726</f>
        <v>3.4243349324029657E-2</v>
      </c>
    </row>
  </sheetData>
  <pageMargins left="0.7" right="0.7" top="0.75" bottom="0.75" header="0.3" footer="0.3"/>
  <pageSetup paperSize="9" orientation="portrait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FF12B-2EE0-4DF6-BF39-0D54BA1843A4}">
  <dimension ref="A1:H73"/>
  <sheetViews>
    <sheetView workbookViewId="0">
      <selection activeCell="B22" sqref="B22"/>
    </sheetView>
  </sheetViews>
  <sheetFormatPr baseColWidth="10" defaultRowHeight="15" x14ac:dyDescent="0.25"/>
  <cols>
    <col min="1" max="1" width="21.85546875" bestFit="1" customWidth="1"/>
    <col min="2" max="2" width="23" style="13" bestFit="1" customWidth="1"/>
    <col min="3" max="3" width="28.28515625" style="13" bestFit="1" customWidth="1"/>
    <col min="4" max="7" width="35.7109375" bestFit="1" customWidth="1"/>
  </cols>
  <sheetData>
    <row r="1" spans="1:8" x14ac:dyDescent="0.25">
      <c r="B1"/>
    </row>
    <row r="2" spans="1:8" x14ac:dyDescent="0.25">
      <c r="A2" s="3" t="s">
        <v>4</v>
      </c>
      <c r="B2" t="s">
        <v>15</v>
      </c>
    </row>
    <row r="3" spans="1:8" x14ac:dyDescent="0.25">
      <c r="B3"/>
      <c r="C3"/>
    </row>
    <row r="4" spans="1:8" x14ac:dyDescent="0.25">
      <c r="A4" s="3" t="s">
        <v>0</v>
      </c>
      <c r="B4" s="53" t="s">
        <v>420</v>
      </c>
      <c r="C4" s="53" t="s">
        <v>421</v>
      </c>
      <c r="H4" s="13"/>
    </row>
    <row r="5" spans="1:8" x14ac:dyDescent="0.25">
      <c r="A5" s="63" t="s">
        <v>408</v>
      </c>
      <c r="B5" s="53">
        <v>5.9638322431704504E-3</v>
      </c>
      <c r="C5" s="53">
        <v>0.88707195075028855</v>
      </c>
      <c r="H5" s="13"/>
    </row>
    <row r="6" spans="1:8" x14ac:dyDescent="0.25">
      <c r="A6" s="63" t="s">
        <v>409</v>
      </c>
      <c r="B6" s="53">
        <v>6.9084628670120895E-3</v>
      </c>
      <c r="C6" s="53">
        <v>0.86943005181347155</v>
      </c>
      <c r="H6" s="13"/>
    </row>
    <row r="7" spans="1:8" x14ac:dyDescent="0.25">
      <c r="A7" s="63" t="s">
        <v>410</v>
      </c>
      <c r="B7" s="53">
        <v>5.5658627087198514E-3</v>
      </c>
      <c r="C7" s="53">
        <v>0.91527520098948667</v>
      </c>
      <c r="H7" s="13"/>
    </row>
    <row r="8" spans="1:8" x14ac:dyDescent="0.25">
      <c r="A8" s="63" t="s">
        <v>411</v>
      </c>
      <c r="B8" s="53">
        <v>8.3296799649276634E-3</v>
      </c>
      <c r="C8" s="53">
        <v>0.87483559842174485</v>
      </c>
      <c r="H8" s="13"/>
    </row>
    <row r="9" spans="1:8" x14ac:dyDescent="0.25">
      <c r="A9" s="63" t="s">
        <v>412</v>
      </c>
      <c r="B9" s="53">
        <v>4.8954161103693817E-3</v>
      </c>
      <c r="C9" s="53">
        <v>0.90387182910547392</v>
      </c>
      <c r="H9" s="13"/>
    </row>
    <row r="10" spans="1:8" x14ac:dyDescent="0.25">
      <c r="A10" s="63" t="s">
        <v>413</v>
      </c>
      <c r="B10" s="53">
        <v>1.4695077149155032E-3</v>
      </c>
      <c r="C10" s="53">
        <v>0.92578986039676703</v>
      </c>
      <c r="H10" s="13"/>
    </row>
    <row r="11" spans="1:8" x14ac:dyDescent="0.25">
      <c r="A11" s="63" t="s">
        <v>414</v>
      </c>
      <c r="B11" s="53">
        <v>2.7581329561527583E-2</v>
      </c>
      <c r="C11" s="53">
        <v>0.85572842998585574</v>
      </c>
      <c r="H11" s="13"/>
    </row>
    <row r="12" spans="1:8" x14ac:dyDescent="0.25">
      <c r="A12" s="63" t="s">
        <v>415</v>
      </c>
      <c r="B12" s="53">
        <v>3.2892249527410211E-2</v>
      </c>
      <c r="C12" s="53">
        <v>0.82079395085066165</v>
      </c>
      <c r="H12" s="13"/>
    </row>
    <row r="13" spans="1:8" x14ac:dyDescent="0.25">
      <c r="A13" s="63" t="s">
        <v>416</v>
      </c>
      <c r="B13" s="53">
        <v>2.2448979591836733E-2</v>
      </c>
      <c r="C13" s="53">
        <v>0.80770975056689343</v>
      </c>
      <c r="H13" s="13"/>
    </row>
    <row r="14" spans="1:8" x14ac:dyDescent="0.25">
      <c r="A14" s="63" t="s">
        <v>417</v>
      </c>
      <c r="B14" s="53">
        <v>2.0698576972833119E-2</v>
      </c>
      <c r="C14" s="53">
        <v>0.7652005174644243</v>
      </c>
      <c r="H14" s="13"/>
    </row>
    <row r="15" spans="1:8" x14ac:dyDescent="0.25">
      <c r="A15" s="63" t="s">
        <v>418</v>
      </c>
      <c r="B15" s="53">
        <v>2.9950083194675542E-2</v>
      </c>
      <c r="C15" s="53">
        <v>0.77246256239600664</v>
      </c>
      <c r="H15" s="13"/>
    </row>
    <row r="16" spans="1:8" x14ac:dyDescent="0.25">
      <c r="A16" s="63" t="s">
        <v>419</v>
      </c>
      <c r="B16" s="53">
        <v>3.3674963396778917E-2</v>
      </c>
      <c r="C16" s="53">
        <v>0.7320644216691069</v>
      </c>
      <c r="H16" s="13"/>
    </row>
    <row r="17" spans="1:8" x14ac:dyDescent="0.25">
      <c r="A17" s="63" t="s">
        <v>436</v>
      </c>
      <c r="B17" s="53">
        <v>4.1308089500860588E-2</v>
      </c>
      <c r="C17" s="53">
        <v>0.6632243258749283</v>
      </c>
      <c r="H17" s="13"/>
    </row>
    <row r="18" spans="1:8" x14ac:dyDescent="0.25">
      <c r="A18" s="63" t="s">
        <v>446</v>
      </c>
      <c r="B18" s="53">
        <v>3.4790569924467843E-2</v>
      </c>
      <c r="C18" s="53">
        <v>0.7193865873197528</v>
      </c>
      <c r="H18" s="13"/>
    </row>
    <row r="19" spans="1:8" x14ac:dyDescent="0.25">
      <c r="A19" s="63" t="s">
        <v>447</v>
      </c>
      <c r="B19" s="53">
        <v>5.6475170399221029E-2</v>
      </c>
      <c r="C19" s="53">
        <v>0.62171372930866597</v>
      </c>
      <c r="H19" s="13"/>
    </row>
    <row r="20" spans="1:8" x14ac:dyDescent="0.25">
      <c r="B20"/>
      <c r="C20"/>
      <c r="H20" s="13"/>
    </row>
    <row r="21" spans="1:8" x14ac:dyDescent="0.25">
      <c r="B21"/>
      <c r="C21"/>
      <c r="H21" s="13"/>
    </row>
    <row r="22" spans="1:8" x14ac:dyDescent="0.25">
      <c r="B22"/>
      <c r="C22"/>
      <c r="H22" s="13"/>
    </row>
    <row r="23" spans="1:8" x14ac:dyDescent="0.25">
      <c r="B23"/>
      <c r="C23"/>
      <c r="H23" s="13"/>
    </row>
    <row r="24" spans="1:8" x14ac:dyDescent="0.25">
      <c r="B24"/>
      <c r="C24"/>
      <c r="H24" s="13"/>
    </row>
    <row r="25" spans="1:8" x14ac:dyDescent="0.25">
      <c r="B25"/>
      <c r="C25"/>
      <c r="H25" s="13"/>
    </row>
    <row r="26" spans="1:8" x14ac:dyDescent="0.25">
      <c r="B26"/>
      <c r="C26"/>
      <c r="H26" s="13"/>
    </row>
    <row r="27" spans="1:8" x14ac:dyDescent="0.25">
      <c r="B27"/>
      <c r="C27"/>
      <c r="H27" s="13"/>
    </row>
    <row r="28" spans="1:8" x14ac:dyDescent="0.25">
      <c r="B28"/>
      <c r="C28"/>
      <c r="H28" s="13"/>
    </row>
    <row r="29" spans="1:8" x14ac:dyDescent="0.25">
      <c r="B29"/>
      <c r="C29"/>
      <c r="H29" s="13"/>
    </row>
    <row r="30" spans="1:8" x14ac:dyDescent="0.25">
      <c r="B30"/>
      <c r="C30"/>
      <c r="H30" s="13"/>
    </row>
    <row r="31" spans="1:8" x14ac:dyDescent="0.25">
      <c r="B31"/>
      <c r="C31"/>
      <c r="H31" s="13"/>
    </row>
    <row r="32" spans="1:8" x14ac:dyDescent="0.25">
      <c r="B32"/>
      <c r="C32"/>
      <c r="H32" s="13"/>
    </row>
    <row r="33" spans="2:8" x14ac:dyDescent="0.25">
      <c r="B33"/>
      <c r="C33"/>
      <c r="H33" s="13"/>
    </row>
    <row r="34" spans="2:8" x14ac:dyDescent="0.25">
      <c r="B34"/>
      <c r="C34"/>
      <c r="H34" s="13"/>
    </row>
    <row r="35" spans="2:8" x14ac:dyDescent="0.25">
      <c r="B35"/>
      <c r="C35"/>
      <c r="H35" s="13"/>
    </row>
    <row r="36" spans="2:8" x14ac:dyDescent="0.25">
      <c r="B36"/>
      <c r="C36"/>
      <c r="H36" s="13"/>
    </row>
    <row r="37" spans="2:8" x14ac:dyDescent="0.25">
      <c r="B37"/>
      <c r="C37"/>
      <c r="H37" s="13"/>
    </row>
    <row r="38" spans="2:8" x14ac:dyDescent="0.25">
      <c r="B38"/>
      <c r="C38"/>
      <c r="H38" s="13"/>
    </row>
    <row r="39" spans="2:8" x14ac:dyDescent="0.25">
      <c r="B39"/>
      <c r="C39"/>
      <c r="H39" s="13"/>
    </row>
    <row r="40" spans="2:8" x14ac:dyDescent="0.25">
      <c r="B40"/>
      <c r="C40"/>
      <c r="H40" s="13"/>
    </row>
    <row r="41" spans="2:8" x14ac:dyDescent="0.25">
      <c r="B41"/>
      <c r="C41"/>
      <c r="H41" s="13"/>
    </row>
    <row r="42" spans="2:8" x14ac:dyDescent="0.25">
      <c r="B42"/>
      <c r="C42"/>
      <c r="H42" s="13"/>
    </row>
    <row r="43" spans="2:8" x14ac:dyDescent="0.25">
      <c r="B43"/>
      <c r="C43"/>
      <c r="H43" s="13"/>
    </row>
    <row r="44" spans="2:8" x14ac:dyDescent="0.25">
      <c r="B44"/>
      <c r="C44"/>
      <c r="H44" s="13"/>
    </row>
    <row r="45" spans="2:8" x14ac:dyDescent="0.25">
      <c r="B45"/>
      <c r="C45"/>
      <c r="H45" s="13"/>
    </row>
    <row r="46" spans="2:8" x14ac:dyDescent="0.25">
      <c r="B46"/>
      <c r="C46"/>
      <c r="H46" s="13"/>
    </row>
    <row r="47" spans="2:8" x14ac:dyDescent="0.25">
      <c r="B47"/>
      <c r="C47"/>
      <c r="H47" s="13"/>
    </row>
    <row r="48" spans="2:8" x14ac:dyDescent="0.25">
      <c r="B48"/>
      <c r="C48"/>
      <c r="H48" s="13"/>
    </row>
    <row r="49" spans="2:8" x14ac:dyDescent="0.25">
      <c r="B49"/>
      <c r="C49"/>
      <c r="H49" s="13"/>
    </row>
    <row r="50" spans="2:8" x14ac:dyDescent="0.25">
      <c r="B50"/>
      <c r="C50"/>
      <c r="H50" s="13"/>
    </row>
    <row r="51" spans="2:8" x14ac:dyDescent="0.25">
      <c r="B51"/>
      <c r="C51"/>
      <c r="H51" s="13"/>
    </row>
    <row r="52" spans="2:8" x14ac:dyDescent="0.25">
      <c r="B52"/>
      <c r="C52"/>
      <c r="H52" s="13"/>
    </row>
    <row r="53" spans="2:8" x14ac:dyDescent="0.25">
      <c r="B53"/>
      <c r="C53"/>
      <c r="H53" s="13"/>
    </row>
    <row r="54" spans="2:8" x14ac:dyDescent="0.25">
      <c r="B54"/>
      <c r="C54"/>
      <c r="H54" s="13"/>
    </row>
    <row r="55" spans="2:8" x14ac:dyDescent="0.25">
      <c r="B55"/>
      <c r="C55"/>
      <c r="H55" s="13"/>
    </row>
    <row r="56" spans="2:8" x14ac:dyDescent="0.25">
      <c r="B56"/>
      <c r="C56"/>
      <c r="H56" s="13"/>
    </row>
    <row r="57" spans="2:8" x14ac:dyDescent="0.25">
      <c r="B57"/>
      <c r="C57"/>
      <c r="H57" s="13"/>
    </row>
    <row r="58" spans="2:8" x14ac:dyDescent="0.25">
      <c r="B58"/>
      <c r="C58"/>
      <c r="H58" s="13"/>
    </row>
    <row r="59" spans="2:8" x14ac:dyDescent="0.25">
      <c r="B59"/>
      <c r="C59"/>
      <c r="H59" s="13"/>
    </row>
    <row r="60" spans="2:8" x14ac:dyDescent="0.25">
      <c r="B60"/>
      <c r="C60"/>
      <c r="H60" s="13"/>
    </row>
    <row r="61" spans="2:8" x14ac:dyDescent="0.25">
      <c r="B61"/>
      <c r="C61"/>
      <c r="H61" s="13"/>
    </row>
    <row r="62" spans="2:8" x14ac:dyDescent="0.25">
      <c r="B62"/>
      <c r="C62"/>
      <c r="H62" s="13"/>
    </row>
    <row r="63" spans="2:8" x14ac:dyDescent="0.25">
      <c r="B63"/>
      <c r="C63"/>
      <c r="H63" s="13"/>
    </row>
    <row r="64" spans="2:8" x14ac:dyDescent="0.25">
      <c r="B64"/>
      <c r="C64"/>
      <c r="H64" s="13"/>
    </row>
    <row r="65" spans="2:8" x14ac:dyDescent="0.25">
      <c r="B65"/>
      <c r="C65"/>
      <c r="H65" s="13"/>
    </row>
    <row r="66" spans="2:8" x14ac:dyDescent="0.25">
      <c r="B66"/>
      <c r="C66"/>
      <c r="H66" s="13"/>
    </row>
    <row r="67" spans="2:8" x14ac:dyDescent="0.25">
      <c r="B67"/>
      <c r="C67"/>
      <c r="H67" s="13"/>
    </row>
    <row r="68" spans="2:8" x14ac:dyDescent="0.25">
      <c r="B68"/>
      <c r="C68"/>
      <c r="H68" s="13"/>
    </row>
    <row r="69" spans="2:8" x14ac:dyDescent="0.25">
      <c r="B69"/>
      <c r="C69"/>
      <c r="H69" s="13"/>
    </row>
    <row r="70" spans="2:8" x14ac:dyDescent="0.25">
      <c r="B70"/>
      <c r="C70"/>
      <c r="H70" s="13"/>
    </row>
    <row r="71" spans="2:8" x14ac:dyDescent="0.25">
      <c r="B71"/>
      <c r="C71"/>
      <c r="H71" s="13"/>
    </row>
    <row r="72" spans="2:8" x14ac:dyDescent="0.25">
      <c r="B72"/>
      <c r="C72"/>
      <c r="H72" s="13"/>
    </row>
    <row r="73" spans="2:8" x14ac:dyDescent="0.25">
      <c r="B73"/>
      <c r="C73"/>
      <c r="H73" s="13"/>
    </row>
  </sheetData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FAB37-25A6-45D9-8565-41F7D544F609}">
  <dimension ref="A1:H73"/>
  <sheetViews>
    <sheetView workbookViewId="0">
      <selection activeCell="D3" sqref="D3"/>
    </sheetView>
  </sheetViews>
  <sheetFormatPr baseColWidth="10" defaultRowHeight="15" x14ac:dyDescent="0.25"/>
  <cols>
    <col min="1" max="1" width="21.85546875" bestFit="1" customWidth="1"/>
    <col min="2" max="2" width="38.28515625" style="13" bestFit="1" customWidth="1"/>
    <col min="3" max="3" width="28.28515625" style="13" bestFit="1" customWidth="1"/>
    <col min="4" max="7" width="35.7109375" bestFit="1" customWidth="1"/>
  </cols>
  <sheetData>
    <row r="1" spans="1:8" x14ac:dyDescent="0.25">
      <c r="B1"/>
    </row>
    <row r="2" spans="1:8" x14ac:dyDescent="0.25">
      <c r="A2" s="3" t="s">
        <v>4</v>
      </c>
      <c r="B2" t="s">
        <v>14</v>
      </c>
    </row>
    <row r="3" spans="1:8" x14ac:dyDescent="0.25">
      <c r="B3"/>
      <c r="C3"/>
    </row>
    <row r="4" spans="1:8" x14ac:dyDescent="0.25">
      <c r="A4" s="3" t="s">
        <v>0</v>
      </c>
      <c r="B4" s="53" t="s">
        <v>420</v>
      </c>
      <c r="C4" s="53" t="s">
        <v>421</v>
      </c>
      <c r="H4" s="13"/>
    </row>
    <row r="5" spans="1:8" x14ac:dyDescent="0.25">
      <c r="A5" s="63" t="s">
        <v>408</v>
      </c>
      <c r="B5" s="53">
        <v>8.9706212155191752E-3</v>
      </c>
      <c r="C5" s="53">
        <v>0.86970172684458402</v>
      </c>
      <c r="H5" s="13"/>
    </row>
    <row r="6" spans="1:8" x14ac:dyDescent="0.25">
      <c r="A6" s="63" t="s">
        <v>409</v>
      </c>
      <c r="B6" s="53">
        <v>1.2637805861790804E-2</v>
      </c>
      <c r="C6" s="53">
        <v>0.8765797257327238</v>
      </c>
      <c r="H6" s="13"/>
    </row>
    <row r="7" spans="1:8" x14ac:dyDescent="0.25">
      <c r="A7" s="63" t="s">
        <v>410</v>
      </c>
      <c r="B7" s="53">
        <v>5.5904961565338921E-3</v>
      </c>
      <c r="C7" s="53">
        <v>0.87421383647798745</v>
      </c>
      <c r="H7" s="13"/>
    </row>
    <row r="8" spans="1:8" x14ac:dyDescent="0.25">
      <c r="A8" s="63" t="s">
        <v>411</v>
      </c>
      <c r="B8" s="53">
        <v>1.2868738863591368E-2</v>
      </c>
      <c r="C8" s="53">
        <v>0.84913878439912893</v>
      </c>
      <c r="H8" s="13"/>
    </row>
    <row r="9" spans="1:8" x14ac:dyDescent="0.25">
      <c r="A9" s="63" t="s">
        <v>412</v>
      </c>
      <c r="B9" s="53">
        <v>6.2984496124031007E-3</v>
      </c>
      <c r="C9" s="53">
        <v>0.88275193798449614</v>
      </c>
      <c r="H9" s="13"/>
    </row>
    <row r="10" spans="1:8" x14ac:dyDescent="0.25">
      <c r="A10" s="63" t="s">
        <v>413</v>
      </c>
      <c r="B10" s="53">
        <v>5.7526366251198467E-3</v>
      </c>
      <c r="C10" s="53">
        <v>0.89165867689357625</v>
      </c>
      <c r="H10" s="13"/>
    </row>
    <row r="11" spans="1:8" x14ac:dyDescent="0.25">
      <c r="A11" s="63" t="s">
        <v>414</v>
      </c>
      <c r="B11" s="53">
        <v>2.6728892660161221E-2</v>
      </c>
      <c r="C11" s="53">
        <v>0.8218073822655918</v>
      </c>
      <c r="H11" s="13"/>
    </row>
    <row r="12" spans="1:8" x14ac:dyDescent="0.25">
      <c r="A12" s="63" t="s">
        <v>415</v>
      </c>
      <c r="B12" s="53">
        <v>3.1072128394140152E-2</v>
      </c>
      <c r="C12" s="53">
        <v>0.78660072781562007</v>
      </c>
      <c r="H12" s="13"/>
    </row>
    <row r="13" spans="1:8" x14ac:dyDescent="0.25">
      <c r="A13" s="63" t="s">
        <v>416</v>
      </c>
      <c r="B13" s="53">
        <v>3.7449176118125399E-2</v>
      </c>
      <c r="C13" s="53">
        <v>0.76581781867465581</v>
      </c>
      <c r="H13" s="13"/>
    </row>
    <row r="14" spans="1:8" x14ac:dyDescent="0.25">
      <c r="A14" s="63" t="s">
        <v>417</v>
      </c>
      <c r="B14" s="53">
        <v>4.2172269743385719E-2</v>
      </c>
      <c r="C14" s="53">
        <v>0.74378356872886409</v>
      </c>
      <c r="H14" s="13"/>
    </row>
    <row r="15" spans="1:8" x14ac:dyDescent="0.25">
      <c r="A15" s="63" t="s">
        <v>418</v>
      </c>
      <c r="B15" s="53">
        <v>5.4156512320606552E-2</v>
      </c>
      <c r="C15" s="53">
        <v>0.70958570268074739</v>
      </c>
      <c r="H15" s="13"/>
    </row>
    <row r="16" spans="1:8" x14ac:dyDescent="0.25">
      <c r="A16" s="63" t="s">
        <v>419</v>
      </c>
      <c r="B16" s="53">
        <v>5.6481281107985282E-2</v>
      </c>
      <c r="C16" s="53">
        <v>0.67409651590564812</v>
      </c>
      <c r="H16" s="13"/>
    </row>
    <row r="17" spans="1:8" x14ac:dyDescent="0.25">
      <c r="A17" s="63" t="s">
        <v>436</v>
      </c>
      <c r="B17" s="53">
        <v>7.4535429855013269E-2</v>
      </c>
      <c r="C17" s="53">
        <v>0.62568919746783747</v>
      </c>
      <c r="H17" s="13"/>
    </row>
    <row r="18" spans="1:8" x14ac:dyDescent="0.25">
      <c r="A18" s="63" t="s">
        <v>446</v>
      </c>
      <c r="B18" s="53">
        <v>6.0263823635706544E-2</v>
      </c>
      <c r="C18" s="53">
        <v>0.6548608601373328</v>
      </c>
      <c r="H18" s="13"/>
    </row>
    <row r="19" spans="1:8" x14ac:dyDescent="0.25">
      <c r="A19" s="63" t="s">
        <v>447</v>
      </c>
      <c r="B19" s="53">
        <v>8.4781837531039378E-2</v>
      </c>
      <c r="C19" s="53">
        <v>0.60908123448031215</v>
      </c>
      <c r="H19" s="13"/>
    </row>
    <row r="20" spans="1:8" x14ac:dyDescent="0.25">
      <c r="B20"/>
      <c r="C20"/>
      <c r="H20" s="13"/>
    </row>
    <row r="21" spans="1:8" x14ac:dyDescent="0.25">
      <c r="B21"/>
      <c r="C21"/>
      <c r="H21" s="13"/>
    </row>
    <row r="22" spans="1:8" x14ac:dyDescent="0.25">
      <c r="B22"/>
      <c r="C22"/>
      <c r="H22" s="13"/>
    </row>
    <row r="23" spans="1:8" x14ac:dyDescent="0.25">
      <c r="B23"/>
      <c r="C23"/>
      <c r="H23" s="13"/>
    </row>
    <row r="24" spans="1:8" x14ac:dyDescent="0.25">
      <c r="B24"/>
      <c r="C24"/>
      <c r="H24" s="13"/>
    </row>
    <row r="25" spans="1:8" x14ac:dyDescent="0.25">
      <c r="B25"/>
      <c r="C25"/>
      <c r="H25" s="13"/>
    </row>
    <row r="26" spans="1:8" x14ac:dyDescent="0.25">
      <c r="B26"/>
      <c r="C26"/>
      <c r="H26" s="13"/>
    </row>
    <row r="27" spans="1:8" x14ac:dyDescent="0.25">
      <c r="B27"/>
      <c r="C27"/>
      <c r="H27" s="13"/>
    </row>
    <row r="28" spans="1:8" x14ac:dyDescent="0.25">
      <c r="B28"/>
      <c r="C28"/>
      <c r="H28" s="13"/>
    </row>
    <row r="29" spans="1:8" x14ac:dyDescent="0.25">
      <c r="B29"/>
      <c r="C29"/>
      <c r="H29" s="13"/>
    </row>
    <row r="30" spans="1:8" x14ac:dyDescent="0.25">
      <c r="B30"/>
      <c r="C30"/>
      <c r="H30" s="13"/>
    </row>
    <row r="31" spans="1:8" x14ac:dyDescent="0.25">
      <c r="B31"/>
      <c r="C31"/>
      <c r="H31" s="13"/>
    </row>
    <row r="32" spans="1:8" x14ac:dyDescent="0.25">
      <c r="B32"/>
      <c r="C32"/>
      <c r="H32" s="13"/>
    </row>
    <row r="33" spans="2:8" x14ac:dyDescent="0.25">
      <c r="B33"/>
      <c r="C33"/>
      <c r="H33" s="13"/>
    </row>
    <row r="34" spans="2:8" x14ac:dyDescent="0.25">
      <c r="B34"/>
      <c r="C34"/>
      <c r="H34" s="13"/>
    </row>
    <row r="35" spans="2:8" x14ac:dyDescent="0.25">
      <c r="B35"/>
      <c r="C35"/>
      <c r="H35" s="13"/>
    </row>
    <row r="36" spans="2:8" x14ac:dyDescent="0.25">
      <c r="B36"/>
      <c r="C36"/>
      <c r="H36" s="13"/>
    </row>
    <row r="37" spans="2:8" x14ac:dyDescent="0.25">
      <c r="B37"/>
      <c r="C37"/>
      <c r="H37" s="13"/>
    </row>
    <row r="38" spans="2:8" x14ac:dyDescent="0.25">
      <c r="B38"/>
      <c r="C38"/>
      <c r="H38" s="13"/>
    </row>
    <row r="39" spans="2:8" x14ac:dyDescent="0.25">
      <c r="B39"/>
      <c r="C39"/>
      <c r="H39" s="13"/>
    </row>
    <row r="40" spans="2:8" x14ac:dyDescent="0.25">
      <c r="B40"/>
      <c r="C40"/>
      <c r="H40" s="13"/>
    </row>
    <row r="41" spans="2:8" x14ac:dyDescent="0.25">
      <c r="B41"/>
      <c r="C41"/>
      <c r="H41" s="13"/>
    </row>
    <row r="42" spans="2:8" x14ac:dyDescent="0.25">
      <c r="B42"/>
      <c r="C42"/>
      <c r="H42" s="13"/>
    </row>
    <row r="43" spans="2:8" x14ac:dyDescent="0.25">
      <c r="B43"/>
      <c r="C43"/>
      <c r="H43" s="13"/>
    </row>
    <row r="44" spans="2:8" x14ac:dyDescent="0.25">
      <c r="B44"/>
      <c r="C44"/>
      <c r="H44" s="13"/>
    </row>
    <row r="45" spans="2:8" x14ac:dyDescent="0.25">
      <c r="B45"/>
      <c r="C45"/>
      <c r="H45" s="13"/>
    </row>
    <row r="46" spans="2:8" x14ac:dyDescent="0.25">
      <c r="B46"/>
      <c r="C46"/>
      <c r="H46" s="13"/>
    </row>
    <row r="47" spans="2:8" x14ac:dyDescent="0.25">
      <c r="B47"/>
      <c r="C47"/>
      <c r="H47" s="13"/>
    </row>
    <row r="48" spans="2:8" x14ac:dyDescent="0.25">
      <c r="B48"/>
      <c r="C48"/>
      <c r="H48" s="13"/>
    </row>
    <row r="49" spans="2:8" x14ac:dyDescent="0.25">
      <c r="B49"/>
      <c r="C49"/>
      <c r="H49" s="13"/>
    </row>
    <row r="50" spans="2:8" x14ac:dyDescent="0.25">
      <c r="B50"/>
      <c r="C50"/>
      <c r="H50" s="13"/>
    </row>
    <row r="51" spans="2:8" x14ac:dyDescent="0.25">
      <c r="B51"/>
      <c r="C51"/>
      <c r="H51" s="13"/>
    </row>
    <row r="52" spans="2:8" x14ac:dyDescent="0.25">
      <c r="B52"/>
      <c r="C52"/>
      <c r="H52" s="13"/>
    </row>
    <row r="53" spans="2:8" x14ac:dyDescent="0.25">
      <c r="B53"/>
      <c r="C53"/>
      <c r="H53" s="13"/>
    </row>
    <row r="54" spans="2:8" x14ac:dyDescent="0.25">
      <c r="B54"/>
      <c r="C54"/>
      <c r="H54" s="13"/>
    </row>
    <row r="55" spans="2:8" x14ac:dyDescent="0.25">
      <c r="B55"/>
      <c r="C55"/>
      <c r="H55" s="13"/>
    </row>
    <row r="56" spans="2:8" x14ac:dyDescent="0.25">
      <c r="B56"/>
      <c r="C56"/>
      <c r="H56" s="13"/>
    </row>
    <row r="57" spans="2:8" x14ac:dyDescent="0.25">
      <c r="B57"/>
      <c r="C57"/>
      <c r="H57" s="13"/>
    </row>
    <row r="58" spans="2:8" x14ac:dyDescent="0.25">
      <c r="B58"/>
      <c r="C58"/>
      <c r="H58" s="13"/>
    </row>
    <row r="59" spans="2:8" x14ac:dyDescent="0.25">
      <c r="B59"/>
      <c r="C59"/>
      <c r="H59" s="13"/>
    </row>
    <row r="60" spans="2:8" x14ac:dyDescent="0.25">
      <c r="B60"/>
      <c r="C60"/>
      <c r="H60" s="13"/>
    </row>
    <row r="61" spans="2:8" x14ac:dyDescent="0.25">
      <c r="B61"/>
      <c r="C61"/>
      <c r="H61" s="13"/>
    </row>
    <row r="62" spans="2:8" x14ac:dyDescent="0.25">
      <c r="B62"/>
      <c r="C62"/>
      <c r="H62" s="13"/>
    </row>
    <row r="63" spans="2:8" x14ac:dyDescent="0.25">
      <c r="B63"/>
      <c r="C63"/>
      <c r="H63" s="13"/>
    </row>
    <row r="64" spans="2:8" x14ac:dyDescent="0.25">
      <c r="B64"/>
      <c r="C64"/>
      <c r="H64" s="13"/>
    </row>
    <row r="65" spans="2:8" x14ac:dyDescent="0.25">
      <c r="B65"/>
      <c r="C65"/>
      <c r="H65" s="13"/>
    </row>
    <row r="66" spans="2:8" x14ac:dyDescent="0.25">
      <c r="B66"/>
      <c r="C66"/>
      <c r="H66" s="13"/>
    </row>
    <row r="67" spans="2:8" x14ac:dyDescent="0.25">
      <c r="B67"/>
      <c r="C67"/>
      <c r="H67" s="13"/>
    </row>
    <row r="68" spans="2:8" x14ac:dyDescent="0.25">
      <c r="B68"/>
      <c r="C68"/>
      <c r="H68" s="13"/>
    </row>
    <row r="69" spans="2:8" x14ac:dyDescent="0.25">
      <c r="B69"/>
      <c r="C69"/>
      <c r="H69" s="13"/>
    </row>
    <row r="70" spans="2:8" x14ac:dyDescent="0.25">
      <c r="B70"/>
      <c r="C70"/>
      <c r="H70" s="13"/>
    </row>
    <row r="71" spans="2:8" x14ac:dyDescent="0.25">
      <c r="B71"/>
      <c r="C71"/>
      <c r="H71" s="13"/>
    </row>
    <row r="72" spans="2:8" x14ac:dyDescent="0.25">
      <c r="B72"/>
      <c r="C72"/>
      <c r="H72" s="13"/>
    </row>
    <row r="73" spans="2:8" x14ac:dyDescent="0.25">
      <c r="B73"/>
      <c r="C73"/>
      <c r="H73" s="13"/>
    </row>
  </sheetData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5C4D5-3D76-4C7E-90D1-BE5F6DA2D90E}">
  <dimension ref="A1:H73"/>
  <sheetViews>
    <sheetView tabSelected="1" workbookViewId="0">
      <selection activeCell="E31" sqref="E31"/>
    </sheetView>
  </sheetViews>
  <sheetFormatPr baseColWidth="10" defaultRowHeight="15" x14ac:dyDescent="0.25"/>
  <cols>
    <col min="1" max="1" width="21.85546875" bestFit="1" customWidth="1"/>
    <col min="2" max="2" width="23" style="13" bestFit="1" customWidth="1"/>
    <col min="3" max="3" width="28.28515625" style="13" bestFit="1" customWidth="1"/>
    <col min="4" max="7" width="35.7109375" bestFit="1" customWidth="1"/>
  </cols>
  <sheetData>
    <row r="1" spans="1:8" x14ac:dyDescent="0.25">
      <c r="B1"/>
    </row>
    <row r="2" spans="1:8" x14ac:dyDescent="0.25">
      <c r="A2" s="3" t="s">
        <v>4</v>
      </c>
      <c r="B2" t="s">
        <v>13</v>
      </c>
    </row>
    <row r="3" spans="1:8" x14ac:dyDescent="0.25">
      <c r="B3"/>
      <c r="C3"/>
    </row>
    <row r="4" spans="1:8" x14ac:dyDescent="0.25">
      <c r="A4" s="3" t="s">
        <v>0</v>
      </c>
      <c r="B4" s="53" t="s">
        <v>420</v>
      </c>
      <c r="C4" s="53" t="s">
        <v>421</v>
      </c>
      <c r="H4" s="13"/>
    </row>
    <row r="5" spans="1:8" x14ac:dyDescent="0.25">
      <c r="A5" s="63" t="s">
        <v>408</v>
      </c>
      <c r="B5" s="53">
        <v>1.3333333333333334E-2</v>
      </c>
      <c r="C5" s="53">
        <v>0.85142857142857142</v>
      </c>
      <c r="H5" s="13"/>
    </row>
    <row r="6" spans="1:8" x14ac:dyDescent="0.25">
      <c r="A6" s="63" t="s">
        <v>409</v>
      </c>
      <c r="B6" s="53">
        <v>1.1576135351736421E-2</v>
      </c>
      <c r="C6" s="53">
        <v>0.8535173642030276</v>
      </c>
      <c r="H6" s="13"/>
    </row>
    <row r="7" spans="1:8" x14ac:dyDescent="0.25">
      <c r="A7" s="63" t="s">
        <v>410</v>
      </c>
      <c r="B7" s="53">
        <v>8.7890625E-3</v>
      </c>
      <c r="C7" s="53">
        <v>0.8271484375</v>
      </c>
      <c r="H7" s="13"/>
    </row>
    <row r="8" spans="1:8" x14ac:dyDescent="0.25">
      <c r="A8" s="63" t="s">
        <v>411</v>
      </c>
      <c r="B8" s="53">
        <v>8.7390761548064924E-3</v>
      </c>
      <c r="C8" s="53">
        <v>0.86360799001248445</v>
      </c>
      <c r="H8" s="13"/>
    </row>
    <row r="9" spans="1:8" x14ac:dyDescent="0.25">
      <c r="A9" s="63" t="s">
        <v>412</v>
      </c>
      <c r="B9" s="53">
        <v>6.4377682403433476E-3</v>
      </c>
      <c r="C9" s="53">
        <v>0.85300429184549353</v>
      </c>
      <c r="H9" s="13"/>
    </row>
    <row r="10" spans="1:8" x14ac:dyDescent="0.25">
      <c r="A10" s="63" t="s">
        <v>413</v>
      </c>
      <c r="B10" s="53">
        <v>1.0482180293501049E-2</v>
      </c>
      <c r="C10" s="53">
        <v>0.84905660377358494</v>
      </c>
      <c r="H10" s="13"/>
    </row>
    <row r="11" spans="1:8" x14ac:dyDescent="0.25">
      <c r="A11" s="63" t="s">
        <v>414</v>
      </c>
      <c r="B11" s="53">
        <v>1.895306859205776E-2</v>
      </c>
      <c r="C11" s="53">
        <v>0.85649819494584833</v>
      </c>
      <c r="H11" s="13"/>
    </row>
    <row r="12" spans="1:8" x14ac:dyDescent="0.25">
      <c r="A12" s="63" t="s">
        <v>415</v>
      </c>
      <c r="B12" s="53">
        <v>2.4737945492662474E-2</v>
      </c>
      <c r="C12" s="53">
        <v>0.80419287211740043</v>
      </c>
      <c r="H12" s="13"/>
    </row>
    <row r="13" spans="1:8" x14ac:dyDescent="0.25">
      <c r="A13" s="63" t="s">
        <v>416</v>
      </c>
      <c r="B13" s="53">
        <v>4.1067761806981518E-2</v>
      </c>
      <c r="C13" s="53">
        <v>0.76642710472279263</v>
      </c>
      <c r="H13" s="13"/>
    </row>
    <row r="14" spans="1:8" x14ac:dyDescent="0.25">
      <c r="A14" s="63" t="s">
        <v>417</v>
      </c>
      <c r="B14" s="53">
        <v>3.8224414303329221E-2</v>
      </c>
      <c r="C14" s="53">
        <v>0.73777229757501028</v>
      </c>
      <c r="H14" s="13"/>
    </row>
    <row r="15" spans="1:8" x14ac:dyDescent="0.25">
      <c r="A15" s="63" t="s">
        <v>418</v>
      </c>
      <c r="B15" s="53">
        <v>5.2631578947368418E-2</v>
      </c>
      <c r="C15" s="53">
        <v>0.6716599190283401</v>
      </c>
      <c r="H15" s="13"/>
    </row>
    <row r="16" spans="1:8" x14ac:dyDescent="0.25">
      <c r="A16" s="63" t="s">
        <v>419</v>
      </c>
      <c r="B16" s="53">
        <v>4.5551601423487548E-2</v>
      </c>
      <c r="C16" s="53">
        <v>0.72669039145907477</v>
      </c>
      <c r="H16" s="13"/>
    </row>
    <row r="17" spans="1:8" x14ac:dyDescent="0.25">
      <c r="A17" s="63" t="s">
        <v>436</v>
      </c>
      <c r="B17" s="53">
        <v>5.1675977653631286E-2</v>
      </c>
      <c r="C17" s="53">
        <v>0.55865921787709494</v>
      </c>
      <c r="H17" s="13"/>
    </row>
    <row r="18" spans="1:8" x14ac:dyDescent="0.25">
      <c r="A18" s="63" t="s">
        <v>446</v>
      </c>
      <c r="B18" s="53">
        <v>6.142728093947606E-2</v>
      </c>
      <c r="C18" s="53">
        <v>0.63745859680819028</v>
      </c>
      <c r="H18" s="13"/>
    </row>
    <row r="19" spans="1:8" x14ac:dyDescent="0.25">
      <c r="A19" s="63" t="s">
        <v>447</v>
      </c>
      <c r="B19" s="53">
        <v>8.4219133278822564E-2</v>
      </c>
      <c r="C19" s="53">
        <v>0.64595257563368769</v>
      </c>
      <c r="H19" s="13"/>
    </row>
    <row r="20" spans="1:8" x14ac:dyDescent="0.25">
      <c r="B20"/>
      <c r="C20"/>
      <c r="H20" s="13"/>
    </row>
    <row r="21" spans="1:8" x14ac:dyDescent="0.25">
      <c r="B21"/>
      <c r="C21"/>
      <c r="H21" s="13"/>
    </row>
    <row r="22" spans="1:8" x14ac:dyDescent="0.25">
      <c r="B22"/>
      <c r="C22"/>
      <c r="H22" s="13"/>
    </row>
    <row r="23" spans="1:8" x14ac:dyDescent="0.25">
      <c r="B23"/>
      <c r="C23"/>
      <c r="H23" s="13"/>
    </row>
    <row r="24" spans="1:8" x14ac:dyDescent="0.25">
      <c r="B24"/>
      <c r="C24"/>
      <c r="H24" s="13"/>
    </row>
    <row r="25" spans="1:8" x14ac:dyDescent="0.25">
      <c r="B25"/>
      <c r="C25"/>
      <c r="H25" s="13"/>
    </row>
    <row r="26" spans="1:8" x14ac:dyDescent="0.25">
      <c r="B26"/>
      <c r="C26"/>
      <c r="H26" s="13"/>
    </row>
    <row r="27" spans="1:8" x14ac:dyDescent="0.25">
      <c r="B27"/>
      <c r="C27"/>
      <c r="H27" s="13"/>
    </row>
    <row r="28" spans="1:8" x14ac:dyDescent="0.25">
      <c r="B28"/>
      <c r="C28"/>
      <c r="H28" s="13"/>
    </row>
    <row r="29" spans="1:8" x14ac:dyDescent="0.25">
      <c r="B29"/>
      <c r="C29"/>
      <c r="H29" s="13"/>
    </row>
    <row r="30" spans="1:8" x14ac:dyDescent="0.25">
      <c r="B30"/>
      <c r="C30"/>
      <c r="H30" s="13"/>
    </row>
    <row r="31" spans="1:8" x14ac:dyDescent="0.25">
      <c r="B31"/>
      <c r="C31"/>
      <c r="H31" s="13"/>
    </row>
    <row r="32" spans="1:8" x14ac:dyDescent="0.25">
      <c r="B32"/>
      <c r="C32"/>
      <c r="H32" s="13"/>
    </row>
    <row r="33" spans="2:8" x14ac:dyDescent="0.25">
      <c r="B33"/>
      <c r="C33"/>
      <c r="H33" s="13"/>
    </row>
    <row r="34" spans="2:8" x14ac:dyDescent="0.25">
      <c r="B34"/>
      <c r="C34"/>
      <c r="H34" s="13"/>
    </row>
    <row r="35" spans="2:8" x14ac:dyDescent="0.25">
      <c r="B35"/>
      <c r="C35"/>
      <c r="H35" s="13"/>
    </row>
    <row r="36" spans="2:8" x14ac:dyDescent="0.25">
      <c r="B36"/>
      <c r="C36"/>
      <c r="H36" s="13"/>
    </row>
    <row r="37" spans="2:8" x14ac:dyDescent="0.25">
      <c r="B37"/>
      <c r="C37"/>
      <c r="H37" s="13"/>
    </row>
    <row r="38" spans="2:8" x14ac:dyDescent="0.25">
      <c r="B38"/>
      <c r="C38"/>
      <c r="H38" s="13"/>
    </row>
    <row r="39" spans="2:8" x14ac:dyDescent="0.25">
      <c r="B39"/>
      <c r="C39"/>
      <c r="H39" s="13"/>
    </row>
    <row r="40" spans="2:8" x14ac:dyDescent="0.25">
      <c r="B40"/>
      <c r="C40"/>
      <c r="H40" s="13"/>
    </row>
    <row r="41" spans="2:8" x14ac:dyDescent="0.25">
      <c r="B41"/>
      <c r="C41"/>
      <c r="H41" s="13"/>
    </row>
    <row r="42" spans="2:8" x14ac:dyDescent="0.25">
      <c r="B42"/>
      <c r="C42"/>
      <c r="H42" s="13"/>
    </row>
    <row r="43" spans="2:8" x14ac:dyDescent="0.25">
      <c r="B43"/>
      <c r="C43"/>
      <c r="H43" s="13"/>
    </row>
    <row r="44" spans="2:8" x14ac:dyDescent="0.25">
      <c r="B44"/>
      <c r="C44"/>
      <c r="H44" s="13"/>
    </row>
    <row r="45" spans="2:8" x14ac:dyDescent="0.25">
      <c r="B45"/>
      <c r="C45"/>
      <c r="H45" s="13"/>
    </row>
    <row r="46" spans="2:8" x14ac:dyDescent="0.25">
      <c r="B46"/>
      <c r="C46"/>
      <c r="H46" s="13"/>
    </row>
    <row r="47" spans="2:8" x14ac:dyDescent="0.25">
      <c r="B47"/>
      <c r="C47"/>
      <c r="H47" s="13"/>
    </row>
    <row r="48" spans="2:8" x14ac:dyDescent="0.25">
      <c r="B48"/>
      <c r="C48"/>
      <c r="H48" s="13"/>
    </row>
    <row r="49" spans="2:8" x14ac:dyDescent="0.25">
      <c r="B49"/>
      <c r="C49"/>
      <c r="H49" s="13"/>
    </row>
    <row r="50" spans="2:8" x14ac:dyDescent="0.25">
      <c r="B50"/>
      <c r="C50"/>
      <c r="H50" s="13"/>
    </row>
    <row r="51" spans="2:8" x14ac:dyDescent="0.25">
      <c r="B51"/>
      <c r="C51"/>
      <c r="H51" s="13"/>
    </row>
    <row r="52" spans="2:8" x14ac:dyDescent="0.25">
      <c r="B52"/>
      <c r="C52"/>
      <c r="H52" s="13"/>
    </row>
    <row r="53" spans="2:8" x14ac:dyDescent="0.25">
      <c r="B53"/>
      <c r="C53"/>
      <c r="H53" s="13"/>
    </row>
    <row r="54" spans="2:8" x14ac:dyDescent="0.25">
      <c r="B54"/>
      <c r="C54"/>
      <c r="H54" s="13"/>
    </row>
    <row r="55" spans="2:8" x14ac:dyDescent="0.25">
      <c r="B55"/>
      <c r="C55"/>
      <c r="H55" s="13"/>
    </row>
    <row r="56" spans="2:8" x14ac:dyDescent="0.25">
      <c r="B56"/>
      <c r="C56"/>
      <c r="H56" s="13"/>
    </row>
    <row r="57" spans="2:8" x14ac:dyDescent="0.25">
      <c r="B57"/>
      <c r="C57"/>
      <c r="H57" s="13"/>
    </row>
    <row r="58" spans="2:8" x14ac:dyDescent="0.25">
      <c r="B58"/>
      <c r="C58"/>
      <c r="H58" s="13"/>
    </row>
    <row r="59" spans="2:8" x14ac:dyDescent="0.25">
      <c r="B59"/>
      <c r="C59"/>
      <c r="H59" s="13"/>
    </row>
    <row r="60" spans="2:8" x14ac:dyDescent="0.25">
      <c r="B60"/>
      <c r="C60"/>
      <c r="H60" s="13"/>
    </row>
    <row r="61" spans="2:8" x14ac:dyDescent="0.25">
      <c r="B61"/>
      <c r="C61"/>
      <c r="H61" s="13"/>
    </row>
    <row r="62" spans="2:8" x14ac:dyDescent="0.25">
      <c r="B62"/>
      <c r="C62"/>
      <c r="H62" s="13"/>
    </row>
    <row r="63" spans="2:8" x14ac:dyDescent="0.25">
      <c r="B63"/>
      <c r="C63"/>
      <c r="H63" s="13"/>
    </row>
    <row r="64" spans="2:8" x14ac:dyDescent="0.25">
      <c r="B64"/>
      <c r="C64"/>
      <c r="H64" s="13"/>
    </row>
    <row r="65" spans="2:8" x14ac:dyDescent="0.25">
      <c r="B65"/>
      <c r="C65"/>
      <c r="H65" s="13"/>
    </row>
    <row r="66" spans="2:8" x14ac:dyDescent="0.25">
      <c r="B66"/>
      <c r="C66"/>
      <c r="H66" s="13"/>
    </row>
    <row r="67" spans="2:8" x14ac:dyDescent="0.25">
      <c r="B67"/>
      <c r="C67"/>
      <c r="H67" s="13"/>
    </row>
    <row r="68" spans="2:8" x14ac:dyDescent="0.25">
      <c r="B68"/>
      <c r="C68"/>
      <c r="H68" s="13"/>
    </row>
    <row r="69" spans="2:8" x14ac:dyDescent="0.25">
      <c r="B69"/>
      <c r="C69"/>
      <c r="H69" s="13"/>
    </row>
    <row r="70" spans="2:8" x14ac:dyDescent="0.25">
      <c r="B70"/>
      <c r="C70"/>
      <c r="H70" s="13"/>
    </row>
    <row r="71" spans="2:8" x14ac:dyDescent="0.25">
      <c r="B71"/>
      <c r="C71"/>
      <c r="H71" s="13"/>
    </row>
    <row r="72" spans="2:8" x14ac:dyDescent="0.25">
      <c r="B72"/>
      <c r="C72"/>
      <c r="H72" s="13"/>
    </row>
    <row r="73" spans="2:8" x14ac:dyDescent="0.25">
      <c r="B73"/>
      <c r="C73"/>
      <c r="H73" s="13"/>
    </row>
  </sheetData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EDB72-F1A4-4FEB-BE5B-891010018876}">
  <dimension ref="B3:H58"/>
  <sheetViews>
    <sheetView topLeftCell="A12" zoomScale="167" zoomScaleNormal="70" workbookViewId="0">
      <selection activeCell="C18" sqref="C18"/>
    </sheetView>
  </sheetViews>
  <sheetFormatPr baseColWidth="10" defaultRowHeight="15" x14ac:dyDescent="0.25"/>
  <cols>
    <col min="2" max="2" width="36.7109375" bestFit="1" customWidth="1"/>
    <col min="3" max="3" width="14.7109375" bestFit="1" customWidth="1"/>
    <col min="4" max="4" width="14.140625" bestFit="1" customWidth="1"/>
    <col min="5" max="5" width="13.42578125" bestFit="1" customWidth="1"/>
    <col min="6" max="8" width="13.7109375" customWidth="1"/>
    <col min="9" max="9" width="13.7109375" bestFit="1" customWidth="1"/>
    <col min="10" max="10" width="66.28515625" customWidth="1"/>
    <col min="11" max="11" width="15.7109375" bestFit="1" customWidth="1"/>
    <col min="14" max="14" width="14.7109375" customWidth="1"/>
  </cols>
  <sheetData>
    <row r="3" spans="2:8" x14ac:dyDescent="0.25">
      <c r="B3" s="3" t="s">
        <v>231</v>
      </c>
    </row>
    <row r="4" spans="2:8" x14ac:dyDescent="0.25">
      <c r="B4" s="4" t="s">
        <v>14</v>
      </c>
    </row>
    <row r="5" spans="2:8" x14ac:dyDescent="0.25">
      <c r="B5" s="4" t="s">
        <v>15</v>
      </c>
      <c r="G5" s="5"/>
      <c r="H5" s="5"/>
    </row>
    <row r="6" spans="2:8" x14ac:dyDescent="0.25">
      <c r="B6" s="4" t="s">
        <v>29</v>
      </c>
    </row>
    <row r="7" spans="2:8" x14ac:dyDescent="0.25">
      <c r="B7" s="4" t="s">
        <v>13</v>
      </c>
    </row>
    <row r="8" spans="2:8" x14ac:dyDescent="0.25">
      <c r="B8" s="4" t="s">
        <v>232</v>
      </c>
    </row>
    <row r="9" spans="2:8" x14ac:dyDescent="0.25">
      <c r="B9" s="4" t="s">
        <v>233</v>
      </c>
    </row>
    <row r="18" spans="2:5" x14ac:dyDescent="0.25">
      <c r="B18" s="4" t="s">
        <v>14</v>
      </c>
      <c r="C18" s="5">
        <v>5184</v>
      </c>
      <c r="D18" s="5">
        <v>5846</v>
      </c>
      <c r="E18" s="5">
        <v>826</v>
      </c>
    </row>
    <row r="19" spans="2:5" x14ac:dyDescent="0.25">
      <c r="B19" s="4" t="s">
        <v>15</v>
      </c>
      <c r="C19" s="5">
        <v>2106</v>
      </c>
      <c r="D19" s="5">
        <v>2281</v>
      </c>
      <c r="E19" s="5">
        <v>184</v>
      </c>
    </row>
    <row r="20" spans="2:5" x14ac:dyDescent="0.25">
      <c r="B20" s="4" t="s">
        <v>13</v>
      </c>
      <c r="C20" s="5">
        <v>1882</v>
      </c>
      <c r="D20" s="5">
        <v>2628</v>
      </c>
      <c r="E20" s="5">
        <v>345</v>
      </c>
    </row>
    <row r="21" spans="2:5" x14ac:dyDescent="0.25">
      <c r="B21" s="4" t="s">
        <v>232</v>
      </c>
      <c r="C21" s="5"/>
      <c r="D21" s="5"/>
      <c r="E21" s="5"/>
    </row>
    <row r="40" spans="4:6" x14ac:dyDescent="0.25">
      <c r="D40" s="5"/>
      <c r="E40" s="5"/>
      <c r="F40" s="5"/>
    </row>
    <row r="41" spans="4:6" x14ac:dyDescent="0.25">
      <c r="D41" s="5"/>
      <c r="E41" s="5"/>
      <c r="F41" s="5"/>
    </row>
    <row r="42" spans="4:6" x14ac:dyDescent="0.25">
      <c r="D42" s="5"/>
      <c r="E42" s="5"/>
      <c r="F42" s="5"/>
    </row>
    <row r="43" spans="4:6" x14ac:dyDescent="0.25">
      <c r="D43" s="5"/>
      <c r="E43" s="5"/>
      <c r="F43" s="5"/>
    </row>
    <row r="44" spans="4:6" x14ac:dyDescent="0.25">
      <c r="D44" s="5"/>
      <c r="E44" s="5"/>
      <c r="F44" s="5"/>
    </row>
    <row r="45" spans="4:6" x14ac:dyDescent="0.25">
      <c r="D45" s="5"/>
      <c r="E45" s="5"/>
      <c r="F45" s="5"/>
    </row>
    <row r="46" spans="4:6" x14ac:dyDescent="0.25">
      <c r="D46" s="5"/>
      <c r="E46" s="5"/>
      <c r="F46" s="5"/>
    </row>
    <row r="47" spans="4:6" x14ac:dyDescent="0.25">
      <c r="D47" s="5"/>
      <c r="E47" s="5"/>
      <c r="F47" s="5"/>
    </row>
    <row r="48" spans="4:6" x14ac:dyDescent="0.25">
      <c r="D48" s="5"/>
      <c r="E48" s="5"/>
      <c r="F48" s="5"/>
    </row>
    <row r="49" spans="4:6" x14ac:dyDescent="0.25">
      <c r="D49" s="5"/>
      <c r="E49" s="5"/>
      <c r="F49" s="5"/>
    </row>
    <row r="50" spans="4:6" x14ac:dyDescent="0.25">
      <c r="D50" s="5"/>
      <c r="E50" s="5"/>
      <c r="F50" s="5"/>
    </row>
    <row r="51" spans="4:6" x14ac:dyDescent="0.25">
      <c r="D51" s="5"/>
      <c r="E51" s="5"/>
      <c r="F51" s="5"/>
    </row>
    <row r="52" spans="4:6" x14ac:dyDescent="0.25">
      <c r="D52" s="5"/>
      <c r="E52" s="5"/>
      <c r="F52" s="5"/>
    </row>
    <row r="53" spans="4:6" x14ac:dyDescent="0.25">
      <c r="D53" s="5"/>
      <c r="E53" s="5"/>
      <c r="F53" s="5"/>
    </row>
    <row r="54" spans="4:6" x14ac:dyDescent="0.25">
      <c r="D54" s="5"/>
      <c r="E54" s="5"/>
      <c r="F54" s="5"/>
    </row>
    <row r="55" spans="4:6" x14ac:dyDescent="0.25">
      <c r="D55" s="5"/>
      <c r="E55" s="5"/>
      <c r="F55" s="5"/>
    </row>
    <row r="56" spans="4:6" x14ac:dyDescent="0.25">
      <c r="D56" s="5"/>
      <c r="E56" s="5"/>
      <c r="F56" s="5"/>
    </row>
    <row r="57" spans="4:6" x14ac:dyDescent="0.25">
      <c r="D57" s="5"/>
      <c r="E57" s="5"/>
      <c r="F57" s="5"/>
    </row>
    <row r="58" spans="4:6" x14ac:dyDescent="0.25">
      <c r="D58" s="5"/>
      <c r="E58" s="5"/>
      <c r="F58" s="5"/>
    </row>
  </sheetData>
  <sortState xmlns:xlrd2="http://schemas.microsoft.com/office/spreadsheetml/2017/richdata2" ref="J19:K34">
    <sortCondition descending="1" ref="K19:K3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1F834-F22D-4CB0-BEF8-D6625C443DF7}">
  <dimension ref="A1:H73"/>
  <sheetViews>
    <sheetView workbookViewId="0">
      <selection activeCell="B4" sqref="B4"/>
    </sheetView>
  </sheetViews>
  <sheetFormatPr baseColWidth="10" defaultRowHeight="15" x14ac:dyDescent="0.25"/>
  <cols>
    <col min="1" max="1" width="21.85546875" bestFit="1" customWidth="1"/>
    <col min="2" max="2" width="23" style="13" bestFit="1" customWidth="1"/>
    <col min="3" max="3" width="28.28515625" style="13" bestFit="1" customWidth="1"/>
    <col min="4" max="7" width="35.7109375" bestFit="1" customWidth="1"/>
  </cols>
  <sheetData>
    <row r="1" spans="1:8" x14ac:dyDescent="0.25">
      <c r="B1"/>
    </row>
    <row r="2" spans="1:8" x14ac:dyDescent="0.25">
      <c r="A2" s="3" t="s">
        <v>4</v>
      </c>
      <c r="B2" t="s">
        <v>396</v>
      </c>
    </row>
    <row r="3" spans="1:8" x14ac:dyDescent="0.25">
      <c r="B3"/>
      <c r="C3"/>
    </row>
    <row r="4" spans="1:8" x14ac:dyDescent="0.25">
      <c r="A4" s="3" t="s">
        <v>0</v>
      </c>
      <c r="B4" s="53" t="s">
        <v>420</v>
      </c>
      <c r="C4" s="53" t="s">
        <v>421</v>
      </c>
      <c r="H4" s="13"/>
    </row>
    <row r="5" spans="1:8" x14ac:dyDescent="0.25">
      <c r="A5" s="63" t="s">
        <v>408</v>
      </c>
      <c r="B5" s="53">
        <v>8.9937338739402867E-3</v>
      </c>
      <c r="C5" s="53">
        <v>0.87194987099152232</v>
      </c>
      <c r="H5" s="13"/>
    </row>
    <row r="6" spans="1:8" x14ac:dyDescent="0.25">
      <c r="A6" s="63" t="s">
        <v>409</v>
      </c>
      <c r="B6" s="53">
        <v>1.0496613995485328E-2</v>
      </c>
      <c r="C6" s="53">
        <v>0.86839729119638831</v>
      </c>
      <c r="H6" s="13"/>
    </row>
    <row r="7" spans="1:8" x14ac:dyDescent="0.25">
      <c r="A7" s="63" t="s">
        <v>410</v>
      </c>
      <c r="B7" s="53">
        <v>6.4043915827996338E-3</v>
      </c>
      <c r="C7" s="53">
        <v>0.87557182067703565</v>
      </c>
      <c r="H7" s="13"/>
    </row>
    <row r="8" spans="1:8" x14ac:dyDescent="0.25">
      <c r="A8" s="63" t="s">
        <v>411</v>
      </c>
      <c r="B8" s="53">
        <v>1.0220800499336819E-2</v>
      </c>
      <c r="C8" s="53">
        <v>0.86190216119216667</v>
      </c>
      <c r="H8" s="13"/>
    </row>
    <row r="9" spans="1:8" x14ac:dyDescent="0.25">
      <c r="A9" s="63" t="s">
        <v>412</v>
      </c>
      <c r="B9" s="53">
        <v>5.8299595141700408E-3</v>
      </c>
      <c r="C9" s="53">
        <v>0.88145748987854255</v>
      </c>
      <c r="H9" s="13"/>
    </row>
    <row r="10" spans="1:8" x14ac:dyDescent="0.25">
      <c r="A10" s="63" t="s">
        <v>413</v>
      </c>
      <c r="B10" s="53">
        <v>5.3603335318642047E-3</v>
      </c>
      <c r="C10" s="53">
        <v>0.89338892197736752</v>
      </c>
      <c r="H10" s="13"/>
    </row>
    <row r="11" spans="1:8" x14ac:dyDescent="0.25">
      <c r="A11" s="63" t="s">
        <v>414</v>
      </c>
      <c r="B11" s="53">
        <v>2.5210084033613446E-2</v>
      </c>
      <c r="C11" s="53">
        <v>0.8395162943226071</v>
      </c>
      <c r="H11" s="13"/>
    </row>
    <row r="12" spans="1:8" x14ac:dyDescent="0.25">
      <c r="A12" s="63" t="s">
        <v>415</v>
      </c>
      <c r="B12" s="53">
        <v>3.012231485425668E-2</v>
      </c>
      <c r="C12" s="53">
        <v>0.79662873486277608</v>
      </c>
      <c r="H12" s="13"/>
    </row>
    <row r="13" spans="1:8" x14ac:dyDescent="0.25">
      <c r="A13" s="63" t="s">
        <v>416</v>
      </c>
      <c r="B13" s="53">
        <v>3.5109360914741185E-2</v>
      </c>
      <c r="C13" s="53">
        <v>0.77292783602979553</v>
      </c>
      <c r="H13" s="13"/>
    </row>
    <row r="14" spans="1:8" x14ac:dyDescent="0.25">
      <c r="A14" s="63" t="s">
        <v>417</v>
      </c>
      <c r="B14" s="53">
        <v>3.5836177474402729E-2</v>
      </c>
      <c r="C14" s="53">
        <v>0.75041285918749312</v>
      </c>
      <c r="H14" s="13"/>
    </row>
    <row r="15" spans="1:8" x14ac:dyDescent="0.25">
      <c r="A15" s="63" t="s">
        <v>418</v>
      </c>
      <c r="B15" s="53">
        <v>4.9111318989710009E-2</v>
      </c>
      <c r="C15" s="53">
        <v>0.71102276270657938</v>
      </c>
      <c r="H15" s="13"/>
    </row>
    <row r="16" spans="1:8" x14ac:dyDescent="0.25">
      <c r="A16" s="63" t="s">
        <v>419</v>
      </c>
      <c r="B16" s="53">
        <v>4.7079236552920761E-2</v>
      </c>
      <c r="C16" s="53">
        <v>0.70283400809716601</v>
      </c>
      <c r="H16" s="13"/>
    </row>
    <row r="17" spans="1:8" x14ac:dyDescent="0.25">
      <c r="A17" s="63" t="s">
        <v>436</v>
      </c>
      <c r="B17" s="53">
        <v>6.3312674687082265E-2</v>
      </c>
      <c r="C17" s="53">
        <v>0.62085308056872035</v>
      </c>
      <c r="H17" s="13"/>
    </row>
    <row r="18" spans="1:8" x14ac:dyDescent="0.25">
      <c r="A18" s="63" t="s">
        <v>446</v>
      </c>
      <c r="B18" s="53">
        <v>5.4255529225908372E-2</v>
      </c>
      <c r="C18" s="53">
        <v>0.66953001579778826</v>
      </c>
      <c r="H18" s="13"/>
    </row>
    <row r="19" spans="1:8" x14ac:dyDescent="0.25">
      <c r="A19" s="63" t="s">
        <v>447</v>
      </c>
      <c r="B19" s="53">
        <v>7.8182837913628719E-2</v>
      </c>
      <c r="C19" s="53">
        <v>0.61704991587212565</v>
      </c>
      <c r="H19" s="13"/>
    </row>
    <row r="20" spans="1:8" x14ac:dyDescent="0.25">
      <c r="B20"/>
      <c r="C20"/>
      <c r="H20" s="13"/>
    </row>
    <row r="21" spans="1:8" x14ac:dyDescent="0.25">
      <c r="B21"/>
      <c r="C21"/>
      <c r="H21" s="13"/>
    </row>
    <row r="22" spans="1:8" x14ac:dyDescent="0.25">
      <c r="B22"/>
      <c r="C22"/>
      <c r="H22" s="13"/>
    </row>
    <row r="23" spans="1:8" x14ac:dyDescent="0.25">
      <c r="B23"/>
      <c r="C23"/>
      <c r="H23" s="13"/>
    </row>
    <row r="24" spans="1:8" x14ac:dyDescent="0.25">
      <c r="B24"/>
      <c r="C24"/>
      <c r="H24" s="13"/>
    </row>
    <row r="25" spans="1:8" x14ac:dyDescent="0.25">
      <c r="B25"/>
      <c r="C25"/>
      <c r="H25" s="13"/>
    </row>
    <row r="26" spans="1:8" x14ac:dyDescent="0.25">
      <c r="B26"/>
      <c r="C26"/>
      <c r="H26" s="13"/>
    </row>
    <row r="27" spans="1:8" x14ac:dyDescent="0.25">
      <c r="B27"/>
      <c r="C27"/>
      <c r="H27" s="13"/>
    </row>
    <row r="28" spans="1:8" x14ac:dyDescent="0.25">
      <c r="B28"/>
      <c r="C28"/>
      <c r="H28" s="13"/>
    </row>
    <row r="29" spans="1:8" x14ac:dyDescent="0.25">
      <c r="B29"/>
      <c r="C29"/>
      <c r="H29" s="13"/>
    </row>
    <row r="30" spans="1:8" x14ac:dyDescent="0.25">
      <c r="B30"/>
      <c r="C30"/>
      <c r="H30" s="13"/>
    </row>
    <row r="31" spans="1:8" x14ac:dyDescent="0.25">
      <c r="B31"/>
      <c r="C31"/>
      <c r="H31" s="13"/>
    </row>
    <row r="32" spans="1:8" x14ac:dyDescent="0.25">
      <c r="B32"/>
      <c r="C32"/>
      <c r="H32" s="13"/>
    </row>
    <row r="33" spans="2:8" x14ac:dyDescent="0.25">
      <c r="B33"/>
      <c r="C33"/>
      <c r="H33" s="13"/>
    </row>
    <row r="34" spans="2:8" x14ac:dyDescent="0.25">
      <c r="B34"/>
      <c r="C34"/>
      <c r="H34" s="13"/>
    </row>
    <row r="35" spans="2:8" x14ac:dyDescent="0.25">
      <c r="B35"/>
      <c r="C35"/>
      <c r="H35" s="13"/>
    </row>
    <row r="36" spans="2:8" x14ac:dyDescent="0.25">
      <c r="B36"/>
      <c r="C36"/>
      <c r="H36" s="13"/>
    </row>
    <row r="37" spans="2:8" x14ac:dyDescent="0.25">
      <c r="B37"/>
      <c r="C37"/>
      <c r="H37" s="13"/>
    </row>
    <row r="38" spans="2:8" x14ac:dyDescent="0.25">
      <c r="B38"/>
      <c r="C38"/>
      <c r="H38" s="13"/>
    </row>
    <row r="39" spans="2:8" x14ac:dyDescent="0.25">
      <c r="B39"/>
      <c r="C39"/>
      <c r="H39" s="13"/>
    </row>
    <row r="40" spans="2:8" x14ac:dyDescent="0.25">
      <c r="B40"/>
      <c r="C40"/>
      <c r="H40" s="13"/>
    </row>
    <row r="41" spans="2:8" x14ac:dyDescent="0.25">
      <c r="B41"/>
      <c r="C41"/>
      <c r="H41" s="13"/>
    </row>
    <row r="42" spans="2:8" x14ac:dyDescent="0.25">
      <c r="B42"/>
      <c r="C42"/>
      <c r="H42" s="13"/>
    </row>
    <row r="43" spans="2:8" x14ac:dyDescent="0.25">
      <c r="B43"/>
      <c r="C43"/>
      <c r="H43" s="13"/>
    </row>
    <row r="44" spans="2:8" x14ac:dyDescent="0.25">
      <c r="B44"/>
      <c r="C44"/>
      <c r="H44" s="13"/>
    </row>
    <row r="45" spans="2:8" x14ac:dyDescent="0.25">
      <c r="B45"/>
      <c r="C45"/>
      <c r="H45" s="13"/>
    </row>
    <row r="46" spans="2:8" x14ac:dyDescent="0.25">
      <c r="B46"/>
      <c r="C46"/>
      <c r="H46" s="13"/>
    </row>
    <row r="47" spans="2:8" x14ac:dyDescent="0.25">
      <c r="B47"/>
      <c r="C47"/>
      <c r="H47" s="13"/>
    </row>
    <row r="48" spans="2:8" x14ac:dyDescent="0.25">
      <c r="B48"/>
      <c r="C48"/>
      <c r="H48" s="13"/>
    </row>
    <row r="49" spans="2:8" x14ac:dyDescent="0.25">
      <c r="B49"/>
      <c r="C49"/>
      <c r="H49" s="13"/>
    </row>
    <row r="50" spans="2:8" x14ac:dyDescent="0.25">
      <c r="B50"/>
      <c r="C50"/>
      <c r="H50" s="13"/>
    </row>
    <row r="51" spans="2:8" x14ac:dyDescent="0.25">
      <c r="B51"/>
      <c r="C51"/>
      <c r="H51" s="13"/>
    </row>
    <row r="52" spans="2:8" x14ac:dyDescent="0.25">
      <c r="B52"/>
      <c r="C52"/>
      <c r="H52" s="13"/>
    </row>
    <row r="53" spans="2:8" x14ac:dyDescent="0.25">
      <c r="B53"/>
      <c r="C53"/>
      <c r="H53" s="13"/>
    </row>
    <row r="54" spans="2:8" x14ac:dyDescent="0.25">
      <c r="B54"/>
      <c r="C54"/>
      <c r="H54" s="13"/>
    </row>
    <row r="55" spans="2:8" x14ac:dyDescent="0.25">
      <c r="B55"/>
      <c r="C55"/>
      <c r="H55" s="13"/>
    </row>
    <row r="56" spans="2:8" x14ac:dyDescent="0.25">
      <c r="B56"/>
      <c r="C56"/>
      <c r="H56" s="13"/>
    </row>
    <row r="57" spans="2:8" x14ac:dyDescent="0.25">
      <c r="B57"/>
      <c r="C57"/>
      <c r="H57" s="13"/>
    </row>
    <row r="58" spans="2:8" x14ac:dyDescent="0.25">
      <c r="B58"/>
      <c r="C58"/>
      <c r="H58" s="13"/>
    </row>
    <row r="59" spans="2:8" x14ac:dyDescent="0.25">
      <c r="B59"/>
      <c r="C59"/>
      <c r="H59" s="13"/>
    </row>
    <row r="60" spans="2:8" x14ac:dyDescent="0.25">
      <c r="B60"/>
      <c r="C60"/>
      <c r="H60" s="13"/>
    </row>
    <row r="61" spans="2:8" x14ac:dyDescent="0.25">
      <c r="B61"/>
      <c r="C61"/>
      <c r="H61" s="13"/>
    </row>
    <row r="62" spans="2:8" x14ac:dyDescent="0.25">
      <c r="B62"/>
      <c r="C62"/>
      <c r="H62" s="13"/>
    </row>
    <row r="63" spans="2:8" x14ac:dyDescent="0.25">
      <c r="B63"/>
      <c r="C63"/>
      <c r="H63" s="13"/>
    </row>
    <row r="64" spans="2:8" x14ac:dyDescent="0.25">
      <c r="B64"/>
      <c r="C64"/>
      <c r="H64" s="13"/>
    </row>
    <row r="65" spans="2:8" x14ac:dyDescent="0.25">
      <c r="B65"/>
      <c r="C65"/>
      <c r="H65" s="13"/>
    </row>
    <row r="66" spans="2:8" x14ac:dyDescent="0.25">
      <c r="B66"/>
      <c r="C66"/>
      <c r="H66" s="13"/>
    </row>
    <row r="67" spans="2:8" x14ac:dyDescent="0.25">
      <c r="B67"/>
      <c r="C67"/>
      <c r="H67" s="13"/>
    </row>
    <row r="68" spans="2:8" x14ac:dyDescent="0.25">
      <c r="B68"/>
      <c r="C68"/>
      <c r="H68" s="13"/>
    </row>
    <row r="69" spans="2:8" x14ac:dyDescent="0.25">
      <c r="B69"/>
      <c r="C69"/>
      <c r="H69" s="13"/>
    </row>
    <row r="70" spans="2:8" x14ac:dyDescent="0.25">
      <c r="B70"/>
      <c r="C70"/>
      <c r="H70" s="13"/>
    </row>
    <row r="71" spans="2:8" x14ac:dyDescent="0.25">
      <c r="B71"/>
      <c r="C71"/>
      <c r="H71" s="13"/>
    </row>
    <row r="72" spans="2:8" x14ac:dyDescent="0.25">
      <c r="B72"/>
      <c r="C72"/>
      <c r="H72" s="13"/>
    </row>
    <row r="73" spans="2:8" x14ac:dyDescent="0.25">
      <c r="B73"/>
      <c r="C73"/>
      <c r="H73" s="13"/>
    </row>
  </sheetData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Dinámicas (2)</vt:lpstr>
      <vt:lpstr>Base corte al   24 09 21 </vt:lpstr>
      <vt:lpstr>Cuadros generales (2)</vt:lpstr>
      <vt:lpstr>Cuadros y gráficos Lugar (2)</vt:lpstr>
      <vt:lpstr>Centro comercial</vt:lpstr>
      <vt:lpstr>Calles</vt:lpstr>
      <vt:lpstr>alrededror plaza</vt:lpstr>
      <vt:lpstr>Dinámicas</vt:lpstr>
      <vt:lpstr>Total</vt:lpstr>
      <vt:lpstr>Base corte al  20 08 21 </vt:lpstr>
      <vt:lpstr>Cuadros generales</vt:lpstr>
      <vt:lpstr>Cuadros y gráficos Lugar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observatorio</dc:creator>
  <cp:lastModifiedBy>Giovani Moreno R.</cp:lastModifiedBy>
  <dcterms:created xsi:type="dcterms:W3CDTF">2021-06-27T03:59:27Z</dcterms:created>
  <dcterms:modified xsi:type="dcterms:W3CDTF">2021-10-12T16:37:24Z</dcterms:modified>
</cp:coreProperties>
</file>