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pivotTables/pivotTable6.xml" ContentType="application/vnd.openxmlformats-officedocument.spreadsheetml.pivotTabl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Ex1.xml" ContentType="application/vnd.ms-office.chartex+xml"/>
  <Override PartName="/xl/charts/style14.xml" ContentType="application/vnd.ms-office.chartstyle+xml"/>
  <Override PartName="/xl/charts/colors14.xml" ContentType="application/vnd.ms-office.chartcolorstyle+xml"/>
  <Override PartName="/xl/charts/chartEx2.xml" ContentType="application/vnd.ms-office.chartex+xml"/>
  <Override PartName="/xl/charts/style15.xml" ContentType="application/vnd.ms-office.chartstyle+xml"/>
  <Override PartName="/xl/charts/colors15.xml" ContentType="application/vnd.ms-office.chartcolorstyle+xml"/>
  <Override PartName="/xl/pivotTables/pivotTable7.xml" ContentType="application/vnd.openxmlformats-officedocument.spreadsheetml.pivotTab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pivotTables/pivotTable8.xml" ContentType="application/vnd.openxmlformats-officedocument.spreadsheetml.pivotTable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pivotTables/pivotTable9.xml" ContentType="application/vnd.openxmlformats-officedocument.spreadsheetml.pivotTable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pivotTables/pivotTable10.xml" ContentType="application/vnd.openxmlformats-officedocument.spreadsheetml.pivotTable+xml"/>
  <Override PartName="/xl/drawings/drawing7.xml" ContentType="application/vnd.openxmlformats-officedocument.drawing+xml"/>
  <Override PartName="/xl/charts/chartEx3.xml" ContentType="application/vnd.ms-office.chartex+xml"/>
  <Override PartName="/xl/charts/style19.xml" ContentType="application/vnd.ms-office.chartstyle+xml"/>
  <Override PartName="/xl/charts/colors19.xml" ContentType="application/vnd.ms-office.chartcolorstyle+xml"/>
  <Override PartName="/xl/charts/chartEx4.xml" ContentType="application/vnd.ms-office.chartex+xml"/>
  <Override PartName="/xl/charts/style20.xml" ContentType="application/vnd.ms-office.chartstyle+xml"/>
  <Override PartName="/xl/charts/colors20.xml" ContentType="application/vnd.ms-office.chartcolorstyle+xml"/>
  <Override PartName="/xl/charts/chart17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pivotTables/pivotTable11.xml" ContentType="application/vnd.openxmlformats-officedocument.spreadsheetml.pivotTable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pivotTables/pivotTable12.xml" ContentType="application/vnd.openxmlformats-officedocument.spreadsheetml.pivotTable+xml"/>
  <Override PartName="/xl/tables/table1.xml" ContentType="application/vnd.openxmlformats-officedocument.spreadsheetml.table+xml"/>
  <Override PartName="/xl/pivotTables/pivotTable13.xml" ContentType="application/vnd.openxmlformats-officedocument.spreadsheetml.pivotTable+xml"/>
  <Override PartName="/xl/drawings/drawing9.xml" ContentType="application/vnd.openxmlformats-officedocument.drawing+xml"/>
  <Override PartName="/xl/charts/chart1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0.xml" ContentType="application/vnd.openxmlformats-officedocument.drawingml.chartshapes+xml"/>
  <Override PartName="/xl/ink/ink1.xml" ContentType="application/inkml+xml"/>
  <Override PartName="/xl/charts/chart2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1.xml" ContentType="application/vnd.openxmlformats-officedocument.drawingml.chartshapes+xml"/>
  <Override PartName="/xl/pivotTables/pivotTable14.xml" ContentType="application/vnd.openxmlformats-officedocument.spreadsheetml.pivotTable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drawings/drawing13.xml" ContentType="application/vnd.openxmlformats-officedocument.drawingml.chartshapes+xml"/>
  <Override PartName="/xl/tables/table2.xml" ContentType="application/vnd.openxmlformats-officedocument.spreadsheetml.table+xml"/>
  <Override PartName="/xl/pivotTables/pivotTable15.xml" ContentType="application/vnd.openxmlformats-officedocument.spreadsheetml.pivotTable+xml"/>
  <Override PartName="/xl/drawings/drawing14.xml" ContentType="application/vnd.openxmlformats-officedocument.drawing+xml"/>
  <Override PartName="/xl/charts/chart22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pivotTables/pivotTable16.xml" ContentType="application/vnd.openxmlformats-officedocument.spreadsheetml.pivotTable+xml"/>
  <Override PartName="/xl/drawings/drawing15.xml" ContentType="application/vnd.openxmlformats-officedocument.drawing+xml"/>
  <Override PartName="/xl/charts/chart23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pivotTables/pivotTable17.xml" ContentType="application/vnd.openxmlformats-officedocument.spreadsheetml.pivotTable+xml"/>
  <Override PartName="/xl/drawings/drawing16.xml" ContentType="application/vnd.openxmlformats-officedocument.drawing+xml"/>
  <Override PartName="/xl/charts/chart24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pivotTables/pivotTable18.xml" ContentType="application/vnd.openxmlformats-officedocument.spreadsheetml.pivotTable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pivotTables/pivotTable19.xml" ContentType="application/vnd.openxmlformats-officedocument.spreadsheetml.pivotTable+xml"/>
  <Override PartName="/xl/drawings/drawing18.xml" ContentType="application/vnd.openxmlformats-officedocument.drawing+xml"/>
  <Override PartName="/xl/charts/chart26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pivotTables/pivotTable20.xml" ContentType="application/vnd.openxmlformats-officedocument.spreadsheetml.pivotTable+xml"/>
  <Override PartName="/xl/drawings/drawing19.xml" ContentType="application/vnd.openxmlformats-officedocument.drawing+xml"/>
  <Override PartName="/xl/charts/chart27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giomore\Documents\GIO\COMUNICACIONES\BOLETINES\boletines Detalles que Salvan\22\"/>
    </mc:Choice>
  </mc:AlternateContent>
  <xr:revisionPtr revIDLastSave="0" documentId="13_ncr:1_{A65DF478-FF8C-4DB6-8897-4B967FEAF06E}" xr6:coauthVersionLast="47" xr6:coauthVersionMax="47" xr10:uidLastSave="{00000000-0000-0000-0000-000000000000}"/>
  <bookViews>
    <workbookView xWindow="-120" yWindow="-120" windowWidth="29040" windowHeight="15840" firstSheet="17" activeTab="23" xr2:uid="{4DF97220-A120-4575-95E3-C44F8BF2BEFA}"/>
  </bookViews>
  <sheets>
    <sheet name="Dinámicas" sheetId="19" r:id="rId1"/>
    <sheet name="Base corte al 14 12 21" sheetId="20" r:id="rId2"/>
    <sheet name="Cuadros generales" sheetId="21" r:id="rId3"/>
    <sheet name="Cuadros y gráficos Lugar" sheetId="22" r:id="rId4"/>
    <sheet name="Hoja2 (2)" sheetId="23" r:id="rId5"/>
    <sheet name="Total (2)" sheetId="15" r:id="rId6"/>
    <sheet name="Hoja2" sheetId="16" r:id="rId7"/>
    <sheet name="Centro comercial" sheetId="14" r:id="rId8"/>
    <sheet name="Calles" sheetId="13" r:id="rId9"/>
    <sheet name="alrededror plaza" sheetId="12" r:id="rId10"/>
    <sheet name="Total" sheetId="10" r:id="rId11"/>
    <sheet name="por localidad" sheetId="17" r:id="rId12"/>
    <sheet name="Hoja3" sheetId="18" r:id="rId13"/>
    <sheet name="Base corte al  20 08 21 " sheetId="5" r:id="rId14"/>
    <sheet name="bien tapaabocas Total" sheetId="24" r:id="rId15"/>
    <sheet name="sintapabocas" sheetId="25" r:id="rId16"/>
    <sheet name="Sheet1" sheetId="26" r:id="rId17"/>
    <sheet name="sin tapabocas Plaza" sheetId="27" r:id="rId18"/>
    <sheet name="bien puesto Plaza" sheetId="28" r:id="rId19"/>
    <sheet name="bien puesto Centro C" sheetId="29" r:id="rId20"/>
    <sheet name="bien puesto Calle" sheetId="30" r:id="rId21"/>
    <sheet name="sin tapabocas Centro C" sheetId="31" r:id="rId22"/>
    <sheet name="sin tapabocas Calle" sheetId="32" r:id="rId23"/>
    <sheet name="Sheet1_" sheetId="33" r:id="rId24"/>
  </sheets>
  <definedNames>
    <definedName name="_xlnm._FilterDatabase" localSheetId="13" hidden="1">'Base corte al  20 08 21 '!$V$1:$Z$747</definedName>
    <definedName name="_xlnm._FilterDatabase" localSheetId="1" hidden="1">'Base corte al 14 12 21'!$A$1:$J$610</definedName>
    <definedName name="_xlnm._FilterDatabase" localSheetId="2" hidden="1">'Cuadros generales'!$B$54:$J$73</definedName>
    <definedName name="_xlchart.v1.0" hidden="1">'Base corte al  20 08 21 '!$O$1</definedName>
    <definedName name="_xlchart.v1.1" hidden="1">'Base corte al  20 08 21 '!$O$2:$O$1077</definedName>
    <definedName name="_xlchart.v1.10" hidden="1">'Base corte al  20 08 21 '!$O$2:$O$1077</definedName>
    <definedName name="_xlchart.v1.11" hidden="1">'Base corte al  20 08 21 '!$S$2:$S$1077</definedName>
    <definedName name="_xlchart.v1.2" hidden="1">'Base corte al  20 08 21 '!$S$2:$S$1077</definedName>
    <definedName name="_xlchart.v1.3" hidden="1">'Base corte al  20 08 21 '!$P$1</definedName>
    <definedName name="_xlchart.v1.4" hidden="1">'Base corte al  20 08 21 '!$P$2:$P$1077</definedName>
    <definedName name="_xlchart.v1.5" hidden="1">'Base corte al  20 08 21 '!$S$2:$S$1077</definedName>
    <definedName name="_xlchart.v1.6" hidden="1">'Base corte al  20 08 21 '!$P$1</definedName>
    <definedName name="_xlchart.v1.7" hidden="1">'Base corte al  20 08 21 '!$P$2:$P$1077</definedName>
    <definedName name="_xlchart.v1.8" hidden="1">'Base corte al  20 08 21 '!$S$2:$S$1077</definedName>
    <definedName name="_xlchart.v1.9" hidden="1">'Base corte al  20 08 21 '!$O$1</definedName>
  </definedNames>
  <calcPr calcId="191029"/>
  <pivotCaches>
    <pivotCache cacheId="2" r:id="rId25"/>
    <pivotCache cacheId="0" r:id="rId26"/>
    <pivotCache cacheId="3" r:id="rId27"/>
    <pivotCache cacheId="4" r:id="rId2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2" i="22" l="1"/>
  <c r="H142" i="22"/>
  <c r="G143" i="22"/>
  <c r="J143" i="22" s="1"/>
  <c r="H143" i="22"/>
  <c r="I143" i="22" s="1"/>
  <c r="L143" i="22"/>
  <c r="G144" i="22"/>
  <c r="J144" i="22" s="1"/>
  <c r="H144" i="22"/>
  <c r="I144" i="22"/>
  <c r="G145" i="22"/>
  <c r="H145" i="22"/>
  <c r="G146" i="22"/>
  <c r="H146" i="22"/>
  <c r="I146" i="22" s="1"/>
  <c r="J146" i="22"/>
  <c r="G147" i="22"/>
  <c r="H147" i="22"/>
  <c r="I147" i="22" s="1"/>
  <c r="L147" i="22"/>
  <c r="G148" i="22"/>
  <c r="H148" i="22"/>
  <c r="I148" i="22"/>
  <c r="G149" i="22"/>
  <c r="H149" i="22"/>
  <c r="G150" i="22"/>
  <c r="H150" i="22"/>
  <c r="I150" i="22" s="1"/>
  <c r="J150" i="22"/>
  <c r="G151" i="22"/>
  <c r="H151" i="22"/>
  <c r="G152" i="22"/>
  <c r="H152" i="22"/>
  <c r="G153" i="22"/>
  <c r="H153" i="22"/>
  <c r="L153" i="22"/>
  <c r="G154" i="22"/>
  <c r="H154" i="22"/>
  <c r="I154" i="22"/>
  <c r="J154" i="22"/>
  <c r="G155" i="22"/>
  <c r="L155" i="22" s="1"/>
  <c r="H155" i="22"/>
  <c r="I155" i="22" s="1"/>
  <c r="G156" i="22"/>
  <c r="H156" i="22"/>
  <c r="G157" i="22"/>
  <c r="L157" i="22" s="1"/>
  <c r="H157" i="22"/>
  <c r="G158" i="22"/>
  <c r="H158" i="22"/>
  <c r="I158" i="22" s="1"/>
  <c r="J158" i="22"/>
  <c r="G159" i="22"/>
  <c r="H159" i="22"/>
  <c r="I159" i="22" s="1"/>
  <c r="G160" i="22"/>
  <c r="H160" i="22"/>
  <c r="I160" i="22"/>
  <c r="J160" i="22"/>
  <c r="G161" i="22"/>
  <c r="H161" i="22"/>
  <c r="I161" i="22" s="1"/>
  <c r="L161" i="22"/>
  <c r="G162" i="22"/>
  <c r="H162" i="22"/>
  <c r="I162" i="22" s="1"/>
  <c r="J162" i="22"/>
  <c r="G163" i="22"/>
  <c r="L163" i="22" s="1"/>
  <c r="H163" i="22"/>
  <c r="I163" i="22" s="1"/>
  <c r="G164" i="22"/>
  <c r="I164" i="22" s="1"/>
  <c r="H164" i="22"/>
  <c r="J164" i="22"/>
  <c r="G165" i="22"/>
  <c r="H165" i="22"/>
  <c r="L165" i="22"/>
  <c r="G166" i="22"/>
  <c r="H166" i="22"/>
  <c r="I166" i="22" s="1"/>
  <c r="G167" i="22"/>
  <c r="H167" i="22"/>
  <c r="I167" i="22" s="1"/>
  <c r="L167" i="22"/>
  <c r="G168" i="22"/>
  <c r="J168" i="22" s="1"/>
  <c r="H168" i="22"/>
  <c r="I168" i="22"/>
  <c r="G169" i="22"/>
  <c r="H169" i="22"/>
  <c r="G170" i="22"/>
  <c r="H170" i="22"/>
  <c r="I170" i="22" s="1"/>
  <c r="J170" i="22"/>
  <c r="G171" i="22"/>
  <c r="H171" i="22"/>
  <c r="I171" i="22" s="1"/>
  <c r="L171" i="22"/>
  <c r="G172" i="22"/>
  <c r="H172" i="22"/>
  <c r="I172" i="22"/>
  <c r="G173" i="22"/>
  <c r="H173" i="22"/>
  <c r="G174" i="22"/>
  <c r="H174" i="22"/>
  <c r="I174" i="22" s="1"/>
  <c r="J174" i="22"/>
  <c r="G175" i="22"/>
  <c r="H175" i="22"/>
  <c r="I175" i="22" s="1"/>
  <c r="G176" i="22"/>
  <c r="H176" i="22"/>
  <c r="G177" i="22"/>
  <c r="H177" i="22"/>
  <c r="L177" i="22"/>
  <c r="G178" i="22"/>
  <c r="H178" i="22"/>
  <c r="I178" i="22"/>
  <c r="J178" i="22"/>
  <c r="G179" i="22"/>
  <c r="L179" i="22" s="1"/>
  <c r="H179" i="22"/>
  <c r="I179" i="22" s="1"/>
  <c r="G180" i="22"/>
  <c r="H180" i="22"/>
  <c r="G181" i="22"/>
  <c r="L181" i="22" s="1"/>
  <c r="H181" i="22"/>
  <c r="G182" i="22"/>
  <c r="J182" i="22" s="1"/>
  <c r="H182" i="22"/>
  <c r="G183" i="22"/>
  <c r="H183" i="22"/>
  <c r="I183" i="22" s="1"/>
  <c r="G184" i="22"/>
  <c r="H184" i="22"/>
  <c r="I184" i="22"/>
  <c r="J184" i="22"/>
  <c r="G185" i="22"/>
  <c r="H185" i="22"/>
  <c r="I185" i="22" s="1"/>
  <c r="L185" i="22"/>
  <c r="G186" i="22"/>
  <c r="K186" i="22" s="1"/>
  <c r="H186" i="22"/>
  <c r="I186" i="22" s="1"/>
  <c r="J186" i="22"/>
  <c r="G187" i="22"/>
  <c r="H187" i="22"/>
  <c r="L187" i="22"/>
  <c r="G188" i="22"/>
  <c r="K188" i="22" s="1"/>
  <c r="H188" i="22"/>
  <c r="I188" i="22"/>
  <c r="J188" i="22"/>
  <c r="L188" i="22"/>
  <c r="G189" i="22"/>
  <c r="H189" i="22"/>
  <c r="G190" i="22"/>
  <c r="K190" i="22" s="1"/>
  <c r="H190" i="22"/>
  <c r="I190" i="22" s="1"/>
  <c r="J190" i="22"/>
  <c r="L190" i="22"/>
  <c r="G191" i="22"/>
  <c r="H191" i="22"/>
  <c r="I191" i="22" s="1"/>
  <c r="L191" i="22"/>
  <c r="G192" i="22"/>
  <c r="K192" i="22" s="1"/>
  <c r="H192" i="22"/>
  <c r="I192" i="22" s="1"/>
  <c r="G193" i="22"/>
  <c r="H193" i="22"/>
  <c r="L193" i="22"/>
  <c r="G194" i="22"/>
  <c r="K194" i="22" s="1"/>
  <c r="H194" i="22"/>
  <c r="I194" i="22"/>
  <c r="J194" i="22"/>
  <c r="L194" i="22"/>
  <c r="G195" i="22"/>
  <c r="H195" i="22"/>
  <c r="G196" i="22"/>
  <c r="K196" i="22" s="1"/>
  <c r="H196" i="22"/>
  <c r="I196" i="22" s="1"/>
  <c r="J196" i="22"/>
  <c r="L196" i="22"/>
  <c r="G197" i="22"/>
  <c r="H197" i="22"/>
  <c r="I197" i="22" s="1"/>
  <c r="L197" i="22"/>
  <c r="G198" i="22"/>
  <c r="K198" i="22" s="1"/>
  <c r="H198" i="22"/>
  <c r="I198" i="22" s="1"/>
  <c r="G199" i="22"/>
  <c r="H199" i="22"/>
  <c r="L199" i="22"/>
  <c r="G200" i="22"/>
  <c r="K200" i="22" s="1"/>
  <c r="H200" i="22"/>
  <c r="I200" i="22"/>
  <c r="J200" i="22"/>
  <c r="L200" i="22"/>
  <c r="G201" i="22"/>
  <c r="H201" i="22"/>
  <c r="G202" i="22"/>
  <c r="K202" i="22" s="1"/>
  <c r="H202" i="22"/>
  <c r="I202" i="22" s="1"/>
  <c r="J202" i="22"/>
  <c r="L202" i="22"/>
  <c r="G203" i="22"/>
  <c r="H203" i="22"/>
  <c r="I203" i="22" s="1"/>
  <c r="L203" i="22"/>
  <c r="G204" i="22"/>
  <c r="K204" i="22" s="1"/>
  <c r="H204" i="22"/>
  <c r="I204" i="22" s="1"/>
  <c r="G205" i="22"/>
  <c r="H205" i="22"/>
  <c r="L205" i="22"/>
  <c r="G206" i="22"/>
  <c r="K206" i="22" s="1"/>
  <c r="H206" i="22"/>
  <c r="I206" i="22"/>
  <c r="J206" i="22"/>
  <c r="L206" i="22"/>
  <c r="G207" i="22"/>
  <c r="H207" i="22"/>
  <c r="G208" i="22"/>
  <c r="K208" i="22" s="1"/>
  <c r="H208" i="22"/>
  <c r="I208" i="22" s="1"/>
  <c r="J208" i="22"/>
  <c r="L208" i="22"/>
  <c r="G209" i="22"/>
  <c r="H209" i="22"/>
  <c r="I209" i="22" s="1"/>
  <c r="L209" i="22"/>
  <c r="G210" i="22"/>
  <c r="K210" i="22" s="1"/>
  <c r="H210" i="22"/>
  <c r="I210" i="22" s="1"/>
  <c r="G211" i="22"/>
  <c r="H211" i="22"/>
  <c r="L211" i="22"/>
  <c r="G212" i="22"/>
  <c r="K212" i="22" s="1"/>
  <c r="H212" i="22"/>
  <c r="I212" i="22"/>
  <c r="J212" i="22"/>
  <c r="L212" i="22"/>
  <c r="G213" i="22"/>
  <c r="H213" i="22"/>
  <c r="G214" i="22"/>
  <c r="K214" i="22" s="1"/>
  <c r="H214" i="22"/>
  <c r="I214" i="22" s="1"/>
  <c r="J214" i="22"/>
  <c r="L214" i="22"/>
  <c r="G215" i="22"/>
  <c r="H215" i="22"/>
  <c r="I215" i="22" s="1"/>
  <c r="L215" i="22"/>
  <c r="G216" i="22"/>
  <c r="K216" i="22" s="1"/>
  <c r="H216" i="22"/>
  <c r="I216" i="22" s="1"/>
  <c r="G217" i="22"/>
  <c r="H217" i="22"/>
  <c r="L217" i="22"/>
  <c r="G218" i="22"/>
  <c r="K218" i="22" s="1"/>
  <c r="H218" i="22"/>
  <c r="I218" i="22"/>
  <c r="J218" i="22"/>
  <c r="L218" i="22"/>
  <c r="G219" i="22"/>
  <c r="H219" i="22"/>
  <c r="G220" i="22"/>
  <c r="K220" i="22" s="1"/>
  <c r="H220" i="22"/>
  <c r="I220" i="22" s="1"/>
  <c r="J220" i="22"/>
  <c r="L220" i="22"/>
  <c r="G221" i="22"/>
  <c r="H221" i="22"/>
  <c r="I221" i="22" s="1"/>
  <c r="L221" i="22"/>
  <c r="G222" i="22"/>
  <c r="K222" i="22" s="1"/>
  <c r="H222" i="22"/>
  <c r="I222" i="22" s="1"/>
  <c r="G223" i="22"/>
  <c r="H223" i="22"/>
  <c r="L223" i="22"/>
  <c r="G224" i="22"/>
  <c r="K224" i="22" s="1"/>
  <c r="H224" i="22"/>
  <c r="I224" i="22"/>
  <c r="J224" i="22"/>
  <c r="L224" i="22"/>
  <c r="G225" i="22"/>
  <c r="H225" i="22"/>
  <c r="G226" i="22"/>
  <c r="K226" i="22" s="1"/>
  <c r="H226" i="22"/>
  <c r="I226" i="22" s="1"/>
  <c r="J226" i="22"/>
  <c r="L226" i="22"/>
  <c r="G227" i="22"/>
  <c r="H227" i="22"/>
  <c r="I227" i="22" s="1"/>
  <c r="L227" i="22"/>
  <c r="G228" i="22"/>
  <c r="K228" i="22" s="1"/>
  <c r="H228" i="22"/>
  <c r="I228" i="22" s="1"/>
  <c r="G229" i="22"/>
  <c r="H229" i="22"/>
  <c r="L229" i="22"/>
  <c r="G230" i="22"/>
  <c r="K230" i="22" s="1"/>
  <c r="H230" i="22"/>
  <c r="I230" i="22"/>
  <c r="J230" i="22"/>
  <c r="L230" i="22"/>
  <c r="G231" i="22"/>
  <c r="H231" i="22"/>
  <c r="G232" i="22"/>
  <c r="K232" i="22" s="1"/>
  <c r="H232" i="22"/>
  <c r="I232" i="22" s="1"/>
  <c r="J232" i="22"/>
  <c r="L232" i="22"/>
  <c r="G233" i="22"/>
  <c r="H233" i="22"/>
  <c r="I233" i="22" s="1"/>
  <c r="L233" i="22"/>
  <c r="G234" i="22"/>
  <c r="K234" i="22" s="1"/>
  <c r="H234" i="22"/>
  <c r="I234" i="22" s="1"/>
  <c r="G235" i="22"/>
  <c r="H235" i="22"/>
  <c r="L235" i="22"/>
  <c r="G236" i="22"/>
  <c r="K236" i="22" s="1"/>
  <c r="H236" i="22"/>
  <c r="I236" i="22"/>
  <c r="J236" i="22"/>
  <c r="L236" i="22"/>
  <c r="G237" i="22"/>
  <c r="H237" i="22"/>
  <c r="G238" i="22"/>
  <c r="K238" i="22" s="1"/>
  <c r="H238" i="22"/>
  <c r="I238" i="22" s="1"/>
  <c r="J238" i="22"/>
  <c r="L238" i="22"/>
  <c r="G239" i="22"/>
  <c r="H239" i="22"/>
  <c r="I239" i="22" s="1"/>
  <c r="L239" i="22"/>
  <c r="G240" i="22"/>
  <c r="K240" i="22" s="1"/>
  <c r="H240" i="22"/>
  <c r="I240" i="22" s="1"/>
  <c r="G241" i="22"/>
  <c r="H241" i="22"/>
  <c r="L241" i="22"/>
  <c r="G242" i="22"/>
  <c r="K242" i="22" s="1"/>
  <c r="H242" i="22"/>
  <c r="I242" i="22"/>
  <c r="J242" i="22"/>
  <c r="L242" i="22"/>
  <c r="G243" i="22"/>
  <c r="H243" i="22"/>
  <c r="G244" i="22"/>
  <c r="K244" i="22" s="1"/>
  <c r="H244" i="22"/>
  <c r="I244" i="22" s="1"/>
  <c r="J244" i="22"/>
  <c r="L244" i="22"/>
  <c r="G245" i="22"/>
  <c r="H245" i="22"/>
  <c r="I245" i="22" s="1"/>
  <c r="L245" i="22"/>
  <c r="G246" i="22"/>
  <c r="K246" i="22" s="1"/>
  <c r="H246" i="22"/>
  <c r="I246" i="22" s="1"/>
  <c r="G247" i="22"/>
  <c r="H247" i="22"/>
  <c r="L247" i="22"/>
  <c r="G248" i="22"/>
  <c r="K248" i="22" s="1"/>
  <c r="H248" i="22"/>
  <c r="I248" i="22"/>
  <c r="J248" i="22"/>
  <c r="L248" i="22"/>
  <c r="G249" i="22"/>
  <c r="H249" i="22"/>
  <c r="G250" i="22"/>
  <c r="K250" i="22" s="1"/>
  <c r="H250" i="22"/>
  <c r="I250" i="22" s="1"/>
  <c r="J250" i="22"/>
  <c r="L250" i="22"/>
  <c r="G251" i="22"/>
  <c r="H251" i="22"/>
  <c r="I251" i="22" s="1"/>
  <c r="L251" i="22"/>
  <c r="G252" i="22"/>
  <c r="K252" i="22" s="1"/>
  <c r="H252" i="22"/>
  <c r="I252" i="22" s="1"/>
  <c r="G253" i="22"/>
  <c r="H253" i="22"/>
  <c r="L253" i="22"/>
  <c r="G254" i="22"/>
  <c r="K254" i="22" s="1"/>
  <c r="H254" i="22"/>
  <c r="I254" i="22"/>
  <c r="J254" i="22"/>
  <c r="L254" i="22"/>
  <c r="G255" i="22"/>
  <c r="H255" i="22"/>
  <c r="G256" i="22"/>
  <c r="K256" i="22" s="1"/>
  <c r="H256" i="22"/>
  <c r="I256" i="22" s="1"/>
  <c r="J256" i="22"/>
  <c r="L256" i="22"/>
  <c r="G257" i="22"/>
  <c r="H257" i="22"/>
  <c r="I257" i="22" s="1"/>
  <c r="L257" i="22"/>
  <c r="G258" i="22"/>
  <c r="K258" i="22" s="1"/>
  <c r="H258" i="22"/>
  <c r="I258" i="22" s="1"/>
  <c r="G259" i="22"/>
  <c r="H259" i="22"/>
  <c r="L259" i="22"/>
  <c r="G260" i="22"/>
  <c r="K260" i="22" s="1"/>
  <c r="H260" i="22"/>
  <c r="I260" i="22"/>
  <c r="J260" i="22"/>
  <c r="L260" i="22"/>
  <c r="G261" i="22"/>
  <c r="H261" i="22"/>
  <c r="G262" i="22"/>
  <c r="K262" i="22" s="1"/>
  <c r="H262" i="22"/>
  <c r="I262" i="22" s="1"/>
  <c r="J262" i="22"/>
  <c r="L262" i="22"/>
  <c r="G263" i="22"/>
  <c r="H263" i="22"/>
  <c r="I263" i="22" s="1"/>
  <c r="L263" i="22"/>
  <c r="G264" i="22"/>
  <c r="K264" i="22" s="1"/>
  <c r="H264" i="22"/>
  <c r="I264" i="22" s="1"/>
  <c r="G265" i="22"/>
  <c r="H265" i="22"/>
  <c r="L265" i="22"/>
  <c r="G266" i="22"/>
  <c r="K266" i="22" s="1"/>
  <c r="H266" i="22"/>
  <c r="I266" i="22"/>
  <c r="J266" i="22"/>
  <c r="L266" i="22"/>
  <c r="G267" i="22"/>
  <c r="H267" i="22"/>
  <c r="G268" i="22"/>
  <c r="K268" i="22" s="1"/>
  <c r="H268" i="22"/>
  <c r="I268" i="22" s="1"/>
  <c r="G269" i="22"/>
  <c r="H269" i="22"/>
  <c r="I269" i="22" s="1"/>
  <c r="L269" i="22"/>
  <c r="G270" i="22"/>
  <c r="K270" i="22" s="1"/>
  <c r="H270" i="22"/>
  <c r="I270" i="22" s="1"/>
  <c r="L270" i="22"/>
  <c r="G271" i="22"/>
  <c r="H271" i="22"/>
  <c r="L271" i="22"/>
  <c r="G272" i="22"/>
  <c r="K272" i="22" s="1"/>
  <c r="H272" i="22"/>
  <c r="I272" i="22"/>
  <c r="J272" i="22"/>
  <c r="L272" i="22"/>
  <c r="G273" i="22"/>
  <c r="H273" i="22"/>
  <c r="G274" i="22"/>
  <c r="K274" i="22" s="1"/>
  <c r="H274" i="22"/>
  <c r="I274" i="22" s="1"/>
  <c r="D275" i="22"/>
  <c r="E275" i="22"/>
  <c r="F275" i="22"/>
  <c r="G436" i="22"/>
  <c r="I436" i="22" s="1"/>
  <c r="H436" i="22"/>
  <c r="G437" i="22"/>
  <c r="H437" i="22"/>
  <c r="I437" i="22"/>
  <c r="J437" i="22"/>
  <c r="K437" i="22"/>
  <c r="L437" i="22"/>
  <c r="G438" i="22"/>
  <c r="H438" i="22"/>
  <c r="I438" i="22"/>
  <c r="J438" i="22"/>
  <c r="G439" i="22"/>
  <c r="H439" i="22"/>
  <c r="I439" i="22"/>
  <c r="J439" i="22"/>
  <c r="K439" i="22"/>
  <c r="L439" i="22"/>
  <c r="G440" i="22"/>
  <c r="I440" i="22" s="1"/>
  <c r="H440" i="22"/>
  <c r="G441" i="22"/>
  <c r="H441" i="22"/>
  <c r="I441" i="22"/>
  <c r="J441" i="22"/>
  <c r="K441" i="22"/>
  <c r="L441" i="22"/>
  <c r="G442" i="22"/>
  <c r="H442" i="22"/>
  <c r="G443" i="22"/>
  <c r="H443" i="22"/>
  <c r="I443" i="22"/>
  <c r="J443" i="22"/>
  <c r="K443" i="22"/>
  <c r="L443" i="22"/>
  <c r="G444" i="22"/>
  <c r="H444" i="22"/>
  <c r="I444" i="22"/>
  <c r="J444" i="22"/>
  <c r="G445" i="22"/>
  <c r="H445" i="22"/>
  <c r="I445" i="22"/>
  <c r="J445" i="22"/>
  <c r="K445" i="22"/>
  <c r="L445" i="22"/>
  <c r="G446" i="22"/>
  <c r="H446" i="22"/>
  <c r="I446" i="22" s="1"/>
  <c r="J446" i="22"/>
  <c r="G447" i="22"/>
  <c r="H447" i="22"/>
  <c r="I447" i="22"/>
  <c r="J447" i="22"/>
  <c r="K447" i="22"/>
  <c r="L447" i="22"/>
  <c r="G448" i="22"/>
  <c r="J448" i="22" s="1"/>
  <c r="H448" i="22"/>
  <c r="I448" i="22" s="1"/>
  <c r="G449" i="22"/>
  <c r="H449" i="22"/>
  <c r="I449" i="22"/>
  <c r="J449" i="22"/>
  <c r="K449" i="22"/>
  <c r="L449" i="22"/>
  <c r="G450" i="22"/>
  <c r="H450" i="22"/>
  <c r="I450" i="22"/>
  <c r="J450" i="22"/>
  <c r="G451" i="22"/>
  <c r="H451" i="22"/>
  <c r="I451" i="22"/>
  <c r="J451" i="22"/>
  <c r="K451" i="22"/>
  <c r="L451" i="22"/>
  <c r="G452" i="22"/>
  <c r="J452" i="22" s="1"/>
  <c r="H452" i="22"/>
  <c r="I452" i="22" s="1"/>
  <c r="G453" i="22"/>
  <c r="H453" i="22"/>
  <c r="I453" i="22"/>
  <c r="J453" i="22"/>
  <c r="K453" i="22"/>
  <c r="L453" i="22"/>
  <c r="G454" i="22"/>
  <c r="H454" i="22"/>
  <c r="J454" i="22"/>
  <c r="G455" i="22"/>
  <c r="H455" i="22"/>
  <c r="I455" i="22"/>
  <c r="J455" i="22"/>
  <c r="K455" i="22"/>
  <c r="L455" i="22"/>
  <c r="G456" i="22"/>
  <c r="H456" i="22"/>
  <c r="I456" i="22"/>
  <c r="J456" i="22"/>
  <c r="G457" i="22"/>
  <c r="H457" i="22"/>
  <c r="I457" i="22"/>
  <c r="J457" i="22"/>
  <c r="K457" i="22"/>
  <c r="L457" i="22"/>
  <c r="G458" i="22"/>
  <c r="H458" i="22"/>
  <c r="I458" i="22" s="1"/>
  <c r="J458" i="22"/>
  <c r="G459" i="22"/>
  <c r="H459" i="22"/>
  <c r="I459" i="22"/>
  <c r="J459" i="22"/>
  <c r="K459" i="22"/>
  <c r="L459" i="22"/>
  <c r="G460" i="22"/>
  <c r="J460" i="22" s="1"/>
  <c r="H460" i="22"/>
  <c r="I460" i="22" s="1"/>
  <c r="G461" i="22"/>
  <c r="H461" i="22"/>
  <c r="I461" i="22"/>
  <c r="J461" i="22"/>
  <c r="K461" i="22"/>
  <c r="L461" i="22"/>
  <c r="G462" i="22"/>
  <c r="H462" i="22"/>
  <c r="I462" i="22"/>
  <c r="G463" i="22"/>
  <c r="H463" i="22"/>
  <c r="I463" i="22"/>
  <c r="J463" i="22"/>
  <c r="K463" i="22"/>
  <c r="L463" i="22"/>
  <c r="G464" i="22"/>
  <c r="J464" i="22" s="1"/>
  <c r="H464" i="22"/>
  <c r="I464" i="22" s="1"/>
  <c r="G465" i="22"/>
  <c r="H465" i="22"/>
  <c r="I465" i="22"/>
  <c r="J465" i="22"/>
  <c r="K465" i="22"/>
  <c r="L465" i="22"/>
  <c r="G466" i="22"/>
  <c r="H466" i="22"/>
  <c r="G467" i="22"/>
  <c r="H467" i="22"/>
  <c r="I467" i="22"/>
  <c r="J467" i="22"/>
  <c r="K467" i="22"/>
  <c r="L467" i="22"/>
  <c r="G468" i="22"/>
  <c r="H468" i="22"/>
  <c r="I468" i="22"/>
  <c r="J468" i="22"/>
  <c r="G469" i="22"/>
  <c r="H469" i="22"/>
  <c r="I469" i="22"/>
  <c r="J469" i="22"/>
  <c r="K469" i="22"/>
  <c r="L469" i="22"/>
  <c r="G470" i="22"/>
  <c r="H470" i="22"/>
  <c r="I470" i="22" s="1"/>
  <c r="J470" i="22"/>
  <c r="G471" i="22"/>
  <c r="H471" i="22"/>
  <c r="I471" i="22"/>
  <c r="J471" i="22"/>
  <c r="K471" i="22"/>
  <c r="L471" i="22"/>
  <c r="G472" i="22"/>
  <c r="J472" i="22" s="1"/>
  <c r="H472" i="22"/>
  <c r="I472" i="22" s="1"/>
  <c r="G473" i="22"/>
  <c r="H473" i="22"/>
  <c r="I473" i="22"/>
  <c r="J473" i="22"/>
  <c r="K473" i="22"/>
  <c r="L473" i="22"/>
  <c r="G474" i="22"/>
  <c r="K474" i="22" s="1"/>
  <c r="H474" i="22"/>
  <c r="I474" i="22"/>
  <c r="G475" i="22"/>
  <c r="L475" i="22" s="1"/>
  <c r="H475" i="22"/>
  <c r="I475" i="22"/>
  <c r="J475" i="22"/>
  <c r="K475" i="22"/>
  <c r="G476" i="22"/>
  <c r="H476" i="22"/>
  <c r="I476" i="22" s="1"/>
  <c r="G477" i="22"/>
  <c r="L477" i="22" s="1"/>
  <c r="H477" i="22"/>
  <c r="I477" i="22"/>
  <c r="J477" i="22"/>
  <c r="K477" i="22"/>
  <c r="G478" i="22"/>
  <c r="H478" i="22"/>
  <c r="G479" i="22"/>
  <c r="H479" i="22"/>
  <c r="I479" i="22"/>
  <c r="J479" i="22"/>
  <c r="K479" i="22"/>
  <c r="L479" i="22"/>
  <c r="G480" i="22"/>
  <c r="H480" i="22"/>
  <c r="G481" i="22"/>
  <c r="L481" i="22" s="1"/>
  <c r="H481" i="22"/>
  <c r="I481" i="22"/>
  <c r="J481" i="22"/>
  <c r="K481" i="22"/>
  <c r="G482" i="22"/>
  <c r="H482" i="22"/>
  <c r="I482" i="22" s="1"/>
  <c r="G483" i="22"/>
  <c r="L483" i="22" s="1"/>
  <c r="H483" i="22"/>
  <c r="I483" i="22"/>
  <c r="J483" i="22"/>
  <c r="K483" i="22"/>
  <c r="G484" i="22"/>
  <c r="H484" i="22"/>
  <c r="G485" i="22"/>
  <c r="L485" i="22" s="1"/>
  <c r="H485" i="22"/>
  <c r="I485" i="22"/>
  <c r="J485" i="22"/>
  <c r="K485" i="22"/>
  <c r="G486" i="22"/>
  <c r="H486" i="22"/>
  <c r="G487" i="22"/>
  <c r="H487" i="22"/>
  <c r="I487" i="22"/>
  <c r="J487" i="22"/>
  <c r="K487" i="22"/>
  <c r="L487" i="22"/>
  <c r="G488" i="22"/>
  <c r="H488" i="22"/>
  <c r="G489" i="22"/>
  <c r="H489" i="22"/>
  <c r="I489" i="22"/>
  <c r="J489" i="22"/>
  <c r="K489" i="22"/>
  <c r="L489" i="22"/>
  <c r="G490" i="22"/>
  <c r="H490" i="22"/>
  <c r="G491" i="22"/>
  <c r="L491" i="22" s="1"/>
  <c r="H491" i="22"/>
  <c r="I491" i="22"/>
  <c r="J491" i="22"/>
  <c r="K491" i="22"/>
  <c r="G492" i="22"/>
  <c r="H492" i="22"/>
  <c r="G493" i="22"/>
  <c r="L493" i="22" s="1"/>
  <c r="H493" i="22"/>
  <c r="I493" i="22"/>
  <c r="J493" i="22"/>
  <c r="K493" i="22"/>
  <c r="G494" i="22"/>
  <c r="H494" i="22"/>
  <c r="I494" i="22" s="1"/>
  <c r="G495" i="22"/>
  <c r="L495" i="22" s="1"/>
  <c r="H495" i="22"/>
  <c r="I495" i="22"/>
  <c r="J495" i="22"/>
  <c r="K495" i="22"/>
  <c r="G496" i="22"/>
  <c r="H496" i="22"/>
  <c r="G497" i="22"/>
  <c r="L497" i="22" s="1"/>
  <c r="H497" i="22"/>
  <c r="I497" i="22"/>
  <c r="J497" i="22"/>
  <c r="K497" i="22"/>
  <c r="G498" i="22"/>
  <c r="H498" i="22"/>
  <c r="I498" i="22" s="1"/>
  <c r="G499" i="22"/>
  <c r="L499" i="22" s="1"/>
  <c r="H499" i="22"/>
  <c r="I499" i="22"/>
  <c r="J499" i="22"/>
  <c r="K499" i="22"/>
  <c r="G500" i="22"/>
  <c r="H500" i="22"/>
  <c r="I500" i="22" s="1"/>
  <c r="G501" i="22"/>
  <c r="L501" i="22" s="1"/>
  <c r="H501" i="22"/>
  <c r="I501" i="22"/>
  <c r="J501" i="22"/>
  <c r="K501" i="22"/>
  <c r="G502" i="22"/>
  <c r="H502" i="22"/>
  <c r="I502" i="22" s="1"/>
  <c r="G503" i="22"/>
  <c r="H503" i="22"/>
  <c r="I503" i="22"/>
  <c r="J503" i="22"/>
  <c r="K503" i="22"/>
  <c r="L503" i="22"/>
  <c r="G504" i="22"/>
  <c r="H504" i="22"/>
  <c r="G505" i="22"/>
  <c r="H505" i="22"/>
  <c r="I505" i="22"/>
  <c r="J505" i="22"/>
  <c r="K505" i="22"/>
  <c r="L505" i="22"/>
  <c r="G506" i="22"/>
  <c r="H506" i="22"/>
  <c r="G507" i="22"/>
  <c r="H507" i="22"/>
  <c r="I507" i="22"/>
  <c r="J507" i="22"/>
  <c r="K507" i="22"/>
  <c r="L507" i="22"/>
  <c r="G508" i="22"/>
  <c r="H508" i="22"/>
  <c r="G509" i="22"/>
  <c r="H509" i="22"/>
  <c r="I509" i="22"/>
  <c r="J509" i="22"/>
  <c r="K509" i="22"/>
  <c r="L509" i="22"/>
  <c r="G510" i="22"/>
  <c r="H510" i="22"/>
  <c r="I510" i="22" s="1"/>
  <c r="G511" i="22"/>
  <c r="L511" i="22" s="1"/>
  <c r="H511" i="22"/>
  <c r="I511" i="22"/>
  <c r="J511" i="22"/>
  <c r="K511" i="22"/>
  <c r="G512" i="22"/>
  <c r="H512" i="22"/>
  <c r="G513" i="22"/>
  <c r="H513" i="22"/>
  <c r="I513" i="22"/>
  <c r="J513" i="22"/>
  <c r="K513" i="22"/>
  <c r="L513" i="22"/>
  <c r="G514" i="22"/>
  <c r="H514" i="22"/>
  <c r="G515" i="22"/>
  <c r="H515" i="22"/>
  <c r="I515" i="22"/>
  <c r="J515" i="22"/>
  <c r="K515" i="22"/>
  <c r="L515" i="22"/>
  <c r="G516" i="22"/>
  <c r="H516" i="22"/>
  <c r="G517" i="22"/>
  <c r="H517" i="22"/>
  <c r="I517" i="22"/>
  <c r="J517" i="22"/>
  <c r="K517" i="22"/>
  <c r="L517" i="22"/>
  <c r="G518" i="22"/>
  <c r="H518" i="22"/>
  <c r="G519" i="22"/>
  <c r="L519" i="22" s="1"/>
  <c r="H519" i="22"/>
  <c r="I519" i="22" s="1"/>
  <c r="J519" i="22"/>
  <c r="K519" i="22"/>
  <c r="G520" i="22"/>
  <c r="H520" i="22"/>
  <c r="G521" i="22"/>
  <c r="L521" i="22" s="1"/>
  <c r="H521" i="22"/>
  <c r="I521" i="22" s="1"/>
  <c r="J521" i="22"/>
  <c r="K521" i="22"/>
  <c r="G522" i="22"/>
  <c r="H522" i="22"/>
  <c r="G523" i="22"/>
  <c r="L523" i="22" s="1"/>
  <c r="H523" i="22"/>
  <c r="I523" i="22" s="1"/>
  <c r="J523" i="22"/>
  <c r="K523" i="22"/>
  <c r="G524" i="22"/>
  <c r="H524" i="22"/>
  <c r="G525" i="22"/>
  <c r="L525" i="22" s="1"/>
  <c r="H525" i="22"/>
  <c r="I525" i="22" s="1"/>
  <c r="J525" i="22"/>
  <c r="K525" i="22"/>
  <c r="G526" i="22"/>
  <c r="H526" i="22"/>
  <c r="I526" i="22" s="1"/>
  <c r="G527" i="22"/>
  <c r="H527" i="22"/>
  <c r="I527" i="22" s="1"/>
  <c r="J527" i="22"/>
  <c r="K527" i="22"/>
  <c r="L527" i="22"/>
  <c r="G528" i="22"/>
  <c r="H528" i="22"/>
  <c r="I528" i="22" s="1"/>
  <c r="G529" i="22"/>
  <c r="L529" i="22" s="1"/>
  <c r="H529" i="22"/>
  <c r="I529" i="22" s="1"/>
  <c r="J529" i="22"/>
  <c r="K529" i="22"/>
  <c r="G530" i="22"/>
  <c r="H530" i="22"/>
  <c r="I530" i="22" s="1"/>
  <c r="G531" i="22"/>
  <c r="H531" i="22"/>
  <c r="I531" i="22" s="1"/>
  <c r="J531" i="22"/>
  <c r="K531" i="22"/>
  <c r="L531" i="22"/>
  <c r="G532" i="22"/>
  <c r="H532" i="22"/>
  <c r="G533" i="22"/>
  <c r="H533" i="22"/>
  <c r="I533" i="22" s="1"/>
  <c r="J533" i="22"/>
  <c r="K533" i="22"/>
  <c r="L533" i="22"/>
  <c r="G534" i="22"/>
  <c r="H534" i="22"/>
  <c r="I534" i="22" s="1"/>
  <c r="G535" i="22"/>
  <c r="H535" i="22"/>
  <c r="I535" i="22" s="1"/>
  <c r="J535" i="22"/>
  <c r="K535" i="22"/>
  <c r="L535" i="22"/>
  <c r="G536" i="22"/>
  <c r="H536" i="22"/>
  <c r="G537" i="22"/>
  <c r="H537" i="22"/>
  <c r="I537" i="22" s="1"/>
  <c r="J537" i="22"/>
  <c r="K537" i="22"/>
  <c r="L537" i="22"/>
  <c r="G538" i="22"/>
  <c r="H538" i="22"/>
  <c r="I538" i="22" s="1"/>
  <c r="G539" i="22"/>
  <c r="H539" i="22"/>
  <c r="I539" i="22" s="1"/>
  <c r="J539" i="22"/>
  <c r="K539" i="22"/>
  <c r="L539" i="22"/>
  <c r="G540" i="22"/>
  <c r="H540" i="22"/>
  <c r="I540" i="22" s="1"/>
  <c r="G541" i="22"/>
  <c r="H541" i="22"/>
  <c r="I541" i="22" s="1"/>
  <c r="J541" i="22"/>
  <c r="K541" i="22"/>
  <c r="L541" i="22"/>
  <c r="G542" i="22"/>
  <c r="H542" i="22"/>
  <c r="I542" i="22" s="1"/>
  <c r="G543" i="22"/>
  <c r="L543" i="22" s="1"/>
  <c r="H543" i="22"/>
  <c r="I543" i="22"/>
  <c r="J543" i="22"/>
  <c r="K543" i="22"/>
  <c r="G544" i="22"/>
  <c r="H544" i="22"/>
  <c r="I544" i="22" s="1"/>
  <c r="G545" i="22"/>
  <c r="L545" i="22" s="1"/>
  <c r="H545" i="22"/>
  <c r="I545" i="22" s="1"/>
  <c r="J545" i="22"/>
  <c r="K545" i="22"/>
  <c r="G546" i="22"/>
  <c r="H546" i="22"/>
  <c r="G547" i="22"/>
  <c r="L547" i="22" s="1"/>
  <c r="H547" i="22"/>
  <c r="I547" i="22" s="1"/>
  <c r="J547" i="22"/>
  <c r="K547" i="22"/>
  <c r="G548" i="22"/>
  <c r="H548" i="22"/>
  <c r="I548" i="22" s="1"/>
  <c r="G549" i="22"/>
  <c r="H549" i="22"/>
  <c r="I549" i="22" s="1"/>
  <c r="J549" i="22"/>
  <c r="K549" i="22"/>
  <c r="L549" i="22"/>
  <c r="G550" i="22"/>
  <c r="H550" i="22"/>
  <c r="I550" i="22" s="1"/>
  <c r="G551" i="22"/>
  <c r="L551" i="22" s="1"/>
  <c r="H551" i="22"/>
  <c r="I551" i="22" s="1"/>
  <c r="J551" i="22"/>
  <c r="K551" i="22"/>
  <c r="G552" i="22"/>
  <c r="H552" i="22"/>
  <c r="I552" i="22" s="1"/>
  <c r="G553" i="22"/>
  <c r="L553" i="22" s="1"/>
  <c r="H553" i="22"/>
  <c r="I553" i="22" s="1"/>
  <c r="J553" i="22"/>
  <c r="K553" i="22"/>
  <c r="G554" i="22"/>
  <c r="H554" i="22"/>
  <c r="I554" i="22" s="1"/>
  <c r="G555" i="22"/>
  <c r="L555" i="22" s="1"/>
  <c r="H555" i="22"/>
  <c r="I555" i="22" s="1"/>
  <c r="J555" i="22"/>
  <c r="K555" i="22"/>
  <c r="D556" i="22"/>
  <c r="E556" i="22"/>
  <c r="F556" i="22"/>
  <c r="G734" i="22"/>
  <c r="J734" i="22" s="1"/>
  <c r="H734" i="22"/>
  <c r="G735" i="22"/>
  <c r="H735" i="22"/>
  <c r="I735" i="22" s="1"/>
  <c r="J735" i="22"/>
  <c r="K735" i="22"/>
  <c r="L735" i="22"/>
  <c r="G736" i="22"/>
  <c r="H736" i="22"/>
  <c r="I736" i="22" s="1"/>
  <c r="G737" i="22"/>
  <c r="H737" i="22"/>
  <c r="I737" i="22" s="1"/>
  <c r="J737" i="22"/>
  <c r="K737" i="22"/>
  <c r="L737" i="22"/>
  <c r="G738" i="22"/>
  <c r="H738" i="22"/>
  <c r="G739" i="22"/>
  <c r="H739" i="22"/>
  <c r="I739" i="22" s="1"/>
  <c r="J739" i="22"/>
  <c r="K739" i="22"/>
  <c r="L739" i="22"/>
  <c r="G740" i="22"/>
  <c r="H740" i="22"/>
  <c r="I740" i="22" s="1"/>
  <c r="G741" i="22"/>
  <c r="H741" i="22"/>
  <c r="I741" i="22" s="1"/>
  <c r="J741" i="22"/>
  <c r="K741" i="22"/>
  <c r="L741" i="22"/>
  <c r="G742" i="22"/>
  <c r="H742" i="22"/>
  <c r="I742" i="22" s="1"/>
  <c r="G743" i="22"/>
  <c r="H743" i="22"/>
  <c r="I743" i="22" s="1"/>
  <c r="J743" i="22"/>
  <c r="K743" i="22"/>
  <c r="L743" i="22"/>
  <c r="G744" i="22"/>
  <c r="H744" i="22"/>
  <c r="I744" i="22" s="1"/>
  <c r="G745" i="22"/>
  <c r="H745" i="22"/>
  <c r="I745" i="22" s="1"/>
  <c r="J745" i="22"/>
  <c r="K745" i="22"/>
  <c r="L745" i="22"/>
  <c r="G746" i="22"/>
  <c r="H746" i="22"/>
  <c r="G747" i="22"/>
  <c r="H747" i="22"/>
  <c r="I747" i="22" s="1"/>
  <c r="J747" i="22"/>
  <c r="K747" i="22"/>
  <c r="L747" i="22"/>
  <c r="G748" i="22"/>
  <c r="H748" i="22"/>
  <c r="I748" i="22" s="1"/>
  <c r="G749" i="22"/>
  <c r="H749" i="22"/>
  <c r="I749" i="22"/>
  <c r="J749" i="22"/>
  <c r="K749" i="22"/>
  <c r="L749" i="22"/>
  <c r="G750" i="22"/>
  <c r="H750" i="22"/>
  <c r="I750" i="22" s="1"/>
  <c r="G751" i="22"/>
  <c r="H751" i="22"/>
  <c r="I751" i="22"/>
  <c r="J751" i="22"/>
  <c r="K751" i="22"/>
  <c r="L751" i="22"/>
  <c r="G752" i="22"/>
  <c r="H752" i="22"/>
  <c r="I752" i="22" s="1"/>
  <c r="G753" i="22"/>
  <c r="J753" i="22" s="1"/>
  <c r="H753" i="22"/>
  <c r="I753" i="22" s="1"/>
  <c r="L753" i="22"/>
  <c r="G754" i="22"/>
  <c r="H754" i="22"/>
  <c r="G755" i="22"/>
  <c r="J755" i="22" s="1"/>
  <c r="H755" i="22"/>
  <c r="I755" i="22" s="1"/>
  <c r="L755" i="22"/>
  <c r="G756" i="22"/>
  <c r="H756" i="22"/>
  <c r="G757" i="22"/>
  <c r="J757" i="22" s="1"/>
  <c r="H757" i="22"/>
  <c r="I757" i="22"/>
  <c r="L757" i="22"/>
  <c r="G758" i="22"/>
  <c r="H758" i="22"/>
  <c r="I758" i="22" s="1"/>
  <c r="G759" i="22"/>
  <c r="H759" i="22"/>
  <c r="I759" i="22"/>
  <c r="J759" i="22"/>
  <c r="K759" i="22"/>
  <c r="L759" i="22"/>
  <c r="G760" i="22"/>
  <c r="H760" i="22"/>
  <c r="I760" i="22" s="1"/>
  <c r="G761" i="22"/>
  <c r="J761" i="22" s="1"/>
  <c r="H761" i="22"/>
  <c r="I761" i="22" s="1"/>
  <c r="L761" i="22"/>
  <c r="G762" i="22"/>
  <c r="H762" i="22"/>
  <c r="G763" i="22"/>
  <c r="J763" i="22" s="1"/>
  <c r="H763" i="22"/>
  <c r="I763" i="22" s="1"/>
  <c r="G764" i="22"/>
  <c r="H764" i="22"/>
  <c r="G765" i="22"/>
  <c r="J765" i="22" s="1"/>
  <c r="H765" i="22"/>
  <c r="I765" i="22" s="1"/>
  <c r="G766" i="22"/>
  <c r="H766" i="22"/>
  <c r="G767" i="22"/>
  <c r="J767" i="22" s="1"/>
  <c r="H767" i="22"/>
  <c r="I767" i="22" s="1"/>
  <c r="G768" i="22"/>
  <c r="H768" i="22"/>
  <c r="G769" i="22"/>
  <c r="J769" i="22" s="1"/>
  <c r="H769" i="22"/>
  <c r="I769" i="22" s="1"/>
  <c r="L769" i="22"/>
  <c r="G770" i="22"/>
  <c r="H770" i="22"/>
  <c r="G771" i="22"/>
  <c r="H771" i="22"/>
  <c r="I771" i="22" s="1"/>
  <c r="J771" i="22"/>
  <c r="K771" i="22"/>
  <c r="L771" i="22"/>
  <c r="G772" i="22"/>
  <c r="H772" i="22"/>
  <c r="G773" i="22"/>
  <c r="H773" i="22"/>
  <c r="I773" i="22" s="1"/>
  <c r="J773" i="22"/>
  <c r="K773" i="22"/>
  <c r="L773" i="22"/>
  <c r="G774" i="22"/>
  <c r="H774" i="22"/>
  <c r="I774" i="22" s="1"/>
  <c r="G775" i="22"/>
  <c r="H775" i="22"/>
  <c r="I775" i="22"/>
  <c r="J775" i="22"/>
  <c r="K775" i="22"/>
  <c r="L775" i="22"/>
  <c r="G776" i="22"/>
  <c r="H776" i="22"/>
  <c r="I776" i="22" s="1"/>
  <c r="G777" i="22"/>
  <c r="H777" i="22"/>
  <c r="I777" i="22"/>
  <c r="J777" i="22"/>
  <c r="K777" i="22"/>
  <c r="L777" i="22"/>
  <c r="G778" i="22"/>
  <c r="H778" i="22"/>
  <c r="I778" i="22" s="1"/>
  <c r="G779" i="22"/>
  <c r="J779" i="22" s="1"/>
  <c r="H779" i="22"/>
  <c r="I779" i="22" s="1"/>
  <c r="K779" i="22"/>
  <c r="L779" i="22"/>
  <c r="G780" i="22"/>
  <c r="H780" i="22"/>
  <c r="G781" i="22"/>
  <c r="J781" i="22" s="1"/>
  <c r="H781" i="22"/>
  <c r="I781" i="22" s="1"/>
  <c r="K781" i="22"/>
  <c r="L781" i="22"/>
  <c r="G782" i="22"/>
  <c r="H782" i="22"/>
  <c r="I782" i="22" s="1"/>
  <c r="G783" i="22"/>
  <c r="J783" i="22" s="1"/>
  <c r="H783" i="22"/>
  <c r="I783" i="22" s="1"/>
  <c r="L783" i="22"/>
  <c r="G784" i="22"/>
  <c r="H784" i="22"/>
  <c r="G785" i="22"/>
  <c r="J785" i="22" s="1"/>
  <c r="H785" i="22"/>
  <c r="I785" i="22" s="1"/>
  <c r="G786" i="22"/>
  <c r="H786" i="22"/>
  <c r="G787" i="22"/>
  <c r="J787" i="22" s="1"/>
  <c r="H787" i="22"/>
  <c r="I787" i="22" s="1"/>
  <c r="G788" i="22"/>
  <c r="H788" i="22"/>
  <c r="G789" i="22"/>
  <c r="L789" i="22" s="1"/>
  <c r="H789" i="22"/>
  <c r="I789" i="22" s="1"/>
  <c r="J789" i="22"/>
  <c r="K789" i="22"/>
  <c r="G790" i="22"/>
  <c r="H790" i="22"/>
  <c r="I790" i="22" s="1"/>
  <c r="G791" i="22"/>
  <c r="J791" i="22" s="1"/>
  <c r="H791" i="22"/>
  <c r="I791" i="22" s="1"/>
  <c r="G792" i="22"/>
  <c r="H792" i="22"/>
  <c r="I792" i="22" s="1"/>
  <c r="G793" i="22"/>
  <c r="J793" i="22" s="1"/>
  <c r="H793" i="22"/>
  <c r="I793" i="22" s="1"/>
  <c r="G794" i="22"/>
  <c r="H794" i="22"/>
  <c r="G795" i="22"/>
  <c r="H795" i="22"/>
  <c r="I795" i="22"/>
  <c r="J795" i="22"/>
  <c r="K795" i="22"/>
  <c r="L795" i="22"/>
  <c r="G796" i="22"/>
  <c r="H796" i="22"/>
  <c r="I796" i="22" s="1"/>
  <c r="G797" i="22"/>
  <c r="H797" i="22"/>
  <c r="I797" i="22"/>
  <c r="J797" i="22"/>
  <c r="K797" i="22"/>
  <c r="L797" i="22"/>
  <c r="G798" i="22"/>
  <c r="H798" i="22"/>
  <c r="I798" i="22" s="1"/>
  <c r="G799" i="22"/>
  <c r="I799" i="22" s="1"/>
  <c r="H799" i="22"/>
  <c r="G800" i="22"/>
  <c r="H800" i="22"/>
  <c r="I800" i="22" s="1"/>
  <c r="G801" i="22"/>
  <c r="I801" i="22" s="1"/>
  <c r="H801" i="22"/>
  <c r="K801" i="22"/>
  <c r="G802" i="22"/>
  <c r="H802" i="22"/>
  <c r="I802" i="22" s="1"/>
  <c r="G803" i="22"/>
  <c r="I803" i="22" s="1"/>
  <c r="H803" i="22"/>
  <c r="K803" i="22"/>
  <c r="L803" i="22"/>
  <c r="G804" i="22"/>
  <c r="H804" i="22"/>
  <c r="I804" i="22" s="1"/>
  <c r="G805" i="22"/>
  <c r="H805" i="22"/>
  <c r="I805" i="22"/>
  <c r="J805" i="22"/>
  <c r="K805" i="22"/>
  <c r="L805" i="22"/>
  <c r="G806" i="22"/>
  <c r="H806" i="22"/>
  <c r="G807" i="22"/>
  <c r="H807" i="22"/>
  <c r="I807" i="22" s="1"/>
  <c r="J807" i="22"/>
  <c r="K807" i="22"/>
  <c r="L807" i="22"/>
  <c r="G808" i="22"/>
  <c r="H808" i="22"/>
  <c r="G809" i="22"/>
  <c r="H809" i="22"/>
  <c r="I809" i="22" s="1"/>
  <c r="J809" i="22"/>
  <c r="K809" i="22"/>
  <c r="L809" i="22"/>
  <c r="G810" i="22"/>
  <c r="H810" i="22"/>
  <c r="I810" i="22" s="1"/>
  <c r="G811" i="22"/>
  <c r="J811" i="22" s="1"/>
  <c r="H811" i="22"/>
  <c r="I811" i="22" s="1"/>
  <c r="K811" i="22"/>
  <c r="L811" i="22"/>
  <c r="G812" i="22"/>
  <c r="H812" i="22"/>
  <c r="I812" i="22" s="1"/>
  <c r="G813" i="22"/>
  <c r="H813" i="22"/>
  <c r="I813" i="22" s="1"/>
  <c r="J813" i="22"/>
  <c r="K813" i="22"/>
  <c r="L813" i="22"/>
  <c r="G814" i="22"/>
  <c r="H814" i="22"/>
  <c r="G815" i="22"/>
  <c r="H815" i="22"/>
  <c r="I815" i="22" s="1"/>
  <c r="J815" i="22"/>
  <c r="K815" i="22"/>
  <c r="L815" i="22"/>
  <c r="G816" i="22"/>
  <c r="H816" i="22"/>
  <c r="I816" i="22" s="1"/>
  <c r="G817" i="22"/>
  <c r="H817" i="22"/>
  <c r="I817" i="22"/>
  <c r="J817" i="22"/>
  <c r="K817" i="22"/>
  <c r="L817" i="22"/>
  <c r="G818" i="22"/>
  <c r="H818" i="22"/>
  <c r="I818" i="22" s="1"/>
  <c r="G819" i="22"/>
  <c r="H819" i="22"/>
  <c r="I819" i="22"/>
  <c r="J819" i="22"/>
  <c r="K819" i="22"/>
  <c r="L819" i="22"/>
  <c r="G820" i="22"/>
  <c r="H820" i="22"/>
  <c r="I820" i="22" s="1"/>
  <c r="G821" i="22"/>
  <c r="H821" i="22"/>
  <c r="I821" i="22"/>
  <c r="J821" i="22"/>
  <c r="K821" i="22"/>
  <c r="L821" i="22"/>
  <c r="G822" i="22"/>
  <c r="H822" i="22"/>
  <c r="I822" i="22" s="1"/>
  <c r="G823" i="22"/>
  <c r="J823" i="22" s="1"/>
  <c r="H823" i="22"/>
  <c r="I823" i="22" s="1"/>
  <c r="L823" i="22"/>
  <c r="G824" i="22"/>
  <c r="H824" i="22"/>
  <c r="G825" i="22"/>
  <c r="J825" i="22" s="1"/>
  <c r="H825" i="22"/>
  <c r="I825" i="22" s="1"/>
  <c r="L825" i="22"/>
  <c r="G826" i="22"/>
  <c r="H826" i="22"/>
  <c r="I826" i="22" s="1"/>
  <c r="G827" i="22"/>
  <c r="H827" i="22"/>
  <c r="I827" i="22" s="1"/>
  <c r="J827" i="22"/>
  <c r="K827" i="22"/>
  <c r="L827" i="22"/>
  <c r="G828" i="22"/>
  <c r="H828" i="22"/>
  <c r="G829" i="22"/>
  <c r="J829" i="22" s="1"/>
  <c r="H829" i="22"/>
  <c r="I829" i="22" s="1"/>
  <c r="K829" i="22"/>
  <c r="L829" i="22"/>
  <c r="G830" i="22"/>
  <c r="H830" i="22"/>
  <c r="G831" i="22"/>
  <c r="H831" i="22"/>
  <c r="I831" i="22" s="1"/>
  <c r="J831" i="22"/>
  <c r="K831" i="22"/>
  <c r="L831" i="22"/>
  <c r="G832" i="22"/>
  <c r="H832" i="22"/>
  <c r="I832" i="22" s="1"/>
  <c r="G833" i="22"/>
  <c r="J833" i="22" s="1"/>
  <c r="H833" i="22"/>
  <c r="I833" i="22" s="1"/>
  <c r="K833" i="22"/>
  <c r="L833" i="22"/>
  <c r="G834" i="22"/>
  <c r="H834" i="22"/>
  <c r="I834" i="22" s="1"/>
  <c r="G835" i="22"/>
  <c r="J835" i="22" s="1"/>
  <c r="H835" i="22"/>
  <c r="I835" i="22" s="1"/>
  <c r="L835" i="22"/>
  <c r="G836" i="22"/>
  <c r="H836" i="22"/>
  <c r="G837" i="22"/>
  <c r="H837" i="22"/>
  <c r="I837" i="22" s="1"/>
  <c r="J837" i="22"/>
  <c r="K837" i="22"/>
  <c r="L837" i="22"/>
  <c r="G838" i="22"/>
  <c r="H838" i="22"/>
  <c r="I838" i="22" s="1"/>
  <c r="G839" i="22"/>
  <c r="J839" i="22" s="1"/>
  <c r="H839" i="22"/>
  <c r="I839" i="22" s="1"/>
  <c r="K839" i="22"/>
  <c r="L839" i="22"/>
  <c r="G840" i="22"/>
  <c r="H840" i="22"/>
  <c r="I840" i="22" s="1"/>
  <c r="G841" i="22"/>
  <c r="J841" i="22" s="1"/>
  <c r="H841" i="22"/>
  <c r="I841" i="22" s="1"/>
  <c r="K841" i="22"/>
  <c r="L841" i="22"/>
  <c r="G842" i="22"/>
  <c r="H842" i="22"/>
  <c r="I842" i="22" s="1"/>
  <c r="G843" i="22"/>
  <c r="J843" i="22" s="1"/>
  <c r="H843" i="22"/>
  <c r="I843" i="22" s="1"/>
  <c r="K843" i="22"/>
  <c r="L843" i="22"/>
  <c r="G844" i="22"/>
  <c r="H844" i="22"/>
  <c r="I844" i="22" s="1"/>
  <c r="G845" i="22"/>
  <c r="H845" i="22"/>
  <c r="I845" i="22" s="1"/>
  <c r="J845" i="22"/>
  <c r="K845" i="22"/>
  <c r="L845" i="22"/>
  <c r="G846" i="22"/>
  <c r="H846" i="22"/>
  <c r="D847" i="22"/>
  <c r="G847" i="22" s="1"/>
  <c r="E847" i="22"/>
  <c r="F847" i="22"/>
  <c r="L847" i="22" s="1"/>
  <c r="J847" i="22"/>
  <c r="K847" i="22"/>
  <c r="H1047" i="22"/>
  <c r="I1047" i="22"/>
  <c r="J1047" i="22" s="1"/>
  <c r="K1047" i="22"/>
  <c r="L1047" i="22"/>
  <c r="M1047" i="22"/>
  <c r="H1048" i="22"/>
  <c r="M1048" i="22" s="1"/>
  <c r="I1048" i="22"/>
  <c r="J1048" i="22"/>
  <c r="K1048" i="22"/>
  <c r="L1048" i="22"/>
  <c r="H1049" i="22"/>
  <c r="I1049" i="22"/>
  <c r="J1049" i="22" s="1"/>
  <c r="K1049" i="22"/>
  <c r="L1049" i="22"/>
  <c r="M1049" i="22"/>
  <c r="H1050" i="22"/>
  <c r="M1050" i="22" s="1"/>
  <c r="I1050" i="22"/>
  <c r="J1050" i="22"/>
  <c r="K1050" i="22"/>
  <c r="L1050" i="22"/>
  <c r="H1051" i="22"/>
  <c r="I1051" i="22"/>
  <c r="J1051" i="22" s="1"/>
  <c r="K1051" i="22"/>
  <c r="L1051" i="22"/>
  <c r="M1051" i="22"/>
  <c r="H1052" i="22"/>
  <c r="M1052" i="22" s="1"/>
  <c r="I1052" i="22"/>
  <c r="J1052" i="22"/>
  <c r="K1052" i="22"/>
  <c r="L1052" i="22"/>
  <c r="H1053" i="22"/>
  <c r="M1053" i="22" s="1"/>
  <c r="I1053" i="22"/>
  <c r="J1053" i="22" s="1"/>
  <c r="K1053" i="22"/>
  <c r="L1053" i="22"/>
  <c r="H1054" i="22"/>
  <c r="M1054" i="22" s="1"/>
  <c r="I1054" i="22"/>
  <c r="J1054" i="22"/>
  <c r="K1054" i="22"/>
  <c r="L1054" i="22"/>
  <c r="H1055" i="22"/>
  <c r="I1055" i="22"/>
  <c r="J1055" i="22"/>
  <c r="K1055" i="22"/>
  <c r="L1055" i="22"/>
  <c r="M1055" i="22"/>
  <c r="H1056" i="22"/>
  <c r="M1056" i="22" s="1"/>
  <c r="I1056" i="22"/>
  <c r="J1056" i="22"/>
  <c r="K1056" i="22"/>
  <c r="L1056" i="22"/>
  <c r="H1057" i="22"/>
  <c r="K1057" i="22" s="1"/>
  <c r="I1057" i="22"/>
  <c r="J1057" i="22" s="1"/>
  <c r="L1057" i="22"/>
  <c r="H1058" i="22"/>
  <c r="I1058" i="22"/>
  <c r="J1058" i="22"/>
  <c r="K1058" i="22"/>
  <c r="L1058" i="22"/>
  <c r="M1058" i="22"/>
  <c r="H1059" i="22"/>
  <c r="I1059" i="22"/>
  <c r="J1059" i="22"/>
  <c r="K1059" i="22"/>
  <c r="L1059" i="22"/>
  <c r="M1059" i="22"/>
  <c r="H1060" i="22"/>
  <c r="I1060" i="22"/>
  <c r="J1060" i="22"/>
  <c r="K1060" i="22"/>
  <c r="L1060" i="22"/>
  <c r="M1060" i="22"/>
  <c r="H1061" i="22"/>
  <c r="K1061" i="22" s="1"/>
  <c r="I1061" i="22"/>
  <c r="J1061" i="22"/>
  <c r="H1062" i="22"/>
  <c r="I1062" i="22"/>
  <c r="J1062" i="22"/>
  <c r="K1062" i="22"/>
  <c r="L1062" i="22"/>
  <c r="M1062" i="22"/>
  <c r="H1063" i="22"/>
  <c r="I1063" i="22"/>
  <c r="J1063" i="22"/>
  <c r="K1063" i="22"/>
  <c r="L1063" i="22"/>
  <c r="M1063" i="22"/>
  <c r="H1064" i="22"/>
  <c r="I1064" i="22"/>
  <c r="J1064" i="22"/>
  <c r="K1064" i="22"/>
  <c r="L1064" i="22"/>
  <c r="M1064" i="22"/>
  <c r="H1065" i="22"/>
  <c r="I1065" i="22"/>
  <c r="J1065" i="22"/>
  <c r="K1065" i="22"/>
  <c r="L1065" i="22"/>
  <c r="M1065" i="22"/>
  <c r="H1066" i="22"/>
  <c r="I1066" i="22"/>
  <c r="J1066" i="22"/>
  <c r="K1066" i="22"/>
  <c r="L1066" i="22"/>
  <c r="M1066" i="22"/>
  <c r="H1067" i="22"/>
  <c r="K1067" i="22" s="1"/>
  <c r="I1067" i="22"/>
  <c r="J1067" i="22" s="1"/>
  <c r="H1068" i="22"/>
  <c r="I1068" i="22"/>
  <c r="J1068" i="22"/>
  <c r="K1068" i="22"/>
  <c r="L1068" i="22"/>
  <c r="M1068" i="22"/>
  <c r="H1069" i="22"/>
  <c r="K1069" i="22" s="1"/>
  <c r="I1069" i="22"/>
  <c r="J1069" i="22" s="1"/>
  <c r="L1069" i="22"/>
  <c r="M1069" i="22"/>
  <c r="H1070" i="22"/>
  <c r="I1070" i="22"/>
  <c r="J1070" i="22"/>
  <c r="K1070" i="22"/>
  <c r="L1070" i="22"/>
  <c r="M1070" i="22"/>
  <c r="H1071" i="22"/>
  <c r="K1071" i="22" s="1"/>
  <c r="I1071" i="22"/>
  <c r="J1071" i="22"/>
  <c r="L1071" i="22"/>
  <c r="M1071" i="22"/>
  <c r="H1072" i="22"/>
  <c r="I1072" i="22"/>
  <c r="J1072" i="22"/>
  <c r="K1072" i="22"/>
  <c r="L1072" i="22"/>
  <c r="M1072" i="22"/>
  <c r="H1073" i="22"/>
  <c r="K1073" i="22" s="1"/>
  <c r="I1073" i="22"/>
  <c r="J1073" i="22"/>
  <c r="H1074" i="22"/>
  <c r="I1074" i="22"/>
  <c r="J1074" i="22"/>
  <c r="K1074" i="22"/>
  <c r="L1074" i="22"/>
  <c r="M1074" i="22"/>
  <c r="H1075" i="22"/>
  <c r="I1075" i="22"/>
  <c r="J1075" i="22"/>
  <c r="K1075" i="22"/>
  <c r="L1075" i="22"/>
  <c r="M1075" i="22"/>
  <c r="H1076" i="22"/>
  <c r="I1076" i="22"/>
  <c r="J1076" i="22"/>
  <c r="K1076" i="22"/>
  <c r="L1076" i="22"/>
  <c r="M1076" i="22"/>
  <c r="H1077" i="22"/>
  <c r="K1077" i="22" s="1"/>
  <c r="I1077" i="22"/>
  <c r="J1077" i="22" s="1"/>
  <c r="L1077" i="22"/>
  <c r="M1077" i="22"/>
  <c r="H1078" i="22"/>
  <c r="I1078" i="22"/>
  <c r="J1078" i="22"/>
  <c r="K1078" i="22"/>
  <c r="L1078" i="22"/>
  <c r="M1078" i="22"/>
  <c r="H1079" i="22"/>
  <c r="K1079" i="22" s="1"/>
  <c r="I1079" i="22"/>
  <c r="J1079" i="22"/>
  <c r="L1079" i="22"/>
  <c r="M1079" i="22"/>
  <c r="H1080" i="22"/>
  <c r="I1080" i="22"/>
  <c r="J1080" i="22"/>
  <c r="K1080" i="22"/>
  <c r="L1080" i="22"/>
  <c r="M1080" i="22"/>
  <c r="H1081" i="22"/>
  <c r="I1081" i="22"/>
  <c r="J1081" i="22"/>
  <c r="K1081" i="22"/>
  <c r="L1081" i="22"/>
  <c r="M1081" i="22"/>
  <c r="H1082" i="22"/>
  <c r="I1082" i="22"/>
  <c r="J1082" i="22"/>
  <c r="K1082" i="22"/>
  <c r="L1082" i="22"/>
  <c r="M1082" i="22"/>
  <c r="H1083" i="22"/>
  <c r="I1083" i="22"/>
  <c r="J1083" i="22" s="1"/>
  <c r="K1083" i="22"/>
  <c r="L1083" i="22"/>
  <c r="M1083" i="22"/>
  <c r="H1084" i="22"/>
  <c r="I1084" i="22"/>
  <c r="J1084" i="22"/>
  <c r="K1084" i="22"/>
  <c r="L1084" i="22"/>
  <c r="M1084" i="22"/>
  <c r="H1085" i="22"/>
  <c r="L1085" i="22" s="1"/>
  <c r="I1085" i="22"/>
  <c r="J1085" i="22" s="1"/>
  <c r="K1085" i="22"/>
  <c r="H1086" i="22"/>
  <c r="I1086" i="22"/>
  <c r="J1086" i="22"/>
  <c r="K1086" i="22"/>
  <c r="L1086" i="22"/>
  <c r="M1086" i="22"/>
  <c r="H1087" i="22"/>
  <c r="K1087" i="22" s="1"/>
  <c r="I1087" i="22"/>
  <c r="J1087" i="22" s="1"/>
  <c r="H1088" i="22"/>
  <c r="M1088" i="22" s="1"/>
  <c r="I1088" i="22"/>
  <c r="J1088" i="22"/>
  <c r="K1088" i="22"/>
  <c r="L1088" i="22"/>
  <c r="H1089" i="22"/>
  <c r="I1089" i="22"/>
  <c r="J1089" i="22" s="1"/>
  <c r="K1089" i="22"/>
  <c r="L1089" i="22"/>
  <c r="M1089" i="22"/>
  <c r="H1090" i="22"/>
  <c r="M1090" i="22" s="1"/>
  <c r="I1090" i="22"/>
  <c r="J1090" i="22"/>
  <c r="K1090" i="22"/>
  <c r="L1090" i="22"/>
  <c r="H1091" i="22"/>
  <c r="I1091" i="22"/>
  <c r="J1091" i="22" s="1"/>
  <c r="K1091" i="22"/>
  <c r="L1091" i="22"/>
  <c r="M1091" i="22"/>
  <c r="H1092" i="22"/>
  <c r="I1092" i="22"/>
  <c r="J1092" i="22"/>
  <c r="K1092" i="22"/>
  <c r="L1092" i="22"/>
  <c r="M1092" i="22"/>
  <c r="H1093" i="22"/>
  <c r="K1093" i="22" s="1"/>
  <c r="I1093" i="22"/>
  <c r="J1093" i="22" s="1"/>
  <c r="M1093" i="22"/>
  <c r="H1094" i="22"/>
  <c r="I1094" i="22"/>
  <c r="J1094" i="22"/>
  <c r="K1094" i="22"/>
  <c r="L1094" i="22"/>
  <c r="M1094" i="22"/>
  <c r="H1095" i="22"/>
  <c r="I1095" i="22"/>
  <c r="J1095" i="22"/>
  <c r="K1095" i="22"/>
  <c r="L1095" i="22"/>
  <c r="M1095" i="22"/>
  <c r="H1096" i="22"/>
  <c r="I1096" i="22"/>
  <c r="J1096" i="22"/>
  <c r="K1096" i="22"/>
  <c r="L1096" i="22"/>
  <c r="M1096" i="22"/>
  <c r="H1097" i="22"/>
  <c r="I1097" i="22"/>
  <c r="J1097" i="22"/>
  <c r="K1097" i="22"/>
  <c r="L1097" i="22"/>
  <c r="M1097" i="22"/>
  <c r="H1098" i="22"/>
  <c r="M1098" i="22" s="1"/>
  <c r="I1098" i="22"/>
  <c r="J1098" i="22"/>
  <c r="K1098" i="22"/>
  <c r="L1098" i="22"/>
  <c r="H1099" i="22"/>
  <c r="I1099" i="22"/>
  <c r="J1099" i="22"/>
  <c r="K1099" i="22"/>
  <c r="L1099" i="22"/>
  <c r="M1099" i="22"/>
  <c r="H1100" i="22"/>
  <c r="M1100" i="22" s="1"/>
  <c r="I1100" i="22"/>
  <c r="J1100" i="22"/>
  <c r="K1100" i="22"/>
  <c r="L1100" i="22"/>
  <c r="H1101" i="22"/>
  <c r="I1101" i="22"/>
  <c r="J1101" i="22"/>
  <c r="K1101" i="22"/>
  <c r="L1101" i="22"/>
  <c r="M1101" i="22"/>
  <c r="H1102" i="22"/>
  <c r="M1102" i="22" s="1"/>
  <c r="I1102" i="22"/>
  <c r="J1102" i="22"/>
  <c r="K1102" i="22"/>
  <c r="L1102" i="22"/>
  <c r="H1103" i="22"/>
  <c r="K1103" i="22" s="1"/>
  <c r="I1103" i="22"/>
  <c r="J1103" i="22"/>
  <c r="H1104" i="22"/>
  <c r="M1104" i="22" s="1"/>
  <c r="I1104" i="22"/>
  <c r="J1104" i="22"/>
  <c r="K1104" i="22"/>
  <c r="L1104" i="22"/>
  <c r="H1105" i="22"/>
  <c r="L1105" i="22" s="1"/>
  <c r="I1105" i="22"/>
  <c r="J1105" i="22"/>
  <c r="K1105" i="22"/>
  <c r="H1106" i="22"/>
  <c r="I1106" i="22"/>
  <c r="J1106" i="22"/>
  <c r="K1106" i="22"/>
  <c r="L1106" i="22"/>
  <c r="M1106" i="22"/>
  <c r="H1107" i="22"/>
  <c r="I1107" i="22"/>
  <c r="J1107" i="22"/>
  <c r="K1107" i="22"/>
  <c r="L1107" i="22"/>
  <c r="M1107" i="22"/>
  <c r="H1108" i="22"/>
  <c r="I1108" i="22"/>
  <c r="J1108" i="22"/>
  <c r="K1108" i="22"/>
  <c r="L1108" i="22"/>
  <c r="M1108" i="22"/>
  <c r="H1109" i="22"/>
  <c r="K1109" i="22" s="1"/>
  <c r="I1109" i="22"/>
  <c r="J1109" i="22"/>
  <c r="L1109" i="22"/>
  <c r="M1109" i="22"/>
  <c r="H1110" i="22"/>
  <c r="M1110" i="22" s="1"/>
  <c r="I1110" i="22"/>
  <c r="J1110" i="22"/>
  <c r="K1110" i="22"/>
  <c r="L1110" i="22"/>
  <c r="H1111" i="22"/>
  <c r="K1111" i="22" s="1"/>
  <c r="I1111" i="22"/>
  <c r="J1111" i="22"/>
  <c r="L1111" i="22"/>
  <c r="M1111" i="22"/>
  <c r="H1112" i="22"/>
  <c r="M1112" i="22" s="1"/>
  <c r="I1112" i="22"/>
  <c r="J1112" i="22"/>
  <c r="K1112" i="22"/>
  <c r="L1112" i="22"/>
  <c r="H1113" i="22"/>
  <c r="K1113" i="22" s="1"/>
  <c r="I1113" i="22"/>
  <c r="J1113" i="22"/>
  <c r="L1113" i="22"/>
  <c r="M1113" i="22"/>
  <c r="H1114" i="22"/>
  <c r="M1114" i="22" s="1"/>
  <c r="I1114" i="22"/>
  <c r="J1114" i="22"/>
  <c r="K1114" i="22"/>
  <c r="L1114" i="22"/>
  <c r="H1115" i="22"/>
  <c r="L1115" i="22" s="1"/>
  <c r="I1115" i="22"/>
  <c r="J1115" i="22"/>
  <c r="K1115" i="22"/>
  <c r="M1115" i="22"/>
  <c r="H1116" i="22"/>
  <c r="M1116" i="22" s="1"/>
  <c r="I1116" i="22"/>
  <c r="J1116" i="22"/>
  <c r="K1116" i="22"/>
  <c r="L1116" i="22"/>
  <c r="H1117" i="22"/>
  <c r="K1117" i="22" s="1"/>
  <c r="I1117" i="22"/>
  <c r="J1117" i="22" s="1"/>
  <c r="H1118" i="22"/>
  <c r="M1118" i="22" s="1"/>
  <c r="I1118" i="22"/>
  <c r="J1118" i="22"/>
  <c r="K1118" i="22"/>
  <c r="L1118" i="22"/>
  <c r="H1119" i="22"/>
  <c r="K1119" i="22" s="1"/>
  <c r="I1119" i="22"/>
  <c r="J1119" i="22" s="1"/>
  <c r="H1120" i="22"/>
  <c r="M1120" i="22" s="1"/>
  <c r="I1120" i="22"/>
  <c r="J1120" i="22"/>
  <c r="K1120" i="22"/>
  <c r="L1120" i="22"/>
  <c r="H1121" i="22"/>
  <c r="K1121" i="22" s="1"/>
  <c r="I1121" i="22"/>
  <c r="J1121" i="22" s="1"/>
  <c r="L1121" i="22"/>
  <c r="H1122" i="22"/>
  <c r="M1122" i="22" s="1"/>
  <c r="I1122" i="22"/>
  <c r="J1122" i="22"/>
  <c r="K1122" i="22"/>
  <c r="L1122" i="22"/>
  <c r="H1123" i="22"/>
  <c r="I1123" i="22"/>
  <c r="J1123" i="22"/>
  <c r="K1123" i="22"/>
  <c r="L1123" i="22"/>
  <c r="M1123" i="22"/>
  <c r="H1124" i="22"/>
  <c r="I1124" i="22"/>
  <c r="J1124" i="22"/>
  <c r="K1124" i="22"/>
  <c r="L1124" i="22"/>
  <c r="M1124" i="22"/>
  <c r="H1125" i="22"/>
  <c r="I1125" i="22"/>
  <c r="J1125" i="22"/>
  <c r="K1125" i="22"/>
  <c r="L1125" i="22"/>
  <c r="M1125" i="22"/>
  <c r="H1126" i="22"/>
  <c r="M1126" i="22" s="1"/>
  <c r="I1126" i="22"/>
  <c r="J1126" i="22"/>
  <c r="K1126" i="22"/>
  <c r="L1126" i="22"/>
  <c r="H1127" i="22"/>
  <c r="K1127" i="22" s="1"/>
  <c r="I1127" i="22"/>
  <c r="J1127" i="22"/>
  <c r="H1128" i="22"/>
  <c r="M1128" i="22" s="1"/>
  <c r="I1128" i="22"/>
  <c r="J1128" i="22"/>
  <c r="K1128" i="22"/>
  <c r="L1128" i="22"/>
  <c r="H1129" i="22"/>
  <c r="K1129" i="22" s="1"/>
  <c r="I1129" i="22"/>
  <c r="J1129" i="22"/>
  <c r="M1129" i="22"/>
  <c r="H1130" i="22"/>
  <c r="M1130" i="22" s="1"/>
  <c r="I1130" i="22"/>
  <c r="J1130" i="22"/>
  <c r="K1130" i="22"/>
  <c r="L1130" i="22"/>
  <c r="H1131" i="22"/>
  <c r="K1131" i="22" s="1"/>
  <c r="I1131" i="22"/>
  <c r="J1131" i="22" s="1"/>
  <c r="M1131" i="22"/>
  <c r="H1132" i="22"/>
  <c r="I1132" i="22"/>
  <c r="J1132" i="22"/>
  <c r="K1132" i="22"/>
  <c r="L1132" i="22"/>
  <c r="M1132" i="22"/>
  <c r="H1133" i="22"/>
  <c r="K1133" i="22" s="1"/>
  <c r="I1133" i="22"/>
  <c r="J1133" i="22" s="1"/>
  <c r="M1133" i="22"/>
  <c r="H1134" i="22"/>
  <c r="M1134" i="22" s="1"/>
  <c r="I1134" i="22"/>
  <c r="J1134" i="22"/>
  <c r="K1134" i="22"/>
  <c r="L1134" i="22"/>
  <c r="H1135" i="22"/>
  <c r="K1135" i="22" s="1"/>
  <c r="I1135" i="22"/>
  <c r="J1135" i="22" s="1"/>
  <c r="H1136" i="22"/>
  <c r="I1136" i="22"/>
  <c r="J1136" i="22"/>
  <c r="K1136" i="22"/>
  <c r="L1136" i="22"/>
  <c r="M1136" i="22"/>
  <c r="H1137" i="22"/>
  <c r="K1137" i="22" s="1"/>
  <c r="I1137" i="22"/>
  <c r="J1137" i="22" s="1"/>
  <c r="H1138" i="22"/>
  <c r="I1138" i="22"/>
  <c r="J1138" i="22"/>
  <c r="K1138" i="22"/>
  <c r="L1138" i="22"/>
  <c r="M1138" i="22"/>
  <c r="H1139" i="22"/>
  <c r="K1139" i="22" s="1"/>
  <c r="I1139" i="22"/>
  <c r="J1139" i="22" s="1"/>
  <c r="H1140" i="22"/>
  <c r="M1140" i="22" s="1"/>
  <c r="I1140" i="22"/>
  <c r="J1140" i="22"/>
  <c r="K1140" i="22"/>
  <c r="L1140" i="22"/>
  <c r="H1141" i="22"/>
  <c r="K1141" i="22" s="1"/>
  <c r="I1141" i="22"/>
  <c r="J1141" i="22"/>
  <c r="L1141" i="22"/>
  <c r="H1142" i="22"/>
  <c r="I1142" i="22"/>
  <c r="J1142" i="22"/>
  <c r="K1142" i="22"/>
  <c r="L1142" i="22"/>
  <c r="M1142" i="22"/>
  <c r="H1143" i="22"/>
  <c r="K1143" i="22" s="1"/>
  <c r="I1143" i="22"/>
  <c r="J1143" i="22"/>
  <c r="H1144" i="22"/>
  <c r="M1144" i="22" s="1"/>
  <c r="I1144" i="22"/>
  <c r="J1144" i="22"/>
  <c r="K1144" i="22"/>
  <c r="L1144" i="22"/>
  <c r="H1145" i="22"/>
  <c r="K1145" i="22" s="1"/>
  <c r="I1145" i="22"/>
  <c r="J1145" i="22"/>
  <c r="M1145" i="22"/>
  <c r="H1146" i="22"/>
  <c r="M1146" i="22" s="1"/>
  <c r="I1146" i="22"/>
  <c r="J1146" i="22"/>
  <c r="K1146" i="22"/>
  <c r="L1146" i="22"/>
  <c r="H1147" i="22"/>
  <c r="I1147" i="22"/>
  <c r="J1147" i="22"/>
  <c r="K1147" i="22"/>
  <c r="L1147" i="22"/>
  <c r="M1147" i="22"/>
  <c r="H1148" i="22"/>
  <c r="M1148" i="22" s="1"/>
  <c r="I1148" i="22"/>
  <c r="J1148" i="22"/>
  <c r="K1148" i="22"/>
  <c r="L1148" i="22"/>
  <c r="H1149" i="22"/>
  <c r="K1149" i="22" s="1"/>
  <c r="I1149" i="22"/>
  <c r="J1149" i="22" s="1"/>
  <c r="L1149" i="22"/>
  <c r="M1149" i="22"/>
  <c r="H1150" i="22"/>
  <c r="M1150" i="22" s="1"/>
  <c r="I1150" i="22"/>
  <c r="J1150" i="22"/>
  <c r="K1150" i="22"/>
  <c r="L1150" i="22"/>
  <c r="H1151" i="22"/>
  <c r="K1151" i="22" s="1"/>
  <c r="I1151" i="22"/>
  <c r="J1151" i="22" s="1"/>
  <c r="H1152" i="22"/>
  <c r="M1152" i="22" s="1"/>
  <c r="I1152" i="22"/>
  <c r="J1152" i="22"/>
  <c r="K1152" i="22"/>
  <c r="L1152" i="22"/>
  <c r="H1153" i="22"/>
  <c r="K1153" i="22" s="1"/>
  <c r="I1153" i="22"/>
  <c r="J1153" i="22" s="1"/>
  <c r="H1154" i="22"/>
  <c r="M1154" i="22" s="1"/>
  <c r="I1154" i="22"/>
  <c r="J1154" i="22"/>
  <c r="K1154" i="22"/>
  <c r="L1154" i="22"/>
  <c r="H1155" i="22"/>
  <c r="M1155" i="22" s="1"/>
  <c r="I1155" i="22"/>
  <c r="J1155" i="22"/>
  <c r="K1155" i="22"/>
  <c r="L1155" i="22"/>
  <c r="H1156" i="22"/>
  <c r="M1156" i="22" s="1"/>
  <c r="I1156" i="22"/>
  <c r="J1156" i="22"/>
  <c r="K1156" i="22"/>
  <c r="L1156" i="22"/>
  <c r="H1157" i="22"/>
  <c r="M1157" i="22" s="1"/>
  <c r="I1157" i="22"/>
  <c r="J1157" i="22"/>
  <c r="K1157" i="22"/>
  <c r="L1157" i="22"/>
  <c r="H1158" i="22"/>
  <c r="M1158" i="22" s="1"/>
  <c r="I1158" i="22"/>
  <c r="J1158" i="22"/>
  <c r="K1158" i="22"/>
  <c r="L1158" i="22"/>
  <c r="H1159" i="22"/>
  <c r="K1159" i="22" s="1"/>
  <c r="I1159" i="22"/>
  <c r="J1159" i="22"/>
  <c r="L1159" i="22"/>
  <c r="H1160" i="22"/>
  <c r="I1160" i="22"/>
  <c r="J1160" i="22"/>
  <c r="K1160" i="22"/>
  <c r="L1160" i="22"/>
  <c r="M1160" i="22"/>
  <c r="H1161" i="22"/>
  <c r="I1161" i="22"/>
  <c r="J1161" i="22" s="1"/>
  <c r="K1161" i="22"/>
  <c r="L1161" i="22"/>
  <c r="M1161" i="22"/>
  <c r="H1162" i="22"/>
  <c r="M1162" i="22" s="1"/>
  <c r="I1162" i="22"/>
  <c r="J1162" i="22"/>
  <c r="K1162" i="22"/>
  <c r="L1162" i="22"/>
  <c r="H1163" i="22"/>
  <c r="I1163" i="22"/>
  <c r="J1163" i="22"/>
  <c r="K1163" i="22"/>
  <c r="L1163" i="22"/>
  <c r="M1163" i="22"/>
  <c r="H1164" i="22"/>
  <c r="M1164" i="22" s="1"/>
  <c r="I1164" i="22"/>
  <c r="J1164" i="22" s="1"/>
  <c r="K1164" i="22"/>
  <c r="L1164" i="22"/>
  <c r="H1165" i="22"/>
  <c r="I1165" i="22"/>
  <c r="J1165" i="22"/>
  <c r="K1165" i="22"/>
  <c r="L1165" i="22"/>
  <c r="M1165" i="22"/>
  <c r="H1166" i="22"/>
  <c r="M1166" i="22" s="1"/>
  <c r="I1166" i="22"/>
  <c r="J1166" i="22" s="1"/>
  <c r="K1166" i="22"/>
  <c r="L1166" i="22"/>
  <c r="H1167" i="22"/>
  <c r="I1167" i="22"/>
  <c r="J1167" i="22"/>
  <c r="K1167" i="22"/>
  <c r="L1167" i="22"/>
  <c r="M1167" i="22"/>
  <c r="H1168" i="22"/>
  <c r="M1168" i="22" s="1"/>
  <c r="I1168" i="22"/>
  <c r="J1168" i="22" s="1"/>
  <c r="K1168" i="22"/>
  <c r="L1168" i="22"/>
  <c r="H1169" i="22"/>
  <c r="K1169" i="22" s="1"/>
  <c r="I1169" i="22"/>
  <c r="J1169" i="22"/>
  <c r="L1169" i="22"/>
  <c r="M1169" i="22"/>
  <c r="H1170" i="22"/>
  <c r="M1170" i="22" s="1"/>
  <c r="I1170" i="22"/>
  <c r="J1170" i="22" s="1"/>
  <c r="K1170" i="22"/>
  <c r="L1170" i="22"/>
  <c r="H1171" i="22"/>
  <c r="K1171" i="22" s="1"/>
  <c r="I1171" i="22"/>
  <c r="J1171" i="22"/>
  <c r="L1171" i="22"/>
  <c r="M1171" i="22"/>
  <c r="H1172" i="22"/>
  <c r="M1172" i="22" s="1"/>
  <c r="I1172" i="22"/>
  <c r="J1172" i="22" s="1"/>
  <c r="K1172" i="22"/>
  <c r="L1172" i="22"/>
  <c r="H1173" i="22"/>
  <c r="I1173" i="22"/>
  <c r="J1173" i="22"/>
  <c r="K1173" i="22"/>
  <c r="L1173" i="22"/>
  <c r="M1173" i="22"/>
  <c r="H1174" i="22"/>
  <c r="M1174" i="22" s="1"/>
  <c r="I1174" i="22"/>
  <c r="K1174" i="22"/>
  <c r="L1174" i="22"/>
  <c r="H1175" i="22"/>
  <c r="I1175" i="22"/>
  <c r="J1175" i="22"/>
  <c r="K1175" i="22"/>
  <c r="L1175" i="22"/>
  <c r="M1175" i="22"/>
  <c r="H1176" i="22"/>
  <c r="M1176" i="22" s="1"/>
  <c r="I1176" i="22"/>
  <c r="K1176" i="22"/>
  <c r="L1176" i="22"/>
  <c r="H1177" i="22"/>
  <c r="I1177" i="22"/>
  <c r="J1177" i="22"/>
  <c r="K1177" i="22"/>
  <c r="L1177" i="22"/>
  <c r="M1177" i="22"/>
  <c r="H1178" i="22"/>
  <c r="M1178" i="22" s="1"/>
  <c r="I1178" i="22"/>
  <c r="K1178" i="22"/>
  <c r="L1178" i="22"/>
  <c r="H1179" i="22"/>
  <c r="I1179" i="22"/>
  <c r="J1179" i="22"/>
  <c r="K1179" i="22"/>
  <c r="L1179" i="22"/>
  <c r="M1179" i="22"/>
  <c r="E1180" i="22"/>
  <c r="K1180" i="22" s="1"/>
  <c r="F1180" i="22"/>
  <c r="L1180" i="22" s="1"/>
  <c r="G1180" i="22"/>
  <c r="M1180" i="22" s="1"/>
  <c r="H1180" i="22"/>
  <c r="I1180" i="22"/>
  <c r="J1180" i="22" s="1"/>
  <c r="C18" i="21"/>
  <c r="E28" i="21"/>
  <c r="E47" i="21" s="1"/>
  <c r="G28" i="21"/>
  <c r="H28" i="21"/>
  <c r="E29" i="21"/>
  <c r="I29" i="21" s="1"/>
  <c r="G29" i="21"/>
  <c r="H29" i="21" s="1"/>
  <c r="E30" i="21"/>
  <c r="G30" i="21"/>
  <c r="H30" i="21"/>
  <c r="I30" i="21"/>
  <c r="J30" i="21"/>
  <c r="E31" i="21"/>
  <c r="J31" i="21" s="1"/>
  <c r="G31" i="21"/>
  <c r="H31" i="21"/>
  <c r="I31" i="21"/>
  <c r="E32" i="21"/>
  <c r="G32" i="21"/>
  <c r="H32" i="21" s="1"/>
  <c r="I32" i="21"/>
  <c r="J32" i="21"/>
  <c r="E33" i="21"/>
  <c r="G33" i="21"/>
  <c r="H33" i="21" s="1"/>
  <c r="J33" i="21"/>
  <c r="E34" i="21"/>
  <c r="I34" i="21" s="1"/>
  <c r="G34" i="21"/>
  <c r="H34" i="21" s="1"/>
  <c r="E35" i="21"/>
  <c r="J35" i="21" s="1"/>
  <c r="G35" i="21"/>
  <c r="H35" i="21" s="1"/>
  <c r="E36" i="21"/>
  <c r="I36" i="21" s="1"/>
  <c r="G36" i="21"/>
  <c r="H36" i="21"/>
  <c r="E37" i="21"/>
  <c r="G37" i="21"/>
  <c r="H37" i="21"/>
  <c r="I37" i="21"/>
  <c r="J37" i="21"/>
  <c r="E38" i="21"/>
  <c r="G38" i="21"/>
  <c r="H38" i="21"/>
  <c r="I38" i="21"/>
  <c r="J38" i="21"/>
  <c r="E39" i="21"/>
  <c r="G39" i="21"/>
  <c r="H39" i="21"/>
  <c r="I39" i="21"/>
  <c r="J39" i="21"/>
  <c r="E40" i="21"/>
  <c r="I40" i="21" s="1"/>
  <c r="G40" i="21"/>
  <c r="H40" i="21"/>
  <c r="E41" i="21"/>
  <c r="I41" i="21" s="1"/>
  <c r="G41" i="21"/>
  <c r="H41" i="21" s="1"/>
  <c r="E42" i="21"/>
  <c r="G42" i="21"/>
  <c r="H42" i="21"/>
  <c r="I42" i="21"/>
  <c r="J42" i="21"/>
  <c r="E43" i="21"/>
  <c r="G43" i="21"/>
  <c r="H43" i="21"/>
  <c r="I43" i="21"/>
  <c r="J43" i="21"/>
  <c r="E44" i="21"/>
  <c r="I44" i="21" s="1"/>
  <c r="G44" i="21"/>
  <c r="H44" i="21" s="1"/>
  <c r="J44" i="21"/>
  <c r="E45" i="21"/>
  <c r="G45" i="21"/>
  <c r="H45" i="21" s="1"/>
  <c r="J45" i="21"/>
  <c r="E46" i="21"/>
  <c r="I46" i="21" s="1"/>
  <c r="G46" i="21"/>
  <c r="H46" i="21" s="1"/>
  <c r="C47" i="21"/>
  <c r="D47" i="21"/>
  <c r="F47" i="21"/>
  <c r="C15" i="21" s="1"/>
  <c r="E55" i="21"/>
  <c r="G55" i="21"/>
  <c r="H55" i="21" s="1"/>
  <c r="I55" i="21"/>
  <c r="J55" i="21"/>
  <c r="E56" i="21"/>
  <c r="E74" i="21" s="1"/>
  <c r="G56" i="21"/>
  <c r="H56" i="21"/>
  <c r="E57" i="21"/>
  <c r="I57" i="21" s="1"/>
  <c r="G57" i="21"/>
  <c r="H57" i="21" s="1"/>
  <c r="E58" i="21"/>
  <c r="G58" i="21"/>
  <c r="H58" i="21"/>
  <c r="I58" i="21"/>
  <c r="J58" i="21"/>
  <c r="E59" i="21"/>
  <c r="J59" i="21" s="1"/>
  <c r="G59" i="21"/>
  <c r="H59" i="21"/>
  <c r="I59" i="21"/>
  <c r="E60" i="21"/>
  <c r="G60" i="21"/>
  <c r="H60" i="21"/>
  <c r="I60" i="21"/>
  <c r="J60" i="21"/>
  <c r="E61" i="21"/>
  <c r="I61" i="21" s="1"/>
  <c r="G61" i="21"/>
  <c r="H61" i="21" s="1"/>
  <c r="J61" i="21"/>
  <c r="E62" i="21"/>
  <c r="I62" i="21" s="1"/>
  <c r="G62" i="21"/>
  <c r="H62" i="21" s="1"/>
  <c r="E63" i="21"/>
  <c r="G63" i="21"/>
  <c r="H63" i="21" s="1"/>
  <c r="J63" i="21"/>
  <c r="E64" i="21"/>
  <c r="G64" i="21"/>
  <c r="I64" i="21" s="1"/>
  <c r="H64" i="21"/>
  <c r="J64" i="21"/>
  <c r="E65" i="21"/>
  <c r="G65" i="21"/>
  <c r="H65" i="21" s="1"/>
  <c r="I65" i="21"/>
  <c r="J65" i="21"/>
  <c r="E66" i="21"/>
  <c r="G66" i="21"/>
  <c r="H66" i="21" s="1"/>
  <c r="I66" i="21"/>
  <c r="J66" i="21"/>
  <c r="E67" i="21"/>
  <c r="I67" i="21" s="1"/>
  <c r="G67" i="21"/>
  <c r="H67" i="21"/>
  <c r="J67" i="21"/>
  <c r="E68" i="21"/>
  <c r="I68" i="21" s="1"/>
  <c r="G68" i="21"/>
  <c r="H68" i="21"/>
  <c r="E69" i="21"/>
  <c r="I69" i="21" s="1"/>
  <c r="G69" i="21"/>
  <c r="H69" i="21" s="1"/>
  <c r="E70" i="21"/>
  <c r="G70" i="21"/>
  <c r="I70" i="21" s="1"/>
  <c r="H70" i="21"/>
  <c r="J70" i="21"/>
  <c r="E71" i="21"/>
  <c r="G71" i="21"/>
  <c r="H71" i="21"/>
  <c r="I71" i="21"/>
  <c r="J71" i="21"/>
  <c r="E72" i="21"/>
  <c r="I72" i="21" s="1"/>
  <c r="G72" i="21"/>
  <c r="H72" i="21" s="1"/>
  <c r="J72" i="21"/>
  <c r="E73" i="21"/>
  <c r="G73" i="21"/>
  <c r="H73" i="21" s="1"/>
  <c r="J73" i="21"/>
  <c r="C74" i="21"/>
  <c r="J74" i="21" s="1"/>
  <c r="D74" i="21"/>
  <c r="F74" i="21"/>
  <c r="E85" i="21"/>
  <c r="G85" i="21" s="1"/>
  <c r="I85" i="21"/>
  <c r="E86" i="21"/>
  <c r="G86" i="21" s="1"/>
  <c r="E87" i="21"/>
  <c r="G87" i="21" s="1"/>
  <c r="H87" i="21" s="1"/>
  <c r="C88" i="21"/>
  <c r="D88" i="21"/>
  <c r="F88" i="21"/>
  <c r="E103" i="21"/>
  <c r="G103" i="21" s="1"/>
  <c r="I103" i="21"/>
  <c r="E104" i="21"/>
  <c r="G104" i="21"/>
  <c r="H104" i="21" s="1"/>
  <c r="I104" i="21"/>
  <c r="E105" i="21"/>
  <c r="H105" i="21" s="1"/>
  <c r="G105" i="21"/>
  <c r="C106" i="21"/>
  <c r="D106" i="21"/>
  <c r="F106" i="21"/>
  <c r="Q1076" i="5"/>
  <c r="R1076" i="5"/>
  <c r="O1077" i="5"/>
  <c r="P1076" i="5"/>
  <c r="O1076" i="5"/>
  <c r="H1076" i="5"/>
  <c r="I1076" i="5"/>
  <c r="J1076" i="5"/>
  <c r="K1076" i="5"/>
  <c r="L1076" i="5"/>
  <c r="M1076" i="5"/>
  <c r="G1076" i="5"/>
  <c r="A1062" i="5"/>
  <c r="A1063" i="5"/>
  <c r="A1064" i="5"/>
  <c r="A1065" i="5"/>
  <c r="A1066" i="5"/>
  <c r="A1067" i="5"/>
  <c r="A1068" i="5"/>
  <c r="A1069" i="5"/>
  <c r="A1070" i="5"/>
  <c r="A1071" i="5"/>
  <c r="A1072" i="5"/>
  <c r="A1073" i="5"/>
  <c r="M1062" i="5"/>
  <c r="M1063" i="5"/>
  <c r="M1064" i="5"/>
  <c r="M1065" i="5"/>
  <c r="M1066" i="5"/>
  <c r="M1067" i="5"/>
  <c r="M1068" i="5"/>
  <c r="M1069" i="5"/>
  <c r="M1070" i="5"/>
  <c r="M1071" i="5"/>
  <c r="M1072" i="5"/>
  <c r="M1073" i="5"/>
  <c r="N1062" i="5"/>
  <c r="N1063" i="5"/>
  <c r="Q1063" i="5" s="1"/>
  <c r="N1064" i="5"/>
  <c r="N1065" i="5"/>
  <c r="N1066" i="5"/>
  <c r="N1067" i="5"/>
  <c r="N1068" i="5"/>
  <c r="N1069" i="5"/>
  <c r="Q1069" i="5" s="1"/>
  <c r="N1070" i="5"/>
  <c r="N1071" i="5"/>
  <c r="N1072" i="5"/>
  <c r="N1073" i="5"/>
  <c r="O1062" i="5"/>
  <c r="O1063" i="5"/>
  <c r="O1064" i="5"/>
  <c r="O1065" i="5"/>
  <c r="O1066" i="5"/>
  <c r="O1067" i="5"/>
  <c r="O1068" i="5"/>
  <c r="O1069" i="5"/>
  <c r="O1070" i="5"/>
  <c r="O1071" i="5"/>
  <c r="O1072" i="5"/>
  <c r="O1073" i="5"/>
  <c r="P1062" i="5"/>
  <c r="P1063" i="5"/>
  <c r="P1064" i="5"/>
  <c r="P1065" i="5"/>
  <c r="P1066" i="5"/>
  <c r="P1067" i="5"/>
  <c r="P1068" i="5"/>
  <c r="P1069" i="5"/>
  <c r="P1070" i="5"/>
  <c r="P1071" i="5"/>
  <c r="P1072" i="5"/>
  <c r="P1073" i="5"/>
  <c r="Q1062" i="5"/>
  <c r="Q1064" i="5"/>
  <c r="Q1065" i="5"/>
  <c r="Q1066" i="5"/>
  <c r="Q1067" i="5"/>
  <c r="Q1068" i="5"/>
  <c r="Q1070" i="5"/>
  <c r="Q1071" i="5"/>
  <c r="Q1072" i="5"/>
  <c r="Q1073" i="5"/>
  <c r="R1062" i="5"/>
  <c r="R1063" i="5"/>
  <c r="R1064" i="5"/>
  <c r="R1065" i="5"/>
  <c r="R1066" i="5"/>
  <c r="R1067" i="5"/>
  <c r="R1068" i="5"/>
  <c r="R1069" i="5"/>
  <c r="R1070" i="5"/>
  <c r="R1071" i="5"/>
  <c r="R1072" i="5"/>
  <c r="R1073" i="5"/>
  <c r="S1062" i="5"/>
  <c r="S1063" i="5"/>
  <c r="S1064" i="5"/>
  <c r="S1065" i="5"/>
  <c r="S1066" i="5"/>
  <c r="S1067" i="5"/>
  <c r="S1068" i="5"/>
  <c r="S1069" i="5"/>
  <c r="S1070" i="5"/>
  <c r="S1071" i="5"/>
  <c r="S1072" i="5"/>
  <c r="S1073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1052" i="5"/>
  <c r="A1053" i="5"/>
  <c r="A1054" i="5"/>
  <c r="A1055" i="5"/>
  <c r="A1056" i="5"/>
  <c r="A1057" i="5"/>
  <c r="A1058" i="5"/>
  <c r="A1059" i="5"/>
  <c r="A1060" i="5"/>
  <c r="A1061" i="5"/>
  <c r="M1017" i="5"/>
  <c r="M1018" i="5"/>
  <c r="O1018" i="5" s="1"/>
  <c r="M1019" i="5"/>
  <c r="P1019" i="5" s="1"/>
  <c r="M1020" i="5"/>
  <c r="M1021" i="5"/>
  <c r="O1021" i="5" s="1"/>
  <c r="M1022" i="5"/>
  <c r="O1022" i="5" s="1"/>
  <c r="M1023" i="5"/>
  <c r="O1023" i="5" s="1"/>
  <c r="M1024" i="5"/>
  <c r="O1024" i="5" s="1"/>
  <c r="M1025" i="5"/>
  <c r="O1025" i="5" s="1"/>
  <c r="M1026" i="5"/>
  <c r="O1026" i="5" s="1"/>
  <c r="M1027" i="5"/>
  <c r="P1027" i="5" s="1"/>
  <c r="M1028" i="5"/>
  <c r="O1028" i="5" s="1"/>
  <c r="M1029" i="5"/>
  <c r="M1030" i="5"/>
  <c r="O1030" i="5" s="1"/>
  <c r="M1031" i="5"/>
  <c r="P1031" i="5" s="1"/>
  <c r="M1032" i="5"/>
  <c r="P1032" i="5" s="1"/>
  <c r="M1033" i="5"/>
  <c r="P1033" i="5" s="1"/>
  <c r="M1034" i="5"/>
  <c r="P1034" i="5" s="1"/>
  <c r="M1035" i="5"/>
  <c r="P1035" i="5" s="1"/>
  <c r="M1036" i="5"/>
  <c r="M1037" i="5"/>
  <c r="O1037" i="5" s="1"/>
  <c r="M1038" i="5"/>
  <c r="O1038" i="5" s="1"/>
  <c r="M1039" i="5"/>
  <c r="O1039" i="5" s="1"/>
  <c r="M1040" i="5"/>
  <c r="O1040" i="5" s="1"/>
  <c r="M1041" i="5"/>
  <c r="M1042" i="5"/>
  <c r="O1042" i="5" s="1"/>
  <c r="M1043" i="5"/>
  <c r="P1043" i="5" s="1"/>
  <c r="M1044" i="5"/>
  <c r="O1044" i="5" s="1"/>
  <c r="M1045" i="5"/>
  <c r="P1045" i="5" s="1"/>
  <c r="M1046" i="5"/>
  <c r="P1046" i="5" s="1"/>
  <c r="M1047" i="5"/>
  <c r="P1047" i="5" s="1"/>
  <c r="M1048" i="5"/>
  <c r="P1048" i="5" s="1"/>
  <c r="M1049" i="5"/>
  <c r="P1049" i="5" s="1"/>
  <c r="M1050" i="5"/>
  <c r="O1050" i="5" s="1"/>
  <c r="M1051" i="5"/>
  <c r="P1051" i="5" s="1"/>
  <c r="M1052" i="5"/>
  <c r="O1052" i="5" s="1"/>
  <c r="M1053" i="5"/>
  <c r="P1053" i="5" s="1"/>
  <c r="M1054" i="5"/>
  <c r="O1054" i="5" s="1"/>
  <c r="M1055" i="5"/>
  <c r="P1055" i="5" s="1"/>
  <c r="M1056" i="5"/>
  <c r="M1057" i="5"/>
  <c r="P1057" i="5" s="1"/>
  <c r="M1058" i="5"/>
  <c r="P1058" i="5" s="1"/>
  <c r="M1059" i="5"/>
  <c r="P1059" i="5" s="1"/>
  <c r="M1060" i="5"/>
  <c r="P1060" i="5" s="1"/>
  <c r="M1061" i="5"/>
  <c r="P1061" i="5" s="1"/>
  <c r="N1017" i="5"/>
  <c r="Q1017" i="5" s="1"/>
  <c r="N1018" i="5"/>
  <c r="Q1018" i="5" s="1"/>
  <c r="N1019" i="5"/>
  <c r="Q1019" i="5" s="1"/>
  <c r="N1020" i="5"/>
  <c r="Q1020" i="5" s="1"/>
  <c r="N1021" i="5"/>
  <c r="R1021" i="5" s="1"/>
  <c r="N1022" i="5"/>
  <c r="Q1022" i="5" s="1"/>
  <c r="N1023" i="5"/>
  <c r="R1023" i="5" s="1"/>
  <c r="N1024" i="5"/>
  <c r="R1024" i="5" s="1"/>
  <c r="N1025" i="5"/>
  <c r="R1025" i="5" s="1"/>
  <c r="N1026" i="5"/>
  <c r="R1026" i="5" s="1"/>
  <c r="N1027" i="5"/>
  <c r="N1028" i="5"/>
  <c r="R1028" i="5" s="1"/>
  <c r="N1029" i="5"/>
  <c r="Q1029" i="5" s="1"/>
  <c r="N1030" i="5"/>
  <c r="Q1030" i="5" s="1"/>
  <c r="N1031" i="5"/>
  <c r="Q1031" i="5" s="1"/>
  <c r="N1032" i="5"/>
  <c r="N1033" i="5"/>
  <c r="R1033" i="5" s="1"/>
  <c r="N1034" i="5"/>
  <c r="Q1034" i="5" s="1"/>
  <c r="N1035" i="5"/>
  <c r="Q1035" i="5" s="1"/>
  <c r="N1036" i="5"/>
  <c r="Q1036" i="5" s="1"/>
  <c r="N1037" i="5"/>
  <c r="Q1037" i="5" s="1"/>
  <c r="N1038" i="5"/>
  <c r="Q1038" i="5" s="1"/>
  <c r="N1039" i="5"/>
  <c r="Q1039" i="5" s="1"/>
  <c r="N1040" i="5"/>
  <c r="Q1040" i="5" s="1"/>
  <c r="N1041" i="5"/>
  <c r="Q1041" i="5" s="1"/>
  <c r="N1042" i="5"/>
  <c r="N1043" i="5"/>
  <c r="Q1043" i="5" s="1"/>
  <c r="N1044" i="5"/>
  <c r="Q1044" i="5" s="1"/>
  <c r="N1045" i="5"/>
  <c r="R1045" i="5" s="1"/>
  <c r="N1046" i="5"/>
  <c r="Q1046" i="5" s="1"/>
  <c r="N1047" i="5"/>
  <c r="R1047" i="5" s="1"/>
  <c r="N1048" i="5"/>
  <c r="Q1048" i="5" s="1"/>
  <c r="N1049" i="5"/>
  <c r="Q1049" i="5" s="1"/>
  <c r="N1050" i="5"/>
  <c r="Q1050" i="5" s="1"/>
  <c r="N1051" i="5"/>
  <c r="Q1051" i="5" s="1"/>
  <c r="N1052" i="5"/>
  <c r="Q1052" i="5" s="1"/>
  <c r="N1053" i="5"/>
  <c r="Q1053" i="5" s="1"/>
  <c r="N1054" i="5"/>
  <c r="N1055" i="5"/>
  <c r="Q1055" i="5" s="1"/>
  <c r="N1056" i="5"/>
  <c r="Q1056" i="5" s="1"/>
  <c r="N1057" i="5"/>
  <c r="R1057" i="5" s="1"/>
  <c r="N1058" i="5"/>
  <c r="Q1058" i="5" s="1"/>
  <c r="N1059" i="5"/>
  <c r="R1059" i="5" s="1"/>
  <c r="N1060" i="5"/>
  <c r="Q1060" i="5" s="1"/>
  <c r="N1061" i="5"/>
  <c r="R1061" i="5" s="1"/>
  <c r="O1017" i="5"/>
  <c r="O1020" i="5"/>
  <c r="O1027" i="5"/>
  <c r="O1029" i="5"/>
  <c r="O1032" i="5"/>
  <c r="O1034" i="5"/>
  <c r="O1035" i="5"/>
  <c r="O1036" i="5"/>
  <c r="O1041" i="5"/>
  <c r="O1051" i="5"/>
  <c r="O1056" i="5"/>
  <c r="P1017" i="5"/>
  <c r="P1020" i="5"/>
  <c r="P1022" i="5"/>
  <c r="P1023" i="5"/>
  <c r="P1024" i="5"/>
  <c r="P1029" i="5"/>
  <c r="P1036" i="5"/>
  <c r="P1039" i="5"/>
  <c r="P1041" i="5"/>
  <c r="P1044" i="5"/>
  <c r="P1054" i="5"/>
  <c r="P1056" i="5"/>
  <c r="Q1023" i="5"/>
  <c r="Q1025" i="5"/>
  <c r="Q1026" i="5"/>
  <c r="Q1027" i="5"/>
  <c r="Q1032" i="5"/>
  <c r="Q1042" i="5"/>
  <c r="Q1045" i="5"/>
  <c r="Q1047" i="5"/>
  <c r="Q1054" i="5"/>
  <c r="Q1059" i="5"/>
  <c r="Q1061" i="5"/>
  <c r="R1018" i="5"/>
  <c r="R1019" i="5"/>
  <c r="R1020" i="5"/>
  <c r="R1022" i="5"/>
  <c r="R1027" i="5"/>
  <c r="R1030" i="5"/>
  <c r="R1031" i="5"/>
  <c r="R1032" i="5"/>
  <c r="R1034" i="5"/>
  <c r="R1039" i="5"/>
  <c r="R1041" i="5"/>
  <c r="R1042" i="5"/>
  <c r="R1043" i="5"/>
  <c r="R1046" i="5"/>
  <c r="R1051" i="5"/>
  <c r="R1054" i="5"/>
  <c r="R1055" i="5"/>
  <c r="R1056" i="5"/>
  <c r="S1017" i="5"/>
  <c r="S1018" i="5"/>
  <c r="S1019" i="5"/>
  <c r="S1020" i="5"/>
  <c r="S1021" i="5"/>
  <c r="S1022" i="5"/>
  <c r="S1023" i="5"/>
  <c r="S1024" i="5"/>
  <c r="S1025" i="5"/>
  <c r="S1026" i="5"/>
  <c r="S1027" i="5"/>
  <c r="S1028" i="5"/>
  <c r="S1029" i="5"/>
  <c r="S1030" i="5"/>
  <c r="S1031" i="5"/>
  <c r="S1032" i="5"/>
  <c r="S1033" i="5"/>
  <c r="S1034" i="5"/>
  <c r="S1035" i="5"/>
  <c r="S1036" i="5"/>
  <c r="S1037" i="5"/>
  <c r="S1038" i="5"/>
  <c r="S1039" i="5"/>
  <c r="S1040" i="5"/>
  <c r="S1041" i="5"/>
  <c r="S1042" i="5"/>
  <c r="S1043" i="5"/>
  <c r="S1044" i="5"/>
  <c r="S1045" i="5"/>
  <c r="S1046" i="5"/>
  <c r="S1047" i="5"/>
  <c r="S1048" i="5"/>
  <c r="S1049" i="5"/>
  <c r="S1050" i="5"/>
  <c r="S1051" i="5"/>
  <c r="S1052" i="5"/>
  <c r="S1053" i="5"/>
  <c r="S1054" i="5"/>
  <c r="S1055" i="5"/>
  <c r="S1056" i="5"/>
  <c r="S1057" i="5"/>
  <c r="S1058" i="5"/>
  <c r="S1059" i="5"/>
  <c r="S1060" i="5"/>
  <c r="S1061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M1005" i="5"/>
  <c r="P1005" i="5" s="1"/>
  <c r="M1006" i="5"/>
  <c r="M1007" i="5"/>
  <c r="M1008" i="5"/>
  <c r="P1008" i="5" s="1"/>
  <c r="M1009" i="5"/>
  <c r="P1009" i="5" s="1"/>
  <c r="M1010" i="5"/>
  <c r="P1010" i="5" s="1"/>
  <c r="M1011" i="5"/>
  <c r="P1011" i="5" s="1"/>
  <c r="M1012" i="5"/>
  <c r="M1013" i="5"/>
  <c r="O1013" i="5" s="1"/>
  <c r="M1014" i="5"/>
  <c r="M1015" i="5"/>
  <c r="M1016" i="5"/>
  <c r="N1005" i="5"/>
  <c r="R1005" i="5" s="1"/>
  <c r="N1006" i="5"/>
  <c r="N1007" i="5"/>
  <c r="R1007" i="5" s="1"/>
  <c r="N1008" i="5"/>
  <c r="R1008" i="5" s="1"/>
  <c r="N1009" i="5"/>
  <c r="R1009" i="5" s="1"/>
  <c r="N1010" i="5"/>
  <c r="R1010" i="5" s="1"/>
  <c r="N1011" i="5"/>
  <c r="R1011" i="5" s="1"/>
  <c r="N1012" i="5"/>
  <c r="R1012" i="5" s="1"/>
  <c r="N1013" i="5"/>
  <c r="R1013" i="5" s="1"/>
  <c r="N1014" i="5"/>
  <c r="R1014" i="5" s="1"/>
  <c r="N1015" i="5"/>
  <c r="Q1015" i="5" s="1"/>
  <c r="N1016" i="5"/>
  <c r="R1016" i="5" s="1"/>
  <c r="O1005" i="5"/>
  <c r="O1006" i="5"/>
  <c r="O1007" i="5"/>
  <c r="O1008" i="5"/>
  <c r="O1009" i="5"/>
  <c r="O1010" i="5"/>
  <c r="O1012" i="5"/>
  <c r="O1014" i="5"/>
  <c r="O1015" i="5"/>
  <c r="O1016" i="5"/>
  <c r="P1006" i="5"/>
  <c r="P1007" i="5"/>
  <c r="P1012" i="5"/>
  <c r="P1013" i="5"/>
  <c r="P1014" i="5"/>
  <c r="P1015" i="5"/>
  <c r="P1016" i="5"/>
  <c r="Q1006" i="5"/>
  <c r="Q1007" i="5"/>
  <c r="Q1008" i="5"/>
  <c r="Q1011" i="5"/>
  <c r="Q1012" i="5"/>
  <c r="Q1013" i="5"/>
  <c r="R1006" i="5"/>
  <c r="S1005" i="5"/>
  <c r="S1006" i="5"/>
  <c r="S1007" i="5"/>
  <c r="S1008" i="5"/>
  <c r="S1009" i="5"/>
  <c r="S1010" i="5"/>
  <c r="S1011" i="5"/>
  <c r="S1012" i="5"/>
  <c r="S1013" i="5"/>
  <c r="S1014" i="5"/>
  <c r="S1015" i="5"/>
  <c r="S1016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M978" i="5"/>
  <c r="O978" i="5" s="1"/>
  <c r="M979" i="5"/>
  <c r="O979" i="5" s="1"/>
  <c r="M980" i="5"/>
  <c r="O980" i="5" s="1"/>
  <c r="M981" i="5"/>
  <c r="M982" i="5"/>
  <c r="P982" i="5" s="1"/>
  <c r="M983" i="5"/>
  <c r="O983" i="5" s="1"/>
  <c r="M984" i="5"/>
  <c r="M985" i="5"/>
  <c r="O985" i="5" s="1"/>
  <c r="M986" i="5"/>
  <c r="O986" i="5" s="1"/>
  <c r="M987" i="5"/>
  <c r="O987" i="5" s="1"/>
  <c r="M988" i="5"/>
  <c r="O988" i="5" s="1"/>
  <c r="M989" i="5"/>
  <c r="P989" i="5" s="1"/>
  <c r="M990" i="5"/>
  <c r="O990" i="5" s="1"/>
  <c r="M991" i="5"/>
  <c r="P991" i="5" s="1"/>
  <c r="M992" i="5"/>
  <c r="P992" i="5" s="1"/>
  <c r="M993" i="5"/>
  <c r="M994" i="5"/>
  <c r="P994" i="5" s="1"/>
  <c r="M995" i="5"/>
  <c r="O995" i="5" s="1"/>
  <c r="M996" i="5"/>
  <c r="M997" i="5"/>
  <c r="O997" i="5" s="1"/>
  <c r="M998" i="5"/>
  <c r="O998" i="5" s="1"/>
  <c r="M999" i="5"/>
  <c r="O999" i="5" s="1"/>
  <c r="M1000" i="5"/>
  <c r="O1000" i="5" s="1"/>
  <c r="M1001" i="5"/>
  <c r="P1001" i="5" s="1"/>
  <c r="M1002" i="5"/>
  <c r="O1002" i="5" s="1"/>
  <c r="M1003" i="5"/>
  <c r="P1003" i="5" s="1"/>
  <c r="M1004" i="5"/>
  <c r="P1004" i="5" s="1"/>
  <c r="N978" i="5"/>
  <c r="Q978" i="5" s="1"/>
  <c r="N979" i="5"/>
  <c r="Q979" i="5" s="1"/>
  <c r="N980" i="5"/>
  <c r="Q980" i="5" s="1"/>
  <c r="N981" i="5"/>
  <c r="N982" i="5"/>
  <c r="Q982" i="5" s="1"/>
  <c r="N983" i="5"/>
  <c r="R983" i="5" s="1"/>
  <c r="N984" i="5"/>
  <c r="Q984" i="5" s="1"/>
  <c r="N985" i="5"/>
  <c r="Q985" i="5" s="1"/>
  <c r="N986" i="5"/>
  <c r="R986" i="5" s="1"/>
  <c r="N987" i="5"/>
  <c r="R987" i="5" s="1"/>
  <c r="N988" i="5"/>
  <c r="R988" i="5" s="1"/>
  <c r="N989" i="5"/>
  <c r="R989" i="5" s="1"/>
  <c r="N990" i="5"/>
  <c r="Q990" i="5" s="1"/>
  <c r="N991" i="5"/>
  <c r="R991" i="5" s="1"/>
  <c r="N992" i="5"/>
  <c r="Q992" i="5" s="1"/>
  <c r="N993" i="5"/>
  <c r="N994" i="5"/>
  <c r="Q994" i="5" s="1"/>
  <c r="N995" i="5"/>
  <c r="R995" i="5" s="1"/>
  <c r="N996" i="5"/>
  <c r="Q996" i="5" s="1"/>
  <c r="N997" i="5"/>
  <c r="Q997" i="5" s="1"/>
  <c r="N998" i="5"/>
  <c r="Q998" i="5" s="1"/>
  <c r="N999" i="5"/>
  <c r="R999" i="5" s="1"/>
  <c r="N1000" i="5"/>
  <c r="Q1000" i="5" s="1"/>
  <c r="N1001" i="5"/>
  <c r="Q1001" i="5" s="1"/>
  <c r="N1002" i="5"/>
  <c r="Q1002" i="5" s="1"/>
  <c r="N1003" i="5"/>
  <c r="R1003" i="5" s="1"/>
  <c r="N1004" i="5"/>
  <c r="Q1004" i="5" s="1"/>
  <c r="O981" i="5"/>
  <c r="O984" i="5"/>
  <c r="O991" i="5"/>
  <c r="O993" i="5"/>
  <c r="O996" i="5"/>
  <c r="P979" i="5"/>
  <c r="P981" i="5"/>
  <c r="P984" i="5"/>
  <c r="P988" i="5"/>
  <c r="P993" i="5"/>
  <c r="P996" i="5"/>
  <c r="Q981" i="5"/>
  <c r="Q983" i="5"/>
  <c r="Q993" i="5"/>
  <c r="R978" i="5"/>
  <c r="R980" i="5"/>
  <c r="R981" i="5"/>
  <c r="R982" i="5"/>
  <c r="R990" i="5"/>
  <c r="R993" i="5"/>
  <c r="R994" i="5"/>
  <c r="R1002" i="5"/>
  <c r="S978" i="5"/>
  <c r="S979" i="5"/>
  <c r="S980" i="5"/>
  <c r="S981" i="5"/>
  <c r="S982" i="5"/>
  <c r="S983" i="5"/>
  <c r="S984" i="5"/>
  <c r="S985" i="5"/>
  <c r="S986" i="5"/>
  <c r="S987" i="5"/>
  <c r="S988" i="5"/>
  <c r="S989" i="5"/>
  <c r="S990" i="5"/>
  <c r="S991" i="5"/>
  <c r="S992" i="5"/>
  <c r="S993" i="5"/>
  <c r="S994" i="5"/>
  <c r="S995" i="5"/>
  <c r="S996" i="5"/>
  <c r="S997" i="5"/>
  <c r="S998" i="5"/>
  <c r="S999" i="5"/>
  <c r="S1000" i="5"/>
  <c r="S1001" i="5"/>
  <c r="S1002" i="5"/>
  <c r="S1003" i="5"/>
  <c r="S1004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M957" i="5"/>
  <c r="O957" i="5" s="1"/>
  <c r="M958" i="5"/>
  <c r="P958" i="5" s="1"/>
  <c r="M959" i="5"/>
  <c r="O959" i="5" s="1"/>
  <c r="M960" i="5"/>
  <c r="P960" i="5" s="1"/>
  <c r="M961" i="5"/>
  <c r="P961" i="5" s="1"/>
  <c r="M962" i="5"/>
  <c r="P962" i="5" s="1"/>
  <c r="M963" i="5"/>
  <c r="O963" i="5" s="1"/>
  <c r="M964" i="5"/>
  <c r="O964" i="5" s="1"/>
  <c r="M965" i="5"/>
  <c r="O965" i="5" s="1"/>
  <c r="M966" i="5"/>
  <c r="P966" i="5" s="1"/>
  <c r="M967" i="5"/>
  <c r="P967" i="5" s="1"/>
  <c r="M968" i="5"/>
  <c r="P968" i="5" s="1"/>
  <c r="M969" i="5"/>
  <c r="P969" i="5" s="1"/>
  <c r="M970" i="5"/>
  <c r="P970" i="5" s="1"/>
  <c r="M971" i="5"/>
  <c r="P971" i="5" s="1"/>
  <c r="M972" i="5"/>
  <c r="P972" i="5" s="1"/>
  <c r="M973" i="5"/>
  <c r="P973" i="5" s="1"/>
  <c r="M974" i="5"/>
  <c r="O974" i="5" s="1"/>
  <c r="M975" i="5"/>
  <c r="P975" i="5" s="1"/>
  <c r="M976" i="5"/>
  <c r="P976" i="5" s="1"/>
  <c r="M977" i="5"/>
  <c r="O977" i="5" s="1"/>
  <c r="N957" i="5"/>
  <c r="Q957" i="5" s="1"/>
  <c r="N958" i="5"/>
  <c r="Q958" i="5" s="1"/>
  <c r="N959" i="5"/>
  <c r="Q959" i="5" s="1"/>
  <c r="N960" i="5"/>
  <c r="Q960" i="5" s="1"/>
  <c r="N961" i="5"/>
  <c r="R961" i="5" s="1"/>
  <c r="N962" i="5"/>
  <c r="R962" i="5" s="1"/>
  <c r="N963" i="5"/>
  <c r="Q963" i="5" s="1"/>
  <c r="N964" i="5"/>
  <c r="Q964" i="5" s="1"/>
  <c r="N965" i="5"/>
  <c r="Q965" i="5" s="1"/>
  <c r="N966" i="5"/>
  <c r="Q966" i="5" s="1"/>
  <c r="N967" i="5"/>
  <c r="Q967" i="5" s="1"/>
  <c r="N968" i="5"/>
  <c r="Q968" i="5" s="1"/>
  <c r="N969" i="5"/>
  <c r="Q969" i="5" s="1"/>
  <c r="N970" i="5"/>
  <c r="Q970" i="5" s="1"/>
  <c r="N971" i="5"/>
  <c r="Q971" i="5" s="1"/>
  <c r="N972" i="5"/>
  <c r="R972" i="5" s="1"/>
  <c r="N973" i="5"/>
  <c r="R973" i="5" s="1"/>
  <c r="N974" i="5"/>
  <c r="R974" i="5" s="1"/>
  <c r="N975" i="5"/>
  <c r="Q975" i="5" s="1"/>
  <c r="N976" i="5"/>
  <c r="Q976" i="5" s="1"/>
  <c r="N977" i="5"/>
  <c r="Q977" i="5" s="1"/>
  <c r="O971" i="5"/>
  <c r="P959" i="5"/>
  <c r="S957" i="5"/>
  <c r="S958" i="5"/>
  <c r="S959" i="5"/>
  <c r="S960" i="5"/>
  <c r="S961" i="5"/>
  <c r="S962" i="5"/>
  <c r="S963" i="5"/>
  <c r="S964" i="5"/>
  <c r="S965" i="5"/>
  <c r="S966" i="5"/>
  <c r="S967" i="5"/>
  <c r="S968" i="5"/>
  <c r="S969" i="5"/>
  <c r="S970" i="5"/>
  <c r="S971" i="5"/>
  <c r="S972" i="5"/>
  <c r="S973" i="5"/>
  <c r="S974" i="5"/>
  <c r="S975" i="5"/>
  <c r="S976" i="5"/>
  <c r="S977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M945" i="5"/>
  <c r="P945" i="5" s="1"/>
  <c r="M946" i="5"/>
  <c r="P946" i="5" s="1"/>
  <c r="M947" i="5"/>
  <c r="P947" i="5" s="1"/>
  <c r="M948" i="5"/>
  <c r="P948" i="5" s="1"/>
  <c r="M949" i="5"/>
  <c r="P949" i="5" s="1"/>
  <c r="M950" i="5"/>
  <c r="P950" i="5" s="1"/>
  <c r="M951" i="5"/>
  <c r="P951" i="5" s="1"/>
  <c r="M952" i="5"/>
  <c r="P952" i="5" s="1"/>
  <c r="M953" i="5"/>
  <c r="O953" i="5" s="1"/>
  <c r="M954" i="5"/>
  <c r="O954" i="5" s="1"/>
  <c r="M955" i="5"/>
  <c r="O955" i="5" s="1"/>
  <c r="M956" i="5"/>
  <c r="P956" i="5" s="1"/>
  <c r="N945" i="5"/>
  <c r="Q945" i="5" s="1"/>
  <c r="N946" i="5"/>
  <c r="Q946" i="5" s="1"/>
  <c r="N947" i="5"/>
  <c r="R947" i="5" s="1"/>
  <c r="N948" i="5"/>
  <c r="R948" i="5" s="1"/>
  <c r="N949" i="5"/>
  <c r="R949" i="5" s="1"/>
  <c r="N950" i="5"/>
  <c r="R950" i="5" s="1"/>
  <c r="N951" i="5"/>
  <c r="R951" i="5" s="1"/>
  <c r="N952" i="5"/>
  <c r="Q952" i="5" s="1"/>
  <c r="N953" i="5"/>
  <c r="R953" i="5" s="1"/>
  <c r="N954" i="5"/>
  <c r="R954" i="5" s="1"/>
  <c r="N955" i="5"/>
  <c r="Q955" i="5" s="1"/>
  <c r="N956" i="5"/>
  <c r="R956" i="5" s="1"/>
  <c r="O945" i="5"/>
  <c r="O946" i="5"/>
  <c r="Q951" i="5"/>
  <c r="S945" i="5"/>
  <c r="S946" i="5"/>
  <c r="S947" i="5"/>
  <c r="S948" i="5"/>
  <c r="S949" i="5"/>
  <c r="S950" i="5"/>
  <c r="S951" i="5"/>
  <c r="S952" i="5"/>
  <c r="S953" i="5"/>
  <c r="S954" i="5"/>
  <c r="S955" i="5"/>
  <c r="S956" i="5"/>
  <c r="A939" i="5"/>
  <c r="A940" i="5"/>
  <c r="A941" i="5"/>
  <c r="A942" i="5"/>
  <c r="A943" i="5"/>
  <c r="A944" i="5"/>
  <c r="M939" i="5"/>
  <c r="P939" i="5" s="1"/>
  <c r="M940" i="5"/>
  <c r="P940" i="5" s="1"/>
  <c r="M941" i="5"/>
  <c r="O941" i="5" s="1"/>
  <c r="M942" i="5"/>
  <c r="P942" i="5" s="1"/>
  <c r="M943" i="5"/>
  <c r="O943" i="5" s="1"/>
  <c r="M944" i="5"/>
  <c r="O944" i="5" s="1"/>
  <c r="N939" i="5"/>
  <c r="Q939" i="5" s="1"/>
  <c r="N940" i="5"/>
  <c r="Q940" i="5" s="1"/>
  <c r="N941" i="5"/>
  <c r="R941" i="5" s="1"/>
  <c r="N942" i="5"/>
  <c r="Q942" i="5" s="1"/>
  <c r="N943" i="5"/>
  <c r="R943" i="5" s="1"/>
  <c r="N944" i="5"/>
  <c r="R944" i="5" s="1"/>
  <c r="O939" i="5"/>
  <c r="S939" i="5"/>
  <c r="S940" i="5"/>
  <c r="S941" i="5"/>
  <c r="S942" i="5"/>
  <c r="S943" i="5"/>
  <c r="S94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M915" i="5"/>
  <c r="P915" i="5" s="1"/>
  <c r="M916" i="5"/>
  <c r="P916" i="5" s="1"/>
  <c r="M917" i="5"/>
  <c r="P917" i="5" s="1"/>
  <c r="M918" i="5"/>
  <c r="P918" i="5" s="1"/>
  <c r="M919" i="5"/>
  <c r="P919" i="5" s="1"/>
  <c r="M920" i="5"/>
  <c r="P920" i="5" s="1"/>
  <c r="M921" i="5"/>
  <c r="P921" i="5" s="1"/>
  <c r="M922" i="5"/>
  <c r="P922" i="5" s="1"/>
  <c r="M923" i="5"/>
  <c r="P923" i="5" s="1"/>
  <c r="M924" i="5"/>
  <c r="P924" i="5" s="1"/>
  <c r="M925" i="5"/>
  <c r="P925" i="5" s="1"/>
  <c r="M926" i="5"/>
  <c r="P926" i="5" s="1"/>
  <c r="M927" i="5"/>
  <c r="M928" i="5"/>
  <c r="P928" i="5" s="1"/>
  <c r="M929" i="5"/>
  <c r="P929" i="5" s="1"/>
  <c r="M930" i="5"/>
  <c r="P930" i="5" s="1"/>
  <c r="M931" i="5"/>
  <c r="P931" i="5" s="1"/>
  <c r="M932" i="5"/>
  <c r="P932" i="5" s="1"/>
  <c r="M933" i="5"/>
  <c r="P933" i="5" s="1"/>
  <c r="M934" i="5"/>
  <c r="P934" i="5" s="1"/>
  <c r="M935" i="5"/>
  <c r="P935" i="5" s="1"/>
  <c r="M936" i="5"/>
  <c r="P936" i="5" s="1"/>
  <c r="M937" i="5"/>
  <c r="P937" i="5" s="1"/>
  <c r="M938" i="5"/>
  <c r="O938" i="5" s="1"/>
  <c r="N915" i="5"/>
  <c r="Q915" i="5" s="1"/>
  <c r="N916" i="5"/>
  <c r="Q916" i="5" s="1"/>
  <c r="N917" i="5"/>
  <c r="Q917" i="5" s="1"/>
  <c r="N918" i="5"/>
  <c r="Q918" i="5" s="1"/>
  <c r="N919" i="5"/>
  <c r="Q919" i="5" s="1"/>
  <c r="N920" i="5"/>
  <c r="Q920" i="5" s="1"/>
  <c r="N921" i="5"/>
  <c r="Q921" i="5" s="1"/>
  <c r="N922" i="5"/>
  <c r="Q922" i="5" s="1"/>
  <c r="N923" i="5"/>
  <c r="Q923" i="5" s="1"/>
  <c r="N924" i="5"/>
  <c r="Q924" i="5" s="1"/>
  <c r="N925" i="5"/>
  <c r="Q925" i="5" s="1"/>
  <c r="N926" i="5"/>
  <c r="Q926" i="5" s="1"/>
  <c r="N927" i="5"/>
  <c r="R927" i="5" s="1"/>
  <c r="N928" i="5"/>
  <c r="Q928" i="5" s="1"/>
  <c r="N929" i="5"/>
  <c r="Q929" i="5" s="1"/>
  <c r="N930" i="5"/>
  <c r="Q930" i="5" s="1"/>
  <c r="N931" i="5"/>
  <c r="R931" i="5" s="1"/>
  <c r="N932" i="5"/>
  <c r="Q932" i="5" s="1"/>
  <c r="N933" i="5"/>
  <c r="R933" i="5" s="1"/>
  <c r="N934" i="5"/>
  <c r="R934" i="5" s="1"/>
  <c r="N935" i="5"/>
  <c r="Q935" i="5" s="1"/>
  <c r="N936" i="5"/>
  <c r="Q936" i="5" s="1"/>
  <c r="N937" i="5"/>
  <c r="Q937" i="5" s="1"/>
  <c r="N938" i="5"/>
  <c r="Q938" i="5" s="1"/>
  <c r="O915" i="5"/>
  <c r="O916" i="5"/>
  <c r="O917" i="5"/>
  <c r="O918" i="5"/>
  <c r="O920" i="5"/>
  <c r="O922" i="5"/>
  <c r="O923" i="5"/>
  <c r="O924" i="5"/>
  <c r="O926" i="5"/>
  <c r="O927" i="5"/>
  <c r="O928" i="5"/>
  <c r="O929" i="5"/>
  <c r="O930" i="5"/>
  <c r="O931" i="5"/>
  <c r="O932" i="5"/>
  <c r="O934" i="5"/>
  <c r="O935" i="5"/>
  <c r="O936" i="5"/>
  <c r="S915" i="5"/>
  <c r="S916" i="5"/>
  <c r="S917" i="5"/>
  <c r="S918" i="5"/>
  <c r="S919" i="5"/>
  <c r="S920" i="5"/>
  <c r="S921" i="5"/>
  <c r="S922" i="5"/>
  <c r="S923" i="5"/>
  <c r="S924" i="5"/>
  <c r="S925" i="5"/>
  <c r="S926" i="5"/>
  <c r="S927" i="5"/>
  <c r="S928" i="5"/>
  <c r="S929" i="5"/>
  <c r="S930" i="5"/>
  <c r="S931" i="5"/>
  <c r="S932" i="5"/>
  <c r="S933" i="5"/>
  <c r="S934" i="5"/>
  <c r="S935" i="5"/>
  <c r="S936" i="5"/>
  <c r="S937" i="5"/>
  <c r="S938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M894" i="5"/>
  <c r="P894" i="5" s="1"/>
  <c r="M895" i="5"/>
  <c r="O895" i="5" s="1"/>
  <c r="M896" i="5"/>
  <c r="P896" i="5" s="1"/>
  <c r="M897" i="5"/>
  <c r="O897" i="5" s="1"/>
  <c r="M898" i="5"/>
  <c r="P898" i="5" s="1"/>
  <c r="M899" i="5"/>
  <c r="P899" i="5" s="1"/>
  <c r="M900" i="5"/>
  <c r="P900" i="5" s="1"/>
  <c r="M901" i="5"/>
  <c r="O901" i="5" s="1"/>
  <c r="M902" i="5"/>
  <c r="O902" i="5" s="1"/>
  <c r="M903" i="5"/>
  <c r="P903" i="5" s="1"/>
  <c r="M904" i="5"/>
  <c r="O904" i="5" s="1"/>
  <c r="M905" i="5"/>
  <c r="O905" i="5" s="1"/>
  <c r="M906" i="5"/>
  <c r="P906" i="5" s="1"/>
  <c r="M907" i="5"/>
  <c r="O907" i="5" s="1"/>
  <c r="M908" i="5"/>
  <c r="P908" i="5" s="1"/>
  <c r="M909" i="5"/>
  <c r="P909" i="5" s="1"/>
  <c r="M910" i="5"/>
  <c r="P910" i="5" s="1"/>
  <c r="M911" i="5"/>
  <c r="O911" i="5" s="1"/>
  <c r="M912" i="5"/>
  <c r="O912" i="5" s="1"/>
  <c r="M913" i="5"/>
  <c r="P913" i="5" s="1"/>
  <c r="M914" i="5"/>
  <c r="P914" i="5" s="1"/>
  <c r="N894" i="5"/>
  <c r="Q894" i="5" s="1"/>
  <c r="N895" i="5"/>
  <c r="Q895" i="5" s="1"/>
  <c r="N896" i="5"/>
  <c r="Q896" i="5" s="1"/>
  <c r="N897" i="5"/>
  <c r="Q897" i="5" s="1"/>
  <c r="N898" i="5"/>
  <c r="Q898" i="5" s="1"/>
  <c r="N899" i="5"/>
  <c r="Q899" i="5" s="1"/>
  <c r="N900" i="5"/>
  <c r="R900" i="5" s="1"/>
  <c r="N901" i="5"/>
  <c r="Q901" i="5" s="1"/>
  <c r="N902" i="5"/>
  <c r="Q902" i="5" s="1"/>
  <c r="N903" i="5"/>
  <c r="R903" i="5" s="1"/>
  <c r="N904" i="5"/>
  <c r="R904" i="5" s="1"/>
  <c r="N905" i="5"/>
  <c r="Q905" i="5" s="1"/>
  <c r="N906" i="5"/>
  <c r="Q906" i="5" s="1"/>
  <c r="N907" i="5"/>
  <c r="Q907" i="5" s="1"/>
  <c r="N908" i="5"/>
  <c r="R908" i="5" s="1"/>
  <c r="N909" i="5"/>
  <c r="Q909" i="5" s="1"/>
  <c r="N910" i="5"/>
  <c r="Q910" i="5" s="1"/>
  <c r="N911" i="5"/>
  <c r="Q911" i="5" s="1"/>
  <c r="N912" i="5"/>
  <c r="Q912" i="5" s="1"/>
  <c r="N913" i="5"/>
  <c r="Q913" i="5" s="1"/>
  <c r="N914" i="5"/>
  <c r="Q914" i="5" s="1"/>
  <c r="O913" i="5"/>
  <c r="S894" i="5"/>
  <c r="S895" i="5"/>
  <c r="S896" i="5"/>
  <c r="S897" i="5"/>
  <c r="S898" i="5"/>
  <c r="S899" i="5"/>
  <c r="S900" i="5"/>
  <c r="S901" i="5"/>
  <c r="S902" i="5"/>
  <c r="S903" i="5"/>
  <c r="S904" i="5"/>
  <c r="S905" i="5"/>
  <c r="S906" i="5"/>
  <c r="S907" i="5"/>
  <c r="S908" i="5"/>
  <c r="S909" i="5"/>
  <c r="S910" i="5"/>
  <c r="S911" i="5"/>
  <c r="S912" i="5"/>
  <c r="S913" i="5"/>
  <c r="S914" i="5"/>
  <c r="C14" i="21" l="1"/>
  <c r="J47" i="21"/>
  <c r="C17" i="21"/>
  <c r="D18" i="21" s="1"/>
  <c r="D15" i="21"/>
  <c r="J824" i="22"/>
  <c r="K824" i="22"/>
  <c r="L824" i="22"/>
  <c r="E88" i="21"/>
  <c r="H85" i="21"/>
  <c r="I73" i="21"/>
  <c r="J68" i="21"/>
  <c r="J56" i="21"/>
  <c r="I45" i="21"/>
  <c r="J40" i="21"/>
  <c r="I33" i="21"/>
  <c r="J28" i="21"/>
  <c r="J1178" i="22"/>
  <c r="J1176" i="22"/>
  <c r="J1174" i="22"/>
  <c r="I806" i="22"/>
  <c r="J798" i="22"/>
  <c r="K798" i="22"/>
  <c r="L798" i="22"/>
  <c r="J790" i="22"/>
  <c r="K790" i="22"/>
  <c r="L790" i="22"/>
  <c r="I780" i="22"/>
  <c r="I770" i="22"/>
  <c r="I756" i="22"/>
  <c r="J742" i="22"/>
  <c r="K742" i="22"/>
  <c r="L742" i="22"/>
  <c r="J828" i="22"/>
  <c r="K828" i="22"/>
  <c r="L828" i="22"/>
  <c r="J786" i="22"/>
  <c r="K786" i="22"/>
  <c r="L786" i="22"/>
  <c r="J746" i="22"/>
  <c r="K746" i="22"/>
  <c r="L746" i="22"/>
  <c r="I56" i="21"/>
  <c r="G47" i="21"/>
  <c r="I28" i="21"/>
  <c r="I846" i="22"/>
  <c r="J806" i="22"/>
  <c r="K806" i="22"/>
  <c r="L806" i="22"/>
  <c r="I784" i="22"/>
  <c r="J780" i="22"/>
  <c r="K780" i="22"/>
  <c r="L780" i="22"/>
  <c r="J770" i="22"/>
  <c r="K770" i="22"/>
  <c r="L770" i="22"/>
  <c r="I764" i="22"/>
  <c r="J756" i="22"/>
  <c r="K756" i="22"/>
  <c r="L756" i="22"/>
  <c r="I738" i="22"/>
  <c r="J766" i="22"/>
  <c r="K766" i="22"/>
  <c r="L766" i="22"/>
  <c r="J810" i="22"/>
  <c r="K810" i="22"/>
  <c r="L810" i="22"/>
  <c r="J760" i="22"/>
  <c r="K760" i="22"/>
  <c r="L760" i="22"/>
  <c r="I63" i="21"/>
  <c r="I35" i="21"/>
  <c r="J846" i="22"/>
  <c r="K846" i="22"/>
  <c r="L846" i="22"/>
  <c r="J784" i="22"/>
  <c r="K784" i="22"/>
  <c r="L784" i="22"/>
  <c r="J764" i="22"/>
  <c r="K764" i="22"/>
  <c r="L764" i="22"/>
  <c r="J738" i="22"/>
  <c r="K738" i="22"/>
  <c r="L738" i="22"/>
  <c r="J820" i="22"/>
  <c r="K820" i="22"/>
  <c r="L820" i="22"/>
  <c r="J774" i="22"/>
  <c r="K774" i="22"/>
  <c r="L774" i="22"/>
  <c r="J752" i="22"/>
  <c r="K752" i="22"/>
  <c r="L752" i="22"/>
  <c r="I87" i="21"/>
  <c r="J842" i="22"/>
  <c r="K842" i="22"/>
  <c r="L842" i="22"/>
  <c r="J838" i="22"/>
  <c r="K838" i="22"/>
  <c r="L838" i="22"/>
  <c r="J834" i="22"/>
  <c r="K834" i="22"/>
  <c r="L834" i="22"/>
  <c r="I830" i="22"/>
  <c r="J822" i="22"/>
  <c r="K822" i="22"/>
  <c r="L822" i="22"/>
  <c r="J816" i="22"/>
  <c r="K816" i="22"/>
  <c r="L816" i="22"/>
  <c r="J802" i="22"/>
  <c r="K802" i="22"/>
  <c r="L802" i="22"/>
  <c r="I794" i="22"/>
  <c r="J776" i="22"/>
  <c r="K776" i="22"/>
  <c r="L776" i="22"/>
  <c r="J748" i="22"/>
  <c r="K748" i="22"/>
  <c r="L748" i="22"/>
  <c r="J219" i="22"/>
  <c r="K219" i="22"/>
  <c r="L219" i="22"/>
  <c r="K176" i="22"/>
  <c r="L176" i="22"/>
  <c r="J176" i="22"/>
  <c r="I176" i="22"/>
  <c r="E106" i="21"/>
  <c r="H103" i="21"/>
  <c r="J826" i="22"/>
  <c r="K826" i="22"/>
  <c r="L826" i="22"/>
  <c r="J812" i="22"/>
  <c r="K812" i="22"/>
  <c r="L812" i="22"/>
  <c r="I808" i="22"/>
  <c r="I788" i="22"/>
  <c r="I772" i="22"/>
  <c r="I768" i="22"/>
  <c r="I762" i="22"/>
  <c r="I754" i="22"/>
  <c r="J744" i="22"/>
  <c r="K744" i="22"/>
  <c r="L744" i="22"/>
  <c r="I466" i="22"/>
  <c r="G74" i="21"/>
  <c r="J62" i="21"/>
  <c r="J46" i="21"/>
  <c r="J34" i="21"/>
  <c r="J808" i="22"/>
  <c r="K808" i="22"/>
  <c r="L808" i="22"/>
  <c r="J788" i="22"/>
  <c r="K788" i="22"/>
  <c r="L788" i="22"/>
  <c r="J772" i="22"/>
  <c r="K772" i="22"/>
  <c r="L772" i="22"/>
  <c r="J768" i="22"/>
  <c r="K768" i="22"/>
  <c r="L768" i="22"/>
  <c r="J762" i="22"/>
  <c r="K762" i="22"/>
  <c r="L762" i="22"/>
  <c r="J754" i="22"/>
  <c r="K754" i="22"/>
  <c r="L754" i="22"/>
  <c r="J516" i="22"/>
  <c r="K516" i="22"/>
  <c r="L516" i="22"/>
  <c r="I516" i="22"/>
  <c r="J484" i="22"/>
  <c r="K484" i="22"/>
  <c r="L484" i="22"/>
  <c r="I484" i="22"/>
  <c r="K466" i="22"/>
  <c r="L466" i="22"/>
  <c r="J466" i="22"/>
  <c r="I86" i="21"/>
  <c r="J69" i="21"/>
  <c r="J57" i="21"/>
  <c r="J41" i="21"/>
  <c r="J29" i="21"/>
  <c r="J818" i="22"/>
  <c r="K818" i="22"/>
  <c r="L818" i="22"/>
  <c r="J782" i="22"/>
  <c r="K782" i="22"/>
  <c r="L782" i="22"/>
  <c r="J778" i="22"/>
  <c r="K778" i="22"/>
  <c r="L778" i="22"/>
  <c r="J758" i="22"/>
  <c r="K758" i="22"/>
  <c r="L758" i="22"/>
  <c r="J750" i="22"/>
  <c r="K750" i="22"/>
  <c r="L750" i="22"/>
  <c r="J740" i="22"/>
  <c r="K740" i="22"/>
  <c r="L740" i="22"/>
  <c r="G556" i="22"/>
  <c r="K556" i="22" s="1"/>
  <c r="H556" i="22"/>
  <c r="I556" i="22" s="1"/>
  <c r="J556" i="22"/>
  <c r="J552" i="22"/>
  <c r="K552" i="22"/>
  <c r="L552" i="22"/>
  <c r="J534" i="22"/>
  <c r="K534" i="22"/>
  <c r="L534" i="22"/>
  <c r="J490" i="22"/>
  <c r="K490" i="22"/>
  <c r="L490" i="22"/>
  <c r="I490" i="22"/>
  <c r="J836" i="22"/>
  <c r="K836" i="22"/>
  <c r="L836" i="22"/>
  <c r="J814" i="22"/>
  <c r="K814" i="22"/>
  <c r="L814" i="22"/>
  <c r="J830" i="22"/>
  <c r="K830" i="22"/>
  <c r="L830" i="22"/>
  <c r="K442" i="22"/>
  <c r="L442" i="22"/>
  <c r="I442" i="22"/>
  <c r="J442" i="22"/>
  <c r="J249" i="22"/>
  <c r="K249" i="22"/>
  <c r="L249" i="22"/>
  <c r="I105" i="21"/>
  <c r="H86" i="21"/>
  <c r="J36" i="21"/>
  <c r="J800" i="22"/>
  <c r="K800" i="22"/>
  <c r="L800" i="22"/>
  <c r="J796" i="22"/>
  <c r="K796" i="22"/>
  <c r="L796" i="22"/>
  <c r="J792" i="22"/>
  <c r="K792" i="22"/>
  <c r="L792" i="22"/>
  <c r="J794" i="22"/>
  <c r="K794" i="22"/>
  <c r="L794" i="22"/>
  <c r="J844" i="22"/>
  <c r="K844" i="22"/>
  <c r="L844" i="22"/>
  <c r="J840" i="22"/>
  <c r="K840" i="22"/>
  <c r="L840" i="22"/>
  <c r="I836" i="22"/>
  <c r="J832" i="22"/>
  <c r="K832" i="22"/>
  <c r="L832" i="22"/>
  <c r="I828" i="22"/>
  <c r="I824" i="22"/>
  <c r="I814" i="22"/>
  <c r="J804" i="22"/>
  <c r="K804" i="22"/>
  <c r="L804" i="22"/>
  <c r="I786" i="22"/>
  <c r="I766" i="22"/>
  <c r="I746" i="22"/>
  <c r="J736" i="22"/>
  <c r="K736" i="22"/>
  <c r="L736" i="22"/>
  <c r="J546" i="22"/>
  <c r="K546" i="22"/>
  <c r="L546" i="22"/>
  <c r="J532" i="22"/>
  <c r="K532" i="22"/>
  <c r="L532" i="22"/>
  <c r="J514" i="22"/>
  <c r="K514" i="22"/>
  <c r="L514" i="22"/>
  <c r="I514" i="22"/>
  <c r="J243" i="22"/>
  <c r="K243" i="22"/>
  <c r="L243" i="22"/>
  <c r="I734" i="22"/>
  <c r="J542" i="22"/>
  <c r="K542" i="22"/>
  <c r="L542" i="22"/>
  <c r="J528" i="22"/>
  <c r="K528" i="22"/>
  <c r="L528" i="22"/>
  <c r="I524" i="22"/>
  <c r="J498" i="22"/>
  <c r="K498" i="22"/>
  <c r="L498" i="22"/>
  <c r="J488" i="22"/>
  <c r="K488" i="22"/>
  <c r="L488" i="22"/>
  <c r="I488" i="22"/>
  <c r="J201" i="22"/>
  <c r="K201" i="22"/>
  <c r="L201" i="22"/>
  <c r="I182" i="22"/>
  <c r="K734" i="22"/>
  <c r="L734" i="22"/>
  <c r="J524" i="22"/>
  <c r="K524" i="22"/>
  <c r="L524" i="22"/>
  <c r="J520" i="22"/>
  <c r="K520" i="22"/>
  <c r="L520" i="22"/>
  <c r="I520" i="22"/>
  <c r="J478" i="22"/>
  <c r="K478" i="22"/>
  <c r="L478" i="22"/>
  <c r="I478" i="22"/>
  <c r="J273" i="22"/>
  <c r="K273" i="22"/>
  <c r="L273" i="22"/>
  <c r="J231" i="22"/>
  <c r="K231" i="22"/>
  <c r="L231" i="22"/>
  <c r="K182" i="22"/>
  <c r="L182" i="22"/>
  <c r="L556" i="22"/>
  <c r="J538" i="22"/>
  <c r="K538" i="22"/>
  <c r="L538" i="22"/>
  <c r="J510" i="22"/>
  <c r="K510" i="22"/>
  <c r="L510" i="22"/>
  <c r="J504" i="22"/>
  <c r="K504" i="22"/>
  <c r="L504" i="22"/>
  <c r="I504" i="22"/>
  <c r="J494" i="22"/>
  <c r="K494" i="22"/>
  <c r="L494" i="22"/>
  <c r="J261" i="22"/>
  <c r="K261" i="22"/>
  <c r="L261" i="22"/>
  <c r="J189" i="22"/>
  <c r="K189" i="22"/>
  <c r="L189" i="22"/>
  <c r="K172" i="22"/>
  <c r="L172" i="22"/>
  <c r="J172" i="22"/>
  <c r="J145" i="22"/>
  <c r="K145" i="22"/>
  <c r="L145" i="22"/>
  <c r="L801" i="22"/>
  <c r="L799" i="22"/>
  <c r="L793" i="22"/>
  <c r="L791" i="22"/>
  <c r="L787" i="22"/>
  <c r="L785" i="22"/>
  <c r="L767" i="22"/>
  <c r="L765" i="22"/>
  <c r="L763" i="22"/>
  <c r="J548" i="22"/>
  <c r="K548" i="22"/>
  <c r="L548" i="22"/>
  <c r="J544" i="22"/>
  <c r="K544" i="22"/>
  <c r="L544" i="22"/>
  <c r="J500" i="22"/>
  <c r="K500" i="22"/>
  <c r="L500" i="22"/>
  <c r="J480" i="22"/>
  <c r="K480" i="22"/>
  <c r="L480" i="22"/>
  <c r="I480" i="22"/>
  <c r="J207" i="22"/>
  <c r="K207" i="22"/>
  <c r="L207" i="22"/>
  <c r="K158" i="22"/>
  <c r="L158" i="22"/>
  <c r="H847" i="22"/>
  <c r="I847" i="22" s="1"/>
  <c r="K835" i="22"/>
  <c r="K825" i="22"/>
  <c r="K823" i="22"/>
  <c r="K799" i="22"/>
  <c r="K793" i="22"/>
  <c r="K791" i="22"/>
  <c r="K787" i="22"/>
  <c r="K785" i="22"/>
  <c r="K783" i="22"/>
  <c r="K769" i="22"/>
  <c r="K767" i="22"/>
  <c r="K765" i="22"/>
  <c r="K763" i="22"/>
  <c r="K761" i="22"/>
  <c r="K757" i="22"/>
  <c r="K755" i="22"/>
  <c r="K753" i="22"/>
  <c r="J530" i="22"/>
  <c r="K530" i="22"/>
  <c r="L530" i="22"/>
  <c r="I522" i="22"/>
  <c r="I512" i="22"/>
  <c r="J506" i="22"/>
  <c r="K506" i="22"/>
  <c r="L506" i="22"/>
  <c r="I506" i="22"/>
  <c r="I496" i="22"/>
  <c r="J237" i="22"/>
  <c r="K237" i="22"/>
  <c r="L237" i="22"/>
  <c r="J175" i="22"/>
  <c r="K175" i="22"/>
  <c r="L175" i="22"/>
  <c r="K148" i="22"/>
  <c r="L148" i="22"/>
  <c r="J148" i="22"/>
  <c r="J803" i="22"/>
  <c r="J801" i="22"/>
  <c r="J799" i="22"/>
  <c r="J540" i="22"/>
  <c r="K540" i="22"/>
  <c r="L540" i="22"/>
  <c r="J526" i="22"/>
  <c r="K526" i="22"/>
  <c r="L526" i="22"/>
  <c r="J522" i="22"/>
  <c r="K522" i="22"/>
  <c r="L522" i="22"/>
  <c r="J518" i="22"/>
  <c r="K518" i="22"/>
  <c r="L518" i="22"/>
  <c r="I518" i="22"/>
  <c r="J512" i="22"/>
  <c r="K512" i="22"/>
  <c r="L512" i="22"/>
  <c r="J496" i="22"/>
  <c r="K496" i="22"/>
  <c r="L496" i="22"/>
  <c r="J267" i="22"/>
  <c r="K267" i="22"/>
  <c r="L267" i="22"/>
  <c r="J195" i="22"/>
  <c r="K195" i="22"/>
  <c r="L195" i="22"/>
  <c r="M1159" i="22"/>
  <c r="M1153" i="22"/>
  <c r="M1151" i="22"/>
  <c r="M1143" i="22"/>
  <c r="M1141" i="22"/>
  <c r="M1139" i="22"/>
  <c r="M1137" i="22"/>
  <c r="M1135" i="22"/>
  <c r="M1127" i="22"/>
  <c r="M1121" i="22"/>
  <c r="M1119" i="22"/>
  <c r="M1117" i="22"/>
  <c r="M1105" i="22"/>
  <c r="M1103" i="22"/>
  <c r="M1087" i="22"/>
  <c r="M1085" i="22"/>
  <c r="M1073" i="22"/>
  <c r="M1067" i="22"/>
  <c r="M1061" i="22"/>
  <c r="M1057" i="22"/>
  <c r="I536" i="22"/>
  <c r="I492" i="22"/>
  <c r="J486" i="22"/>
  <c r="K486" i="22"/>
  <c r="L486" i="22"/>
  <c r="I486" i="22"/>
  <c r="J476" i="22"/>
  <c r="K476" i="22"/>
  <c r="L476" i="22"/>
  <c r="I454" i="22"/>
  <c r="J225" i="22"/>
  <c r="K225" i="22"/>
  <c r="L225" i="22"/>
  <c r="K152" i="22"/>
  <c r="L152" i="22"/>
  <c r="J152" i="22"/>
  <c r="I152" i="22"/>
  <c r="L1153" i="22"/>
  <c r="L1151" i="22"/>
  <c r="L1145" i="22"/>
  <c r="L1143" i="22"/>
  <c r="L1139" i="22"/>
  <c r="L1137" i="22"/>
  <c r="L1135" i="22"/>
  <c r="L1133" i="22"/>
  <c r="L1131" i="22"/>
  <c r="L1129" i="22"/>
  <c r="L1127" i="22"/>
  <c r="L1119" i="22"/>
  <c r="L1117" i="22"/>
  <c r="L1103" i="22"/>
  <c r="L1093" i="22"/>
  <c r="L1087" i="22"/>
  <c r="L1073" i="22"/>
  <c r="L1067" i="22"/>
  <c r="L1061" i="22"/>
  <c r="J536" i="22"/>
  <c r="K536" i="22"/>
  <c r="L536" i="22"/>
  <c r="J492" i="22"/>
  <c r="K492" i="22"/>
  <c r="L492" i="22"/>
  <c r="K454" i="22"/>
  <c r="L454" i="22"/>
  <c r="J255" i="22"/>
  <c r="K255" i="22"/>
  <c r="L255" i="22"/>
  <c r="J165" i="22"/>
  <c r="K165" i="22"/>
  <c r="I151" i="22"/>
  <c r="J554" i="22"/>
  <c r="K554" i="22"/>
  <c r="L554" i="22"/>
  <c r="J550" i="22"/>
  <c r="K550" i="22"/>
  <c r="L550" i="22"/>
  <c r="I546" i="22"/>
  <c r="I532" i="22"/>
  <c r="J508" i="22"/>
  <c r="K508" i="22"/>
  <c r="L508" i="22"/>
  <c r="I508" i="22"/>
  <c r="J502" i="22"/>
  <c r="K502" i="22"/>
  <c r="L502" i="22"/>
  <c r="J482" i="22"/>
  <c r="K482" i="22"/>
  <c r="L482" i="22"/>
  <c r="J213" i="22"/>
  <c r="K213" i="22"/>
  <c r="L213" i="22"/>
  <c r="J169" i="22"/>
  <c r="K169" i="22"/>
  <c r="L169" i="22"/>
  <c r="J151" i="22"/>
  <c r="K151" i="22"/>
  <c r="L151" i="22"/>
  <c r="J440" i="22"/>
  <c r="J270" i="22"/>
  <c r="J264" i="22"/>
  <c r="J258" i="22"/>
  <c r="J252" i="22"/>
  <c r="J246" i="22"/>
  <c r="J240" i="22"/>
  <c r="J234" i="22"/>
  <c r="J228" i="22"/>
  <c r="J222" i="22"/>
  <c r="J216" i="22"/>
  <c r="J210" i="22"/>
  <c r="J204" i="22"/>
  <c r="J198" i="22"/>
  <c r="J192" i="22"/>
  <c r="K180" i="22"/>
  <c r="L180" i="22"/>
  <c r="J173" i="22"/>
  <c r="K173" i="22"/>
  <c r="K156" i="22"/>
  <c r="L156" i="22"/>
  <c r="J149" i="22"/>
  <c r="K149" i="22"/>
  <c r="K462" i="22"/>
  <c r="L462" i="22"/>
  <c r="K450" i="22"/>
  <c r="L450" i="22"/>
  <c r="K438" i="22"/>
  <c r="L438" i="22"/>
  <c r="I273" i="22"/>
  <c r="I267" i="22"/>
  <c r="I261" i="22"/>
  <c r="I255" i="22"/>
  <c r="I249" i="22"/>
  <c r="I243" i="22"/>
  <c r="I237" i="22"/>
  <c r="I231" i="22"/>
  <c r="I225" i="22"/>
  <c r="I219" i="22"/>
  <c r="I213" i="22"/>
  <c r="I207" i="22"/>
  <c r="I201" i="22"/>
  <c r="I195" i="22"/>
  <c r="I189" i="22"/>
  <c r="J183" i="22"/>
  <c r="K183" i="22"/>
  <c r="I169" i="22"/>
  <c r="K166" i="22"/>
  <c r="L166" i="22"/>
  <c r="J159" i="22"/>
  <c r="K159" i="22"/>
  <c r="I145" i="22"/>
  <c r="K464" i="22"/>
  <c r="L464" i="22"/>
  <c r="K452" i="22"/>
  <c r="L452" i="22"/>
  <c r="K440" i="22"/>
  <c r="L440" i="22"/>
  <c r="J179" i="22"/>
  <c r="K179" i="22"/>
  <c r="I165" i="22"/>
  <c r="K162" i="22"/>
  <c r="L162" i="22"/>
  <c r="J155" i="22"/>
  <c r="K155" i="22"/>
  <c r="G275" i="22"/>
  <c r="H275" i="22"/>
  <c r="I275" i="22" s="1"/>
  <c r="J269" i="22"/>
  <c r="K269" i="22"/>
  <c r="J263" i="22"/>
  <c r="K263" i="22"/>
  <c r="J257" i="22"/>
  <c r="K257" i="22"/>
  <c r="J251" i="22"/>
  <c r="K251" i="22"/>
  <c r="J245" i="22"/>
  <c r="K245" i="22"/>
  <c r="J239" i="22"/>
  <c r="K239" i="22"/>
  <c r="J233" i="22"/>
  <c r="K233" i="22"/>
  <c r="J227" i="22"/>
  <c r="K227" i="22"/>
  <c r="J221" i="22"/>
  <c r="K221" i="22"/>
  <c r="J215" i="22"/>
  <c r="K215" i="22"/>
  <c r="J209" i="22"/>
  <c r="K209" i="22"/>
  <c r="J203" i="22"/>
  <c r="K203" i="22"/>
  <c r="J197" i="22"/>
  <c r="K197" i="22"/>
  <c r="J191" i="22"/>
  <c r="K191" i="22"/>
  <c r="J185" i="22"/>
  <c r="K185" i="22"/>
  <c r="K168" i="22"/>
  <c r="L168" i="22"/>
  <c r="J161" i="22"/>
  <c r="K161" i="22"/>
  <c r="K144" i="22"/>
  <c r="L144" i="22"/>
  <c r="K468" i="22"/>
  <c r="L468" i="22"/>
  <c r="K456" i="22"/>
  <c r="L456" i="22"/>
  <c r="K444" i="22"/>
  <c r="L444" i="22"/>
  <c r="L274" i="22"/>
  <c r="L268" i="22"/>
  <c r="I181" i="22"/>
  <c r="K178" i="22"/>
  <c r="L178" i="22"/>
  <c r="J171" i="22"/>
  <c r="K171" i="22"/>
  <c r="I157" i="22"/>
  <c r="K154" i="22"/>
  <c r="L154" i="22"/>
  <c r="J147" i="22"/>
  <c r="K147" i="22"/>
  <c r="J436" i="22"/>
  <c r="J274" i="22"/>
  <c r="J268" i="22"/>
  <c r="J181" i="22"/>
  <c r="K181" i="22"/>
  <c r="K164" i="22"/>
  <c r="L164" i="22"/>
  <c r="J157" i="22"/>
  <c r="K157" i="22"/>
  <c r="L474" i="22"/>
  <c r="K470" i="22"/>
  <c r="L470" i="22"/>
  <c r="K458" i="22"/>
  <c r="L458" i="22"/>
  <c r="K446" i="22"/>
  <c r="L446" i="22"/>
  <c r="I271" i="22"/>
  <c r="I265" i="22"/>
  <c r="I259" i="22"/>
  <c r="I253" i="22"/>
  <c r="I247" i="22"/>
  <c r="I241" i="22"/>
  <c r="I235" i="22"/>
  <c r="I229" i="22"/>
  <c r="I223" i="22"/>
  <c r="I217" i="22"/>
  <c r="I211" i="22"/>
  <c r="I205" i="22"/>
  <c r="I199" i="22"/>
  <c r="I193" i="22"/>
  <c r="I187" i="22"/>
  <c r="J180" i="22"/>
  <c r="I177" i="22"/>
  <c r="K174" i="22"/>
  <c r="L174" i="22"/>
  <c r="J167" i="22"/>
  <c r="K167" i="22"/>
  <c r="J156" i="22"/>
  <c r="I153" i="22"/>
  <c r="K150" i="22"/>
  <c r="L150" i="22"/>
  <c r="J474" i="22"/>
  <c r="J462" i="22"/>
  <c r="J271" i="22"/>
  <c r="K271" i="22"/>
  <c r="J265" i="22"/>
  <c r="K265" i="22"/>
  <c r="J259" i="22"/>
  <c r="K259" i="22"/>
  <c r="J253" i="22"/>
  <c r="K253" i="22"/>
  <c r="J247" i="22"/>
  <c r="K247" i="22"/>
  <c r="J241" i="22"/>
  <c r="K241" i="22"/>
  <c r="J235" i="22"/>
  <c r="K235" i="22"/>
  <c r="J229" i="22"/>
  <c r="K229" i="22"/>
  <c r="J223" i="22"/>
  <c r="K223" i="22"/>
  <c r="J217" i="22"/>
  <c r="K217" i="22"/>
  <c r="J211" i="22"/>
  <c r="K211" i="22"/>
  <c r="J205" i="22"/>
  <c r="K205" i="22"/>
  <c r="J199" i="22"/>
  <c r="K199" i="22"/>
  <c r="J193" i="22"/>
  <c r="K193" i="22"/>
  <c r="J187" i="22"/>
  <c r="K187" i="22"/>
  <c r="K184" i="22"/>
  <c r="L184" i="22"/>
  <c r="I180" i="22"/>
  <c r="J177" i="22"/>
  <c r="K177" i="22"/>
  <c r="L173" i="22"/>
  <c r="J166" i="22"/>
  <c r="K160" i="22"/>
  <c r="L160" i="22"/>
  <c r="I156" i="22"/>
  <c r="J153" i="22"/>
  <c r="K153" i="22"/>
  <c r="L149" i="22"/>
  <c r="I142" i="22"/>
  <c r="K472" i="22"/>
  <c r="L472" i="22"/>
  <c r="K460" i="22"/>
  <c r="L460" i="22"/>
  <c r="K448" i="22"/>
  <c r="L448" i="22"/>
  <c r="K436" i="22"/>
  <c r="L436" i="22"/>
  <c r="L264" i="22"/>
  <c r="L258" i="22"/>
  <c r="L252" i="22"/>
  <c r="L246" i="22"/>
  <c r="L240" i="22"/>
  <c r="L234" i="22"/>
  <c r="L228" i="22"/>
  <c r="L222" i="22"/>
  <c r="L216" i="22"/>
  <c r="L210" i="22"/>
  <c r="L204" i="22"/>
  <c r="L198" i="22"/>
  <c r="L192" i="22"/>
  <c r="L186" i="22"/>
  <c r="L183" i="22"/>
  <c r="I173" i="22"/>
  <c r="K170" i="22"/>
  <c r="L170" i="22"/>
  <c r="J163" i="22"/>
  <c r="K163" i="22"/>
  <c r="L159" i="22"/>
  <c r="I149" i="22"/>
  <c r="K146" i="22"/>
  <c r="L146" i="22"/>
  <c r="J142" i="22"/>
  <c r="K142" i="22"/>
  <c r="L142" i="22"/>
  <c r="K143" i="22"/>
  <c r="O937" i="5"/>
  <c r="O925" i="5"/>
  <c r="R1040" i="5"/>
  <c r="Q1028" i="5"/>
  <c r="O1053" i="5"/>
  <c r="P986" i="5"/>
  <c r="Q1010" i="5"/>
  <c r="R1017" i="5"/>
  <c r="P1037" i="5"/>
  <c r="Q1009" i="5"/>
  <c r="O1049" i="5"/>
  <c r="O933" i="5"/>
  <c r="O921" i="5"/>
  <c r="R1053" i="5"/>
  <c r="Q1024" i="5"/>
  <c r="P1025" i="5"/>
  <c r="Q995" i="5"/>
  <c r="R1052" i="5"/>
  <c r="Q1005" i="5"/>
  <c r="R1029" i="5"/>
  <c r="R1044" i="5"/>
  <c r="P1021" i="5"/>
  <c r="O1033" i="5"/>
  <c r="P998" i="5"/>
  <c r="O994" i="5"/>
  <c r="R1050" i="5"/>
  <c r="R1038" i="5"/>
  <c r="Q1057" i="5"/>
  <c r="O1048" i="5"/>
  <c r="R946" i="5"/>
  <c r="R1049" i="5"/>
  <c r="R1037" i="5"/>
  <c r="Q1021" i="5"/>
  <c r="P1018" i="5"/>
  <c r="O1047" i="5"/>
  <c r="Q1003" i="5"/>
  <c r="R1060" i="5"/>
  <c r="R1048" i="5"/>
  <c r="R1036" i="5"/>
  <c r="O1046" i="5"/>
  <c r="O951" i="5"/>
  <c r="R966" i="5"/>
  <c r="R1015" i="5"/>
  <c r="R1035" i="5"/>
  <c r="O1061" i="5"/>
  <c r="O1045" i="5"/>
  <c r="R963" i="5"/>
  <c r="R1004" i="5"/>
  <c r="O982" i="5"/>
  <c r="R1058" i="5"/>
  <c r="Q1033" i="5"/>
  <c r="P1030" i="5"/>
  <c r="O1060" i="5"/>
  <c r="O1011" i="5"/>
  <c r="R957" i="5"/>
  <c r="R979" i="5"/>
  <c r="O1059" i="5"/>
  <c r="O919" i="5"/>
  <c r="P965" i="5"/>
  <c r="O1058" i="5"/>
  <c r="P1042" i="5"/>
  <c r="O1057" i="5"/>
  <c r="O975" i="5"/>
  <c r="R992" i="5"/>
  <c r="Q991" i="5"/>
  <c r="P1040" i="5"/>
  <c r="P1052" i="5"/>
  <c r="P1028" i="5"/>
  <c r="P1050" i="5"/>
  <c r="P1038" i="5"/>
  <c r="P1026" i="5"/>
  <c r="O1055" i="5"/>
  <c r="O1043" i="5"/>
  <c r="O1031" i="5"/>
  <c r="O1019" i="5"/>
  <c r="Q927" i="5"/>
  <c r="R960" i="5"/>
  <c r="O992" i="5"/>
  <c r="R945" i="5"/>
  <c r="Q974" i="5"/>
  <c r="O969" i="5"/>
  <c r="R996" i="5"/>
  <c r="Q972" i="5"/>
  <c r="O966" i="5"/>
  <c r="Q962" i="5"/>
  <c r="Q999" i="5"/>
  <c r="R969" i="5"/>
  <c r="R984" i="5"/>
  <c r="P957" i="5"/>
  <c r="Q948" i="5"/>
  <c r="R959" i="5"/>
  <c r="P990" i="5"/>
  <c r="R985" i="5"/>
  <c r="Q1016" i="5"/>
  <c r="Q987" i="5"/>
  <c r="O950" i="5"/>
  <c r="R975" i="5"/>
  <c r="O968" i="5"/>
  <c r="R997" i="5"/>
  <c r="O942" i="5"/>
  <c r="P1002" i="5"/>
  <c r="P1000" i="5"/>
  <c r="P978" i="5"/>
  <c r="Q1014" i="5"/>
  <c r="Q961" i="5"/>
  <c r="O970" i="5"/>
  <c r="Q989" i="5"/>
  <c r="Q988" i="5"/>
  <c r="P980" i="5"/>
  <c r="O989" i="5"/>
  <c r="O967" i="5"/>
  <c r="Q986" i="5"/>
  <c r="P953" i="5"/>
  <c r="R1001" i="5"/>
  <c r="O1004" i="5"/>
  <c r="R1000" i="5"/>
  <c r="O1003" i="5"/>
  <c r="O958" i="5"/>
  <c r="O1001" i="5"/>
  <c r="R998" i="5"/>
  <c r="Q973" i="5"/>
  <c r="R919" i="5"/>
  <c r="O956" i="5"/>
  <c r="P977" i="5"/>
  <c r="O948" i="5"/>
  <c r="P941" i="5"/>
  <c r="O900" i="5"/>
  <c r="R968" i="5"/>
  <c r="O976" i="5"/>
  <c r="P999" i="5"/>
  <c r="P987" i="5"/>
  <c r="P997" i="5"/>
  <c r="P985" i="5"/>
  <c r="P995" i="5"/>
  <c r="P983" i="5"/>
  <c r="R926" i="5"/>
  <c r="Q954" i="5"/>
  <c r="Q944" i="5"/>
  <c r="R915" i="5"/>
  <c r="O949" i="5"/>
  <c r="R907" i="5"/>
  <c r="R958" i="5"/>
  <c r="R971" i="5"/>
  <c r="R970" i="5"/>
  <c r="O952" i="5"/>
  <c r="R967" i="5"/>
  <c r="R977" i="5"/>
  <c r="R965" i="5"/>
  <c r="R976" i="5"/>
  <c r="R964" i="5"/>
  <c r="R939" i="5"/>
  <c r="P964" i="5"/>
  <c r="O947" i="5"/>
  <c r="R925" i="5"/>
  <c r="P963" i="5"/>
  <c r="R923" i="5"/>
  <c r="O962" i="5"/>
  <c r="O973" i="5"/>
  <c r="O961" i="5"/>
  <c r="O972" i="5"/>
  <c r="O960" i="5"/>
  <c r="P974" i="5"/>
  <c r="R924" i="5"/>
  <c r="R921" i="5"/>
  <c r="P954" i="5"/>
  <c r="Q943" i="5"/>
  <c r="Q934" i="5"/>
  <c r="Q931" i="5"/>
  <c r="R938" i="5"/>
  <c r="O940" i="5"/>
  <c r="R896" i="5"/>
  <c r="Q903" i="5"/>
  <c r="Q950" i="5"/>
  <c r="Q949" i="5"/>
  <c r="P907" i="5"/>
  <c r="Q947" i="5"/>
  <c r="P895" i="5"/>
  <c r="R920" i="5"/>
  <c r="Q956" i="5"/>
  <c r="R910" i="5"/>
  <c r="R952" i="5"/>
  <c r="R955" i="5"/>
  <c r="P955" i="5"/>
  <c r="Q953" i="5"/>
  <c r="O899" i="5"/>
  <c r="R918" i="5"/>
  <c r="R895" i="5"/>
  <c r="R932" i="5"/>
  <c r="Q933" i="5"/>
  <c r="Q941" i="5"/>
  <c r="Q904" i="5"/>
  <c r="R930" i="5"/>
  <c r="P912" i="5"/>
  <c r="R913" i="5"/>
  <c r="P901" i="5"/>
  <c r="R937" i="5"/>
  <c r="R936" i="5"/>
  <c r="R912" i="5"/>
  <c r="R935" i="5"/>
  <c r="R942" i="5"/>
  <c r="P897" i="5"/>
  <c r="R940" i="5"/>
  <c r="P944" i="5"/>
  <c r="P943" i="5"/>
  <c r="R899" i="5"/>
  <c r="R922" i="5"/>
  <c r="O903" i="5"/>
  <c r="R911" i="5"/>
  <c r="P927" i="5"/>
  <c r="R929" i="5"/>
  <c r="R917" i="5"/>
  <c r="R928" i="5"/>
  <c r="R916" i="5"/>
  <c r="Q900" i="5"/>
  <c r="O909" i="5"/>
  <c r="R901" i="5"/>
  <c r="P938" i="5"/>
  <c r="R905" i="5"/>
  <c r="P911" i="5"/>
  <c r="O914" i="5"/>
  <c r="Q908" i="5"/>
  <c r="R902" i="5"/>
  <c r="P905" i="5"/>
  <c r="P904" i="5"/>
  <c r="R914" i="5"/>
  <c r="P902" i="5"/>
  <c r="R898" i="5"/>
  <c r="R909" i="5"/>
  <c r="R897" i="5"/>
  <c r="R906" i="5"/>
  <c r="R894" i="5"/>
  <c r="O910" i="5"/>
  <c r="O898" i="5"/>
  <c r="O908" i="5"/>
  <c r="O896" i="5"/>
  <c r="O906" i="5"/>
  <c r="O894" i="5"/>
  <c r="G88" i="21" l="1"/>
  <c r="H88" i="21" s="1"/>
  <c r="I88" i="21"/>
  <c r="G106" i="21"/>
  <c r="H106" i="21" s="1"/>
  <c r="I106" i="21"/>
  <c r="C19" i="21"/>
  <c r="C22" i="21"/>
  <c r="H47" i="21"/>
  <c r="C21" i="21"/>
  <c r="C23" i="21" s="1"/>
  <c r="H74" i="21"/>
  <c r="D17" i="21"/>
  <c r="K275" i="22"/>
  <c r="L275" i="22"/>
  <c r="J275" i="22"/>
  <c r="I47" i="21"/>
  <c r="D14" i="21"/>
  <c r="C16" i="21"/>
  <c r="I74" i="21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M876" i="5"/>
  <c r="P876" i="5" s="1"/>
  <c r="M877" i="5"/>
  <c r="P877" i="5" s="1"/>
  <c r="M878" i="5"/>
  <c r="P878" i="5" s="1"/>
  <c r="M879" i="5"/>
  <c r="P879" i="5" s="1"/>
  <c r="M880" i="5"/>
  <c r="P880" i="5" s="1"/>
  <c r="M881" i="5"/>
  <c r="P881" i="5" s="1"/>
  <c r="M882" i="5"/>
  <c r="P882" i="5" s="1"/>
  <c r="M883" i="5"/>
  <c r="P883" i="5" s="1"/>
  <c r="M884" i="5"/>
  <c r="P884" i="5" s="1"/>
  <c r="M885" i="5"/>
  <c r="P885" i="5" s="1"/>
  <c r="M886" i="5"/>
  <c r="P886" i="5" s="1"/>
  <c r="M887" i="5"/>
  <c r="P887" i="5" s="1"/>
  <c r="M888" i="5"/>
  <c r="P888" i="5" s="1"/>
  <c r="M889" i="5"/>
  <c r="P889" i="5" s="1"/>
  <c r="M890" i="5"/>
  <c r="O890" i="5" s="1"/>
  <c r="M891" i="5"/>
  <c r="P891" i="5" s="1"/>
  <c r="M892" i="5"/>
  <c r="P892" i="5" s="1"/>
  <c r="M893" i="5"/>
  <c r="P893" i="5" s="1"/>
  <c r="N876" i="5"/>
  <c r="Q876" i="5" s="1"/>
  <c r="N877" i="5"/>
  <c r="Q877" i="5" s="1"/>
  <c r="N878" i="5"/>
  <c r="R878" i="5" s="1"/>
  <c r="N879" i="5"/>
  <c r="Q879" i="5" s="1"/>
  <c r="N880" i="5"/>
  <c r="Q880" i="5" s="1"/>
  <c r="N881" i="5"/>
  <c r="Q881" i="5" s="1"/>
  <c r="N882" i="5"/>
  <c r="Q882" i="5" s="1"/>
  <c r="N883" i="5"/>
  <c r="R883" i="5" s="1"/>
  <c r="N884" i="5"/>
  <c r="Q884" i="5" s="1"/>
  <c r="N885" i="5"/>
  <c r="Q885" i="5" s="1"/>
  <c r="N886" i="5"/>
  <c r="Q886" i="5" s="1"/>
  <c r="N887" i="5"/>
  <c r="Q887" i="5" s="1"/>
  <c r="N888" i="5"/>
  <c r="Q888" i="5" s="1"/>
  <c r="N889" i="5"/>
  <c r="Q889" i="5" s="1"/>
  <c r="N890" i="5"/>
  <c r="R890" i="5" s="1"/>
  <c r="N891" i="5"/>
  <c r="Q891" i="5" s="1"/>
  <c r="N892" i="5"/>
  <c r="R892" i="5" s="1"/>
  <c r="N893" i="5"/>
  <c r="Q893" i="5" s="1"/>
  <c r="O876" i="5"/>
  <c r="S876" i="5"/>
  <c r="S877" i="5"/>
  <c r="S878" i="5"/>
  <c r="S879" i="5"/>
  <c r="S880" i="5"/>
  <c r="S881" i="5"/>
  <c r="S882" i="5"/>
  <c r="S883" i="5"/>
  <c r="S884" i="5"/>
  <c r="S885" i="5"/>
  <c r="S886" i="5"/>
  <c r="S887" i="5"/>
  <c r="S888" i="5"/>
  <c r="S889" i="5"/>
  <c r="S890" i="5"/>
  <c r="S891" i="5"/>
  <c r="S892" i="5"/>
  <c r="S893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M862" i="5"/>
  <c r="O862" i="5" s="1"/>
  <c r="M863" i="5"/>
  <c r="O863" i="5" s="1"/>
  <c r="M864" i="5"/>
  <c r="O864" i="5" s="1"/>
  <c r="M865" i="5"/>
  <c r="M866" i="5"/>
  <c r="P866" i="5" s="1"/>
  <c r="M867" i="5"/>
  <c r="P867" i="5" s="1"/>
  <c r="M868" i="5"/>
  <c r="P868" i="5" s="1"/>
  <c r="M869" i="5"/>
  <c r="O869" i="5" s="1"/>
  <c r="M870" i="5"/>
  <c r="O870" i="5" s="1"/>
  <c r="M871" i="5"/>
  <c r="O871" i="5" s="1"/>
  <c r="M872" i="5"/>
  <c r="O872" i="5" s="1"/>
  <c r="M873" i="5"/>
  <c r="O873" i="5" s="1"/>
  <c r="M874" i="5"/>
  <c r="O874" i="5" s="1"/>
  <c r="M875" i="5"/>
  <c r="P875" i="5" s="1"/>
  <c r="N862" i="5"/>
  <c r="Q862" i="5" s="1"/>
  <c r="N863" i="5"/>
  <c r="Q863" i="5" s="1"/>
  <c r="N864" i="5"/>
  <c r="Q864" i="5" s="1"/>
  <c r="N865" i="5"/>
  <c r="R865" i="5" s="1"/>
  <c r="N866" i="5"/>
  <c r="R866" i="5" s="1"/>
  <c r="N867" i="5"/>
  <c r="Q867" i="5" s="1"/>
  <c r="N868" i="5"/>
  <c r="Q868" i="5" s="1"/>
  <c r="N869" i="5"/>
  <c r="R869" i="5" s="1"/>
  <c r="N870" i="5"/>
  <c r="R870" i="5" s="1"/>
  <c r="N871" i="5"/>
  <c r="R871" i="5" s="1"/>
  <c r="N872" i="5"/>
  <c r="Q872" i="5" s="1"/>
  <c r="N873" i="5"/>
  <c r="Q873" i="5" s="1"/>
  <c r="N874" i="5"/>
  <c r="R874" i="5" s="1"/>
  <c r="N875" i="5"/>
  <c r="R875" i="5" s="1"/>
  <c r="O866" i="5"/>
  <c r="S862" i="5"/>
  <c r="S863" i="5"/>
  <c r="S864" i="5"/>
  <c r="S865" i="5"/>
  <c r="S866" i="5"/>
  <c r="S867" i="5"/>
  <c r="S868" i="5"/>
  <c r="S869" i="5"/>
  <c r="S870" i="5"/>
  <c r="S871" i="5"/>
  <c r="S872" i="5"/>
  <c r="S873" i="5"/>
  <c r="S874" i="5"/>
  <c r="S875" i="5"/>
  <c r="A861" i="5"/>
  <c r="M861" i="5"/>
  <c r="P861" i="5" s="1"/>
  <c r="N861" i="5"/>
  <c r="Q861" i="5" s="1"/>
  <c r="S861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M841" i="5"/>
  <c r="O841" i="5" s="1"/>
  <c r="M842" i="5"/>
  <c r="O842" i="5" s="1"/>
  <c r="M843" i="5"/>
  <c r="O843" i="5" s="1"/>
  <c r="M844" i="5"/>
  <c r="O844" i="5" s="1"/>
  <c r="M845" i="5"/>
  <c r="O845" i="5" s="1"/>
  <c r="M846" i="5"/>
  <c r="O846" i="5" s="1"/>
  <c r="M847" i="5"/>
  <c r="O847" i="5" s="1"/>
  <c r="M848" i="5"/>
  <c r="O848" i="5" s="1"/>
  <c r="M849" i="5"/>
  <c r="P849" i="5" s="1"/>
  <c r="M850" i="5"/>
  <c r="O850" i="5" s="1"/>
  <c r="M851" i="5"/>
  <c r="O851" i="5" s="1"/>
  <c r="M852" i="5"/>
  <c r="O852" i="5" s="1"/>
  <c r="M853" i="5"/>
  <c r="O853" i="5" s="1"/>
  <c r="M854" i="5"/>
  <c r="O854" i="5" s="1"/>
  <c r="M855" i="5"/>
  <c r="O855" i="5" s="1"/>
  <c r="M856" i="5"/>
  <c r="O856" i="5" s="1"/>
  <c r="M857" i="5"/>
  <c r="O857" i="5" s="1"/>
  <c r="M858" i="5"/>
  <c r="O858" i="5" s="1"/>
  <c r="M859" i="5"/>
  <c r="O859" i="5" s="1"/>
  <c r="M860" i="5"/>
  <c r="O860" i="5" s="1"/>
  <c r="N841" i="5"/>
  <c r="R841" i="5" s="1"/>
  <c r="N842" i="5"/>
  <c r="Q842" i="5" s="1"/>
  <c r="N843" i="5"/>
  <c r="Q843" i="5" s="1"/>
  <c r="N844" i="5"/>
  <c r="R844" i="5" s="1"/>
  <c r="N845" i="5"/>
  <c r="R845" i="5" s="1"/>
  <c r="N846" i="5"/>
  <c r="R846" i="5" s="1"/>
  <c r="N847" i="5"/>
  <c r="R847" i="5" s="1"/>
  <c r="N848" i="5"/>
  <c r="R848" i="5" s="1"/>
  <c r="N849" i="5"/>
  <c r="R849" i="5" s="1"/>
  <c r="N850" i="5"/>
  <c r="R850" i="5" s="1"/>
  <c r="N851" i="5"/>
  <c r="Q851" i="5" s="1"/>
  <c r="N852" i="5"/>
  <c r="R852" i="5" s="1"/>
  <c r="N853" i="5"/>
  <c r="Q853" i="5" s="1"/>
  <c r="N854" i="5"/>
  <c r="Q854" i="5" s="1"/>
  <c r="N855" i="5"/>
  <c r="Q855" i="5" s="1"/>
  <c r="N856" i="5"/>
  <c r="Q856" i="5" s="1"/>
  <c r="N857" i="5"/>
  <c r="R857" i="5" s="1"/>
  <c r="N858" i="5"/>
  <c r="R858" i="5" s="1"/>
  <c r="N859" i="5"/>
  <c r="R859" i="5" s="1"/>
  <c r="N860" i="5"/>
  <c r="R860" i="5" s="1"/>
  <c r="P845" i="5"/>
  <c r="S841" i="5"/>
  <c r="S842" i="5"/>
  <c r="S843" i="5"/>
  <c r="S844" i="5"/>
  <c r="S845" i="5"/>
  <c r="S846" i="5"/>
  <c r="S847" i="5"/>
  <c r="S848" i="5"/>
  <c r="S849" i="5"/>
  <c r="S850" i="5"/>
  <c r="S851" i="5"/>
  <c r="S852" i="5"/>
  <c r="S853" i="5"/>
  <c r="S854" i="5"/>
  <c r="S855" i="5"/>
  <c r="S856" i="5"/>
  <c r="S857" i="5"/>
  <c r="S858" i="5"/>
  <c r="S859" i="5"/>
  <c r="S860" i="5"/>
  <c r="A840" i="5"/>
  <c r="M840" i="5"/>
  <c r="P840" i="5" s="1"/>
  <c r="N840" i="5"/>
  <c r="Q840" i="5" s="1"/>
  <c r="S840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M828" i="5"/>
  <c r="M829" i="5"/>
  <c r="P829" i="5" s="1"/>
  <c r="M830" i="5"/>
  <c r="P830" i="5" s="1"/>
  <c r="M831" i="5"/>
  <c r="P831" i="5" s="1"/>
  <c r="M832" i="5"/>
  <c r="P832" i="5" s="1"/>
  <c r="M833" i="5"/>
  <c r="P833" i="5" s="1"/>
  <c r="M834" i="5"/>
  <c r="P834" i="5" s="1"/>
  <c r="M835" i="5"/>
  <c r="P835" i="5" s="1"/>
  <c r="M836" i="5"/>
  <c r="P836" i="5" s="1"/>
  <c r="M837" i="5"/>
  <c r="O837" i="5" s="1"/>
  <c r="M838" i="5"/>
  <c r="P838" i="5" s="1"/>
  <c r="M839" i="5"/>
  <c r="O839" i="5" s="1"/>
  <c r="N828" i="5"/>
  <c r="Q828" i="5" s="1"/>
  <c r="N829" i="5"/>
  <c r="Q829" i="5" s="1"/>
  <c r="N830" i="5"/>
  <c r="R830" i="5" s="1"/>
  <c r="N831" i="5"/>
  <c r="Q831" i="5" s="1"/>
  <c r="N832" i="5"/>
  <c r="Q832" i="5" s="1"/>
  <c r="N833" i="5"/>
  <c r="Q833" i="5" s="1"/>
  <c r="N834" i="5"/>
  <c r="Q834" i="5" s="1"/>
  <c r="N835" i="5"/>
  <c r="Q835" i="5" s="1"/>
  <c r="N836" i="5"/>
  <c r="Q836" i="5" s="1"/>
  <c r="N837" i="5"/>
  <c r="Q837" i="5" s="1"/>
  <c r="N838" i="5"/>
  <c r="Q838" i="5" s="1"/>
  <c r="N839" i="5"/>
  <c r="Q839" i="5" s="1"/>
  <c r="O828" i="5"/>
  <c r="S828" i="5"/>
  <c r="S829" i="5"/>
  <c r="S830" i="5"/>
  <c r="S831" i="5"/>
  <c r="S832" i="5"/>
  <c r="S833" i="5"/>
  <c r="S834" i="5"/>
  <c r="S835" i="5"/>
  <c r="S836" i="5"/>
  <c r="S837" i="5"/>
  <c r="S838" i="5"/>
  <c r="S839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M816" i="5"/>
  <c r="P816" i="5" s="1"/>
  <c r="M817" i="5"/>
  <c r="P817" i="5" s="1"/>
  <c r="M818" i="5"/>
  <c r="P818" i="5" s="1"/>
  <c r="M819" i="5"/>
  <c r="P819" i="5" s="1"/>
  <c r="M820" i="5"/>
  <c r="P820" i="5" s="1"/>
  <c r="M821" i="5"/>
  <c r="O821" i="5" s="1"/>
  <c r="M822" i="5"/>
  <c r="P822" i="5" s="1"/>
  <c r="M823" i="5"/>
  <c r="O823" i="5" s="1"/>
  <c r="M824" i="5"/>
  <c r="P824" i="5" s="1"/>
  <c r="M825" i="5"/>
  <c r="P825" i="5" s="1"/>
  <c r="M826" i="5"/>
  <c r="O826" i="5" s="1"/>
  <c r="M827" i="5"/>
  <c r="O827" i="5" s="1"/>
  <c r="N816" i="5"/>
  <c r="R816" i="5" s="1"/>
  <c r="N817" i="5"/>
  <c r="R817" i="5" s="1"/>
  <c r="N818" i="5"/>
  <c r="R818" i="5" s="1"/>
  <c r="N819" i="5"/>
  <c r="R819" i="5" s="1"/>
  <c r="N820" i="5"/>
  <c r="Q820" i="5" s="1"/>
  <c r="N821" i="5"/>
  <c r="R821" i="5" s="1"/>
  <c r="N822" i="5"/>
  <c r="R822" i="5" s="1"/>
  <c r="N823" i="5"/>
  <c r="R823" i="5" s="1"/>
  <c r="N824" i="5"/>
  <c r="R824" i="5" s="1"/>
  <c r="N825" i="5"/>
  <c r="R825" i="5" s="1"/>
  <c r="N826" i="5"/>
  <c r="Q826" i="5" s="1"/>
  <c r="N827" i="5"/>
  <c r="Q827" i="5" s="1"/>
  <c r="S816" i="5"/>
  <c r="S817" i="5"/>
  <c r="S818" i="5"/>
  <c r="S819" i="5"/>
  <c r="S820" i="5"/>
  <c r="S821" i="5"/>
  <c r="S822" i="5"/>
  <c r="S823" i="5"/>
  <c r="S824" i="5"/>
  <c r="S825" i="5"/>
  <c r="S826" i="5"/>
  <c r="S827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M792" i="5"/>
  <c r="P792" i="5" s="1"/>
  <c r="M793" i="5"/>
  <c r="P793" i="5" s="1"/>
  <c r="M794" i="5"/>
  <c r="P794" i="5" s="1"/>
  <c r="M795" i="5"/>
  <c r="P795" i="5" s="1"/>
  <c r="M796" i="5"/>
  <c r="P796" i="5" s="1"/>
  <c r="M797" i="5"/>
  <c r="P797" i="5" s="1"/>
  <c r="M798" i="5"/>
  <c r="P798" i="5" s="1"/>
  <c r="M799" i="5"/>
  <c r="P799" i="5" s="1"/>
  <c r="M800" i="5"/>
  <c r="P800" i="5" s="1"/>
  <c r="M801" i="5"/>
  <c r="O801" i="5" s="1"/>
  <c r="M802" i="5"/>
  <c r="O802" i="5" s="1"/>
  <c r="M803" i="5"/>
  <c r="P803" i="5" s="1"/>
  <c r="M804" i="5"/>
  <c r="O804" i="5" s="1"/>
  <c r="M805" i="5"/>
  <c r="P805" i="5" s="1"/>
  <c r="M806" i="5"/>
  <c r="P806" i="5" s="1"/>
  <c r="M807" i="5"/>
  <c r="P807" i="5" s="1"/>
  <c r="M808" i="5"/>
  <c r="P808" i="5" s="1"/>
  <c r="M809" i="5"/>
  <c r="O809" i="5" s="1"/>
  <c r="M810" i="5"/>
  <c r="P810" i="5" s="1"/>
  <c r="M811" i="5"/>
  <c r="P811" i="5" s="1"/>
  <c r="M812" i="5"/>
  <c r="O812" i="5" s="1"/>
  <c r="M813" i="5"/>
  <c r="O813" i="5" s="1"/>
  <c r="M814" i="5"/>
  <c r="O814" i="5" s="1"/>
  <c r="M815" i="5"/>
  <c r="O815" i="5" s="1"/>
  <c r="N792" i="5"/>
  <c r="Q792" i="5" s="1"/>
  <c r="N793" i="5"/>
  <c r="Q793" i="5" s="1"/>
  <c r="N794" i="5"/>
  <c r="R794" i="5" s="1"/>
  <c r="N795" i="5"/>
  <c r="Q795" i="5" s="1"/>
  <c r="N796" i="5"/>
  <c r="R796" i="5" s="1"/>
  <c r="N797" i="5"/>
  <c r="R797" i="5" s="1"/>
  <c r="N798" i="5"/>
  <c r="R798" i="5" s="1"/>
  <c r="N799" i="5"/>
  <c r="Q799" i="5" s="1"/>
  <c r="N800" i="5"/>
  <c r="Q800" i="5" s="1"/>
  <c r="N801" i="5"/>
  <c r="Q801" i="5" s="1"/>
  <c r="N802" i="5"/>
  <c r="R802" i="5" s="1"/>
  <c r="N803" i="5"/>
  <c r="Q803" i="5" s="1"/>
  <c r="N804" i="5"/>
  <c r="Q804" i="5" s="1"/>
  <c r="N805" i="5"/>
  <c r="Q805" i="5" s="1"/>
  <c r="N806" i="5"/>
  <c r="Q806" i="5" s="1"/>
  <c r="N807" i="5"/>
  <c r="Q807" i="5" s="1"/>
  <c r="N808" i="5"/>
  <c r="Q808" i="5" s="1"/>
  <c r="N809" i="5"/>
  <c r="Q809" i="5" s="1"/>
  <c r="N810" i="5"/>
  <c r="Q810" i="5" s="1"/>
  <c r="N811" i="5"/>
  <c r="Q811" i="5" s="1"/>
  <c r="N812" i="5"/>
  <c r="Q812" i="5" s="1"/>
  <c r="N813" i="5"/>
  <c r="R813" i="5" s="1"/>
  <c r="N814" i="5"/>
  <c r="Q814" i="5" s="1"/>
  <c r="N815" i="5"/>
  <c r="Q815" i="5" s="1"/>
  <c r="O792" i="5"/>
  <c r="O793" i="5"/>
  <c r="O794" i="5"/>
  <c r="O795" i="5"/>
  <c r="O796" i="5"/>
  <c r="S792" i="5"/>
  <c r="S793" i="5"/>
  <c r="S794" i="5"/>
  <c r="S795" i="5"/>
  <c r="S796" i="5"/>
  <c r="S797" i="5"/>
  <c r="S798" i="5"/>
  <c r="S799" i="5"/>
  <c r="S800" i="5"/>
  <c r="S801" i="5"/>
  <c r="S802" i="5"/>
  <c r="S803" i="5"/>
  <c r="S804" i="5"/>
  <c r="S805" i="5"/>
  <c r="S806" i="5"/>
  <c r="S807" i="5"/>
  <c r="S808" i="5"/>
  <c r="S809" i="5"/>
  <c r="S810" i="5"/>
  <c r="S811" i="5"/>
  <c r="S812" i="5"/>
  <c r="S813" i="5"/>
  <c r="S814" i="5"/>
  <c r="S815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M769" i="5"/>
  <c r="P769" i="5" s="1"/>
  <c r="M770" i="5"/>
  <c r="P770" i="5" s="1"/>
  <c r="M771" i="5"/>
  <c r="P771" i="5" s="1"/>
  <c r="M772" i="5"/>
  <c r="P772" i="5" s="1"/>
  <c r="M773" i="5"/>
  <c r="P773" i="5" s="1"/>
  <c r="M774" i="5"/>
  <c r="P774" i="5" s="1"/>
  <c r="M775" i="5"/>
  <c r="O775" i="5" s="1"/>
  <c r="M776" i="5"/>
  <c r="P776" i="5" s="1"/>
  <c r="M777" i="5"/>
  <c r="P777" i="5" s="1"/>
  <c r="M778" i="5"/>
  <c r="O778" i="5" s="1"/>
  <c r="M779" i="5"/>
  <c r="P779" i="5" s="1"/>
  <c r="M780" i="5"/>
  <c r="O780" i="5" s="1"/>
  <c r="M781" i="5"/>
  <c r="P781" i="5" s="1"/>
  <c r="M782" i="5"/>
  <c r="O782" i="5" s="1"/>
  <c r="M783" i="5"/>
  <c r="O783" i="5" s="1"/>
  <c r="M784" i="5"/>
  <c r="O784" i="5" s="1"/>
  <c r="M785" i="5"/>
  <c r="P785" i="5" s="1"/>
  <c r="M786" i="5"/>
  <c r="P786" i="5" s="1"/>
  <c r="M787" i="5"/>
  <c r="P787" i="5" s="1"/>
  <c r="M788" i="5"/>
  <c r="P788" i="5" s="1"/>
  <c r="M789" i="5"/>
  <c r="P789" i="5" s="1"/>
  <c r="M790" i="5"/>
  <c r="O790" i="5" s="1"/>
  <c r="M791" i="5"/>
  <c r="P791" i="5" s="1"/>
  <c r="N769" i="5"/>
  <c r="Q769" i="5" s="1"/>
  <c r="N770" i="5"/>
  <c r="Q770" i="5" s="1"/>
  <c r="N771" i="5"/>
  <c r="Q771" i="5" s="1"/>
  <c r="N772" i="5"/>
  <c r="Q772" i="5" s="1"/>
  <c r="N773" i="5"/>
  <c r="Q773" i="5" s="1"/>
  <c r="N774" i="5"/>
  <c r="Q774" i="5" s="1"/>
  <c r="N775" i="5"/>
  <c r="R775" i="5" s="1"/>
  <c r="N776" i="5"/>
  <c r="R776" i="5" s="1"/>
  <c r="N777" i="5"/>
  <c r="R777" i="5" s="1"/>
  <c r="N778" i="5"/>
  <c r="R778" i="5" s="1"/>
  <c r="N779" i="5"/>
  <c r="Q779" i="5" s="1"/>
  <c r="N780" i="5"/>
  <c r="R780" i="5" s="1"/>
  <c r="N781" i="5"/>
  <c r="Q781" i="5" s="1"/>
  <c r="N782" i="5"/>
  <c r="R782" i="5" s="1"/>
  <c r="N783" i="5"/>
  <c r="Q783" i="5" s="1"/>
  <c r="N784" i="5"/>
  <c r="Q784" i="5" s="1"/>
  <c r="N785" i="5"/>
  <c r="Q785" i="5" s="1"/>
  <c r="N786" i="5"/>
  <c r="Q786" i="5" s="1"/>
  <c r="N787" i="5"/>
  <c r="R787" i="5" s="1"/>
  <c r="N788" i="5"/>
  <c r="R788" i="5" s="1"/>
  <c r="N789" i="5"/>
  <c r="R789" i="5" s="1"/>
  <c r="N790" i="5"/>
  <c r="R790" i="5" s="1"/>
  <c r="N791" i="5"/>
  <c r="R791" i="5" s="1"/>
  <c r="S769" i="5"/>
  <c r="S770" i="5"/>
  <c r="S771" i="5"/>
  <c r="S772" i="5"/>
  <c r="S773" i="5"/>
  <c r="S774" i="5"/>
  <c r="S775" i="5"/>
  <c r="S776" i="5"/>
  <c r="S777" i="5"/>
  <c r="S778" i="5"/>
  <c r="S779" i="5"/>
  <c r="S780" i="5"/>
  <c r="S781" i="5"/>
  <c r="S782" i="5"/>
  <c r="S783" i="5"/>
  <c r="S784" i="5"/>
  <c r="S785" i="5"/>
  <c r="S786" i="5"/>
  <c r="S787" i="5"/>
  <c r="S788" i="5"/>
  <c r="S789" i="5"/>
  <c r="S790" i="5"/>
  <c r="S791" i="5"/>
  <c r="A760" i="5"/>
  <c r="A761" i="5"/>
  <c r="A762" i="5"/>
  <c r="A763" i="5"/>
  <c r="A764" i="5"/>
  <c r="A765" i="5"/>
  <c r="A766" i="5"/>
  <c r="A767" i="5"/>
  <c r="A768" i="5"/>
  <c r="M760" i="5"/>
  <c r="O760" i="5" s="1"/>
  <c r="M761" i="5"/>
  <c r="P761" i="5" s="1"/>
  <c r="M762" i="5"/>
  <c r="P762" i="5" s="1"/>
  <c r="M763" i="5"/>
  <c r="P763" i="5" s="1"/>
  <c r="M764" i="5"/>
  <c r="P764" i="5" s="1"/>
  <c r="M765" i="5"/>
  <c r="P765" i="5" s="1"/>
  <c r="M766" i="5"/>
  <c r="P766" i="5" s="1"/>
  <c r="M767" i="5"/>
  <c r="O767" i="5" s="1"/>
  <c r="M768" i="5"/>
  <c r="O768" i="5" s="1"/>
  <c r="N760" i="5"/>
  <c r="R760" i="5" s="1"/>
  <c r="N761" i="5"/>
  <c r="R761" i="5" s="1"/>
  <c r="N762" i="5"/>
  <c r="Q762" i="5" s="1"/>
  <c r="N763" i="5"/>
  <c r="Q763" i="5" s="1"/>
  <c r="N764" i="5"/>
  <c r="Q764" i="5" s="1"/>
  <c r="N765" i="5"/>
  <c r="R765" i="5" s="1"/>
  <c r="N766" i="5"/>
  <c r="Q766" i="5" s="1"/>
  <c r="N767" i="5"/>
  <c r="Q767" i="5" s="1"/>
  <c r="N768" i="5"/>
  <c r="Q768" i="5" s="1"/>
  <c r="S760" i="5"/>
  <c r="S761" i="5"/>
  <c r="S762" i="5"/>
  <c r="S763" i="5"/>
  <c r="S764" i="5"/>
  <c r="S765" i="5"/>
  <c r="S766" i="5"/>
  <c r="S767" i="5"/>
  <c r="S768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M748" i="5"/>
  <c r="P748" i="5" s="1"/>
  <c r="M749" i="5"/>
  <c r="P749" i="5" s="1"/>
  <c r="M750" i="5"/>
  <c r="P750" i="5" s="1"/>
  <c r="M751" i="5"/>
  <c r="P751" i="5" s="1"/>
  <c r="M752" i="5"/>
  <c r="P752" i="5" s="1"/>
  <c r="M753" i="5"/>
  <c r="O753" i="5" s="1"/>
  <c r="M754" i="5"/>
  <c r="P754" i="5" s="1"/>
  <c r="M755" i="5"/>
  <c r="P755" i="5" s="1"/>
  <c r="M756" i="5"/>
  <c r="P756" i="5" s="1"/>
  <c r="M757" i="5"/>
  <c r="P757" i="5" s="1"/>
  <c r="M758" i="5"/>
  <c r="P758" i="5" s="1"/>
  <c r="M759" i="5"/>
  <c r="P759" i="5" s="1"/>
  <c r="N748" i="5"/>
  <c r="Q748" i="5" s="1"/>
  <c r="N749" i="5"/>
  <c r="Q749" i="5" s="1"/>
  <c r="N750" i="5"/>
  <c r="Q750" i="5" s="1"/>
  <c r="N751" i="5"/>
  <c r="R751" i="5" s="1"/>
  <c r="N752" i="5"/>
  <c r="R752" i="5" s="1"/>
  <c r="N753" i="5"/>
  <c r="R753" i="5" s="1"/>
  <c r="N754" i="5"/>
  <c r="R754" i="5" s="1"/>
  <c r="N755" i="5"/>
  <c r="R755" i="5" s="1"/>
  <c r="N756" i="5"/>
  <c r="R756" i="5" s="1"/>
  <c r="N757" i="5"/>
  <c r="R757" i="5" s="1"/>
  <c r="N758" i="5"/>
  <c r="Q758" i="5" s="1"/>
  <c r="N759" i="5"/>
  <c r="Q759" i="5" s="1"/>
  <c r="S748" i="5"/>
  <c r="S749" i="5"/>
  <c r="S750" i="5"/>
  <c r="S751" i="5"/>
  <c r="S752" i="5"/>
  <c r="S753" i="5"/>
  <c r="S754" i="5"/>
  <c r="S755" i="5"/>
  <c r="S756" i="5"/>
  <c r="S757" i="5"/>
  <c r="S758" i="5"/>
  <c r="S759" i="5"/>
  <c r="O877" i="5" l="1"/>
  <c r="O868" i="5"/>
  <c r="O867" i="5"/>
  <c r="O887" i="5"/>
  <c r="O818" i="5"/>
  <c r="O829" i="5"/>
  <c r="O878" i="5"/>
  <c r="O819" i="5"/>
  <c r="O817" i="5"/>
  <c r="O800" i="5"/>
  <c r="O798" i="5"/>
  <c r="O882" i="5"/>
  <c r="O881" i="5"/>
  <c r="O816" i="5"/>
  <c r="O830" i="5"/>
  <c r="O799" i="5"/>
  <c r="O797" i="5"/>
  <c r="O884" i="5"/>
  <c r="O885" i="5"/>
  <c r="O832" i="5"/>
  <c r="R888" i="5"/>
  <c r="R882" i="5"/>
  <c r="O880" i="5"/>
  <c r="O831" i="5"/>
  <c r="R884" i="5"/>
  <c r="P890" i="5"/>
  <c r="O886" i="5"/>
  <c r="O883" i="5"/>
  <c r="O879" i="5"/>
  <c r="P851" i="5"/>
  <c r="O892" i="5"/>
  <c r="O889" i="5"/>
  <c r="P857" i="5"/>
  <c r="O875" i="5"/>
  <c r="O891" i="5"/>
  <c r="O833" i="5"/>
  <c r="R880" i="5"/>
  <c r="R879" i="5"/>
  <c r="R877" i="5"/>
  <c r="Q890" i="5"/>
  <c r="Q849" i="5"/>
  <c r="Q878" i="5"/>
  <c r="R889" i="5"/>
  <c r="O893" i="5"/>
  <c r="O888" i="5"/>
  <c r="R886" i="5"/>
  <c r="R836" i="5"/>
  <c r="R893" i="5"/>
  <c r="R891" i="5"/>
  <c r="R876" i="5"/>
  <c r="Q892" i="5"/>
  <c r="R873" i="5"/>
  <c r="R864" i="5"/>
  <c r="R885" i="5"/>
  <c r="Q883" i="5"/>
  <c r="O835" i="5"/>
  <c r="R881" i="5"/>
  <c r="Q866" i="5"/>
  <c r="R887" i="5"/>
  <c r="O834" i="5"/>
  <c r="O824" i="5"/>
  <c r="O822" i="5"/>
  <c r="O861" i="5"/>
  <c r="O825" i="5"/>
  <c r="Q860" i="5"/>
  <c r="Q844" i="5"/>
  <c r="Q850" i="5"/>
  <c r="Q865" i="5"/>
  <c r="Q848" i="5"/>
  <c r="Q817" i="5"/>
  <c r="P856" i="5"/>
  <c r="P844" i="5"/>
  <c r="R855" i="5"/>
  <c r="Q874" i="5"/>
  <c r="P873" i="5"/>
  <c r="P872" i="5"/>
  <c r="P852" i="5"/>
  <c r="Q875" i="5"/>
  <c r="R854" i="5"/>
  <c r="Q871" i="5"/>
  <c r="R842" i="5"/>
  <c r="Q870" i="5"/>
  <c r="Q869" i="5"/>
  <c r="R861" i="5"/>
  <c r="R856" i="5"/>
  <c r="R872" i="5"/>
  <c r="O820" i="5"/>
  <c r="P823" i="5"/>
  <c r="P846" i="5"/>
  <c r="P865" i="5"/>
  <c r="O865" i="5"/>
  <c r="P864" i="5"/>
  <c r="R863" i="5"/>
  <c r="P863" i="5"/>
  <c r="R862" i="5"/>
  <c r="P862" i="5"/>
  <c r="P874" i="5"/>
  <c r="P871" i="5"/>
  <c r="O849" i="5"/>
  <c r="R868" i="5"/>
  <c r="Q841" i="5"/>
  <c r="R867" i="5"/>
  <c r="P821" i="5"/>
  <c r="P870" i="5"/>
  <c r="R853" i="5"/>
  <c r="P869" i="5"/>
  <c r="Q845" i="5"/>
  <c r="P841" i="5"/>
  <c r="R833" i="5"/>
  <c r="R820" i="5"/>
  <c r="R843" i="5"/>
  <c r="P858" i="5"/>
  <c r="Q816" i="5"/>
  <c r="P853" i="5"/>
  <c r="R851" i="5"/>
  <c r="P847" i="5"/>
  <c r="Q857" i="5"/>
  <c r="P859" i="5"/>
  <c r="P827" i="5"/>
  <c r="Q830" i="5"/>
  <c r="P826" i="5"/>
  <c r="P839" i="5"/>
  <c r="Q858" i="5"/>
  <c r="Q846" i="5"/>
  <c r="P854" i="5"/>
  <c r="P842" i="5"/>
  <c r="P850" i="5"/>
  <c r="Q852" i="5"/>
  <c r="P860" i="5"/>
  <c r="P848" i="5"/>
  <c r="Q859" i="5"/>
  <c r="Q847" i="5"/>
  <c r="P855" i="5"/>
  <c r="P843" i="5"/>
  <c r="R826" i="5"/>
  <c r="O840" i="5"/>
  <c r="R839" i="5"/>
  <c r="R840" i="5"/>
  <c r="Q823" i="5"/>
  <c r="R837" i="5"/>
  <c r="P837" i="5"/>
  <c r="R835" i="5"/>
  <c r="Q822" i="5"/>
  <c r="R832" i="5"/>
  <c r="Q821" i="5"/>
  <c r="R831" i="5"/>
  <c r="R829" i="5"/>
  <c r="P828" i="5"/>
  <c r="R828" i="5"/>
  <c r="O838" i="5"/>
  <c r="R838" i="5"/>
  <c r="Q825" i="5"/>
  <c r="R834" i="5"/>
  <c r="O836" i="5"/>
  <c r="Q824" i="5"/>
  <c r="R827" i="5"/>
  <c r="Q819" i="5"/>
  <c r="O749" i="5"/>
  <c r="O750" i="5"/>
  <c r="Q818" i="5"/>
  <c r="O748" i="5"/>
  <c r="R804" i="5"/>
  <c r="Q788" i="5"/>
  <c r="Q798" i="5"/>
  <c r="P809" i="5"/>
  <c r="Q776" i="5"/>
  <c r="P804" i="5"/>
  <c r="P802" i="5"/>
  <c r="R814" i="5"/>
  <c r="Q802" i="5"/>
  <c r="Q797" i="5"/>
  <c r="P814" i="5"/>
  <c r="R809" i="5"/>
  <c r="R793" i="5"/>
  <c r="R792" i="5"/>
  <c r="P775" i="5"/>
  <c r="O787" i="5"/>
  <c r="O791" i="5"/>
  <c r="O810" i="5"/>
  <c r="Q794" i="5"/>
  <c r="Q796" i="5"/>
  <c r="O756" i="5"/>
  <c r="R770" i="5"/>
  <c r="R772" i="5"/>
  <c r="O773" i="5"/>
  <c r="R810" i="5"/>
  <c r="O808" i="5"/>
  <c r="R774" i="5"/>
  <c r="R773" i="5"/>
  <c r="R771" i="5"/>
  <c r="O772" i="5"/>
  <c r="O806" i="5"/>
  <c r="R808" i="5"/>
  <c r="O805" i="5"/>
  <c r="O758" i="5"/>
  <c r="Q791" i="5"/>
  <c r="R806" i="5"/>
  <c r="O752" i="5"/>
  <c r="O762" i="5"/>
  <c r="Q813" i="5"/>
  <c r="P801" i="5"/>
  <c r="P768" i="5"/>
  <c r="R805" i="5"/>
  <c r="Q789" i="5"/>
  <c r="O788" i="5"/>
  <c r="O751" i="5"/>
  <c r="R801" i="5"/>
  <c r="P813" i="5"/>
  <c r="Q777" i="5"/>
  <c r="O779" i="5"/>
  <c r="O776" i="5"/>
  <c r="R785" i="5"/>
  <c r="O755" i="5"/>
  <c r="R812" i="5"/>
  <c r="R800" i="5"/>
  <c r="P812" i="5"/>
  <c r="O811" i="5"/>
  <c r="R811" i="5"/>
  <c r="R799" i="5"/>
  <c r="R786" i="5"/>
  <c r="O770" i="5"/>
  <c r="R766" i="5"/>
  <c r="R784" i="5"/>
  <c r="P784" i="5"/>
  <c r="O785" i="5"/>
  <c r="P767" i="5"/>
  <c r="R783" i="5"/>
  <c r="P783" i="5"/>
  <c r="O754" i="5"/>
  <c r="P753" i="5"/>
  <c r="O771" i="5"/>
  <c r="P782" i="5"/>
  <c r="O759" i="5"/>
  <c r="P778" i="5"/>
  <c r="O807" i="5"/>
  <c r="R807" i="5"/>
  <c r="R795" i="5"/>
  <c r="O757" i="5"/>
  <c r="O761" i="5"/>
  <c r="O803" i="5"/>
  <c r="R815" i="5"/>
  <c r="R803" i="5"/>
  <c r="P815" i="5"/>
  <c r="Q765" i="5"/>
  <c r="R750" i="5"/>
  <c r="R769" i="5"/>
  <c r="P780" i="5"/>
  <c r="R759" i="5"/>
  <c r="R764" i="5"/>
  <c r="R763" i="5"/>
  <c r="O766" i="5"/>
  <c r="R748" i="5"/>
  <c r="R762" i="5"/>
  <c r="O765" i="5"/>
  <c r="O763" i="5"/>
  <c r="R781" i="5"/>
  <c r="R779" i="5"/>
  <c r="P790" i="5"/>
  <c r="R768" i="5"/>
  <c r="R767" i="5"/>
  <c r="O781" i="5"/>
  <c r="O769" i="5"/>
  <c r="Q782" i="5"/>
  <c r="Q780" i="5"/>
  <c r="O789" i="5"/>
  <c r="O777" i="5"/>
  <c r="Q790" i="5"/>
  <c r="Q778" i="5"/>
  <c r="O786" i="5"/>
  <c r="O774" i="5"/>
  <c r="Q787" i="5"/>
  <c r="Q775" i="5"/>
  <c r="Q761" i="5"/>
  <c r="Q760" i="5"/>
  <c r="P760" i="5"/>
  <c r="R749" i="5"/>
  <c r="O764" i="5"/>
  <c r="Q757" i="5"/>
  <c r="Q756" i="5"/>
  <c r="Q754" i="5"/>
  <c r="Q753" i="5"/>
  <c r="Q752" i="5"/>
  <c r="Q751" i="5"/>
  <c r="R758" i="5"/>
  <c r="Q755" i="5"/>
  <c r="P1077" i="5" l="1"/>
  <c r="S2" i="5"/>
  <c r="S3" i="5"/>
  <c r="S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102" i="5"/>
  <c r="S103" i="5"/>
  <c r="S104" i="5"/>
  <c r="S105" i="5"/>
  <c r="S106" i="5"/>
  <c r="S107" i="5"/>
  <c r="S108" i="5"/>
  <c r="S109" i="5"/>
  <c r="S110" i="5"/>
  <c r="S111" i="5"/>
  <c r="S112" i="5"/>
  <c r="S113" i="5"/>
  <c r="S114" i="5"/>
  <c r="S115" i="5"/>
  <c r="S116" i="5"/>
  <c r="S117" i="5"/>
  <c r="S118" i="5"/>
  <c r="S119" i="5"/>
  <c r="S120" i="5"/>
  <c r="S121" i="5"/>
  <c r="S122" i="5"/>
  <c r="S123" i="5"/>
  <c r="S124" i="5"/>
  <c r="S125" i="5"/>
  <c r="S126" i="5"/>
  <c r="S127" i="5"/>
  <c r="S128" i="5"/>
  <c r="S129" i="5"/>
  <c r="S130" i="5"/>
  <c r="S131" i="5"/>
  <c r="S132" i="5"/>
  <c r="S133" i="5"/>
  <c r="S134" i="5"/>
  <c r="S135" i="5"/>
  <c r="S136" i="5"/>
  <c r="S137" i="5"/>
  <c r="S138" i="5"/>
  <c r="S139" i="5"/>
  <c r="S140" i="5"/>
  <c r="S141" i="5"/>
  <c r="S142" i="5"/>
  <c r="S143" i="5"/>
  <c r="S144" i="5"/>
  <c r="S145" i="5"/>
  <c r="S146" i="5"/>
  <c r="S147" i="5"/>
  <c r="S148" i="5"/>
  <c r="S149" i="5"/>
  <c r="S150" i="5"/>
  <c r="S151" i="5"/>
  <c r="S152" i="5"/>
  <c r="S153" i="5"/>
  <c r="S154" i="5"/>
  <c r="S155" i="5"/>
  <c r="S156" i="5"/>
  <c r="S157" i="5"/>
  <c r="S158" i="5"/>
  <c r="S159" i="5"/>
  <c r="S160" i="5"/>
  <c r="S161" i="5"/>
  <c r="S162" i="5"/>
  <c r="S163" i="5"/>
  <c r="S164" i="5"/>
  <c r="S165" i="5"/>
  <c r="S166" i="5"/>
  <c r="S167" i="5"/>
  <c r="S168" i="5"/>
  <c r="S169" i="5"/>
  <c r="S170" i="5"/>
  <c r="S171" i="5"/>
  <c r="S172" i="5"/>
  <c r="S173" i="5"/>
  <c r="S174" i="5"/>
  <c r="S175" i="5"/>
  <c r="S176" i="5"/>
  <c r="S177" i="5"/>
  <c r="S178" i="5"/>
  <c r="S179" i="5"/>
  <c r="S180" i="5"/>
  <c r="S181" i="5"/>
  <c r="S182" i="5"/>
  <c r="S183" i="5"/>
  <c r="S184" i="5"/>
  <c r="S185" i="5"/>
  <c r="S186" i="5"/>
  <c r="S187" i="5"/>
  <c r="S188" i="5"/>
  <c r="S189" i="5"/>
  <c r="S190" i="5"/>
  <c r="S191" i="5"/>
  <c r="S192" i="5"/>
  <c r="S193" i="5"/>
  <c r="S194" i="5"/>
  <c r="S195" i="5"/>
  <c r="S196" i="5"/>
  <c r="S197" i="5"/>
  <c r="S198" i="5"/>
  <c r="S199" i="5"/>
  <c r="S200" i="5"/>
  <c r="S201" i="5"/>
  <c r="S202" i="5"/>
  <c r="S203" i="5"/>
  <c r="S204" i="5"/>
  <c r="S205" i="5"/>
  <c r="S206" i="5"/>
  <c r="S207" i="5"/>
  <c r="S208" i="5"/>
  <c r="S209" i="5"/>
  <c r="S210" i="5"/>
  <c r="S211" i="5"/>
  <c r="S212" i="5"/>
  <c r="S213" i="5"/>
  <c r="S214" i="5"/>
  <c r="S215" i="5"/>
  <c r="S216" i="5"/>
  <c r="S217" i="5"/>
  <c r="S218" i="5"/>
  <c r="S219" i="5"/>
  <c r="S220" i="5"/>
  <c r="S221" i="5"/>
  <c r="S222" i="5"/>
  <c r="S223" i="5"/>
  <c r="S224" i="5"/>
  <c r="S225" i="5"/>
  <c r="S226" i="5"/>
  <c r="S227" i="5"/>
  <c r="S228" i="5"/>
  <c r="S229" i="5"/>
  <c r="S230" i="5"/>
  <c r="S231" i="5"/>
  <c r="S232" i="5"/>
  <c r="S233" i="5"/>
  <c r="S234" i="5"/>
  <c r="S235" i="5"/>
  <c r="S236" i="5"/>
  <c r="S237" i="5"/>
  <c r="S238" i="5"/>
  <c r="S239" i="5"/>
  <c r="S240" i="5"/>
  <c r="S241" i="5"/>
  <c r="S242" i="5"/>
  <c r="S243" i="5"/>
  <c r="S244" i="5"/>
  <c r="S245" i="5"/>
  <c r="S246" i="5"/>
  <c r="S247" i="5"/>
  <c r="S248" i="5"/>
  <c r="S249" i="5"/>
  <c r="S250" i="5"/>
  <c r="S251" i="5"/>
  <c r="S252" i="5"/>
  <c r="S253" i="5"/>
  <c r="S254" i="5"/>
  <c r="S255" i="5"/>
  <c r="S256" i="5"/>
  <c r="S257" i="5"/>
  <c r="S258" i="5"/>
  <c r="S259" i="5"/>
  <c r="S260" i="5"/>
  <c r="S261" i="5"/>
  <c r="S262" i="5"/>
  <c r="S263" i="5"/>
  <c r="S264" i="5"/>
  <c r="S265" i="5"/>
  <c r="S266" i="5"/>
  <c r="S267" i="5"/>
  <c r="S268" i="5"/>
  <c r="S269" i="5"/>
  <c r="S270" i="5"/>
  <c r="S271" i="5"/>
  <c r="S272" i="5"/>
  <c r="S273" i="5"/>
  <c r="S274" i="5"/>
  <c r="S275" i="5"/>
  <c r="S276" i="5"/>
  <c r="S277" i="5"/>
  <c r="S278" i="5"/>
  <c r="S279" i="5"/>
  <c r="S280" i="5"/>
  <c r="S281" i="5"/>
  <c r="S282" i="5"/>
  <c r="S283" i="5"/>
  <c r="S284" i="5"/>
  <c r="S285" i="5"/>
  <c r="S286" i="5"/>
  <c r="S287" i="5"/>
  <c r="S288" i="5"/>
  <c r="S289" i="5"/>
  <c r="S290" i="5"/>
  <c r="S291" i="5"/>
  <c r="S292" i="5"/>
  <c r="S293" i="5"/>
  <c r="S294" i="5"/>
  <c r="S295" i="5"/>
  <c r="S296" i="5"/>
  <c r="S297" i="5"/>
  <c r="S298" i="5"/>
  <c r="S299" i="5"/>
  <c r="S300" i="5"/>
  <c r="S301" i="5"/>
  <c r="S302" i="5"/>
  <c r="S303" i="5"/>
  <c r="S304" i="5"/>
  <c r="S305" i="5"/>
  <c r="S306" i="5"/>
  <c r="S307" i="5"/>
  <c r="S308" i="5"/>
  <c r="S309" i="5"/>
  <c r="S310" i="5"/>
  <c r="S311" i="5"/>
  <c r="S312" i="5"/>
  <c r="S313" i="5"/>
  <c r="S314" i="5"/>
  <c r="S315" i="5"/>
  <c r="S316" i="5"/>
  <c r="S317" i="5"/>
  <c r="S318" i="5"/>
  <c r="S319" i="5"/>
  <c r="S320" i="5"/>
  <c r="S321" i="5"/>
  <c r="S322" i="5"/>
  <c r="S323" i="5"/>
  <c r="S324" i="5"/>
  <c r="S325" i="5"/>
  <c r="S326" i="5"/>
  <c r="S327" i="5"/>
  <c r="S328" i="5"/>
  <c r="S329" i="5"/>
  <c r="S330" i="5"/>
  <c r="S331" i="5"/>
  <c r="S332" i="5"/>
  <c r="S333" i="5"/>
  <c r="S334" i="5"/>
  <c r="S335" i="5"/>
  <c r="S336" i="5"/>
  <c r="S337" i="5"/>
  <c r="S338" i="5"/>
  <c r="S339" i="5"/>
  <c r="S340" i="5"/>
  <c r="S341" i="5"/>
  <c r="S342" i="5"/>
  <c r="S343" i="5"/>
  <c r="S344" i="5"/>
  <c r="S345" i="5"/>
  <c r="S346" i="5"/>
  <c r="S347" i="5"/>
  <c r="S348" i="5"/>
  <c r="S349" i="5"/>
  <c r="S350" i="5"/>
  <c r="S351" i="5"/>
  <c r="S352" i="5"/>
  <c r="S353" i="5"/>
  <c r="S354" i="5"/>
  <c r="S355" i="5"/>
  <c r="S356" i="5"/>
  <c r="S357" i="5"/>
  <c r="S358" i="5"/>
  <c r="S359" i="5"/>
  <c r="S360" i="5"/>
  <c r="S361" i="5"/>
  <c r="S362" i="5"/>
  <c r="S363" i="5"/>
  <c r="S364" i="5"/>
  <c r="S365" i="5"/>
  <c r="S366" i="5"/>
  <c r="S367" i="5"/>
  <c r="S368" i="5"/>
  <c r="S369" i="5"/>
  <c r="S370" i="5"/>
  <c r="S371" i="5"/>
  <c r="S372" i="5"/>
  <c r="S373" i="5"/>
  <c r="S374" i="5"/>
  <c r="S375" i="5"/>
  <c r="S376" i="5"/>
  <c r="S377" i="5"/>
  <c r="S378" i="5"/>
  <c r="S379" i="5"/>
  <c r="S380" i="5"/>
  <c r="S381" i="5"/>
  <c r="S382" i="5"/>
  <c r="S383" i="5"/>
  <c r="S384" i="5"/>
  <c r="S385" i="5"/>
  <c r="S386" i="5"/>
  <c r="S387" i="5"/>
  <c r="S388" i="5"/>
  <c r="S389" i="5"/>
  <c r="S390" i="5"/>
  <c r="S391" i="5"/>
  <c r="S392" i="5"/>
  <c r="S393" i="5"/>
  <c r="S394" i="5"/>
  <c r="S395" i="5"/>
  <c r="S396" i="5"/>
  <c r="S397" i="5"/>
  <c r="S398" i="5"/>
  <c r="S399" i="5"/>
  <c r="S400" i="5"/>
  <c r="S401" i="5"/>
  <c r="S402" i="5"/>
  <c r="S403" i="5"/>
  <c r="S404" i="5"/>
  <c r="S405" i="5"/>
  <c r="S406" i="5"/>
  <c r="S407" i="5"/>
  <c r="S408" i="5"/>
  <c r="S409" i="5"/>
  <c r="S410" i="5"/>
  <c r="S411" i="5"/>
  <c r="S412" i="5"/>
  <c r="S413" i="5"/>
  <c r="S414" i="5"/>
  <c r="S415" i="5"/>
  <c r="S416" i="5"/>
  <c r="S417" i="5"/>
  <c r="S418" i="5"/>
  <c r="S419" i="5"/>
  <c r="S420" i="5"/>
  <c r="S421" i="5"/>
  <c r="S422" i="5"/>
  <c r="S423" i="5"/>
  <c r="S424" i="5"/>
  <c r="S425" i="5"/>
  <c r="S426" i="5"/>
  <c r="S427" i="5"/>
  <c r="S428" i="5"/>
  <c r="S429" i="5"/>
  <c r="S430" i="5"/>
  <c r="S431" i="5"/>
  <c r="S432" i="5"/>
  <c r="S433" i="5"/>
  <c r="S434" i="5"/>
  <c r="S435" i="5"/>
  <c r="S436" i="5"/>
  <c r="S437" i="5"/>
  <c r="S438" i="5"/>
  <c r="S439" i="5"/>
  <c r="S440" i="5"/>
  <c r="S441" i="5"/>
  <c r="S442" i="5"/>
  <c r="S443" i="5"/>
  <c r="S444" i="5"/>
  <c r="S445" i="5"/>
  <c r="S446" i="5"/>
  <c r="S447" i="5"/>
  <c r="S448" i="5"/>
  <c r="S449" i="5"/>
  <c r="S450" i="5"/>
  <c r="S451" i="5"/>
  <c r="S452" i="5"/>
  <c r="S453" i="5"/>
  <c r="S454" i="5"/>
  <c r="S455" i="5"/>
  <c r="S456" i="5"/>
  <c r="S457" i="5"/>
  <c r="S458" i="5"/>
  <c r="S459" i="5"/>
  <c r="S460" i="5"/>
  <c r="S461" i="5"/>
  <c r="S462" i="5"/>
  <c r="S463" i="5"/>
  <c r="S464" i="5"/>
  <c r="S465" i="5"/>
  <c r="S466" i="5"/>
  <c r="S467" i="5"/>
  <c r="S468" i="5"/>
  <c r="S469" i="5"/>
  <c r="S470" i="5"/>
  <c r="S471" i="5"/>
  <c r="S472" i="5"/>
  <c r="S473" i="5"/>
  <c r="S474" i="5"/>
  <c r="S475" i="5"/>
  <c r="S476" i="5"/>
  <c r="S477" i="5"/>
  <c r="S478" i="5"/>
  <c r="S479" i="5"/>
  <c r="S480" i="5"/>
  <c r="S481" i="5"/>
  <c r="S482" i="5"/>
  <c r="S483" i="5"/>
  <c r="S484" i="5"/>
  <c r="S485" i="5"/>
  <c r="S486" i="5"/>
  <c r="S487" i="5"/>
  <c r="S488" i="5"/>
  <c r="S489" i="5"/>
  <c r="S490" i="5"/>
  <c r="S491" i="5"/>
  <c r="S492" i="5"/>
  <c r="S493" i="5"/>
  <c r="S494" i="5"/>
  <c r="S495" i="5"/>
  <c r="S496" i="5"/>
  <c r="S497" i="5"/>
  <c r="S498" i="5"/>
  <c r="S499" i="5"/>
  <c r="S500" i="5"/>
  <c r="S501" i="5"/>
  <c r="S502" i="5"/>
  <c r="S503" i="5"/>
  <c r="S504" i="5"/>
  <c r="S505" i="5"/>
  <c r="S506" i="5"/>
  <c r="S507" i="5"/>
  <c r="S508" i="5"/>
  <c r="S509" i="5"/>
  <c r="S510" i="5"/>
  <c r="S511" i="5"/>
  <c r="S512" i="5"/>
  <c r="S513" i="5"/>
  <c r="S514" i="5"/>
  <c r="S515" i="5"/>
  <c r="S516" i="5"/>
  <c r="S517" i="5"/>
  <c r="S518" i="5"/>
  <c r="S519" i="5"/>
  <c r="S520" i="5"/>
  <c r="S521" i="5"/>
  <c r="S522" i="5"/>
  <c r="S523" i="5"/>
  <c r="S524" i="5"/>
  <c r="S525" i="5"/>
  <c r="S526" i="5"/>
  <c r="S527" i="5"/>
  <c r="S528" i="5"/>
  <c r="S529" i="5"/>
  <c r="S530" i="5"/>
  <c r="S531" i="5"/>
  <c r="S532" i="5"/>
  <c r="S533" i="5"/>
  <c r="S534" i="5"/>
  <c r="S535" i="5"/>
  <c r="S536" i="5"/>
  <c r="S537" i="5"/>
  <c r="S538" i="5"/>
  <c r="S539" i="5"/>
  <c r="S540" i="5"/>
  <c r="S541" i="5"/>
  <c r="S542" i="5"/>
  <c r="S543" i="5"/>
  <c r="S544" i="5"/>
  <c r="S545" i="5"/>
  <c r="S546" i="5"/>
  <c r="S547" i="5"/>
  <c r="S548" i="5"/>
  <c r="S549" i="5"/>
  <c r="S550" i="5"/>
  <c r="S551" i="5"/>
  <c r="S552" i="5"/>
  <c r="S553" i="5"/>
  <c r="S554" i="5"/>
  <c r="S555" i="5"/>
  <c r="S556" i="5"/>
  <c r="S557" i="5"/>
  <c r="S558" i="5"/>
  <c r="S559" i="5"/>
  <c r="S560" i="5"/>
  <c r="S561" i="5"/>
  <c r="S562" i="5"/>
  <c r="S563" i="5"/>
  <c r="S564" i="5"/>
  <c r="S565" i="5"/>
  <c r="S566" i="5"/>
  <c r="S567" i="5"/>
  <c r="S568" i="5"/>
  <c r="S569" i="5"/>
  <c r="S570" i="5"/>
  <c r="S571" i="5"/>
  <c r="S572" i="5"/>
  <c r="S573" i="5"/>
  <c r="S574" i="5"/>
  <c r="S575" i="5"/>
  <c r="S576" i="5"/>
  <c r="S577" i="5"/>
  <c r="S578" i="5"/>
  <c r="S579" i="5"/>
  <c r="S580" i="5"/>
  <c r="S581" i="5"/>
  <c r="S582" i="5"/>
  <c r="S583" i="5"/>
  <c r="S584" i="5"/>
  <c r="S585" i="5"/>
  <c r="S586" i="5"/>
  <c r="S587" i="5"/>
  <c r="S588" i="5"/>
  <c r="S589" i="5"/>
  <c r="S590" i="5"/>
  <c r="S591" i="5"/>
  <c r="S592" i="5"/>
  <c r="S593" i="5"/>
  <c r="S594" i="5"/>
  <c r="S595" i="5"/>
  <c r="S596" i="5"/>
  <c r="S597" i="5"/>
  <c r="S598" i="5"/>
  <c r="S599" i="5"/>
  <c r="S600" i="5"/>
  <c r="S601" i="5"/>
  <c r="S602" i="5"/>
  <c r="S603" i="5"/>
  <c r="S604" i="5"/>
  <c r="S605" i="5"/>
  <c r="S606" i="5"/>
  <c r="S607" i="5"/>
  <c r="S608" i="5"/>
  <c r="S609" i="5"/>
  <c r="S610" i="5"/>
  <c r="S611" i="5"/>
  <c r="S612" i="5"/>
  <c r="S613" i="5"/>
  <c r="S614" i="5"/>
  <c r="S615" i="5"/>
  <c r="S616" i="5"/>
  <c r="S617" i="5"/>
  <c r="S618" i="5"/>
  <c r="S619" i="5"/>
  <c r="S620" i="5"/>
  <c r="S621" i="5"/>
  <c r="S622" i="5"/>
  <c r="S623" i="5"/>
  <c r="S624" i="5"/>
  <c r="S625" i="5"/>
  <c r="S626" i="5"/>
  <c r="S627" i="5"/>
  <c r="S628" i="5"/>
  <c r="S629" i="5"/>
  <c r="S630" i="5"/>
  <c r="S631" i="5"/>
  <c r="S632" i="5"/>
  <c r="S633" i="5"/>
  <c r="S634" i="5"/>
  <c r="S635" i="5"/>
  <c r="S636" i="5"/>
  <c r="S637" i="5"/>
  <c r="S638" i="5"/>
  <c r="S639" i="5"/>
  <c r="S640" i="5"/>
  <c r="S641" i="5"/>
  <c r="S642" i="5"/>
  <c r="S643" i="5"/>
  <c r="S644" i="5"/>
  <c r="S645" i="5"/>
  <c r="S646" i="5"/>
  <c r="S647" i="5"/>
  <c r="S648" i="5"/>
  <c r="S649" i="5"/>
  <c r="S650" i="5"/>
  <c r="S651" i="5"/>
  <c r="S652" i="5"/>
  <c r="S653" i="5"/>
  <c r="S654" i="5"/>
  <c r="S655" i="5"/>
  <c r="S656" i="5"/>
  <c r="S657" i="5"/>
  <c r="S658" i="5"/>
  <c r="S659" i="5"/>
  <c r="S660" i="5"/>
  <c r="S661" i="5"/>
  <c r="S662" i="5"/>
  <c r="S663" i="5"/>
  <c r="S664" i="5"/>
  <c r="S665" i="5"/>
  <c r="S666" i="5"/>
  <c r="S667" i="5"/>
  <c r="S668" i="5"/>
  <c r="S669" i="5"/>
  <c r="S670" i="5"/>
  <c r="S671" i="5"/>
  <c r="S672" i="5"/>
  <c r="S673" i="5"/>
  <c r="S674" i="5"/>
  <c r="S675" i="5"/>
  <c r="S676" i="5"/>
  <c r="S677" i="5"/>
  <c r="S678" i="5"/>
  <c r="S679" i="5"/>
  <c r="S680" i="5"/>
  <c r="S681" i="5"/>
  <c r="S682" i="5"/>
  <c r="S683" i="5"/>
  <c r="S684" i="5"/>
  <c r="S685" i="5"/>
  <c r="S686" i="5"/>
  <c r="S687" i="5"/>
  <c r="S688" i="5"/>
  <c r="S689" i="5"/>
  <c r="S690" i="5"/>
  <c r="S691" i="5"/>
  <c r="S692" i="5"/>
  <c r="S693" i="5"/>
  <c r="S694" i="5"/>
  <c r="S695" i="5"/>
  <c r="S696" i="5"/>
  <c r="S697" i="5"/>
  <c r="S698" i="5"/>
  <c r="S699" i="5"/>
  <c r="S700" i="5"/>
  <c r="S701" i="5"/>
  <c r="S702" i="5"/>
  <c r="S703" i="5"/>
  <c r="S704" i="5"/>
  <c r="S705" i="5"/>
  <c r="S706" i="5"/>
  <c r="S707" i="5"/>
  <c r="S708" i="5"/>
  <c r="S709" i="5"/>
  <c r="S710" i="5"/>
  <c r="S711" i="5"/>
  <c r="S712" i="5"/>
  <c r="S713" i="5"/>
  <c r="S714" i="5"/>
  <c r="S715" i="5"/>
  <c r="S716" i="5"/>
  <c r="S717" i="5"/>
  <c r="S718" i="5"/>
  <c r="S719" i="5"/>
  <c r="S720" i="5"/>
  <c r="S721" i="5"/>
  <c r="S722" i="5"/>
  <c r="S723" i="5"/>
  <c r="S724" i="5"/>
  <c r="S725" i="5"/>
  <c r="S726" i="5"/>
  <c r="S727" i="5"/>
  <c r="S728" i="5"/>
  <c r="S729" i="5"/>
  <c r="S730" i="5"/>
  <c r="S731" i="5"/>
  <c r="S732" i="5"/>
  <c r="S733" i="5"/>
  <c r="S734" i="5"/>
  <c r="S735" i="5"/>
  <c r="S736" i="5"/>
  <c r="S737" i="5"/>
  <c r="S738" i="5"/>
  <c r="S739" i="5"/>
  <c r="S740" i="5"/>
  <c r="S741" i="5"/>
  <c r="S742" i="5"/>
  <c r="S743" i="5"/>
  <c r="S744" i="5"/>
  <c r="S745" i="5"/>
  <c r="S746" i="5"/>
  <c r="S747" i="5"/>
  <c r="A739" i="5"/>
  <c r="A740" i="5"/>
  <c r="A741" i="5"/>
  <c r="A742" i="5"/>
  <c r="A743" i="5"/>
  <c r="A744" i="5"/>
  <c r="A745" i="5"/>
  <c r="A746" i="5"/>
  <c r="A747" i="5"/>
  <c r="M739" i="5"/>
  <c r="O739" i="5" s="1"/>
  <c r="M740" i="5"/>
  <c r="O740" i="5" s="1"/>
  <c r="M741" i="5"/>
  <c r="O741" i="5" s="1"/>
  <c r="M742" i="5"/>
  <c r="M743" i="5"/>
  <c r="M744" i="5"/>
  <c r="O744" i="5" s="1"/>
  <c r="M745" i="5"/>
  <c r="O745" i="5" s="1"/>
  <c r="M746" i="5"/>
  <c r="O746" i="5" s="1"/>
  <c r="M747" i="5"/>
  <c r="O747" i="5" s="1"/>
  <c r="N739" i="5"/>
  <c r="Q739" i="5" s="1"/>
  <c r="N740" i="5"/>
  <c r="Q740" i="5" s="1"/>
  <c r="N741" i="5"/>
  <c r="Q741" i="5" s="1"/>
  <c r="N742" i="5"/>
  <c r="Q742" i="5" s="1"/>
  <c r="N743" i="5"/>
  <c r="Q743" i="5" s="1"/>
  <c r="N744" i="5"/>
  <c r="Q744" i="5" s="1"/>
  <c r="N745" i="5"/>
  <c r="N746" i="5"/>
  <c r="N747" i="5"/>
  <c r="Q747" i="5" s="1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M656" i="5"/>
  <c r="O656" i="5" s="1"/>
  <c r="M657" i="5"/>
  <c r="O657" i="5" s="1"/>
  <c r="M658" i="5"/>
  <c r="O658" i="5" s="1"/>
  <c r="M659" i="5"/>
  <c r="O659" i="5" s="1"/>
  <c r="M660" i="5"/>
  <c r="O660" i="5" s="1"/>
  <c r="M661" i="5"/>
  <c r="P661" i="5" s="1"/>
  <c r="M662" i="5"/>
  <c r="M663" i="5"/>
  <c r="O663" i="5" s="1"/>
  <c r="M664" i="5"/>
  <c r="O664" i="5" s="1"/>
  <c r="M665" i="5"/>
  <c r="O665" i="5" s="1"/>
  <c r="M666" i="5"/>
  <c r="M667" i="5"/>
  <c r="M668" i="5"/>
  <c r="O668" i="5" s="1"/>
  <c r="M669" i="5"/>
  <c r="O669" i="5" s="1"/>
  <c r="M670" i="5"/>
  <c r="O670" i="5" s="1"/>
  <c r="M671" i="5"/>
  <c r="O671" i="5" s="1"/>
  <c r="M672" i="5"/>
  <c r="O672" i="5" s="1"/>
  <c r="M673" i="5"/>
  <c r="P673" i="5" s="1"/>
  <c r="M674" i="5"/>
  <c r="M675" i="5"/>
  <c r="O675" i="5" s="1"/>
  <c r="M676" i="5"/>
  <c r="O676" i="5" s="1"/>
  <c r="M677" i="5"/>
  <c r="O677" i="5" s="1"/>
  <c r="M678" i="5"/>
  <c r="M679" i="5"/>
  <c r="M680" i="5"/>
  <c r="O680" i="5" s="1"/>
  <c r="M681" i="5"/>
  <c r="O681" i="5" s="1"/>
  <c r="M682" i="5"/>
  <c r="O682" i="5" s="1"/>
  <c r="M683" i="5"/>
  <c r="O683" i="5" s="1"/>
  <c r="M684" i="5"/>
  <c r="O684" i="5" s="1"/>
  <c r="M685" i="5"/>
  <c r="P685" i="5" s="1"/>
  <c r="M686" i="5"/>
  <c r="M687" i="5"/>
  <c r="O687" i="5" s="1"/>
  <c r="M688" i="5"/>
  <c r="O688" i="5" s="1"/>
  <c r="M689" i="5"/>
  <c r="O689" i="5" s="1"/>
  <c r="M690" i="5"/>
  <c r="M691" i="5"/>
  <c r="M692" i="5"/>
  <c r="O692" i="5" s="1"/>
  <c r="M693" i="5"/>
  <c r="O693" i="5" s="1"/>
  <c r="M694" i="5"/>
  <c r="O694" i="5" s="1"/>
  <c r="M695" i="5"/>
  <c r="O695" i="5" s="1"/>
  <c r="M696" i="5"/>
  <c r="O696" i="5" s="1"/>
  <c r="M697" i="5"/>
  <c r="P697" i="5" s="1"/>
  <c r="M698" i="5"/>
  <c r="M699" i="5"/>
  <c r="O699" i="5" s="1"/>
  <c r="M700" i="5"/>
  <c r="O700" i="5" s="1"/>
  <c r="M701" i="5"/>
  <c r="O701" i="5" s="1"/>
  <c r="M702" i="5"/>
  <c r="M703" i="5"/>
  <c r="M704" i="5"/>
  <c r="O704" i="5" s="1"/>
  <c r="M705" i="5"/>
  <c r="O705" i="5" s="1"/>
  <c r="M706" i="5"/>
  <c r="O706" i="5" s="1"/>
  <c r="M707" i="5"/>
  <c r="O707" i="5" s="1"/>
  <c r="M708" i="5"/>
  <c r="O708" i="5" s="1"/>
  <c r="M709" i="5"/>
  <c r="P709" i="5" s="1"/>
  <c r="M710" i="5"/>
  <c r="M711" i="5"/>
  <c r="O711" i="5" s="1"/>
  <c r="M712" i="5"/>
  <c r="O712" i="5" s="1"/>
  <c r="M713" i="5"/>
  <c r="O713" i="5" s="1"/>
  <c r="M714" i="5"/>
  <c r="M715" i="5"/>
  <c r="M716" i="5"/>
  <c r="O716" i="5" s="1"/>
  <c r="M717" i="5"/>
  <c r="O717" i="5" s="1"/>
  <c r="M718" i="5"/>
  <c r="O718" i="5" s="1"/>
  <c r="M719" i="5"/>
  <c r="O719" i="5" s="1"/>
  <c r="M720" i="5"/>
  <c r="O720" i="5" s="1"/>
  <c r="M721" i="5"/>
  <c r="P721" i="5" s="1"/>
  <c r="M722" i="5"/>
  <c r="M723" i="5"/>
  <c r="O723" i="5" s="1"/>
  <c r="M724" i="5"/>
  <c r="O724" i="5" s="1"/>
  <c r="M725" i="5"/>
  <c r="O725" i="5" s="1"/>
  <c r="M726" i="5"/>
  <c r="M727" i="5"/>
  <c r="M728" i="5"/>
  <c r="O728" i="5" s="1"/>
  <c r="M729" i="5"/>
  <c r="O729" i="5" s="1"/>
  <c r="M730" i="5"/>
  <c r="O730" i="5" s="1"/>
  <c r="M731" i="5"/>
  <c r="O731" i="5" s="1"/>
  <c r="M732" i="5"/>
  <c r="O732" i="5" s="1"/>
  <c r="M733" i="5"/>
  <c r="O733" i="5" s="1"/>
  <c r="M734" i="5"/>
  <c r="M735" i="5"/>
  <c r="O735" i="5" s="1"/>
  <c r="M736" i="5"/>
  <c r="O736" i="5" s="1"/>
  <c r="M737" i="5"/>
  <c r="O737" i="5" s="1"/>
  <c r="M738" i="5"/>
  <c r="N656" i="5"/>
  <c r="Q656" i="5" s="1"/>
  <c r="N657" i="5"/>
  <c r="Q657" i="5" s="1"/>
  <c r="N658" i="5"/>
  <c r="Q658" i="5" s="1"/>
  <c r="N659" i="5"/>
  <c r="Q659" i="5" s="1"/>
  <c r="N660" i="5"/>
  <c r="Q660" i="5" s="1"/>
  <c r="N661" i="5"/>
  <c r="Q661" i="5" s="1"/>
  <c r="N662" i="5"/>
  <c r="Q662" i="5" s="1"/>
  <c r="N663" i="5"/>
  <c r="N664" i="5"/>
  <c r="Q664" i="5" s="1"/>
  <c r="N665" i="5"/>
  <c r="Q665" i="5" s="1"/>
  <c r="N666" i="5"/>
  <c r="Q666" i="5" s="1"/>
  <c r="N667" i="5"/>
  <c r="N668" i="5"/>
  <c r="Q668" i="5" s="1"/>
  <c r="N669" i="5"/>
  <c r="Q669" i="5" s="1"/>
  <c r="N670" i="5"/>
  <c r="Q670" i="5" s="1"/>
  <c r="N671" i="5"/>
  <c r="Q671" i="5" s="1"/>
  <c r="N672" i="5"/>
  <c r="Q672" i="5" s="1"/>
  <c r="N673" i="5"/>
  <c r="Q673" i="5" s="1"/>
  <c r="N674" i="5"/>
  <c r="Q674" i="5" s="1"/>
  <c r="N675" i="5"/>
  <c r="N676" i="5"/>
  <c r="R676" i="5" s="1"/>
  <c r="N677" i="5"/>
  <c r="Q677" i="5" s="1"/>
  <c r="N678" i="5"/>
  <c r="Q678" i="5" s="1"/>
  <c r="N679" i="5"/>
  <c r="N680" i="5"/>
  <c r="Q680" i="5" s="1"/>
  <c r="N681" i="5"/>
  <c r="Q681" i="5" s="1"/>
  <c r="N682" i="5"/>
  <c r="Q682" i="5" s="1"/>
  <c r="N683" i="5"/>
  <c r="Q683" i="5" s="1"/>
  <c r="N684" i="5"/>
  <c r="Q684" i="5" s="1"/>
  <c r="N685" i="5"/>
  <c r="Q685" i="5" s="1"/>
  <c r="N686" i="5"/>
  <c r="Q686" i="5" s="1"/>
  <c r="N687" i="5"/>
  <c r="N688" i="5"/>
  <c r="Q688" i="5" s="1"/>
  <c r="N689" i="5"/>
  <c r="Q689" i="5" s="1"/>
  <c r="N690" i="5"/>
  <c r="Q690" i="5" s="1"/>
  <c r="N691" i="5"/>
  <c r="N692" i="5"/>
  <c r="Q692" i="5" s="1"/>
  <c r="N693" i="5"/>
  <c r="Q693" i="5" s="1"/>
  <c r="N694" i="5"/>
  <c r="Q694" i="5" s="1"/>
  <c r="N695" i="5"/>
  <c r="Q695" i="5" s="1"/>
  <c r="N696" i="5"/>
  <c r="Q696" i="5" s="1"/>
  <c r="N697" i="5"/>
  <c r="Q697" i="5" s="1"/>
  <c r="N698" i="5"/>
  <c r="Q698" i="5" s="1"/>
  <c r="N699" i="5"/>
  <c r="N700" i="5"/>
  <c r="Q700" i="5" s="1"/>
  <c r="N701" i="5"/>
  <c r="Q701" i="5" s="1"/>
  <c r="N702" i="5"/>
  <c r="Q702" i="5" s="1"/>
  <c r="N703" i="5"/>
  <c r="N704" i="5"/>
  <c r="Q704" i="5" s="1"/>
  <c r="N705" i="5"/>
  <c r="Q705" i="5" s="1"/>
  <c r="N706" i="5"/>
  <c r="Q706" i="5" s="1"/>
  <c r="N707" i="5"/>
  <c r="Q707" i="5" s="1"/>
  <c r="N708" i="5"/>
  <c r="Q708" i="5" s="1"/>
  <c r="N709" i="5"/>
  <c r="Q709" i="5" s="1"/>
  <c r="N710" i="5"/>
  <c r="Q710" i="5" s="1"/>
  <c r="N711" i="5"/>
  <c r="N712" i="5"/>
  <c r="Q712" i="5" s="1"/>
  <c r="N713" i="5"/>
  <c r="Q713" i="5" s="1"/>
  <c r="N714" i="5"/>
  <c r="Q714" i="5" s="1"/>
  <c r="N715" i="5"/>
  <c r="N716" i="5"/>
  <c r="Q716" i="5" s="1"/>
  <c r="N717" i="5"/>
  <c r="Q717" i="5" s="1"/>
  <c r="N718" i="5"/>
  <c r="Q718" i="5" s="1"/>
  <c r="N719" i="5"/>
  <c r="Q719" i="5" s="1"/>
  <c r="N720" i="5"/>
  <c r="Q720" i="5" s="1"/>
  <c r="N721" i="5"/>
  <c r="Q721" i="5" s="1"/>
  <c r="N722" i="5"/>
  <c r="Q722" i="5" s="1"/>
  <c r="N723" i="5"/>
  <c r="N724" i="5"/>
  <c r="Q724" i="5" s="1"/>
  <c r="N725" i="5"/>
  <c r="Q725" i="5" s="1"/>
  <c r="N726" i="5"/>
  <c r="Q726" i="5" s="1"/>
  <c r="N727" i="5"/>
  <c r="N728" i="5"/>
  <c r="Q728" i="5" s="1"/>
  <c r="N729" i="5"/>
  <c r="Q729" i="5" s="1"/>
  <c r="N730" i="5"/>
  <c r="Q730" i="5" s="1"/>
  <c r="N731" i="5"/>
  <c r="Q731" i="5" s="1"/>
  <c r="N732" i="5"/>
  <c r="R732" i="5" s="1"/>
  <c r="N733" i="5"/>
  <c r="Q733" i="5" s="1"/>
  <c r="N734" i="5"/>
  <c r="Q734" i="5" s="1"/>
  <c r="N735" i="5"/>
  <c r="Q735" i="5" s="1"/>
  <c r="N736" i="5"/>
  <c r="Q736" i="5" s="1"/>
  <c r="N737" i="5"/>
  <c r="Q737" i="5" s="1"/>
  <c r="N738" i="5"/>
  <c r="Q738" i="5" s="1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M568" i="5"/>
  <c r="M569" i="5"/>
  <c r="M570" i="5"/>
  <c r="O570" i="5" s="1"/>
  <c r="M571" i="5"/>
  <c r="O571" i="5" s="1"/>
  <c r="M572" i="5"/>
  <c r="M573" i="5"/>
  <c r="O573" i="5" s="1"/>
  <c r="M574" i="5"/>
  <c r="O574" i="5" s="1"/>
  <c r="M575" i="5"/>
  <c r="M576" i="5"/>
  <c r="M577" i="5"/>
  <c r="M578" i="5"/>
  <c r="M579" i="5"/>
  <c r="O579" i="5" s="1"/>
  <c r="M580" i="5"/>
  <c r="O580" i="5" s="1"/>
  <c r="M581" i="5"/>
  <c r="M582" i="5"/>
  <c r="O582" i="5" s="1"/>
  <c r="M583" i="5"/>
  <c r="O583" i="5" s="1"/>
  <c r="M584" i="5"/>
  <c r="M585" i="5"/>
  <c r="O585" i="5" s="1"/>
  <c r="M586" i="5"/>
  <c r="O586" i="5" s="1"/>
  <c r="M587" i="5"/>
  <c r="M588" i="5"/>
  <c r="M589" i="5"/>
  <c r="M590" i="5"/>
  <c r="M591" i="5"/>
  <c r="O591" i="5" s="1"/>
  <c r="M592" i="5"/>
  <c r="O592" i="5" s="1"/>
  <c r="M593" i="5"/>
  <c r="M594" i="5"/>
  <c r="O594" i="5" s="1"/>
  <c r="M595" i="5"/>
  <c r="O595" i="5" s="1"/>
  <c r="M596" i="5"/>
  <c r="M597" i="5"/>
  <c r="O597" i="5" s="1"/>
  <c r="M598" i="5"/>
  <c r="O598" i="5" s="1"/>
  <c r="M599" i="5"/>
  <c r="M600" i="5"/>
  <c r="M601" i="5"/>
  <c r="M602" i="5"/>
  <c r="M603" i="5"/>
  <c r="O603" i="5" s="1"/>
  <c r="M604" i="5"/>
  <c r="O604" i="5" s="1"/>
  <c r="M605" i="5"/>
  <c r="M606" i="5"/>
  <c r="O606" i="5" s="1"/>
  <c r="M607" i="5"/>
  <c r="O607" i="5" s="1"/>
  <c r="M608" i="5"/>
  <c r="M609" i="5"/>
  <c r="O609" i="5" s="1"/>
  <c r="M610" i="5"/>
  <c r="O610" i="5" s="1"/>
  <c r="M611" i="5"/>
  <c r="M612" i="5"/>
  <c r="M613" i="5"/>
  <c r="M614" i="5"/>
  <c r="M615" i="5"/>
  <c r="O615" i="5" s="1"/>
  <c r="M616" i="5"/>
  <c r="O616" i="5" s="1"/>
  <c r="M617" i="5"/>
  <c r="M618" i="5"/>
  <c r="O618" i="5" s="1"/>
  <c r="M619" i="5"/>
  <c r="O619" i="5" s="1"/>
  <c r="M620" i="5"/>
  <c r="M621" i="5"/>
  <c r="O621" i="5" s="1"/>
  <c r="M622" i="5"/>
  <c r="O622" i="5" s="1"/>
  <c r="M623" i="5"/>
  <c r="M624" i="5"/>
  <c r="M625" i="5"/>
  <c r="M626" i="5"/>
  <c r="M627" i="5"/>
  <c r="O627" i="5" s="1"/>
  <c r="M628" i="5"/>
  <c r="O628" i="5" s="1"/>
  <c r="M629" i="5"/>
  <c r="M630" i="5"/>
  <c r="O630" i="5" s="1"/>
  <c r="M631" i="5"/>
  <c r="O631" i="5" s="1"/>
  <c r="M632" i="5"/>
  <c r="M633" i="5"/>
  <c r="O633" i="5" s="1"/>
  <c r="M634" i="5"/>
  <c r="O634" i="5" s="1"/>
  <c r="M635" i="5"/>
  <c r="M636" i="5"/>
  <c r="M637" i="5"/>
  <c r="M638" i="5"/>
  <c r="M639" i="5"/>
  <c r="O639" i="5" s="1"/>
  <c r="M640" i="5"/>
  <c r="O640" i="5" s="1"/>
  <c r="M641" i="5"/>
  <c r="M642" i="5"/>
  <c r="O642" i="5" s="1"/>
  <c r="M643" i="5"/>
  <c r="O643" i="5" s="1"/>
  <c r="M644" i="5"/>
  <c r="M645" i="5"/>
  <c r="O645" i="5" s="1"/>
  <c r="M646" i="5"/>
  <c r="O646" i="5" s="1"/>
  <c r="M647" i="5"/>
  <c r="M648" i="5"/>
  <c r="M649" i="5"/>
  <c r="M650" i="5"/>
  <c r="M651" i="5"/>
  <c r="O651" i="5" s="1"/>
  <c r="M652" i="5"/>
  <c r="O652" i="5" s="1"/>
  <c r="M653" i="5"/>
  <c r="O653" i="5" s="1"/>
  <c r="M654" i="5"/>
  <c r="O654" i="5" s="1"/>
  <c r="M655" i="5"/>
  <c r="O655" i="5" s="1"/>
  <c r="N568" i="5"/>
  <c r="N569" i="5"/>
  <c r="Q569" i="5" s="1"/>
  <c r="N570" i="5"/>
  <c r="Q570" i="5" s="1"/>
  <c r="N571" i="5"/>
  <c r="Q571" i="5" s="1"/>
  <c r="N572" i="5"/>
  <c r="N573" i="5"/>
  <c r="N574" i="5"/>
  <c r="Q574" i="5" s="1"/>
  <c r="N575" i="5"/>
  <c r="Q575" i="5" s="1"/>
  <c r="N576" i="5"/>
  <c r="R576" i="5" s="1"/>
  <c r="N577" i="5"/>
  <c r="Q577" i="5" s="1"/>
  <c r="N578" i="5"/>
  <c r="Q578" i="5" s="1"/>
  <c r="N579" i="5"/>
  <c r="Q579" i="5" s="1"/>
  <c r="N580" i="5"/>
  <c r="Q580" i="5" s="1"/>
  <c r="N581" i="5"/>
  <c r="Q581" i="5" s="1"/>
  <c r="N582" i="5"/>
  <c r="Q582" i="5" s="1"/>
  <c r="N583" i="5"/>
  <c r="Q583" i="5" s="1"/>
  <c r="N584" i="5"/>
  <c r="N585" i="5"/>
  <c r="Q585" i="5" s="1"/>
  <c r="N586" i="5"/>
  <c r="Q586" i="5" s="1"/>
  <c r="N587" i="5"/>
  <c r="Q587" i="5" s="1"/>
  <c r="N588" i="5"/>
  <c r="Q588" i="5" s="1"/>
  <c r="N589" i="5"/>
  <c r="Q589" i="5" s="1"/>
  <c r="N590" i="5"/>
  <c r="Q590" i="5" s="1"/>
  <c r="N591" i="5"/>
  <c r="Q591" i="5" s="1"/>
  <c r="N592" i="5"/>
  <c r="N593" i="5"/>
  <c r="Q593" i="5" s="1"/>
  <c r="N594" i="5"/>
  <c r="Q594" i="5" s="1"/>
  <c r="N595" i="5"/>
  <c r="Q595" i="5" s="1"/>
  <c r="N596" i="5"/>
  <c r="N597" i="5"/>
  <c r="N598" i="5"/>
  <c r="Q598" i="5" s="1"/>
  <c r="N599" i="5"/>
  <c r="Q599" i="5" s="1"/>
  <c r="N600" i="5"/>
  <c r="Q600" i="5" s="1"/>
  <c r="N601" i="5"/>
  <c r="Q601" i="5" s="1"/>
  <c r="N602" i="5"/>
  <c r="Q602" i="5" s="1"/>
  <c r="N603" i="5"/>
  <c r="Q603" i="5" s="1"/>
  <c r="N604" i="5"/>
  <c r="N605" i="5"/>
  <c r="Q605" i="5" s="1"/>
  <c r="N606" i="5"/>
  <c r="Q606" i="5" s="1"/>
  <c r="N607" i="5"/>
  <c r="R607" i="5" s="1"/>
  <c r="N608" i="5"/>
  <c r="N609" i="5"/>
  <c r="N610" i="5"/>
  <c r="Q610" i="5" s="1"/>
  <c r="N611" i="5"/>
  <c r="Q611" i="5" s="1"/>
  <c r="N612" i="5"/>
  <c r="Q612" i="5" s="1"/>
  <c r="N613" i="5"/>
  <c r="Q613" i="5" s="1"/>
  <c r="N614" i="5"/>
  <c r="Q614" i="5" s="1"/>
  <c r="N615" i="5"/>
  <c r="Q615" i="5" s="1"/>
  <c r="N616" i="5"/>
  <c r="Q616" i="5" s="1"/>
  <c r="N617" i="5"/>
  <c r="Q617" i="5" s="1"/>
  <c r="N618" i="5"/>
  <c r="Q618" i="5" s="1"/>
  <c r="N619" i="5"/>
  <c r="Q619" i="5" s="1"/>
  <c r="N620" i="5"/>
  <c r="N621" i="5"/>
  <c r="Q621" i="5" s="1"/>
  <c r="N622" i="5"/>
  <c r="Q622" i="5" s="1"/>
  <c r="N623" i="5"/>
  <c r="Q623" i="5" s="1"/>
  <c r="N624" i="5"/>
  <c r="Q624" i="5" s="1"/>
  <c r="N625" i="5"/>
  <c r="Q625" i="5" s="1"/>
  <c r="N626" i="5"/>
  <c r="Q626" i="5" s="1"/>
  <c r="N627" i="5"/>
  <c r="Q627" i="5" s="1"/>
  <c r="N628" i="5"/>
  <c r="N629" i="5"/>
  <c r="Q629" i="5" s="1"/>
  <c r="N630" i="5"/>
  <c r="Q630" i="5" s="1"/>
  <c r="N631" i="5"/>
  <c r="Q631" i="5" s="1"/>
  <c r="N632" i="5"/>
  <c r="N633" i="5"/>
  <c r="N634" i="5"/>
  <c r="Q634" i="5" s="1"/>
  <c r="N635" i="5"/>
  <c r="Q635" i="5" s="1"/>
  <c r="N636" i="5"/>
  <c r="Q636" i="5" s="1"/>
  <c r="N637" i="5"/>
  <c r="Q637" i="5" s="1"/>
  <c r="N638" i="5"/>
  <c r="Q638" i="5" s="1"/>
  <c r="N639" i="5"/>
  <c r="Q639" i="5" s="1"/>
  <c r="N640" i="5"/>
  <c r="N641" i="5"/>
  <c r="Q641" i="5" s="1"/>
  <c r="N642" i="5"/>
  <c r="Q642" i="5" s="1"/>
  <c r="N643" i="5"/>
  <c r="R643" i="5" s="1"/>
  <c r="N644" i="5"/>
  <c r="N645" i="5"/>
  <c r="N646" i="5"/>
  <c r="Q646" i="5" s="1"/>
  <c r="N647" i="5"/>
  <c r="Q647" i="5" s="1"/>
  <c r="N648" i="5"/>
  <c r="Q648" i="5" s="1"/>
  <c r="N649" i="5"/>
  <c r="Q649" i="5" s="1"/>
  <c r="N650" i="5"/>
  <c r="Q650" i="5" s="1"/>
  <c r="N651" i="5"/>
  <c r="Q651" i="5" s="1"/>
  <c r="N652" i="5"/>
  <c r="Q652" i="5" s="1"/>
  <c r="N653" i="5"/>
  <c r="Q653" i="5" s="1"/>
  <c r="N654" i="5"/>
  <c r="Q654" i="5" s="1"/>
  <c r="N655" i="5"/>
  <c r="Q655" i="5" s="1"/>
  <c r="N2" i="5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90" i="5"/>
  <c r="N291" i="5"/>
  <c r="N292" i="5"/>
  <c r="N293" i="5"/>
  <c r="N294" i="5"/>
  <c r="N295" i="5"/>
  <c r="N296" i="5"/>
  <c r="N297" i="5"/>
  <c r="N298" i="5"/>
  <c r="N299" i="5"/>
  <c r="N300" i="5"/>
  <c r="N301" i="5"/>
  <c r="N302" i="5"/>
  <c r="N303" i="5"/>
  <c r="N304" i="5"/>
  <c r="N305" i="5"/>
  <c r="N306" i="5"/>
  <c r="N307" i="5"/>
  <c r="N308" i="5"/>
  <c r="N309" i="5"/>
  <c r="N310" i="5"/>
  <c r="N311" i="5"/>
  <c r="N312" i="5"/>
  <c r="N313" i="5"/>
  <c r="N314" i="5"/>
  <c r="N315" i="5"/>
  <c r="N316" i="5"/>
  <c r="N317" i="5"/>
  <c r="N318" i="5"/>
  <c r="N319" i="5"/>
  <c r="N320" i="5"/>
  <c r="Q320" i="5" s="1"/>
  <c r="N321" i="5"/>
  <c r="N322" i="5"/>
  <c r="N323" i="5"/>
  <c r="N324" i="5"/>
  <c r="N325" i="5"/>
  <c r="N326" i="5"/>
  <c r="N327" i="5"/>
  <c r="N328" i="5"/>
  <c r="N329" i="5"/>
  <c r="N330" i="5"/>
  <c r="N331" i="5"/>
  <c r="N332" i="5"/>
  <c r="N333" i="5"/>
  <c r="N334" i="5"/>
  <c r="N335" i="5"/>
  <c r="N336" i="5"/>
  <c r="N337" i="5"/>
  <c r="N338" i="5"/>
  <c r="N339" i="5"/>
  <c r="N340" i="5"/>
  <c r="N341" i="5"/>
  <c r="N342" i="5"/>
  <c r="N343" i="5"/>
  <c r="N344" i="5"/>
  <c r="N345" i="5"/>
  <c r="N346" i="5"/>
  <c r="N347" i="5"/>
  <c r="Q347" i="5" s="1"/>
  <c r="N348" i="5"/>
  <c r="N349" i="5"/>
  <c r="N350" i="5"/>
  <c r="N351" i="5"/>
  <c r="N352" i="5"/>
  <c r="N353" i="5"/>
  <c r="N354" i="5"/>
  <c r="N355" i="5"/>
  <c r="N356" i="5"/>
  <c r="R356" i="5" s="1"/>
  <c r="N357" i="5"/>
  <c r="N358" i="5"/>
  <c r="N359" i="5"/>
  <c r="N360" i="5"/>
  <c r="N361" i="5"/>
  <c r="R361" i="5" s="1"/>
  <c r="N362" i="5"/>
  <c r="N363" i="5"/>
  <c r="N364" i="5"/>
  <c r="N365" i="5"/>
  <c r="N366" i="5"/>
  <c r="N367" i="5"/>
  <c r="N368" i="5"/>
  <c r="N369" i="5"/>
  <c r="N370" i="5"/>
  <c r="N371" i="5"/>
  <c r="N372" i="5"/>
  <c r="N373" i="5"/>
  <c r="N374" i="5"/>
  <c r="Q374" i="5" s="1"/>
  <c r="N375" i="5"/>
  <c r="N376" i="5"/>
  <c r="N377" i="5"/>
  <c r="N378" i="5"/>
  <c r="N379" i="5"/>
  <c r="N380" i="5"/>
  <c r="N381" i="5"/>
  <c r="N382" i="5"/>
  <c r="N383" i="5"/>
  <c r="Q383" i="5" s="1"/>
  <c r="N384" i="5"/>
  <c r="N385" i="5"/>
  <c r="N386" i="5"/>
  <c r="N387" i="5"/>
  <c r="N388" i="5"/>
  <c r="R388" i="5" s="1"/>
  <c r="N389" i="5"/>
  <c r="N390" i="5"/>
  <c r="N391" i="5"/>
  <c r="N392" i="5"/>
  <c r="N393" i="5"/>
  <c r="N394" i="5"/>
  <c r="N395" i="5"/>
  <c r="N396" i="5"/>
  <c r="N397" i="5"/>
  <c r="N398" i="5"/>
  <c r="N399" i="5"/>
  <c r="N400" i="5"/>
  <c r="N401" i="5"/>
  <c r="N402" i="5"/>
  <c r="N403" i="5"/>
  <c r="N404" i="5"/>
  <c r="N405" i="5"/>
  <c r="N406" i="5"/>
  <c r="N407" i="5"/>
  <c r="N408" i="5"/>
  <c r="N409" i="5"/>
  <c r="N410" i="5"/>
  <c r="N411" i="5"/>
  <c r="N412" i="5"/>
  <c r="N413" i="5"/>
  <c r="N414" i="5"/>
  <c r="N415" i="5"/>
  <c r="N416" i="5"/>
  <c r="N417" i="5"/>
  <c r="N418" i="5"/>
  <c r="N419" i="5"/>
  <c r="N420" i="5"/>
  <c r="N421" i="5"/>
  <c r="N422" i="5"/>
  <c r="N423" i="5"/>
  <c r="N424" i="5"/>
  <c r="N425" i="5"/>
  <c r="N426" i="5"/>
  <c r="N427" i="5"/>
  <c r="N428" i="5"/>
  <c r="Q428" i="5" s="1"/>
  <c r="N429" i="5"/>
  <c r="N430" i="5"/>
  <c r="N431" i="5"/>
  <c r="N432" i="5"/>
  <c r="N433" i="5"/>
  <c r="Q433" i="5" s="1"/>
  <c r="N434" i="5"/>
  <c r="N435" i="5"/>
  <c r="N436" i="5"/>
  <c r="N437" i="5"/>
  <c r="N438" i="5"/>
  <c r="N439" i="5"/>
  <c r="N440" i="5"/>
  <c r="N441" i="5"/>
  <c r="N442" i="5"/>
  <c r="N443" i="5"/>
  <c r="R443" i="5" s="1"/>
  <c r="N444" i="5"/>
  <c r="N445" i="5"/>
  <c r="N446" i="5"/>
  <c r="N447" i="5"/>
  <c r="N448" i="5"/>
  <c r="N449" i="5"/>
  <c r="N450" i="5"/>
  <c r="N451" i="5"/>
  <c r="N452" i="5"/>
  <c r="R452" i="5" s="1"/>
  <c r="N453" i="5"/>
  <c r="N454" i="5"/>
  <c r="N455" i="5"/>
  <c r="Q455" i="5" s="1"/>
  <c r="N456" i="5"/>
  <c r="N457" i="5"/>
  <c r="N458" i="5"/>
  <c r="N459" i="5"/>
  <c r="N460" i="5"/>
  <c r="Q460" i="5" s="1"/>
  <c r="N461" i="5"/>
  <c r="N462" i="5"/>
  <c r="R462" i="5" s="1"/>
  <c r="N463" i="5"/>
  <c r="N464" i="5"/>
  <c r="N465" i="5"/>
  <c r="N466" i="5"/>
  <c r="N467" i="5"/>
  <c r="R467" i="5" s="1"/>
  <c r="N468" i="5"/>
  <c r="N469" i="5"/>
  <c r="N470" i="5"/>
  <c r="N471" i="5"/>
  <c r="N472" i="5"/>
  <c r="R472" i="5" s="1"/>
  <c r="N473" i="5"/>
  <c r="N474" i="5"/>
  <c r="N475" i="5"/>
  <c r="R475" i="5" s="1"/>
  <c r="N476" i="5"/>
  <c r="R476" i="5" s="1"/>
  <c r="N477" i="5"/>
  <c r="N478" i="5"/>
  <c r="N479" i="5"/>
  <c r="N480" i="5"/>
  <c r="N481" i="5"/>
  <c r="N482" i="5"/>
  <c r="N483" i="5"/>
  <c r="N484" i="5"/>
  <c r="N485" i="5"/>
  <c r="R485" i="5" s="1"/>
  <c r="N486" i="5"/>
  <c r="N487" i="5"/>
  <c r="N488" i="5"/>
  <c r="N489" i="5"/>
  <c r="N490" i="5"/>
  <c r="N491" i="5"/>
  <c r="N492" i="5"/>
  <c r="N493" i="5"/>
  <c r="R493" i="5" s="1"/>
  <c r="N494" i="5"/>
  <c r="N495" i="5"/>
  <c r="N496" i="5"/>
  <c r="R496" i="5" s="1"/>
  <c r="N497" i="5"/>
  <c r="N498" i="5"/>
  <c r="N499" i="5"/>
  <c r="N500" i="5"/>
  <c r="N501" i="5"/>
  <c r="N502" i="5"/>
  <c r="N503" i="5"/>
  <c r="R503" i="5" s="1"/>
  <c r="N504" i="5"/>
  <c r="N505" i="5"/>
  <c r="N506" i="5"/>
  <c r="R506" i="5" s="1"/>
  <c r="N507" i="5"/>
  <c r="N508" i="5"/>
  <c r="R508" i="5" s="1"/>
  <c r="N509" i="5"/>
  <c r="N510" i="5"/>
  <c r="N511" i="5"/>
  <c r="N512" i="5"/>
  <c r="R512" i="5" s="1"/>
  <c r="N513" i="5"/>
  <c r="N514" i="5"/>
  <c r="N515" i="5"/>
  <c r="N516" i="5"/>
  <c r="N517" i="5"/>
  <c r="N518" i="5"/>
  <c r="N519" i="5"/>
  <c r="N520" i="5"/>
  <c r="N521" i="5"/>
  <c r="N522" i="5"/>
  <c r="N523" i="5"/>
  <c r="N524" i="5"/>
  <c r="N525" i="5"/>
  <c r="N526" i="5"/>
  <c r="N527" i="5"/>
  <c r="N528" i="5"/>
  <c r="N529" i="5"/>
  <c r="R529" i="5" s="1"/>
  <c r="N530" i="5"/>
  <c r="N531" i="5"/>
  <c r="N532" i="5"/>
  <c r="R532" i="5" s="1"/>
  <c r="N533" i="5"/>
  <c r="N534" i="5"/>
  <c r="N535" i="5"/>
  <c r="N536" i="5"/>
  <c r="N537" i="5"/>
  <c r="N538" i="5"/>
  <c r="N539" i="5"/>
  <c r="R539" i="5" s="1"/>
  <c r="N540" i="5"/>
  <c r="N541" i="5"/>
  <c r="N542" i="5"/>
  <c r="N543" i="5"/>
  <c r="N544" i="5"/>
  <c r="R544" i="5" s="1"/>
  <c r="N545" i="5"/>
  <c r="N546" i="5"/>
  <c r="N547" i="5"/>
  <c r="R547" i="5" s="1"/>
  <c r="N548" i="5"/>
  <c r="R548" i="5" s="1"/>
  <c r="N549" i="5"/>
  <c r="N550" i="5"/>
  <c r="N551" i="5"/>
  <c r="N552" i="5"/>
  <c r="Q552" i="5" s="1"/>
  <c r="N553" i="5"/>
  <c r="R553" i="5" s="1"/>
  <c r="N554" i="5"/>
  <c r="N555" i="5"/>
  <c r="N556" i="5"/>
  <c r="N557" i="5"/>
  <c r="N558" i="5"/>
  <c r="N559" i="5"/>
  <c r="N560" i="5"/>
  <c r="Q560" i="5" s="1"/>
  <c r="N561" i="5"/>
  <c r="R561" i="5" s="1"/>
  <c r="N562" i="5"/>
  <c r="N563" i="5"/>
  <c r="Q563" i="5" s="1"/>
  <c r="N564" i="5"/>
  <c r="Q564" i="5" s="1"/>
  <c r="N565" i="5"/>
  <c r="N566" i="5"/>
  <c r="N567" i="5"/>
  <c r="R567" i="5" s="1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4" i="5"/>
  <c r="M295" i="5"/>
  <c r="M296" i="5"/>
  <c r="M297" i="5"/>
  <c r="M298" i="5"/>
  <c r="M299" i="5"/>
  <c r="M300" i="5"/>
  <c r="M301" i="5"/>
  <c r="M302" i="5"/>
  <c r="M303" i="5"/>
  <c r="M304" i="5"/>
  <c r="M305" i="5"/>
  <c r="M306" i="5"/>
  <c r="M307" i="5"/>
  <c r="M308" i="5"/>
  <c r="M309" i="5"/>
  <c r="M310" i="5"/>
  <c r="M311" i="5"/>
  <c r="M312" i="5"/>
  <c r="M313" i="5"/>
  <c r="M314" i="5"/>
  <c r="M315" i="5"/>
  <c r="M316" i="5"/>
  <c r="M317" i="5"/>
  <c r="M318" i="5"/>
  <c r="M319" i="5"/>
  <c r="M320" i="5"/>
  <c r="M321" i="5"/>
  <c r="M322" i="5"/>
  <c r="M323" i="5"/>
  <c r="M324" i="5"/>
  <c r="M325" i="5"/>
  <c r="M326" i="5"/>
  <c r="M327" i="5"/>
  <c r="M328" i="5"/>
  <c r="M329" i="5"/>
  <c r="M330" i="5"/>
  <c r="M331" i="5"/>
  <c r="M332" i="5"/>
  <c r="M333" i="5"/>
  <c r="M334" i="5"/>
  <c r="M335" i="5"/>
  <c r="M336" i="5"/>
  <c r="M337" i="5"/>
  <c r="M338" i="5"/>
  <c r="M339" i="5"/>
  <c r="M340" i="5"/>
  <c r="M341" i="5"/>
  <c r="M342" i="5"/>
  <c r="M343" i="5"/>
  <c r="M344" i="5"/>
  <c r="M345" i="5"/>
  <c r="M346" i="5"/>
  <c r="M347" i="5"/>
  <c r="M348" i="5"/>
  <c r="M349" i="5"/>
  <c r="M350" i="5"/>
  <c r="M351" i="5"/>
  <c r="M352" i="5"/>
  <c r="M353" i="5"/>
  <c r="M354" i="5"/>
  <c r="M355" i="5"/>
  <c r="M356" i="5"/>
  <c r="M357" i="5"/>
  <c r="M358" i="5"/>
  <c r="M359" i="5"/>
  <c r="M360" i="5"/>
  <c r="M361" i="5"/>
  <c r="M362" i="5"/>
  <c r="M363" i="5"/>
  <c r="M364" i="5"/>
  <c r="M365" i="5"/>
  <c r="M366" i="5"/>
  <c r="M367" i="5"/>
  <c r="M368" i="5"/>
  <c r="M369" i="5"/>
  <c r="M370" i="5"/>
  <c r="M371" i="5"/>
  <c r="M372" i="5"/>
  <c r="M373" i="5"/>
  <c r="M374" i="5"/>
  <c r="M375" i="5"/>
  <c r="M376" i="5"/>
  <c r="M377" i="5"/>
  <c r="M378" i="5"/>
  <c r="M379" i="5"/>
  <c r="M380" i="5"/>
  <c r="M381" i="5"/>
  <c r="M382" i="5"/>
  <c r="M383" i="5"/>
  <c r="M384" i="5"/>
  <c r="M385" i="5"/>
  <c r="M386" i="5"/>
  <c r="M387" i="5"/>
  <c r="M388" i="5"/>
  <c r="M389" i="5"/>
  <c r="M390" i="5"/>
  <c r="M391" i="5"/>
  <c r="M392" i="5"/>
  <c r="M393" i="5"/>
  <c r="M394" i="5"/>
  <c r="M395" i="5"/>
  <c r="M396" i="5"/>
  <c r="M397" i="5"/>
  <c r="M398" i="5"/>
  <c r="M399" i="5"/>
  <c r="M400" i="5"/>
  <c r="M401" i="5"/>
  <c r="M402" i="5"/>
  <c r="M403" i="5"/>
  <c r="M404" i="5"/>
  <c r="M405" i="5"/>
  <c r="M406" i="5"/>
  <c r="M407" i="5"/>
  <c r="M408" i="5"/>
  <c r="M409" i="5"/>
  <c r="M410" i="5"/>
  <c r="M411" i="5"/>
  <c r="M412" i="5"/>
  <c r="M413" i="5"/>
  <c r="M414" i="5"/>
  <c r="M415" i="5"/>
  <c r="M416" i="5"/>
  <c r="M417" i="5"/>
  <c r="M418" i="5"/>
  <c r="M419" i="5"/>
  <c r="M420" i="5"/>
  <c r="M421" i="5"/>
  <c r="M422" i="5"/>
  <c r="M423" i="5"/>
  <c r="M424" i="5"/>
  <c r="M425" i="5"/>
  <c r="M426" i="5"/>
  <c r="M427" i="5"/>
  <c r="M428" i="5"/>
  <c r="M429" i="5"/>
  <c r="M430" i="5"/>
  <c r="M431" i="5"/>
  <c r="M432" i="5"/>
  <c r="M433" i="5"/>
  <c r="M434" i="5"/>
  <c r="M435" i="5"/>
  <c r="M436" i="5"/>
  <c r="M437" i="5"/>
  <c r="M438" i="5"/>
  <c r="M439" i="5"/>
  <c r="M440" i="5"/>
  <c r="M441" i="5"/>
  <c r="M442" i="5"/>
  <c r="M443" i="5"/>
  <c r="M444" i="5"/>
  <c r="M445" i="5"/>
  <c r="M446" i="5"/>
  <c r="M447" i="5"/>
  <c r="M448" i="5"/>
  <c r="M449" i="5"/>
  <c r="M450" i="5"/>
  <c r="M451" i="5"/>
  <c r="M452" i="5"/>
  <c r="P452" i="5" s="1"/>
  <c r="M453" i="5"/>
  <c r="M454" i="5"/>
  <c r="M455" i="5"/>
  <c r="M456" i="5"/>
  <c r="M457" i="5"/>
  <c r="M458" i="5"/>
  <c r="M459" i="5"/>
  <c r="M460" i="5"/>
  <c r="M461" i="5"/>
  <c r="M462" i="5"/>
  <c r="M463" i="5"/>
  <c r="M464" i="5"/>
  <c r="M465" i="5"/>
  <c r="P465" i="5" s="1"/>
  <c r="M466" i="5"/>
  <c r="P466" i="5" s="1"/>
  <c r="M467" i="5"/>
  <c r="M468" i="5"/>
  <c r="M469" i="5"/>
  <c r="M470" i="5"/>
  <c r="M471" i="5"/>
  <c r="M472" i="5"/>
  <c r="M473" i="5"/>
  <c r="M474" i="5"/>
  <c r="M475" i="5"/>
  <c r="M476" i="5"/>
  <c r="P476" i="5" s="1"/>
  <c r="M477" i="5"/>
  <c r="M478" i="5"/>
  <c r="M479" i="5"/>
  <c r="M480" i="5"/>
  <c r="M481" i="5"/>
  <c r="M482" i="5"/>
  <c r="M483" i="5"/>
  <c r="M484" i="5"/>
  <c r="M485" i="5"/>
  <c r="M486" i="5"/>
  <c r="P486" i="5" s="1"/>
  <c r="M487" i="5"/>
  <c r="M488" i="5"/>
  <c r="M489" i="5"/>
  <c r="M490" i="5"/>
  <c r="M491" i="5"/>
  <c r="M492" i="5"/>
  <c r="M493" i="5"/>
  <c r="M494" i="5"/>
  <c r="M495" i="5"/>
  <c r="M496" i="5"/>
  <c r="O496" i="5" s="1"/>
  <c r="M497" i="5"/>
  <c r="M498" i="5"/>
  <c r="M499" i="5"/>
  <c r="M500" i="5"/>
  <c r="M501" i="5"/>
  <c r="M502" i="5"/>
  <c r="M503" i="5"/>
  <c r="M504" i="5"/>
  <c r="M505" i="5"/>
  <c r="M506" i="5"/>
  <c r="O506" i="5" s="1"/>
  <c r="M507" i="5"/>
  <c r="M508" i="5"/>
  <c r="M509" i="5"/>
  <c r="M510" i="5"/>
  <c r="M511" i="5"/>
  <c r="M512" i="5"/>
  <c r="M513" i="5"/>
  <c r="M514" i="5"/>
  <c r="M515" i="5"/>
  <c r="M516" i="5"/>
  <c r="M517" i="5"/>
  <c r="O517" i="5" s="1"/>
  <c r="M518" i="5"/>
  <c r="M519" i="5"/>
  <c r="M520" i="5"/>
  <c r="M521" i="5"/>
  <c r="M522" i="5"/>
  <c r="M523" i="5"/>
  <c r="M524" i="5"/>
  <c r="M525" i="5"/>
  <c r="M526" i="5"/>
  <c r="M527" i="5"/>
  <c r="O527" i="5" s="1"/>
  <c r="M528" i="5"/>
  <c r="M529" i="5"/>
  <c r="M530" i="5"/>
  <c r="M531" i="5"/>
  <c r="M532" i="5"/>
  <c r="M533" i="5"/>
  <c r="M534" i="5"/>
  <c r="M535" i="5"/>
  <c r="M536" i="5"/>
  <c r="M537" i="5"/>
  <c r="P537" i="5" s="1"/>
  <c r="M538" i="5"/>
  <c r="P538" i="5" s="1"/>
  <c r="M539" i="5"/>
  <c r="M540" i="5"/>
  <c r="M541" i="5"/>
  <c r="M542" i="5"/>
  <c r="M543" i="5"/>
  <c r="M544" i="5"/>
  <c r="M545" i="5"/>
  <c r="M546" i="5"/>
  <c r="M547" i="5"/>
  <c r="M548" i="5"/>
  <c r="P548" i="5" s="1"/>
  <c r="M549" i="5"/>
  <c r="M550" i="5"/>
  <c r="M551" i="5"/>
  <c r="M552" i="5"/>
  <c r="M553" i="5"/>
  <c r="M554" i="5"/>
  <c r="M555" i="5"/>
  <c r="M556" i="5"/>
  <c r="O556" i="5" s="1"/>
  <c r="M557" i="5"/>
  <c r="M558" i="5"/>
  <c r="M559" i="5"/>
  <c r="M560" i="5"/>
  <c r="M561" i="5"/>
  <c r="P561" i="5" s="1"/>
  <c r="M562" i="5"/>
  <c r="M563" i="5"/>
  <c r="M564" i="5"/>
  <c r="M565" i="5"/>
  <c r="M566" i="5"/>
  <c r="M567" i="5"/>
  <c r="P567" i="5" s="1"/>
  <c r="M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2" i="5"/>
  <c r="O568" i="5" l="1"/>
  <c r="M1074" i="5"/>
  <c r="N1074" i="5"/>
  <c r="Q732" i="5"/>
  <c r="P705" i="5"/>
  <c r="Q676" i="5"/>
  <c r="Q643" i="5"/>
  <c r="Q607" i="5"/>
  <c r="Q576" i="5"/>
  <c r="P732" i="5"/>
  <c r="R700" i="5"/>
  <c r="O673" i="5"/>
  <c r="R639" i="5"/>
  <c r="R603" i="5"/>
  <c r="R571" i="5"/>
  <c r="P728" i="5"/>
  <c r="R672" i="5"/>
  <c r="R724" i="5"/>
  <c r="O697" i="5"/>
  <c r="P669" i="5"/>
  <c r="R634" i="5"/>
  <c r="R598" i="5"/>
  <c r="Q561" i="5"/>
  <c r="R747" i="5"/>
  <c r="R696" i="5"/>
  <c r="R664" i="5"/>
  <c r="Q547" i="5"/>
  <c r="O721" i="5"/>
  <c r="P693" i="5"/>
  <c r="R630" i="5"/>
  <c r="R594" i="5"/>
  <c r="Q496" i="5"/>
  <c r="R744" i="5"/>
  <c r="R720" i="5"/>
  <c r="R688" i="5"/>
  <c r="O661" i="5"/>
  <c r="O486" i="5"/>
  <c r="P717" i="5"/>
  <c r="R660" i="5"/>
  <c r="R625" i="5"/>
  <c r="R589" i="5"/>
  <c r="Q485" i="5"/>
  <c r="R741" i="5"/>
  <c r="R712" i="5"/>
  <c r="O685" i="5"/>
  <c r="P657" i="5"/>
  <c r="Q452" i="5"/>
  <c r="R684" i="5"/>
  <c r="R648" i="5"/>
  <c r="R612" i="5"/>
  <c r="R580" i="5"/>
  <c r="R428" i="5"/>
  <c r="R738" i="5"/>
  <c r="O709" i="5"/>
  <c r="P681" i="5"/>
  <c r="R708" i="5"/>
  <c r="O524" i="5"/>
  <c r="P524" i="5"/>
  <c r="O500" i="5"/>
  <c r="P500" i="5"/>
  <c r="O428" i="5"/>
  <c r="P428" i="5"/>
  <c r="O404" i="5"/>
  <c r="P404" i="5"/>
  <c r="O368" i="5"/>
  <c r="P368" i="5"/>
  <c r="O344" i="5"/>
  <c r="P344" i="5"/>
  <c r="O320" i="5"/>
  <c r="P320" i="5"/>
  <c r="O296" i="5"/>
  <c r="P296" i="5"/>
  <c r="O260" i="5"/>
  <c r="P260" i="5"/>
  <c r="O236" i="5"/>
  <c r="P236" i="5"/>
  <c r="O212" i="5"/>
  <c r="P212" i="5"/>
  <c r="O188" i="5"/>
  <c r="P188" i="5"/>
  <c r="O548" i="5"/>
  <c r="O547" i="5"/>
  <c r="P547" i="5"/>
  <c r="O523" i="5"/>
  <c r="P523" i="5"/>
  <c r="P499" i="5"/>
  <c r="O499" i="5"/>
  <c r="O475" i="5"/>
  <c r="P475" i="5"/>
  <c r="P451" i="5"/>
  <c r="O451" i="5"/>
  <c r="P427" i="5"/>
  <c r="O427" i="5"/>
  <c r="P403" i="5"/>
  <c r="O403" i="5"/>
  <c r="P379" i="5"/>
  <c r="O379" i="5"/>
  <c r="P355" i="5"/>
  <c r="O355" i="5"/>
  <c r="P331" i="5"/>
  <c r="O331" i="5"/>
  <c r="P307" i="5"/>
  <c r="O307" i="5"/>
  <c r="O283" i="5"/>
  <c r="P283" i="5"/>
  <c r="O259" i="5"/>
  <c r="P259" i="5"/>
  <c r="O235" i="5"/>
  <c r="P235" i="5"/>
  <c r="P558" i="5"/>
  <c r="O558" i="5"/>
  <c r="P546" i="5"/>
  <c r="O546" i="5"/>
  <c r="P534" i="5"/>
  <c r="O534" i="5"/>
  <c r="P522" i="5"/>
  <c r="O522" i="5"/>
  <c r="P510" i="5"/>
  <c r="O510" i="5"/>
  <c r="P498" i="5"/>
  <c r="O498" i="5"/>
  <c r="P474" i="5"/>
  <c r="O474" i="5"/>
  <c r="O462" i="5"/>
  <c r="P462" i="5"/>
  <c r="P450" i="5"/>
  <c r="O450" i="5"/>
  <c r="P438" i="5"/>
  <c r="O438" i="5"/>
  <c r="P426" i="5"/>
  <c r="O426" i="5"/>
  <c r="P414" i="5"/>
  <c r="O414" i="5"/>
  <c r="P402" i="5"/>
  <c r="O402" i="5"/>
  <c r="P390" i="5"/>
  <c r="O390" i="5"/>
  <c r="P378" i="5"/>
  <c r="O378" i="5"/>
  <c r="P366" i="5"/>
  <c r="O366" i="5"/>
  <c r="P354" i="5"/>
  <c r="O354" i="5"/>
  <c r="P342" i="5"/>
  <c r="O342" i="5"/>
  <c r="P330" i="5"/>
  <c r="O330" i="5"/>
  <c r="P318" i="5"/>
  <c r="O318" i="5"/>
  <c r="P306" i="5"/>
  <c r="O306" i="5"/>
  <c r="P294" i="5"/>
  <c r="O294" i="5"/>
  <c r="P282" i="5"/>
  <c r="O282" i="5"/>
  <c r="P270" i="5"/>
  <c r="O270" i="5"/>
  <c r="P258" i="5"/>
  <c r="O258" i="5"/>
  <c r="O246" i="5"/>
  <c r="P246" i="5"/>
  <c r="O234" i="5"/>
  <c r="P234" i="5"/>
  <c r="O222" i="5"/>
  <c r="P222" i="5"/>
  <c r="O210" i="5"/>
  <c r="P210" i="5"/>
  <c r="O198" i="5"/>
  <c r="P198" i="5"/>
  <c r="O186" i="5"/>
  <c r="P186" i="5"/>
  <c r="O174" i="5"/>
  <c r="P174" i="5"/>
  <c r="O162" i="5"/>
  <c r="P162" i="5"/>
  <c r="O150" i="5"/>
  <c r="P150" i="5"/>
  <c r="O138" i="5"/>
  <c r="P138" i="5"/>
  <c r="O126" i="5"/>
  <c r="P126" i="5"/>
  <c r="O114" i="5"/>
  <c r="P114" i="5"/>
  <c r="O102" i="5"/>
  <c r="P102" i="5"/>
  <c r="O90" i="5"/>
  <c r="P90" i="5"/>
  <c r="O78" i="5"/>
  <c r="P78" i="5"/>
  <c r="O66" i="5"/>
  <c r="P66" i="5"/>
  <c r="O54" i="5"/>
  <c r="P54" i="5"/>
  <c r="O42" i="5"/>
  <c r="P42" i="5"/>
  <c r="O30" i="5"/>
  <c r="P30" i="5"/>
  <c r="O18" i="5"/>
  <c r="P18" i="5"/>
  <c r="O6" i="5"/>
  <c r="P6" i="5"/>
  <c r="R559" i="5"/>
  <c r="Q559" i="5"/>
  <c r="R535" i="5"/>
  <c r="Q535" i="5"/>
  <c r="R523" i="5"/>
  <c r="Q523" i="5"/>
  <c r="R511" i="5"/>
  <c r="Q511" i="5"/>
  <c r="R499" i="5"/>
  <c r="Q499" i="5"/>
  <c r="R487" i="5"/>
  <c r="Q487" i="5"/>
  <c r="R463" i="5"/>
  <c r="Q463" i="5"/>
  <c r="Q451" i="5"/>
  <c r="R451" i="5"/>
  <c r="R439" i="5"/>
  <c r="Q439" i="5"/>
  <c r="Q427" i="5"/>
  <c r="R427" i="5"/>
  <c r="R415" i="5"/>
  <c r="Q415" i="5"/>
  <c r="Q403" i="5"/>
  <c r="R403" i="5"/>
  <c r="Q391" i="5"/>
  <c r="R391" i="5"/>
  <c r="Q379" i="5"/>
  <c r="R379" i="5"/>
  <c r="Q367" i="5"/>
  <c r="R367" i="5"/>
  <c r="Q355" i="5"/>
  <c r="R355" i="5"/>
  <c r="Q343" i="5"/>
  <c r="R343" i="5"/>
  <c r="Q331" i="5"/>
  <c r="R331" i="5"/>
  <c r="Q319" i="5"/>
  <c r="R319" i="5"/>
  <c r="R728" i="5"/>
  <c r="O538" i="5"/>
  <c r="O476" i="5"/>
  <c r="O560" i="5"/>
  <c r="P560" i="5"/>
  <c r="O536" i="5"/>
  <c r="P536" i="5"/>
  <c r="P512" i="5"/>
  <c r="O512" i="5"/>
  <c r="O488" i="5"/>
  <c r="P488" i="5"/>
  <c r="O464" i="5"/>
  <c r="P464" i="5"/>
  <c r="P440" i="5"/>
  <c r="O440" i="5"/>
  <c r="O416" i="5"/>
  <c r="P416" i="5"/>
  <c r="O392" i="5"/>
  <c r="P392" i="5"/>
  <c r="O356" i="5"/>
  <c r="P356" i="5"/>
  <c r="O332" i="5"/>
  <c r="P332" i="5"/>
  <c r="O308" i="5"/>
  <c r="P308" i="5"/>
  <c r="O284" i="5"/>
  <c r="P284" i="5"/>
  <c r="O248" i="5"/>
  <c r="P248" i="5"/>
  <c r="O224" i="5"/>
  <c r="P224" i="5"/>
  <c r="O200" i="5"/>
  <c r="P200" i="5"/>
  <c r="P559" i="5"/>
  <c r="O559" i="5"/>
  <c r="P535" i="5"/>
  <c r="O535" i="5"/>
  <c r="O511" i="5"/>
  <c r="P511" i="5"/>
  <c r="O487" i="5"/>
  <c r="P487" i="5"/>
  <c r="P463" i="5"/>
  <c r="O463" i="5"/>
  <c r="P439" i="5"/>
  <c r="O439" i="5"/>
  <c r="P415" i="5"/>
  <c r="O415" i="5"/>
  <c r="P391" i="5"/>
  <c r="O391" i="5"/>
  <c r="P367" i="5"/>
  <c r="O367" i="5"/>
  <c r="P343" i="5"/>
  <c r="O343" i="5"/>
  <c r="P319" i="5"/>
  <c r="O319" i="5"/>
  <c r="P295" i="5"/>
  <c r="O295" i="5"/>
  <c r="O271" i="5"/>
  <c r="P271" i="5"/>
  <c r="O247" i="5"/>
  <c r="P247" i="5"/>
  <c r="O223" i="5"/>
  <c r="P223" i="5"/>
  <c r="O557" i="5"/>
  <c r="P557" i="5"/>
  <c r="P545" i="5"/>
  <c r="O545" i="5"/>
  <c r="O533" i="5"/>
  <c r="P533" i="5"/>
  <c r="O521" i="5"/>
  <c r="P521" i="5"/>
  <c r="P509" i="5"/>
  <c r="O509" i="5"/>
  <c r="O497" i="5"/>
  <c r="P497" i="5"/>
  <c r="O485" i="5"/>
  <c r="P485" i="5"/>
  <c r="P473" i="5"/>
  <c r="O473" i="5"/>
  <c r="P461" i="5"/>
  <c r="O461" i="5"/>
  <c r="P449" i="5"/>
  <c r="O449" i="5"/>
  <c r="O437" i="5"/>
  <c r="P437" i="5"/>
  <c r="O425" i="5"/>
  <c r="P425" i="5"/>
  <c r="O413" i="5"/>
  <c r="P413" i="5"/>
  <c r="O401" i="5"/>
  <c r="P401" i="5"/>
  <c r="O389" i="5"/>
  <c r="P389" i="5"/>
  <c r="O377" i="5"/>
  <c r="P377" i="5"/>
  <c r="O365" i="5"/>
  <c r="P365" i="5"/>
  <c r="O353" i="5"/>
  <c r="P353" i="5"/>
  <c r="O341" i="5"/>
  <c r="P341" i="5"/>
  <c r="O329" i="5"/>
  <c r="P329" i="5"/>
  <c r="O317" i="5"/>
  <c r="P317" i="5"/>
  <c r="O305" i="5"/>
  <c r="P305" i="5"/>
  <c r="O293" i="5"/>
  <c r="P293" i="5"/>
  <c r="O281" i="5"/>
  <c r="P281" i="5"/>
  <c r="O269" i="5"/>
  <c r="P269" i="5"/>
  <c r="O257" i="5"/>
  <c r="P257" i="5"/>
  <c r="O245" i="5"/>
  <c r="P245" i="5"/>
  <c r="O233" i="5"/>
  <c r="P233" i="5"/>
  <c r="O221" i="5"/>
  <c r="P221" i="5"/>
  <c r="R704" i="5"/>
  <c r="R680" i="5"/>
  <c r="R656" i="5"/>
  <c r="O537" i="5"/>
  <c r="Q475" i="5"/>
  <c r="O380" i="5"/>
  <c r="P380" i="5"/>
  <c r="O272" i="5"/>
  <c r="P272" i="5"/>
  <c r="O176" i="5"/>
  <c r="P176" i="5"/>
  <c r="P2" i="5"/>
  <c r="O2" i="5"/>
  <c r="O544" i="5"/>
  <c r="P544" i="5"/>
  <c r="O532" i="5"/>
  <c r="P532" i="5"/>
  <c r="O520" i="5"/>
  <c r="P520" i="5"/>
  <c r="O508" i="5"/>
  <c r="P508" i="5"/>
  <c r="O484" i="5"/>
  <c r="P484" i="5"/>
  <c r="O472" i="5"/>
  <c r="P472" i="5"/>
  <c r="P460" i="5"/>
  <c r="O460" i="5"/>
  <c r="P448" i="5"/>
  <c r="O448" i="5"/>
  <c r="P436" i="5"/>
  <c r="O436" i="5"/>
  <c r="P424" i="5"/>
  <c r="O424" i="5"/>
  <c r="P412" i="5"/>
  <c r="O412" i="5"/>
  <c r="P400" i="5"/>
  <c r="O400" i="5"/>
  <c r="P388" i="5"/>
  <c r="O388" i="5"/>
  <c r="P376" i="5"/>
  <c r="O376" i="5"/>
  <c r="P364" i="5"/>
  <c r="O364" i="5"/>
  <c r="P352" i="5"/>
  <c r="O352" i="5"/>
  <c r="P340" i="5"/>
  <c r="O340" i="5"/>
  <c r="P328" i="5"/>
  <c r="O328" i="5"/>
  <c r="P316" i="5"/>
  <c r="O316" i="5"/>
  <c r="P304" i="5"/>
  <c r="O304" i="5"/>
  <c r="O292" i="5"/>
  <c r="P292" i="5"/>
  <c r="O280" i="5"/>
  <c r="P280" i="5"/>
  <c r="O268" i="5"/>
  <c r="P268" i="5"/>
  <c r="O256" i="5"/>
  <c r="P256" i="5"/>
  <c r="O244" i="5"/>
  <c r="P244" i="5"/>
  <c r="O232" i="5"/>
  <c r="P232" i="5"/>
  <c r="O220" i="5"/>
  <c r="P220" i="5"/>
  <c r="O208" i="5"/>
  <c r="P208" i="5"/>
  <c r="O196" i="5"/>
  <c r="P196" i="5"/>
  <c r="O184" i="5"/>
  <c r="P184" i="5"/>
  <c r="O172" i="5"/>
  <c r="P172" i="5"/>
  <c r="O160" i="5"/>
  <c r="P160" i="5"/>
  <c r="O148" i="5"/>
  <c r="P148" i="5"/>
  <c r="O136" i="5"/>
  <c r="P136" i="5"/>
  <c r="O124" i="5"/>
  <c r="P124" i="5"/>
  <c r="O112" i="5"/>
  <c r="P112" i="5"/>
  <c r="O100" i="5"/>
  <c r="P100" i="5"/>
  <c r="O88" i="5"/>
  <c r="P88" i="5"/>
  <c r="O76" i="5"/>
  <c r="P76" i="5"/>
  <c r="O64" i="5"/>
  <c r="P64" i="5"/>
  <c r="O52" i="5"/>
  <c r="P52" i="5"/>
  <c r="O40" i="5"/>
  <c r="P40" i="5"/>
  <c r="O28" i="5"/>
  <c r="P28" i="5"/>
  <c r="O16" i="5"/>
  <c r="P16" i="5"/>
  <c r="O4" i="5"/>
  <c r="P4" i="5"/>
  <c r="Q557" i="5"/>
  <c r="R557" i="5"/>
  <c r="R545" i="5"/>
  <c r="Q545" i="5"/>
  <c r="R533" i="5"/>
  <c r="Q533" i="5"/>
  <c r="R521" i="5"/>
  <c r="Q521" i="5"/>
  <c r="R509" i="5"/>
  <c r="Q509" i="5"/>
  <c r="R497" i="5"/>
  <c r="Q497" i="5"/>
  <c r="R473" i="5"/>
  <c r="Q473" i="5"/>
  <c r="R461" i="5"/>
  <c r="Q461" i="5"/>
  <c r="Q449" i="5"/>
  <c r="R449" i="5"/>
  <c r="R437" i="5"/>
  <c r="Q437" i="5"/>
  <c r="Q425" i="5"/>
  <c r="R425" i="5"/>
  <c r="Q413" i="5"/>
  <c r="R413" i="5"/>
  <c r="Q401" i="5"/>
  <c r="R401" i="5"/>
  <c r="Q389" i="5"/>
  <c r="R389" i="5"/>
  <c r="Q377" i="5"/>
  <c r="R377" i="5"/>
  <c r="Q365" i="5"/>
  <c r="R365" i="5"/>
  <c r="Q353" i="5"/>
  <c r="R353" i="5"/>
  <c r="Q341" i="5"/>
  <c r="R341" i="5"/>
  <c r="Q329" i="5"/>
  <c r="R329" i="5"/>
  <c r="Q317" i="5"/>
  <c r="R317" i="5"/>
  <c r="Q305" i="5"/>
  <c r="R305" i="5"/>
  <c r="Q293" i="5"/>
  <c r="R293" i="5"/>
  <c r="Q281" i="5"/>
  <c r="R281" i="5"/>
  <c r="Q269" i="5"/>
  <c r="R269" i="5"/>
  <c r="Q257" i="5"/>
  <c r="R257" i="5"/>
  <c r="Q245" i="5"/>
  <c r="R245" i="5"/>
  <c r="Q233" i="5"/>
  <c r="R233" i="5"/>
  <c r="Q221" i="5"/>
  <c r="R221" i="5"/>
  <c r="Q209" i="5"/>
  <c r="R209" i="5"/>
  <c r="R652" i="5"/>
  <c r="P527" i="5"/>
  <c r="O466" i="5"/>
  <c r="P555" i="5"/>
  <c r="O555" i="5"/>
  <c r="P543" i="5"/>
  <c r="O543" i="5"/>
  <c r="P531" i="5"/>
  <c r="O531" i="5"/>
  <c r="P519" i="5"/>
  <c r="O519" i="5"/>
  <c r="P507" i="5"/>
  <c r="O507" i="5"/>
  <c r="P495" i="5"/>
  <c r="O495" i="5"/>
  <c r="P483" i="5"/>
  <c r="O483" i="5"/>
  <c r="P471" i="5"/>
  <c r="O471" i="5"/>
  <c r="O459" i="5"/>
  <c r="P459" i="5"/>
  <c r="P447" i="5"/>
  <c r="O447" i="5"/>
  <c r="P435" i="5"/>
  <c r="O435" i="5"/>
  <c r="P423" i="5"/>
  <c r="O423" i="5"/>
  <c r="P411" i="5"/>
  <c r="O411" i="5"/>
  <c r="P399" i="5"/>
  <c r="O399" i="5"/>
  <c r="P387" i="5"/>
  <c r="O387" i="5"/>
  <c r="P375" i="5"/>
  <c r="O375" i="5"/>
  <c r="P363" i="5"/>
  <c r="O363" i="5"/>
  <c r="P351" i="5"/>
  <c r="O351" i="5"/>
  <c r="P339" i="5"/>
  <c r="O339" i="5"/>
  <c r="P327" i="5"/>
  <c r="O327" i="5"/>
  <c r="O465" i="5"/>
  <c r="O566" i="5"/>
  <c r="P566" i="5"/>
  <c r="O554" i="5"/>
  <c r="P554" i="5"/>
  <c r="O542" i="5"/>
  <c r="P542" i="5"/>
  <c r="O530" i="5"/>
  <c r="P530" i="5"/>
  <c r="O518" i="5"/>
  <c r="P518" i="5"/>
  <c r="O494" i="5"/>
  <c r="P494" i="5"/>
  <c r="O482" i="5"/>
  <c r="P482" i="5"/>
  <c r="O470" i="5"/>
  <c r="P470" i="5"/>
  <c r="P458" i="5"/>
  <c r="O458" i="5"/>
  <c r="O446" i="5"/>
  <c r="P446" i="5"/>
  <c r="O434" i="5"/>
  <c r="P434" i="5"/>
  <c r="O422" i="5"/>
  <c r="P422" i="5"/>
  <c r="O410" i="5"/>
  <c r="P410" i="5"/>
  <c r="O398" i="5"/>
  <c r="P398" i="5"/>
  <c r="O386" i="5"/>
  <c r="P386" i="5"/>
  <c r="O374" i="5"/>
  <c r="P374" i="5"/>
  <c r="O362" i="5"/>
  <c r="P362" i="5"/>
  <c r="O350" i="5"/>
  <c r="P350" i="5"/>
  <c r="O338" i="5"/>
  <c r="P338" i="5"/>
  <c r="O326" i="5"/>
  <c r="P326" i="5"/>
  <c r="O314" i="5"/>
  <c r="P314" i="5"/>
  <c r="O302" i="5"/>
  <c r="P302" i="5"/>
  <c r="O290" i="5"/>
  <c r="P290" i="5"/>
  <c r="O278" i="5"/>
  <c r="P278" i="5"/>
  <c r="O266" i="5"/>
  <c r="P266" i="5"/>
  <c r="O254" i="5"/>
  <c r="P254" i="5"/>
  <c r="O242" i="5"/>
  <c r="P242" i="5"/>
  <c r="O230" i="5"/>
  <c r="P230" i="5"/>
  <c r="O218" i="5"/>
  <c r="P218" i="5"/>
  <c r="O206" i="5"/>
  <c r="P206" i="5"/>
  <c r="O194" i="5"/>
  <c r="P194" i="5"/>
  <c r="O182" i="5"/>
  <c r="P182" i="5"/>
  <c r="O170" i="5"/>
  <c r="P170" i="5"/>
  <c r="O158" i="5"/>
  <c r="P158" i="5"/>
  <c r="O146" i="5"/>
  <c r="P146" i="5"/>
  <c r="O134" i="5"/>
  <c r="P134" i="5"/>
  <c r="O122" i="5"/>
  <c r="P122" i="5"/>
  <c r="O110" i="5"/>
  <c r="P110" i="5"/>
  <c r="O98" i="5"/>
  <c r="P98" i="5"/>
  <c r="O86" i="5"/>
  <c r="P86" i="5"/>
  <c r="O74" i="5"/>
  <c r="P74" i="5"/>
  <c r="O62" i="5"/>
  <c r="P62" i="5"/>
  <c r="O50" i="5"/>
  <c r="P50" i="5"/>
  <c r="O38" i="5"/>
  <c r="P38" i="5"/>
  <c r="O26" i="5"/>
  <c r="P26" i="5"/>
  <c r="O14" i="5"/>
  <c r="P14" i="5"/>
  <c r="Q555" i="5"/>
  <c r="R555" i="5"/>
  <c r="Q543" i="5"/>
  <c r="R543" i="5"/>
  <c r="Q531" i="5"/>
  <c r="R531" i="5"/>
  <c r="Q519" i="5"/>
  <c r="R519" i="5"/>
  <c r="Q507" i="5"/>
  <c r="R507" i="5"/>
  <c r="Q495" i="5"/>
  <c r="R495" i="5"/>
  <c r="Q483" i="5"/>
  <c r="R483" i="5"/>
  <c r="Q471" i="5"/>
  <c r="R471" i="5"/>
  <c r="R459" i="5"/>
  <c r="Q459" i="5"/>
  <c r="Q447" i="5"/>
  <c r="R447" i="5"/>
  <c r="Q435" i="5"/>
  <c r="R435" i="5"/>
  <c r="Q423" i="5"/>
  <c r="R423" i="5"/>
  <c r="Q411" i="5"/>
  <c r="R411" i="5"/>
  <c r="Q399" i="5"/>
  <c r="R399" i="5"/>
  <c r="Q387" i="5"/>
  <c r="R387" i="5"/>
  <c r="Q375" i="5"/>
  <c r="R375" i="5"/>
  <c r="Q363" i="5"/>
  <c r="R363" i="5"/>
  <c r="Q351" i="5"/>
  <c r="R351" i="5"/>
  <c r="Q339" i="5"/>
  <c r="R339" i="5"/>
  <c r="Q327" i="5"/>
  <c r="R327" i="5"/>
  <c r="Q315" i="5"/>
  <c r="R315" i="5"/>
  <c r="Q303" i="5"/>
  <c r="R303" i="5"/>
  <c r="Q291" i="5"/>
  <c r="R291" i="5"/>
  <c r="Q279" i="5"/>
  <c r="R279" i="5"/>
  <c r="Q267" i="5"/>
  <c r="R267" i="5"/>
  <c r="Q255" i="5"/>
  <c r="R255" i="5"/>
  <c r="Q243" i="5"/>
  <c r="R243" i="5"/>
  <c r="Q231" i="5"/>
  <c r="R231" i="5"/>
  <c r="Q219" i="5"/>
  <c r="R219" i="5"/>
  <c r="Q207" i="5"/>
  <c r="R207" i="5"/>
  <c r="Q195" i="5"/>
  <c r="R195" i="5"/>
  <c r="Q183" i="5"/>
  <c r="R183" i="5"/>
  <c r="Q171" i="5"/>
  <c r="R171" i="5"/>
  <c r="Q159" i="5"/>
  <c r="R159" i="5"/>
  <c r="Q147" i="5"/>
  <c r="R147" i="5"/>
  <c r="Q135" i="5"/>
  <c r="R135" i="5"/>
  <c r="Q123" i="5"/>
  <c r="R123" i="5"/>
  <c r="Q111" i="5"/>
  <c r="R111" i="5"/>
  <c r="Q99" i="5"/>
  <c r="R99" i="5"/>
  <c r="Q87" i="5"/>
  <c r="R87" i="5"/>
  <c r="Q75" i="5"/>
  <c r="R75" i="5"/>
  <c r="Q63" i="5"/>
  <c r="R63" i="5"/>
  <c r="Q51" i="5"/>
  <c r="R51" i="5"/>
  <c r="Q39" i="5"/>
  <c r="R39" i="5"/>
  <c r="Q27" i="5"/>
  <c r="R27" i="5"/>
  <c r="Q15" i="5"/>
  <c r="R15" i="5"/>
  <c r="Q3" i="5"/>
  <c r="R3" i="5"/>
  <c r="Q645" i="5"/>
  <c r="R645" i="5"/>
  <c r="Q633" i="5"/>
  <c r="R633" i="5"/>
  <c r="Q609" i="5"/>
  <c r="R609" i="5"/>
  <c r="Q597" i="5"/>
  <c r="R597" i="5"/>
  <c r="Q573" i="5"/>
  <c r="R573" i="5"/>
  <c r="O649" i="5"/>
  <c r="P649" i="5"/>
  <c r="O637" i="5"/>
  <c r="P637" i="5"/>
  <c r="O625" i="5"/>
  <c r="P625" i="5"/>
  <c r="O613" i="5"/>
  <c r="P613" i="5"/>
  <c r="O601" i="5"/>
  <c r="P601" i="5"/>
  <c r="O589" i="5"/>
  <c r="P589" i="5"/>
  <c r="O577" i="5"/>
  <c r="P577" i="5"/>
  <c r="O727" i="5"/>
  <c r="P727" i="5"/>
  <c r="O715" i="5"/>
  <c r="P715" i="5"/>
  <c r="O703" i="5"/>
  <c r="P703" i="5"/>
  <c r="O691" i="5"/>
  <c r="P691" i="5"/>
  <c r="O679" i="5"/>
  <c r="P679" i="5"/>
  <c r="O667" i="5"/>
  <c r="P667" i="5"/>
  <c r="Q746" i="5"/>
  <c r="R746" i="5"/>
  <c r="O743" i="5"/>
  <c r="P743" i="5"/>
  <c r="R621" i="5"/>
  <c r="Q567" i="5"/>
  <c r="P517" i="5"/>
  <c r="O541" i="5"/>
  <c r="P541" i="5"/>
  <c r="P457" i="5"/>
  <c r="O457" i="5"/>
  <c r="P385" i="5"/>
  <c r="O385" i="5"/>
  <c r="P313" i="5"/>
  <c r="O313" i="5"/>
  <c r="O241" i="5"/>
  <c r="P241" i="5"/>
  <c r="O169" i="5"/>
  <c r="P169" i="5"/>
  <c r="O109" i="5"/>
  <c r="P109" i="5"/>
  <c r="O49" i="5"/>
  <c r="P49" i="5"/>
  <c r="O13" i="5"/>
  <c r="P13" i="5"/>
  <c r="R542" i="5"/>
  <c r="Q542" i="5"/>
  <c r="Q458" i="5"/>
  <c r="R458" i="5"/>
  <c r="Q422" i="5"/>
  <c r="R422" i="5"/>
  <c r="Q386" i="5"/>
  <c r="R386" i="5"/>
  <c r="Q350" i="5"/>
  <c r="R350" i="5"/>
  <c r="Q290" i="5"/>
  <c r="R290" i="5"/>
  <c r="Q242" i="5"/>
  <c r="R242" i="5"/>
  <c r="Q194" i="5"/>
  <c r="R194" i="5"/>
  <c r="Q146" i="5"/>
  <c r="R146" i="5"/>
  <c r="Q98" i="5"/>
  <c r="R98" i="5"/>
  <c r="Q62" i="5"/>
  <c r="R62" i="5"/>
  <c r="R2" i="5"/>
  <c r="Q2" i="5"/>
  <c r="Q620" i="5"/>
  <c r="R620" i="5"/>
  <c r="Q584" i="5"/>
  <c r="R584" i="5"/>
  <c r="O624" i="5"/>
  <c r="P624" i="5"/>
  <c r="Q727" i="5"/>
  <c r="R727" i="5"/>
  <c r="Q703" i="5"/>
  <c r="R703" i="5"/>
  <c r="Q679" i="5"/>
  <c r="R679" i="5"/>
  <c r="O738" i="5"/>
  <c r="P738" i="5"/>
  <c r="O714" i="5"/>
  <c r="P714" i="5"/>
  <c r="O678" i="5"/>
  <c r="P678" i="5"/>
  <c r="Q745" i="5"/>
  <c r="R745" i="5"/>
  <c r="O742" i="5"/>
  <c r="P742" i="5"/>
  <c r="O567" i="5"/>
  <c r="O452" i="5"/>
  <c r="O553" i="5"/>
  <c r="P553" i="5"/>
  <c r="O493" i="5"/>
  <c r="P493" i="5"/>
  <c r="O469" i="5"/>
  <c r="P469" i="5"/>
  <c r="P433" i="5"/>
  <c r="O433" i="5"/>
  <c r="P409" i="5"/>
  <c r="O409" i="5"/>
  <c r="P373" i="5"/>
  <c r="O373" i="5"/>
  <c r="P349" i="5"/>
  <c r="O349" i="5"/>
  <c r="P325" i="5"/>
  <c r="O325" i="5"/>
  <c r="O289" i="5"/>
  <c r="P289" i="5"/>
  <c r="O265" i="5"/>
  <c r="P265" i="5"/>
  <c r="O229" i="5"/>
  <c r="P229" i="5"/>
  <c r="O205" i="5"/>
  <c r="P205" i="5"/>
  <c r="O181" i="5"/>
  <c r="P181" i="5"/>
  <c r="O145" i="5"/>
  <c r="P145" i="5"/>
  <c r="O121" i="5"/>
  <c r="P121" i="5"/>
  <c r="O85" i="5"/>
  <c r="P85" i="5"/>
  <c r="O61" i="5"/>
  <c r="P61" i="5"/>
  <c r="O25" i="5"/>
  <c r="P25" i="5"/>
  <c r="Q554" i="5"/>
  <c r="R554" i="5"/>
  <c r="R518" i="5"/>
  <c r="Q518" i="5"/>
  <c r="R482" i="5"/>
  <c r="Q482" i="5"/>
  <c r="Q446" i="5"/>
  <c r="R446" i="5"/>
  <c r="Q410" i="5"/>
  <c r="R410" i="5"/>
  <c r="Q338" i="5"/>
  <c r="R338" i="5"/>
  <c r="Q314" i="5"/>
  <c r="R314" i="5"/>
  <c r="Q278" i="5"/>
  <c r="R278" i="5"/>
  <c r="Q254" i="5"/>
  <c r="R254" i="5"/>
  <c r="Q218" i="5"/>
  <c r="R218" i="5"/>
  <c r="Q182" i="5"/>
  <c r="R182" i="5"/>
  <c r="Q158" i="5"/>
  <c r="R158" i="5"/>
  <c r="Q122" i="5"/>
  <c r="R122" i="5"/>
  <c r="Q86" i="5"/>
  <c r="R86" i="5"/>
  <c r="Q50" i="5"/>
  <c r="R50" i="5"/>
  <c r="Q14" i="5"/>
  <c r="R14" i="5"/>
  <c r="Q632" i="5"/>
  <c r="R632" i="5"/>
  <c r="Q608" i="5"/>
  <c r="R608" i="5"/>
  <c r="Q572" i="5"/>
  <c r="R572" i="5"/>
  <c r="O648" i="5"/>
  <c r="P648" i="5"/>
  <c r="O636" i="5"/>
  <c r="P636" i="5"/>
  <c r="O612" i="5"/>
  <c r="P612" i="5"/>
  <c r="O600" i="5"/>
  <c r="P600" i="5"/>
  <c r="O576" i="5"/>
  <c r="P576" i="5"/>
  <c r="Q715" i="5"/>
  <c r="R715" i="5"/>
  <c r="Q691" i="5"/>
  <c r="R691" i="5"/>
  <c r="Q667" i="5"/>
  <c r="R667" i="5"/>
  <c r="O726" i="5"/>
  <c r="P726" i="5"/>
  <c r="O702" i="5"/>
  <c r="P702" i="5"/>
  <c r="O690" i="5"/>
  <c r="P690" i="5"/>
  <c r="O666" i="5"/>
  <c r="P666" i="5"/>
  <c r="P564" i="5"/>
  <c r="O564" i="5"/>
  <c r="P552" i="5"/>
  <c r="O552" i="5"/>
  <c r="P540" i="5"/>
  <c r="O540" i="5"/>
  <c r="P528" i="5"/>
  <c r="O528" i="5"/>
  <c r="P516" i="5"/>
  <c r="O516" i="5"/>
  <c r="P504" i="5"/>
  <c r="O504" i="5"/>
  <c r="P492" i="5"/>
  <c r="O492" i="5"/>
  <c r="P480" i="5"/>
  <c r="O480" i="5"/>
  <c r="P468" i="5"/>
  <c r="O468" i="5"/>
  <c r="P456" i="5"/>
  <c r="O456" i="5"/>
  <c r="P444" i="5"/>
  <c r="O444" i="5"/>
  <c r="P432" i="5"/>
  <c r="O432" i="5"/>
  <c r="P420" i="5"/>
  <c r="O420" i="5"/>
  <c r="P408" i="5"/>
  <c r="O408" i="5"/>
  <c r="P396" i="5"/>
  <c r="O396" i="5"/>
  <c r="P384" i="5"/>
  <c r="O384" i="5"/>
  <c r="P372" i="5"/>
  <c r="O372" i="5"/>
  <c r="P360" i="5"/>
  <c r="O360" i="5"/>
  <c r="P348" i="5"/>
  <c r="O348" i="5"/>
  <c r="P336" i="5"/>
  <c r="O336" i="5"/>
  <c r="P324" i="5"/>
  <c r="O324" i="5"/>
  <c r="P312" i="5"/>
  <c r="O312" i="5"/>
  <c r="P300" i="5"/>
  <c r="O300" i="5"/>
  <c r="P288" i="5"/>
  <c r="O288" i="5"/>
  <c r="P276" i="5"/>
  <c r="O276" i="5"/>
  <c r="P264" i="5"/>
  <c r="O264" i="5"/>
  <c r="O252" i="5"/>
  <c r="P252" i="5"/>
  <c r="O240" i="5"/>
  <c r="P240" i="5"/>
  <c r="O228" i="5"/>
  <c r="P228" i="5"/>
  <c r="O216" i="5"/>
  <c r="P216" i="5"/>
  <c r="O204" i="5"/>
  <c r="P204" i="5"/>
  <c r="R616" i="5"/>
  <c r="Q506" i="5"/>
  <c r="O563" i="5"/>
  <c r="P563" i="5"/>
  <c r="O551" i="5"/>
  <c r="P551" i="5"/>
  <c r="O539" i="5"/>
  <c r="P539" i="5"/>
  <c r="O515" i="5"/>
  <c r="P515" i="5"/>
  <c r="O503" i="5"/>
  <c r="P503" i="5"/>
  <c r="O491" i="5"/>
  <c r="P491" i="5"/>
  <c r="O479" i="5"/>
  <c r="P479" i="5"/>
  <c r="O467" i="5"/>
  <c r="P467" i="5"/>
  <c r="O455" i="5"/>
  <c r="P455" i="5"/>
  <c r="P443" i="5"/>
  <c r="O443" i="5"/>
  <c r="O431" i="5"/>
  <c r="P431" i="5"/>
  <c r="O419" i="5"/>
  <c r="P419" i="5"/>
  <c r="O407" i="5"/>
  <c r="P407" i="5"/>
  <c r="O395" i="5"/>
  <c r="P395" i="5"/>
  <c r="O383" i="5"/>
  <c r="P383" i="5"/>
  <c r="O371" i="5"/>
  <c r="P371" i="5"/>
  <c r="O359" i="5"/>
  <c r="P359" i="5"/>
  <c r="O347" i="5"/>
  <c r="P347" i="5"/>
  <c r="O335" i="5"/>
  <c r="P335" i="5"/>
  <c r="R716" i="5"/>
  <c r="R692" i="5"/>
  <c r="R668" i="5"/>
  <c r="O561" i="5"/>
  <c r="P506" i="5"/>
  <c r="P565" i="5"/>
  <c r="O565" i="5"/>
  <c r="O529" i="5"/>
  <c r="P529" i="5"/>
  <c r="O505" i="5"/>
  <c r="P505" i="5"/>
  <c r="O481" i="5"/>
  <c r="P481" i="5"/>
  <c r="P445" i="5"/>
  <c r="O445" i="5"/>
  <c r="P421" i="5"/>
  <c r="O421" i="5"/>
  <c r="P397" i="5"/>
  <c r="O397" i="5"/>
  <c r="P361" i="5"/>
  <c r="O361" i="5"/>
  <c r="P337" i="5"/>
  <c r="O337" i="5"/>
  <c r="P301" i="5"/>
  <c r="O301" i="5"/>
  <c r="O277" i="5"/>
  <c r="P277" i="5"/>
  <c r="O253" i="5"/>
  <c r="P253" i="5"/>
  <c r="O217" i="5"/>
  <c r="P217" i="5"/>
  <c r="O193" i="5"/>
  <c r="P193" i="5"/>
  <c r="O157" i="5"/>
  <c r="P157" i="5"/>
  <c r="O133" i="5"/>
  <c r="P133" i="5"/>
  <c r="O97" i="5"/>
  <c r="P97" i="5"/>
  <c r="O73" i="5"/>
  <c r="P73" i="5"/>
  <c r="O37" i="5"/>
  <c r="P37" i="5"/>
  <c r="Q566" i="5"/>
  <c r="R566" i="5"/>
  <c r="R530" i="5"/>
  <c r="Q530" i="5"/>
  <c r="R494" i="5"/>
  <c r="Q494" i="5"/>
  <c r="R434" i="5"/>
  <c r="Q434" i="5"/>
  <c r="Q398" i="5"/>
  <c r="R398" i="5"/>
  <c r="Q362" i="5"/>
  <c r="R362" i="5"/>
  <c r="Q326" i="5"/>
  <c r="R326" i="5"/>
  <c r="Q302" i="5"/>
  <c r="R302" i="5"/>
  <c r="Q266" i="5"/>
  <c r="R266" i="5"/>
  <c r="Q230" i="5"/>
  <c r="R230" i="5"/>
  <c r="Q206" i="5"/>
  <c r="R206" i="5"/>
  <c r="Q170" i="5"/>
  <c r="R170" i="5"/>
  <c r="R134" i="5"/>
  <c r="Q134" i="5"/>
  <c r="Q110" i="5"/>
  <c r="R110" i="5"/>
  <c r="Q74" i="5"/>
  <c r="R74" i="5"/>
  <c r="Q38" i="5"/>
  <c r="R38" i="5"/>
  <c r="Q26" i="5"/>
  <c r="R26" i="5"/>
  <c r="Q644" i="5"/>
  <c r="R644" i="5"/>
  <c r="Q596" i="5"/>
  <c r="R596" i="5"/>
  <c r="O588" i="5"/>
  <c r="P588" i="5"/>
  <c r="O562" i="5"/>
  <c r="P562" i="5"/>
  <c r="O550" i="5"/>
  <c r="P550" i="5"/>
  <c r="O526" i="5"/>
  <c r="P526" i="5"/>
  <c r="O514" i="5"/>
  <c r="P514" i="5"/>
  <c r="P502" i="5"/>
  <c r="O502" i="5"/>
  <c r="O490" i="5"/>
  <c r="P490" i="5"/>
  <c r="O478" i="5"/>
  <c r="P478" i="5"/>
  <c r="P454" i="5"/>
  <c r="O454" i="5"/>
  <c r="P442" i="5"/>
  <c r="O442" i="5"/>
  <c r="P430" i="5"/>
  <c r="O430" i="5"/>
  <c r="P418" i="5"/>
  <c r="O418" i="5"/>
  <c r="P406" i="5"/>
  <c r="O406" i="5"/>
  <c r="P394" i="5"/>
  <c r="O394" i="5"/>
  <c r="P382" i="5"/>
  <c r="O382" i="5"/>
  <c r="P370" i="5"/>
  <c r="O370" i="5"/>
  <c r="P358" i="5"/>
  <c r="O358" i="5"/>
  <c r="P346" i="5"/>
  <c r="O346" i="5"/>
  <c r="P334" i="5"/>
  <c r="O334" i="5"/>
  <c r="P322" i="5"/>
  <c r="O322" i="5"/>
  <c r="P310" i="5"/>
  <c r="O310" i="5"/>
  <c r="P298" i="5"/>
  <c r="O298" i="5"/>
  <c r="O286" i="5"/>
  <c r="P286" i="5"/>
  <c r="O274" i="5"/>
  <c r="P274" i="5"/>
  <c r="O262" i="5"/>
  <c r="P262" i="5"/>
  <c r="O250" i="5"/>
  <c r="P250" i="5"/>
  <c r="O238" i="5"/>
  <c r="P238" i="5"/>
  <c r="O226" i="5"/>
  <c r="P226" i="5"/>
  <c r="O214" i="5"/>
  <c r="P214" i="5"/>
  <c r="O202" i="5"/>
  <c r="P202" i="5"/>
  <c r="R735" i="5"/>
  <c r="R585" i="5"/>
  <c r="P556" i="5"/>
  <c r="R374" i="5"/>
  <c r="R470" i="5"/>
  <c r="Q470" i="5"/>
  <c r="P549" i="5"/>
  <c r="O549" i="5"/>
  <c r="P525" i="5"/>
  <c r="O525" i="5"/>
  <c r="P513" i="5"/>
  <c r="O513" i="5"/>
  <c r="P501" i="5"/>
  <c r="O501" i="5"/>
  <c r="P489" i="5"/>
  <c r="O489" i="5"/>
  <c r="P477" i="5"/>
  <c r="O477" i="5"/>
  <c r="P453" i="5"/>
  <c r="O453" i="5"/>
  <c r="P441" i="5"/>
  <c r="O441" i="5"/>
  <c r="P429" i="5"/>
  <c r="O429" i="5"/>
  <c r="P417" i="5"/>
  <c r="O417" i="5"/>
  <c r="P405" i="5"/>
  <c r="O405" i="5"/>
  <c r="P393" i="5"/>
  <c r="O393" i="5"/>
  <c r="P381" i="5"/>
  <c r="O381" i="5"/>
  <c r="P369" i="5"/>
  <c r="O369" i="5"/>
  <c r="P357" i="5"/>
  <c r="O357" i="5"/>
  <c r="P345" i="5"/>
  <c r="O345" i="5"/>
  <c r="P333" i="5"/>
  <c r="O333" i="5"/>
  <c r="P321" i="5"/>
  <c r="O321" i="5"/>
  <c r="P309" i="5"/>
  <c r="O309" i="5"/>
  <c r="P297" i="5"/>
  <c r="O297" i="5"/>
  <c r="P285" i="5"/>
  <c r="O285" i="5"/>
  <c r="P273" i="5"/>
  <c r="O273" i="5"/>
  <c r="P261" i="5"/>
  <c r="O261" i="5"/>
  <c r="O249" i="5"/>
  <c r="P249" i="5"/>
  <c r="O237" i="5"/>
  <c r="P237" i="5"/>
  <c r="O225" i="5"/>
  <c r="P225" i="5"/>
  <c r="O213" i="5"/>
  <c r="P213" i="5"/>
  <c r="O201" i="5"/>
  <c r="P201" i="5"/>
  <c r="O189" i="5"/>
  <c r="P189" i="5"/>
  <c r="O177" i="5"/>
  <c r="P177" i="5"/>
  <c r="O165" i="5"/>
  <c r="P165" i="5"/>
  <c r="O153" i="5"/>
  <c r="P153" i="5"/>
  <c r="O141" i="5"/>
  <c r="P141" i="5"/>
  <c r="O129" i="5"/>
  <c r="P129" i="5"/>
  <c r="O117" i="5"/>
  <c r="P117" i="5"/>
  <c r="O105" i="5"/>
  <c r="P105" i="5"/>
  <c r="O93" i="5"/>
  <c r="P93" i="5"/>
  <c r="O81" i="5"/>
  <c r="P81" i="5"/>
  <c r="O69" i="5"/>
  <c r="P69" i="5"/>
  <c r="O57" i="5"/>
  <c r="P57" i="5"/>
  <c r="O45" i="5"/>
  <c r="P45" i="5"/>
  <c r="O33" i="5"/>
  <c r="P33" i="5"/>
  <c r="O21" i="5"/>
  <c r="P21" i="5"/>
  <c r="O9" i="5"/>
  <c r="P9" i="5"/>
  <c r="R562" i="5"/>
  <c r="Q562" i="5"/>
  <c r="R550" i="5"/>
  <c r="Q550" i="5"/>
  <c r="R538" i="5"/>
  <c r="Q538" i="5"/>
  <c r="R526" i="5"/>
  <c r="Q526" i="5"/>
  <c r="R514" i="5"/>
  <c r="Q514" i="5"/>
  <c r="R502" i="5"/>
  <c r="Q502" i="5"/>
  <c r="R490" i="5"/>
  <c r="Q490" i="5"/>
  <c r="R478" i="5"/>
  <c r="Q478" i="5"/>
  <c r="R466" i="5"/>
  <c r="Q466" i="5"/>
  <c r="Q454" i="5"/>
  <c r="R454" i="5"/>
  <c r="Q442" i="5"/>
  <c r="R442" i="5"/>
  <c r="Q430" i="5"/>
  <c r="R430" i="5"/>
  <c r="Q418" i="5"/>
  <c r="R418" i="5"/>
  <c r="Q406" i="5"/>
  <c r="R406" i="5"/>
  <c r="Q394" i="5"/>
  <c r="R394" i="5"/>
  <c r="Q382" i="5"/>
  <c r="R382" i="5"/>
  <c r="Q370" i="5"/>
  <c r="R370" i="5"/>
  <c r="Q358" i="5"/>
  <c r="R358" i="5"/>
  <c r="Q346" i="5"/>
  <c r="R346" i="5"/>
  <c r="Q334" i="5"/>
  <c r="R334" i="5"/>
  <c r="Q322" i="5"/>
  <c r="R322" i="5"/>
  <c r="Q310" i="5"/>
  <c r="R310" i="5"/>
  <c r="Q298" i="5"/>
  <c r="R298" i="5"/>
  <c r="Q286" i="5"/>
  <c r="R286" i="5"/>
  <c r="Q274" i="5"/>
  <c r="R274" i="5"/>
  <c r="Q262" i="5"/>
  <c r="R262" i="5"/>
  <c r="R250" i="5"/>
  <c r="Q250" i="5"/>
  <c r="R238" i="5"/>
  <c r="Q238" i="5"/>
  <c r="R226" i="5"/>
  <c r="Q226" i="5"/>
  <c r="R214" i="5"/>
  <c r="Q214" i="5"/>
  <c r="R202" i="5"/>
  <c r="Q202" i="5"/>
  <c r="Q190" i="5"/>
  <c r="R190" i="5"/>
  <c r="Q178" i="5"/>
  <c r="R178" i="5"/>
  <c r="Q166" i="5"/>
  <c r="R166" i="5"/>
  <c r="Q154" i="5"/>
  <c r="R154" i="5"/>
  <c r="Q142" i="5"/>
  <c r="R142" i="5"/>
  <c r="Q130" i="5"/>
  <c r="R130" i="5"/>
  <c r="Q118" i="5"/>
  <c r="R118" i="5"/>
  <c r="Q106" i="5"/>
  <c r="R106" i="5"/>
  <c r="Q94" i="5"/>
  <c r="R94" i="5"/>
  <c r="Q82" i="5"/>
  <c r="R82" i="5"/>
  <c r="Q70" i="5"/>
  <c r="R70" i="5"/>
  <c r="Q58" i="5"/>
  <c r="R58" i="5"/>
  <c r="Q46" i="5"/>
  <c r="R46" i="5"/>
  <c r="Q34" i="5"/>
  <c r="R34" i="5"/>
  <c r="Q22" i="5"/>
  <c r="R22" i="5"/>
  <c r="Q10" i="5"/>
  <c r="R10" i="5"/>
  <c r="Q640" i="5"/>
  <c r="R640" i="5"/>
  <c r="Q628" i="5"/>
  <c r="R628" i="5"/>
  <c r="Q604" i="5"/>
  <c r="R604" i="5"/>
  <c r="Q592" i="5"/>
  <c r="R592" i="5"/>
  <c r="R568" i="5"/>
  <c r="Q568" i="5"/>
  <c r="O644" i="5"/>
  <c r="P644" i="5"/>
  <c r="O632" i="5"/>
  <c r="P632" i="5"/>
  <c r="O620" i="5"/>
  <c r="P620" i="5"/>
  <c r="O608" i="5"/>
  <c r="P608" i="5"/>
  <c r="O596" i="5"/>
  <c r="P596" i="5"/>
  <c r="O584" i="5"/>
  <c r="P584" i="5"/>
  <c r="O572" i="5"/>
  <c r="P572" i="5"/>
  <c r="Q723" i="5"/>
  <c r="R723" i="5"/>
  <c r="Q711" i="5"/>
  <c r="R711" i="5"/>
  <c r="Q699" i="5"/>
  <c r="R699" i="5"/>
  <c r="Q687" i="5"/>
  <c r="R687" i="5"/>
  <c r="Q675" i="5"/>
  <c r="R675" i="5"/>
  <c r="Q663" i="5"/>
  <c r="R663" i="5"/>
  <c r="O734" i="5"/>
  <c r="P734" i="5"/>
  <c r="O722" i="5"/>
  <c r="P722" i="5"/>
  <c r="O710" i="5"/>
  <c r="P710" i="5"/>
  <c r="O698" i="5"/>
  <c r="P698" i="5"/>
  <c r="O686" i="5"/>
  <c r="P686" i="5"/>
  <c r="O674" i="5"/>
  <c r="P674" i="5"/>
  <c r="O662" i="5"/>
  <c r="P662" i="5"/>
  <c r="P496" i="5"/>
  <c r="O192" i="5"/>
  <c r="P192" i="5"/>
  <c r="O180" i="5"/>
  <c r="P180" i="5"/>
  <c r="O168" i="5"/>
  <c r="P168" i="5"/>
  <c r="O156" i="5"/>
  <c r="P156" i="5"/>
  <c r="O144" i="5"/>
  <c r="P144" i="5"/>
  <c r="O132" i="5"/>
  <c r="P132" i="5"/>
  <c r="O120" i="5"/>
  <c r="P120" i="5"/>
  <c r="O108" i="5"/>
  <c r="P108" i="5"/>
  <c r="O96" i="5"/>
  <c r="P96" i="5"/>
  <c r="O84" i="5"/>
  <c r="P84" i="5"/>
  <c r="O72" i="5"/>
  <c r="P72" i="5"/>
  <c r="O60" i="5"/>
  <c r="P60" i="5"/>
  <c r="O48" i="5"/>
  <c r="P48" i="5"/>
  <c r="O36" i="5"/>
  <c r="P36" i="5"/>
  <c r="O24" i="5"/>
  <c r="P24" i="5"/>
  <c r="O12" i="5"/>
  <c r="P12" i="5"/>
  <c r="R565" i="5"/>
  <c r="Q565" i="5"/>
  <c r="R541" i="5"/>
  <c r="Q541" i="5"/>
  <c r="R517" i="5"/>
  <c r="Q517" i="5"/>
  <c r="R505" i="5"/>
  <c r="Q505" i="5"/>
  <c r="R481" i="5"/>
  <c r="Q481" i="5"/>
  <c r="R469" i="5"/>
  <c r="Q469" i="5"/>
  <c r="R457" i="5"/>
  <c r="Q457" i="5"/>
  <c r="Q445" i="5"/>
  <c r="R445" i="5"/>
  <c r="Q421" i="5"/>
  <c r="R421" i="5"/>
  <c r="Q409" i="5"/>
  <c r="R409" i="5"/>
  <c r="Q397" i="5"/>
  <c r="R397" i="5"/>
  <c r="Q385" i="5"/>
  <c r="R385" i="5"/>
  <c r="Q373" i="5"/>
  <c r="R373" i="5"/>
  <c r="Q349" i="5"/>
  <c r="R349" i="5"/>
  <c r="Q337" i="5"/>
  <c r="R337" i="5"/>
  <c r="Q325" i="5"/>
  <c r="R325" i="5"/>
  <c r="Q313" i="5"/>
  <c r="R313" i="5"/>
  <c r="Q301" i="5"/>
  <c r="R301" i="5"/>
  <c r="Q289" i="5"/>
  <c r="R289" i="5"/>
  <c r="Q277" i="5"/>
  <c r="R277" i="5"/>
  <c r="Q265" i="5"/>
  <c r="R265" i="5"/>
  <c r="R253" i="5"/>
  <c r="Q253" i="5"/>
  <c r="R241" i="5"/>
  <c r="Q241" i="5"/>
  <c r="R229" i="5"/>
  <c r="Q229" i="5"/>
  <c r="R217" i="5"/>
  <c r="Q217" i="5"/>
  <c r="R205" i="5"/>
  <c r="Q205" i="5"/>
  <c r="R193" i="5"/>
  <c r="Q193" i="5"/>
  <c r="Q181" i="5"/>
  <c r="R181" i="5"/>
  <c r="Q169" i="5"/>
  <c r="R169" i="5"/>
  <c r="Q157" i="5"/>
  <c r="R157" i="5"/>
  <c r="Q145" i="5"/>
  <c r="R145" i="5"/>
  <c r="Q133" i="5"/>
  <c r="R133" i="5"/>
  <c r="Q121" i="5"/>
  <c r="R121" i="5"/>
  <c r="Q109" i="5"/>
  <c r="R109" i="5"/>
  <c r="Q97" i="5"/>
  <c r="R97" i="5"/>
  <c r="Q85" i="5"/>
  <c r="R85" i="5"/>
  <c r="Q73" i="5"/>
  <c r="R73" i="5"/>
  <c r="Q61" i="5"/>
  <c r="R61" i="5"/>
  <c r="Q49" i="5"/>
  <c r="R49" i="5"/>
  <c r="Q37" i="5"/>
  <c r="R37" i="5"/>
  <c r="Q25" i="5"/>
  <c r="R25" i="5"/>
  <c r="Q13" i="5"/>
  <c r="R13" i="5"/>
  <c r="O647" i="5"/>
  <c r="P647" i="5"/>
  <c r="O635" i="5"/>
  <c r="P635" i="5"/>
  <c r="O623" i="5"/>
  <c r="P623" i="5"/>
  <c r="O611" i="5"/>
  <c r="P611" i="5"/>
  <c r="O599" i="5"/>
  <c r="P599" i="5"/>
  <c r="O587" i="5"/>
  <c r="P587" i="5"/>
  <c r="O575" i="5"/>
  <c r="P575" i="5"/>
  <c r="P747" i="5"/>
  <c r="P744" i="5"/>
  <c r="P741" i="5"/>
  <c r="P735" i="5"/>
  <c r="R731" i="5"/>
  <c r="P724" i="5"/>
  <c r="P716" i="5"/>
  <c r="P712" i="5"/>
  <c r="P704" i="5"/>
  <c r="P700" i="5"/>
  <c r="P692" i="5"/>
  <c r="P688" i="5"/>
  <c r="P680" i="5"/>
  <c r="P676" i="5"/>
  <c r="P668" i="5"/>
  <c r="P664" i="5"/>
  <c r="P656" i="5"/>
  <c r="P652" i="5"/>
  <c r="P643" i="5"/>
  <c r="P639" i="5"/>
  <c r="P634" i="5"/>
  <c r="P630" i="5"/>
  <c r="P621" i="5"/>
  <c r="P616" i="5"/>
  <c r="P607" i="5"/>
  <c r="P603" i="5"/>
  <c r="P598" i="5"/>
  <c r="P594" i="5"/>
  <c r="P585" i="5"/>
  <c r="P580" i="5"/>
  <c r="P571" i="5"/>
  <c r="R560" i="5"/>
  <c r="Q503" i="5"/>
  <c r="Q493" i="5"/>
  <c r="Q462" i="5"/>
  <c r="Q361" i="5"/>
  <c r="O323" i="5"/>
  <c r="P323" i="5"/>
  <c r="O311" i="5"/>
  <c r="P311" i="5"/>
  <c r="O299" i="5"/>
  <c r="P299" i="5"/>
  <c r="O287" i="5"/>
  <c r="P287" i="5"/>
  <c r="O275" i="5"/>
  <c r="P275" i="5"/>
  <c r="O263" i="5"/>
  <c r="P263" i="5"/>
  <c r="O251" i="5"/>
  <c r="P251" i="5"/>
  <c r="O239" i="5"/>
  <c r="P239" i="5"/>
  <c r="O227" i="5"/>
  <c r="P227" i="5"/>
  <c r="O215" i="5"/>
  <c r="P215" i="5"/>
  <c r="O203" i="5"/>
  <c r="P203" i="5"/>
  <c r="O191" i="5"/>
  <c r="P191" i="5"/>
  <c r="O179" i="5"/>
  <c r="P179" i="5"/>
  <c r="O167" i="5"/>
  <c r="P167" i="5"/>
  <c r="O155" i="5"/>
  <c r="P155" i="5"/>
  <c r="O143" i="5"/>
  <c r="P143" i="5"/>
  <c r="O131" i="5"/>
  <c r="P131" i="5"/>
  <c r="O119" i="5"/>
  <c r="P119" i="5"/>
  <c r="O107" i="5"/>
  <c r="P107" i="5"/>
  <c r="O95" i="5"/>
  <c r="P95" i="5"/>
  <c r="O83" i="5"/>
  <c r="P83" i="5"/>
  <c r="O71" i="5"/>
  <c r="P71" i="5"/>
  <c r="O59" i="5"/>
  <c r="P59" i="5"/>
  <c r="O47" i="5"/>
  <c r="P47" i="5"/>
  <c r="O35" i="5"/>
  <c r="P35" i="5"/>
  <c r="O23" i="5"/>
  <c r="P23" i="5"/>
  <c r="O11" i="5"/>
  <c r="P11" i="5"/>
  <c r="Q540" i="5"/>
  <c r="R540" i="5"/>
  <c r="Q528" i="5"/>
  <c r="R528" i="5"/>
  <c r="Q516" i="5"/>
  <c r="R516" i="5"/>
  <c r="Q504" i="5"/>
  <c r="R504" i="5"/>
  <c r="Q492" i="5"/>
  <c r="R492" i="5"/>
  <c r="Q480" i="5"/>
  <c r="R480" i="5"/>
  <c r="Q468" i="5"/>
  <c r="R468" i="5"/>
  <c r="R456" i="5"/>
  <c r="Q456" i="5"/>
  <c r="Q444" i="5"/>
  <c r="R444" i="5"/>
  <c r="Q432" i="5"/>
  <c r="R432" i="5"/>
  <c r="Q420" i="5"/>
  <c r="R420" i="5"/>
  <c r="Q408" i="5"/>
  <c r="R408" i="5"/>
  <c r="Q396" i="5"/>
  <c r="R396" i="5"/>
  <c r="Q384" i="5"/>
  <c r="R384" i="5"/>
  <c r="Q372" i="5"/>
  <c r="R372" i="5"/>
  <c r="Q360" i="5"/>
  <c r="R360" i="5"/>
  <c r="Q348" i="5"/>
  <c r="R348" i="5"/>
  <c r="Q336" i="5"/>
  <c r="R336" i="5"/>
  <c r="Q324" i="5"/>
  <c r="R324" i="5"/>
  <c r="Q312" i="5"/>
  <c r="R312" i="5"/>
  <c r="Q300" i="5"/>
  <c r="R300" i="5"/>
  <c r="Q288" i="5"/>
  <c r="R288" i="5"/>
  <c r="Q276" i="5"/>
  <c r="R276" i="5"/>
  <c r="Q264" i="5"/>
  <c r="R264" i="5"/>
  <c r="Q252" i="5"/>
  <c r="R252" i="5"/>
  <c r="Q240" i="5"/>
  <c r="R240" i="5"/>
  <c r="Q228" i="5"/>
  <c r="R228" i="5"/>
  <c r="Q216" i="5"/>
  <c r="R216" i="5"/>
  <c r="Q204" i="5"/>
  <c r="R204" i="5"/>
  <c r="Q192" i="5"/>
  <c r="R192" i="5"/>
  <c r="Q180" i="5"/>
  <c r="R180" i="5"/>
  <c r="Q168" i="5"/>
  <c r="R168" i="5"/>
  <c r="Q156" i="5"/>
  <c r="R156" i="5"/>
  <c r="Q144" i="5"/>
  <c r="R144" i="5"/>
  <c r="Q132" i="5"/>
  <c r="R132" i="5"/>
  <c r="Q120" i="5"/>
  <c r="R120" i="5"/>
  <c r="Q108" i="5"/>
  <c r="R108" i="5"/>
  <c r="Q96" i="5"/>
  <c r="R96" i="5"/>
  <c r="Q84" i="5"/>
  <c r="R84" i="5"/>
  <c r="Q72" i="5"/>
  <c r="R72" i="5"/>
  <c r="Q60" i="5"/>
  <c r="R60" i="5"/>
  <c r="Q48" i="5"/>
  <c r="R48" i="5"/>
  <c r="Q36" i="5"/>
  <c r="R36" i="5"/>
  <c r="Q24" i="5"/>
  <c r="R24" i="5"/>
  <c r="Q12" i="5"/>
  <c r="R12" i="5"/>
  <c r="P731" i="5"/>
  <c r="P720" i="5"/>
  <c r="P708" i="5"/>
  <c r="P696" i="5"/>
  <c r="P684" i="5"/>
  <c r="P672" i="5"/>
  <c r="P660" i="5"/>
  <c r="R655" i="5"/>
  <c r="R647" i="5"/>
  <c r="R638" i="5"/>
  <c r="R629" i="5"/>
  <c r="R611" i="5"/>
  <c r="R602" i="5"/>
  <c r="R593" i="5"/>
  <c r="R575" i="5"/>
  <c r="Q544" i="5"/>
  <c r="Q472" i="5"/>
  <c r="Q356" i="5"/>
  <c r="O190" i="5"/>
  <c r="P190" i="5"/>
  <c r="O178" i="5"/>
  <c r="P178" i="5"/>
  <c r="O166" i="5"/>
  <c r="P166" i="5"/>
  <c r="O154" i="5"/>
  <c r="P154" i="5"/>
  <c r="O142" i="5"/>
  <c r="P142" i="5"/>
  <c r="O130" i="5"/>
  <c r="P130" i="5"/>
  <c r="O118" i="5"/>
  <c r="P118" i="5"/>
  <c r="O106" i="5"/>
  <c r="P106" i="5"/>
  <c r="O94" i="5"/>
  <c r="P94" i="5"/>
  <c r="O82" i="5"/>
  <c r="P82" i="5"/>
  <c r="O70" i="5"/>
  <c r="P70" i="5"/>
  <c r="O58" i="5"/>
  <c r="P58" i="5"/>
  <c r="O46" i="5"/>
  <c r="P46" i="5"/>
  <c r="O34" i="5"/>
  <c r="P34" i="5"/>
  <c r="O22" i="5"/>
  <c r="P22" i="5"/>
  <c r="O10" i="5"/>
  <c r="P10" i="5"/>
  <c r="R551" i="5"/>
  <c r="Q551" i="5"/>
  <c r="R527" i="5"/>
  <c r="Q527" i="5"/>
  <c r="R515" i="5"/>
  <c r="Q515" i="5"/>
  <c r="R491" i="5"/>
  <c r="Q491" i="5"/>
  <c r="R479" i="5"/>
  <c r="Q479" i="5"/>
  <c r="Q431" i="5"/>
  <c r="R431" i="5"/>
  <c r="Q419" i="5"/>
  <c r="R419" i="5"/>
  <c r="Q407" i="5"/>
  <c r="R407" i="5"/>
  <c r="Q395" i="5"/>
  <c r="R395" i="5"/>
  <c r="Q371" i="5"/>
  <c r="R371" i="5"/>
  <c r="Q359" i="5"/>
  <c r="R359" i="5"/>
  <c r="Q335" i="5"/>
  <c r="R335" i="5"/>
  <c r="Q323" i="5"/>
  <c r="R323" i="5"/>
  <c r="Q311" i="5"/>
  <c r="R311" i="5"/>
  <c r="Q299" i="5"/>
  <c r="R299" i="5"/>
  <c r="Q287" i="5"/>
  <c r="R287" i="5"/>
  <c r="Q275" i="5"/>
  <c r="R275" i="5"/>
  <c r="Q263" i="5"/>
  <c r="R263" i="5"/>
  <c r="R251" i="5"/>
  <c r="Q251" i="5"/>
  <c r="R239" i="5"/>
  <c r="Q239" i="5"/>
  <c r="R227" i="5"/>
  <c r="Q227" i="5"/>
  <c r="R215" i="5"/>
  <c r="Q215" i="5"/>
  <c r="R203" i="5"/>
  <c r="Q203" i="5"/>
  <c r="R191" i="5"/>
  <c r="Q191" i="5"/>
  <c r="Q179" i="5"/>
  <c r="R179" i="5"/>
  <c r="Q167" i="5"/>
  <c r="R167" i="5"/>
  <c r="R155" i="5"/>
  <c r="Q155" i="5"/>
  <c r="Q143" i="5"/>
  <c r="R143" i="5"/>
  <c r="Q131" i="5"/>
  <c r="R131" i="5"/>
  <c r="R119" i="5"/>
  <c r="Q119" i="5"/>
  <c r="Q107" i="5"/>
  <c r="R107" i="5"/>
  <c r="Q95" i="5"/>
  <c r="R95" i="5"/>
  <c r="Q83" i="5"/>
  <c r="R83" i="5"/>
  <c r="Q71" i="5"/>
  <c r="R71" i="5"/>
  <c r="Q59" i="5"/>
  <c r="R59" i="5"/>
  <c r="Q47" i="5"/>
  <c r="R47" i="5"/>
  <c r="Q35" i="5"/>
  <c r="R35" i="5"/>
  <c r="Q23" i="5"/>
  <c r="R23" i="5"/>
  <c r="Q11" i="5"/>
  <c r="R11" i="5"/>
  <c r="R743" i="5"/>
  <c r="R740" i="5"/>
  <c r="R737" i="5"/>
  <c r="R734" i="5"/>
  <c r="R719" i="5"/>
  <c r="R707" i="5"/>
  <c r="R695" i="5"/>
  <c r="R683" i="5"/>
  <c r="R671" i="5"/>
  <c r="R659" i="5"/>
  <c r="R651" i="5"/>
  <c r="R646" i="5"/>
  <c r="R642" i="5"/>
  <c r="R637" i="5"/>
  <c r="R624" i="5"/>
  <c r="R619" i="5"/>
  <c r="R615" i="5"/>
  <c r="R610" i="5"/>
  <c r="R606" i="5"/>
  <c r="R601" i="5"/>
  <c r="R588" i="5"/>
  <c r="R583" i="5"/>
  <c r="R579" i="5"/>
  <c r="R574" i="5"/>
  <c r="R570" i="5"/>
  <c r="Q553" i="5"/>
  <c r="R347" i="5"/>
  <c r="R730" i="5"/>
  <c r="P719" i="5"/>
  <c r="P707" i="5"/>
  <c r="P695" i="5"/>
  <c r="P683" i="5"/>
  <c r="P671" i="5"/>
  <c r="P659" i="5"/>
  <c r="P655" i="5"/>
  <c r="R564" i="5"/>
  <c r="Q512" i="5"/>
  <c r="R460" i="5"/>
  <c r="O164" i="5"/>
  <c r="P164" i="5"/>
  <c r="O152" i="5"/>
  <c r="P152" i="5"/>
  <c r="O140" i="5"/>
  <c r="P140" i="5"/>
  <c r="O128" i="5"/>
  <c r="P128" i="5"/>
  <c r="O116" i="5"/>
  <c r="P116" i="5"/>
  <c r="O104" i="5"/>
  <c r="P104" i="5"/>
  <c r="O92" i="5"/>
  <c r="P92" i="5"/>
  <c r="O80" i="5"/>
  <c r="P80" i="5"/>
  <c r="O68" i="5"/>
  <c r="P68" i="5"/>
  <c r="O56" i="5"/>
  <c r="P56" i="5"/>
  <c r="O44" i="5"/>
  <c r="P44" i="5"/>
  <c r="O32" i="5"/>
  <c r="P32" i="5"/>
  <c r="O20" i="5"/>
  <c r="P20" i="5"/>
  <c r="O8" i="5"/>
  <c r="P8" i="5"/>
  <c r="Q549" i="5"/>
  <c r="R549" i="5"/>
  <c r="Q537" i="5"/>
  <c r="R537" i="5"/>
  <c r="Q525" i="5"/>
  <c r="R525" i="5"/>
  <c r="Q513" i="5"/>
  <c r="R513" i="5"/>
  <c r="Q501" i="5"/>
  <c r="R501" i="5"/>
  <c r="Q489" i="5"/>
  <c r="R489" i="5"/>
  <c r="Q477" i="5"/>
  <c r="R477" i="5"/>
  <c r="Q465" i="5"/>
  <c r="R465" i="5"/>
  <c r="R453" i="5"/>
  <c r="Q453" i="5"/>
  <c r="Q441" i="5"/>
  <c r="R441" i="5"/>
  <c r="Q429" i="5"/>
  <c r="R429" i="5"/>
  <c r="Q417" i="5"/>
  <c r="R417" i="5"/>
  <c r="Q405" i="5"/>
  <c r="R405" i="5"/>
  <c r="Q393" i="5"/>
  <c r="R393" i="5"/>
  <c r="Q381" i="5"/>
  <c r="R381" i="5"/>
  <c r="Q369" i="5"/>
  <c r="R369" i="5"/>
  <c r="Q357" i="5"/>
  <c r="R357" i="5"/>
  <c r="Q345" i="5"/>
  <c r="R345" i="5"/>
  <c r="Q333" i="5"/>
  <c r="R333" i="5"/>
  <c r="Q321" i="5"/>
  <c r="R321" i="5"/>
  <c r="Q309" i="5"/>
  <c r="R309" i="5"/>
  <c r="Q297" i="5"/>
  <c r="R297" i="5"/>
  <c r="Q285" i="5"/>
  <c r="R285" i="5"/>
  <c r="Q273" i="5"/>
  <c r="R273" i="5"/>
  <c r="Q261" i="5"/>
  <c r="R261" i="5"/>
  <c r="Q249" i="5"/>
  <c r="R249" i="5"/>
  <c r="Q237" i="5"/>
  <c r="R237" i="5"/>
  <c r="Q225" i="5"/>
  <c r="R225" i="5"/>
  <c r="Q213" i="5"/>
  <c r="R213" i="5"/>
  <c r="Q201" i="5"/>
  <c r="R201" i="5"/>
  <c r="Q189" i="5"/>
  <c r="R189" i="5"/>
  <c r="Q177" i="5"/>
  <c r="R177" i="5"/>
  <c r="Q165" i="5"/>
  <c r="R165" i="5"/>
  <c r="Q153" i="5"/>
  <c r="R153" i="5"/>
  <c r="Q141" i="5"/>
  <c r="R141" i="5"/>
  <c r="Q129" i="5"/>
  <c r="R129" i="5"/>
  <c r="Q117" i="5"/>
  <c r="R117" i="5"/>
  <c r="Q105" i="5"/>
  <c r="R105" i="5"/>
  <c r="Q93" i="5"/>
  <c r="R93" i="5"/>
  <c r="Q81" i="5"/>
  <c r="R81" i="5"/>
  <c r="Q69" i="5"/>
  <c r="R69" i="5"/>
  <c r="Q57" i="5"/>
  <c r="R57" i="5"/>
  <c r="Q45" i="5"/>
  <c r="R45" i="5"/>
  <c r="Q33" i="5"/>
  <c r="R33" i="5"/>
  <c r="Q21" i="5"/>
  <c r="R21" i="5"/>
  <c r="Q9" i="5"/>
  <c r="R9" i="5"/>
  <c r="P746" i="5"/>
  <c r="P740" i="5"/>
  <c r="P737" i="5"/>
  <c r="P723" i="5"/>
  <c r="R718" i="5"/>
  <c r="P711" i="5"/>
  <c r="R706" i="5"/>
  <c r="P699" i="5"/>
  <c r="R694" i="5"/>
  <c r="P687" i="5"/>
  <c r="R682" i="5"/>
  <c r="P675" i="5"/>
  <c r="R670" i="5"/>
  <c r="P663" i="5"/>
  <c r="R658" i="5"/>
  <c r="P651" i="5"/>
  <c r="P646" i="5"/>
  <c r="P642" i="5"/>
  <c r="P633" i="5"/>
  <c r="P628" i="5"/>
  <c r="P619" i="5"/>
  <c r="P615" i="5"/>
  <c r="P610" i="5"/>
  <c r="P606" i="5"/>
  <c r="P597" i="5"/>
  <c r="P592" i="5"/>
  <c r="P583" i="5"/>
  <c r="P579" i="5"/>
  <c r="P574" i="5"/>
  <c r="P570" i="5"/>
  <c r="R552" i="5"/>
  <c r="Q532" i="5"/>
  <c r="Q443" i="5"/>
  <c r="R320" i="5"/>
  <c r="O211" i="5"/>
  <c r="P211" i="5"/>
  <c r="O199" i="5"/>
  <c r="P199" i="5"/>
  <c r="O187" i="5"/>
  <c r="P187" i="5"/>
  <c r="O175" i="5"/>
  <c r="P175" i="5"/>
  <c r="O163" i="5"/>
  <c r="P163" i="5"/>
  <c r="O151" i="5"/>
  <c r="P151" i="5"/>
  <c r="O139" i="5"/>
  <c r="P139" i="5"/>
  <c r="O127" i="5"/>
  <c r="P127" i="5"/>
  <c r="O115" i="5"/>
  <c r="P115" i="5"/>
  <c r="O103" i="5"/>
  <c r="P103" i="5"/>
  <c r="O91" i="5"/>
  <c r="P91" i="5"/>
  <c r="O79" i="5"/>
  <c r="P79" i="5"/>
  <c r="O67" i="5"/>
  <c r="P67" i="5"/>
  <c r="O55" i="5"/>
  <c r="P55" i="5"/>
  <c r="O43" i="5"/>
  <c r="P43" i="5"/>
  <c r="O31" i="5"/>
  <c r="P31" i="5"/>
  <c r="O19" i="5"/>
  <c r="P19" i="5"/>
  <c r="O7" i="5"/>
  <c r="P7" i="5"/>
  <c r="R536" i="5"/>
  <c r="Q536" i="5"/>
  <c r="R524" i="5"/>
  <c r="Q524" i="5"/>
  <c r="R500" i="5"/>
  <c r="Q500" i="5"/>
  <c r="R488" i="5"/>
  <c r="Q488" i="5"/>
  <c r="R464" i="5"/>
  <c r="Q464" i="5"/>
  <c r="Q440" i="5"/>
  <c r="R440" i="5"/>
  <c r="Q416" i="5"/>
  <c r="R416" i="5"/>
  <c r="Q404" i="5"/>
  <c r="R404" i="5"/>
  <c r="Q392" i="5"/>
  <c r="R392" i="5"/>
  <c r="Q380" i="5"/>
  <c r="R380" i="5"/>
  <c r="Q368" i="5"/>
  <c r="R368" i="5"/>
  <c r="Q344" i="5"/>
  <c r="R344" i="5"/>
  <c r="Q332" i="5"/>
  <c r="R332" i="5"/>
  <c r="Q308" i="5"/>
  <c r="R308" i="5"/>
  <c r="Q296" i="5"/>
  <c r="R296" i="5"/>
  <c r="Q284" i="5"/>
  <c r="R284" i="5"/>
  <c r="Q272" i="5"/>
  <c r="R272" i="5"/>
  <c r="Q260" i="5"/>
  <c r="R260" i="5"/>
  <c r="Q248" i="5"/>
  <c r="R248" i="5"/>
  <c r="Q236" i="5"/>
  <c r="R236" i="5"/>
  <c r="Q224" i="5"/>
  <c r="R224" i="5"/>
  <c r="Q212" i="5"/>
  <c r="R212" i="5"/>
  <c r="Q200" i="5"/>
  <c r="R200" i="5"/>
  <c r="Q188" i="5"/>
  <c r="R188" i="5"/>
  <c r="Q176" i="5"/>
  <c r="R176" i="5"/>
  <c r="Q164" i="5"/>
  <c r="R164" i="5"/>
  <c r="Q152" i="5"/>
  <c r="R152" i="5"/>
  <c r="Q140" i="5"/>
  <c r="R140" i="5"/>
  <c r="Q128" i="5"/>
  <c r="R128" i="5"/>
  <c r="R116" i="5"/>
  <c r="Q116" i="5"/>
  <c r="Q104" i="5"/>
  <c r="R104" i="5"/>
  <c r="Q92" i="5"/>
  <c r="R92" i="5"/>
  <c r="Q80" i="5"/>
  <c r="R80" i="5"/>
  <c r="Q68" i="5"/>
  <c r="R68" i="5"/>
  <c r="Q56" i="5"/>
  <c r="R56" i="5"/>
  <c r="Q44" i="5"/>
  <c r="R44" i="5"/>
  <c r="Q32" i="5"/>
  <c r="R32" i="5"/>
  <c r="Q20" i="5"/>
  <c r="R20" i="5"/>
  <c r="Q8" i="5"/>
  <c r="R8" i="5"/>
  <c r="R733" i="5"/>
  <c r="P730" i="5"/>
  <c r="R726" i="5"/>
  <c r="R722" i="5"/>
  <c r="R714" i="5"/>
  <c r="R710" i="5"/>
  <c r="R702" i="5"/>
  <c r="R698" i="5"/>
  <c r="R690" i="5"/>
  <c r="R686" i="5"/>
  <c r="R678" i="5"/>
  <c r="R674" i="5"/>
  <c r="R666" i="5"/>
  <c r="R662" i="5"/>
  <c r="R654" i="5"/>
  <c r="R650" i="5"/>
  <c r="R641" i="5"/>
  <c r="R623" i="5"/>
  <c r="R614" i="5"/>
  <c r="R605" i="5"/>
  <c r="R587" i="5"/>
  <c r="R578" i="5"/>
  <c r="R569" i="5"/>
  <c r="Q307" i="5"/>
  <c r="R307" i="5"/>
  <c r="Q295" i="5"/>
  <c r="R295" i="5"/>
  <c r="Q283" i="5"/>
  <c r="R283" i="5"/>
  <c r="Q271" i="5"/>
  <c r="R271" i="5"/>
  <c r="Q259" i="5"/>
  <c r="R259" i="5"/>
  <c r="R247" i="5"/>
  <c r="Q247" i="5"/>
  <c r="R235" i="5"/>
  <c r="Q235" i="5"/>
  <c r="R223" i="5"/>
  <c r="Q223" i="5"/>
  <c r="R211" i="5"/>
  <c r="Q211" i="5"/>
  <c r="R199" i="5"/>
  <c r="Q199" i="5"/>
  <c r="Q187" i="5"/>
  <c r="R187" i="5"/>
  <c r="Q175" i="5"/>
  <c r="R175" i="5"/>
  <c r="Q163" i="5"/>
  <c r="R163" i="5"/>
  <c r="Q151" i="5"/>
  <c r="R151" i="5"/>
  <c r="Q139" i="5"/>
  <c r="R139" i="5"/>
  <c r="Q127" i="5"/>
  <c r="R127" i="5"/>
  <c r="Q115" i="5"/>
  <c r="R115" i="5"/>
  <c r="Q103" i="5"/>
  <c r="R103" i="5"/>
  <c r="Q91" i="5"/>
  <c r="R91" i="5"/>
  <c r="Q79" i="5"/>
  <c r="R79" i="5"/>
  <c r="Q67" i="5"/>
  <c r="R67" i="5"/>
  <c r="Q55" i="5"/>
  <c r="R55" i="5"/>
  <c r="Q43" i="5"/>
  <c r="R43" i="5"/>
  <c r="Q31" i="5"/>
  <c r="R31" i="5"/>
  <c r="Q19" i="5"/>
  <c r="R19" i="5"/>
  <c r="Q7" i="5"/>
  <c r="R7" i="5"/>
  <c r="O641" i="5"/>
  <c r="P641" i="5"/>
  <c r="O629" i="5"/>
  <c r="P629" i="5"/>
  <c r="O617" i="5"/>
  <c r="P617" i="5"/>
  <c r="O605" i="5"/>
  <c r="P605" i="5"/>
  <c r="O593" i="5"/>
  <c r="P593" i="5"/>
  <c r="O581" i="5"/>
  <c r="P581" i="5"/>
  <c r="O569" i="5"/>
  <c r="P569" i="5"/>
  <c r="R742" i="5"/>
  <c r="R739" i="5"/>
  <c r="R736" i="5"/>
  <c r="P718" i="5"/>
  <c r="P706" i="5"/>
  <c r="P694" i="5"/>
  <c r="P682" i="5"/>
  <c r="P670" i="5"/>
  <c r="P658" i="5"/>
  <c r="R649" i="5"/>
  <c r="R636" i="5"/>
  <c r="R631" i="5"/>
  <c r="R627" i="5"/>
  <c r="R622" i="5"/>
  <c r="R618" i="5"/>
  <c r="R613" i="5"/>
  <c r="R600" i="5"/>
  <c r="R595" i="5"/>
  <c r="R591" i="5"/>
  <c r="R586" i="5"/>
  <c r="R582" i="5"/>
  <c r="R577" i="5"/>
  <c r="R563" i="5"/>
  <c r="Q539" i="5"/>
  <c r="Q529" i="5"/>
  <c r="Q467" i="5"/>
  <c r="R455" i="5"/>
  <c r="Q388" i="5"/>
  <c r="O209" i="5"/>
  <c r="P209" i="5"/>
  <c r="O197" i="5"/>
  <c r="P197" i="5"/>
  <c r="O185" i="5"/>
  <c r="P185" i="5"/>
  <c r="O173" i="5"/>
  <c r="P173" i="5"/>
  <c r="O161" i="5"/>
  <c r="P161" i="5"/>
  <c r="O149" i="5"/>
  <c r="P149" i="5"/>
  <c r="O137" i="5"/>
  <c r="P137" i="5"/>
  <c r="O125" i="5"/>
  <c r="P125" i="5"/>
  <c r="O113" i="5"/>
  <c r="P113" i="5"/>
  <c r="O101" i="5"/>
  <c r="P101" i="5"/>
  <c r="O89" i="5"/>
  <c r="P89" i="5"/>
  <c r="O77" i="5"/>
  <c r="P77" i="5"/>
  <c r="O65" i="5"/>
  <c r="P65" i="5"/>
  <c r="O53" i="5"/>
  <c r="P53" i="5"/>
  <c r="O41" i="5"/>
  <c r="P41" i="5"/>
  <c r="O29" i="5"/>
  <c r="P29" i="5"/>
  <c r="O17" i="5"/>
  <c r="P17" i="5"/>
  <c r="O5" i="5"/>
  <c r="P5" i="5"/>
  <c r="Q558" i="5"/>
  <c r="R558" i="5"/>
  <c r="Q546" i="5"/>
  <c r="R546" i="5"/>
  <c r="Q534" i="5"/>
  <c r="R534" i="5"/>
  <c r="Q522" i="5"/>
  <c r="R522" i="5"/>
  <c r="Q510" i="5"/>
  <c r="R510" i="5"/>
  <c r="Q498" i="5"/>
  <c r="R498" i="5"/>
  <c r="Q486" i="5"/>
  <c r="R486" i="5"/>
  <c r="Q474" i="5"/>
  <c r="R474" i="5"/>
  <c r="Q450" i="5"/>
  <c r="R450" i="5"/>
  <c r="Q438" i="5"/>
  <c r="R438" i="5"/>
  <c r="Q426" i="5"/>
  <c r="R426" i="5"/>
  <c r="Q414" i="5"/>
  <c r="R414" i="5"/>
  <c r="Q402" i="5"/>
  <c r="R402" i="5"/>
  <c r="Q390" i="5"/>
  <c r="R390" i="5"/>
  <c r="Q378" i="5"/>
  <c r="R378" i="5"/>
  <c r="Q366" i="5"/>
  <c r="R366" i="5"/>
  <c r="Q354" i="5"/>
  <c r="R354" i="5"/>
  <c r="Q342" i="5"/>
  <c r="R342" i="5"/>
  <c r="Q330" i="5"/>
  <c r="R330" i="5"/>
  <c r="Q318" i="5"/>
  <c r="R318" i="5"/>
  <c r="Q306" i="5"/>
  <c r="R306" i="5"/>
  <c r="Q294" i="5"/>
  <c r="R294" i="5"/>
  <c r="Q282" i="5"/>
  <c r="R282" i="5"/>
  <c r="Q270" i="5"/>
  <c r="R270" i="5"/>
  <c r="Q258" i="5"/>
  <c r="R258" i="5"/>
  <c r="Q246" i="5"/>
  <c r="R246" i="5"/>
  <c r="Q234" i="5"/>
  <c r="R234" i="5"/>
  <c r="Q222" i="5"/>
  <c r="R222" i="5"/>
  <c r="Q210" i="5"/>
  <c r="R210" i="5"/>
  <c r="Q198" i="5"/>
  <c r="R198" i="5"/>
  <c r="Q186" i="5"/>
  <c r="R186" i="5"/>
  <c r="Q174" i="5"/>
  <c r="R174" i="5"/>
  <c r="Q162" i="5"/>
  <c r="R162" i="5"/>
  <c r="Q150" i="5"/>
  <c r="R150" i="5"/>
  <c r="Q138" i="5"/>
  <c r="R138" i="5"/>
  <c r="Q126" i="5"/>
  <c r="R126" i="5"/>
  <c r="Q114" i="5"/>
  <c r="R114" i="5"/>
  <c r="Q102" i="5"/>
  <c r="R102" i="5"/>
  <c r="Q90" i="5"/>
  <c r="R90" i="5"/>
  <c r="Q78" i="5"/>
  <c r="R78" i="5"/>
  <c r="Q66" i="5"/>
  <c r="R66" i="5"/>
  <c r="Q54" i="5"/>
  <c r="R54" i="5"/>
  <c r="Q42" i="5"/>
  <c r="R42" i="5"/>
  <c r="Q30" i="5"/>
  <c r="R30" i="5"/>
  <c r="Q18" i="5"/>
  <c r="R18" i="5"/>
  <c r="Q6" i="5"/>
  <c r="R6" i="5"/>
  <c r="P733" i="5"/>
  <c r="R729" i="5"/>
  <c r="R721" i="5"/>
  <c r="R709" i="5"/>
  <c r="R697" i="5"/>
  <c r="R685" i="5"/>
  <c r="R673" i="5"/>
  <c r="R661" i="5"/>
  <c r="P654" i="5"/>
  <c r="P568" i="5"/>
  <c r="Q508" i="5"/>
  <c r="R383" i="5"/>
  <c r="Q197" i="5"/>
  <c r="R197" i="5"/>
  <c r="Q185" i="5"/>
  <c r="R185" i="5"/>
  <c r="R173" i="5"/>
  <c r="Q173" i="5"/>
  <c r="Q161" i="5"/>
  <c r="R161" i="5"/>
  <c r="Q149" i="5"/>
  <c r="R149" i="5"/>
  <c r="R137" i="5"/>
  <c r="Q137" i="5"/>
  <c r="Q125" i="5"/>
  <c r="R125" i="5"/>
  <c r="Q113" i="5"/>
  <c r="R113" i="5"/>
  <c r="Q101" i="5"/>
  <c r="R101" i="5"/>
  <c r="Q89" i="5"/>
  <c r="R89" i="5"/>
  <c r="Q77" i="5"/>
  <c r="R77" i="5"/>
  <c r="Q65" i="5"/>
  <c r="R65" i="5"/>
  <c r="Q53" i="5"/>
  <c r="R53" i="5"/>
  <c r="Q41" i="5"/>
  <c r="R41" i="5"/>
  <c r="Q29" i="5"/>
  <c r="R29" i="5"/>
  <c r="Q17" i="5"/>
  <c r="R17" i="5"/>
  <c r="Q5" i="5"/>
  <c r="R5" i="5"/>
  <c r="P745" i="5"/>
  <c r="P739" i="5"/>
  <c r="P736" i="5"/>
  <c r="R725" i="5"/>
  <c r="R717" i="5"/>
  <c r="R713" i="5"/>
  <c r="R705" i="5"/>
  <c r="R701" i="5"/>
  <c r="R693" i="5"/>
  <c r="R689" i="5"/>
  <c r="R681" i="5"/>
  <c r="R677" i="5"/>
  <c r="R669" i="5"/>
  <c r="R665" i="5"/>
  <c r="R657" i="5"/>
  <c r="R653" i="5"/>
  <c r="P645" i="5"/>
  <c r="P640" i="5"/>
  <c r="P631" i="5"/>
  <c r="P627" i="5"/>
  <c r="P622" i="5"/>
  <c r="P618" i="5"/>
  <c r="P609" i="5"/>
  <c r="P604" i="5"/>
  <c r="P595" i="5"/>
  <c r="P591" i="5"/>
  <c r="P586" i="5"/>
  <c r="P582" i="5"/>
  <c r="P573" i="5"/>
  <c r="P315" i="5"/>
  <c r="O315" i="5"/>
  <c r="P303" i="5"/>
  <c r="O303" i="5"/>
  <c r="P291" i="5"/>
  <c r="O291" i="5"/>
  <c r="P279" i="5"/>
  <c r="O279" i="5"/>
  <c r="P267" i="5"/>
  <c r="O267" i="5"/>
  <c r="O255" i="5"/>
  <c r="P255" i="5"/>
  <c r="O243" i="5"/>
  <c r="P243" i="5"/>
  <c r="O231" i="5"/>
  <c r="P231" i="5"/>
  <c r="O219" i="5"/>
  <c r="P219" i="5"/>
  <c r="O207" i="5"/>
  <c r="P207" i="5"/>
  <c r="O195" i="5"/>
  <c r="P195" i="5"/>
  <c r="O183" i="5"/>
  <c r="P183" i="5"/>
  <c r="O171" i="5"/>
  <c r="P171" i="5"/>
  <c r="O159" i="5"/>
  <c r="P159" i="5"/>
  <c r="O147" i="5"/>
  <c r="P147" i="5"/>
  <c r="O135" i="5"/>
  <c r="P135" i="5"/>
  <c r="O123" i="5"/>
  <c r="P123" i="5"/>
  <c r="O111" i="5"/>
  <c r="P111" i="5"/>
  <c r="O99" i="5"/>
  <c r="P99" i="5"/>
  <c r="O87" i="5"/>
  <c r="P87" i="5"/>
  <c r="O75" i="5"/>
  <c r="P75" i="5"/>
  <c r="O63" i="5"/>
  <c r="P63" i="5"/>
  <c r="O51" i="5"/>
  <c r="P51" i="5"/>
  <c r="O39" i="5"/>
  <c r="P39" i="5"/>
  <c r="O27" i="5"/>
  <c r="P27" i="5"/>
  <c r="O15" i="5"/>
  <c r="P15" i="5"/>
  <c r="O3" i="5"/>
  <c r="P3" i="5"/>
  <c r="R556" i="5"/>
  <c r="Q556" i="5"/>
  <c r="R520" i="5"/>
  <c r="Q520" i="5"/>
  <c r="R484" i="5"/>
  <c r="Q484" i="5"/>
  <c r="Q448" i="5"/>
  <c r="R448" i="5"/>
  <c r="Q436" i="5"/>
  <c r="R436" i="5"/>
  <c r="Q424" i="5"/>
  <c r="R424" i="5"/>
  <c r="Q412" i="5"/>
  <c r="R412" i="5"/>
  <c r="Q400" i="5"/>
  <c r="R400" i="5"/>
  <c r="Q376" i="5"/>
  <c r="R376" i="5"/>
  <c r="Q364" i="5"/>
  <c r="R364" i="5"/>
  <c r="Q352" i="5"/>
  <c r="R352" i="5"/>
  <c r="Q340" i="5"/>
  <c r="R340" i="5"/>
  <c r="Q328" i="5"/>
  <c r="R328" i="5"/>
  <c r="Q316" i="5"/>
  <c r="R316" i="5"/>
  <c r="Q304" i="5"/>
  <c r="R304" i="5"/>
  <c r="Q292" i="5"/>
  <c r="R292" i="5"/>
  <c r="Q280" i="5"/>
  <c r="R280" i="5"/>
  <c r="Q268" i="5"/>
  <c r="R268" i="5"/>
  <c r="R256" i="5"/>
  <c r="Q256" i="5"/>
  <c r="R244" i="5"/>
  <c r="Q244" i="5"/>
  <c r="R232" i="5"/>
  <c r="Q232" i="5"/>
  <c r="R220" i="5"/>
  <c r="Q220" i="5"/>
  <c r="R208" i="5"/>
  <c r="Q208" i="5"/>
  <c r="R196" i="5"/>
  <c r="Q196" i="5"/>
  <c r="Q184" i="5"/>
  <c r="R184" i="5"/>
  <c r="Q172" i="5"/>
  <c r="R172" i="5"/>
  <c r="Q160" i="5"/>
  <c r="R160" i="5"/>
  <c r="Q148" i="5"/>
  <c r="R148" i="5"/>
  <c r="Q136" i="5"/>
  <c r="R136" i="5"/>
  <c r="Q124" i="5"/>
  <c r="R124" i="5"/>
  <c r="Q112" i="5"/>
  <c r="R112" i="5"/>
  <c r="Q100" i="5"/>
  <c r="R100" i="5"/>
  <c r="Q88" i="5"/>
  <c r="R88" i="5"/>
  <c r="Q76" i="5"/>
  <c r="R76" i="5"/>
  <c r="Q64" i="5"/>
  <c r="R64" i="5"/>
  <c r="Q52" i="5"/>
  <c r="R52" i="5"/>
  <c r="Q40" i="5"/>
  <c r="R40" i="5"/>
  <c r="Q28" i="5"/>
  <c r="R28" i="5"/>
  <c r="Q16" i="5"/>
  <c r="R16" i="5"/>
  <c r="Q4" i="5"/>
  <c r="R4" i="5"/>
  <c r="O650" i="5"/>
  <c r="P650" i="5"/>
  <c r="O638" i="5"/>
  <c r="P638" i="5"/>
  <c r="O626" i="5"/>
  <c r="P626" i="5"/>
  <c r="O614" i="5"/>
  <c r="P614" i="5"/>
  <c r="O602" i="5"/>
  <c r="P602" i="5"/>
  <c r="O590" i="5"/>
  <c r="P590" i="5"/>
  <c r="O578" i="5"/>
  <c r="P578" i="5"/>
  <c r="P729" i="5"/>
  <c r="P725" i="5"/>
  <c r="P713" i="5"/>
  <c r="P701" i="5"/>
  <c r="P689" i="5"/>
  <c r="P677" i="5"/>
  <c r="P665" i="5"/>
  <c r="P653" i="5"/>
  <c r="R635" i="5"/>
  <c r="R626" i="5"/>
  <c r="R617" i="5"/>
  <c r="R599" i="5"/>
  <c r="R590" i="5"/>
  <c r="R581" i="5"/>
  <c r="Q548" i="5"/>
  <c r="Q476" i="5"/>
  <c r="R433" i="5"/>
  <c r="N1075" i="5" l="1"/>
</calcChain>
</file>

<file path=xl/sharedStrings.xml><?xml version="1.0" encoding="utf-8"?>
<sst xmlns="http://schemas.openxmlformats.org/spreadsheetml/2006/main" count="10445" uniqueCount="587">
  <si>
    <t>Fecha de recolección</t>
  </si>
  <si>
    <t>Nombre del recolector de la información</t>
  </si>
  <si>
    <t>Localidad donde se desarrolla el conteo</t>
  </si>
  <si>
    <t>Nombre del barrio</t>
  </si>
  <si>
    <t xml:space="preserve">Lugar de recolección </t>
  </si>
  <si>
    <t>2021-02-19</t>
  </si>
  <si>
    <t>Juan Carlos Rozo</t>
  </si>
  <si>
    <t>Usme</t>
  </si>
  <si>
    <t>Plaza de usme</t>
  </si>
  <si>
    <t>Plaza de mercado</t>
  </si>
  <si>
    <t>Calle principal con aglomeración de púbico</t>
  </si>
  <si>
    <t>Centro comercial</t>
  </si>
  <si>
    <t>San Cristóbal</t>
  </si>
  <si>
    <t>20 de julio</t>
  </si>
  <si>
    <t>Ciudad Bolívar</t>
  </si>
  <si>
    <t>Candelaria la nueva</t>
  </si>
  <si>
    <t>El ensueño</t>
  </si>
  <si>
    <t>Peñon del cortijo</t>
  </si>
  <si>
    <t>2021-02-23</t>
  </si>
  <si>
    <t>Pedro Bernal Meauri</t>
  </si>
  <si>
    <t>Usaquén</t>
  </si>
  <si>
    <t>Unicentro</t>
  </si>
  <si>
    <t>Chapinero</t>
  </si>
  <si>
    <t>Avenida Chile</t>
  </si>
  <si>
    <t>Lourdes</t>
  </si>
  <si>
    <t>Otro</t>
  </si>
  <si>
    <t>La Candelaria</t>
  </si>
  <si>
    <t>Centro</t>
  </si>
  <si>
    <t>Egipto</t>
  </si>
  <si>
    <t>2021-02-25</t>
  </si>
  <si>
    <t>Fontibón</t>
  </si>
  <si>
    <t>Hayuelos</t>
  </si>
  <si>
    <t>Suba</t>
  </si>
  <si>
    <t>El Portal</t>
  </si>
  <si>
    <t>Centro Suba</t>
  </si>
  <si>
    <t>El Rincón</t>
  </si>
  <si>
    <t>Engativá</t>
  </si>
  <si>
    <t>El Portal 80</t>
  </si>
  <si>
    <t>Las Ferias</t>
  </si>
  <si>
    <t>2021-03-04</t>
  </si>
  <si>
    <t>Antonio Nariño</t>
  </si>
  <si>
    <t>Restrepo</t>
  </si>
  <si>
    <t>Ecocampo</t>
  </si>
  <si>
    <t>Perdomo</t>
  </si>
  <si>
    <t>Rafael Uribe Uribe</t>
  </si>
  <si>
    <t>El Carmen</t>
  </si>
  <si>
    <t>La Estrella</t>
  </si>
  <si>
    <t>Olaya</t>
  </si>
  <si>
    <t>Centro Mayor</t>
  </si>
  <si>
    <t>Puente Aranda</t>
  </si>
  <si>
    <t>Trinidad Galan</t>
  </si>
  <si>
    <t>San Andresito la 38</t>
  </si>
  <si>
    <t>Plaza Centro</t>
  </si>
  <si>
    <t>2021-03-05</t>
  </si>
  <si>
    <t>Barrio Unidos</t>
  </si>
  <si>
    <t>La Floresta</t>
  </si>
  <si>
    <t>Siete de Agosto</t>
  </si>
  <si>
    <t>Teusaquillo</t>
  </si>
  <si>
    <t>Pablo VI</t>
  </si>
  <si>
    <t>Galerías</t>
  </si>
  <si>
    <t>Parkway</t>
  </si>
  <si>
    <t>Los Mártires</t>
  </si>
  <si>
    <t>Paloquemao</t>
  </si>
  <si>
    <t>Santa fe</t>
  </si>
  <si>
    <t>La Perseverancia</t>
  </si>
  <si>
    <t>San Victorino</t>
  </si>
  <si>
    <t>Calle 6</t>
  </si>
  <si>
    <t>2021-03-10</t>
  </si>
  <si>
    <t>Portal Suba</t>
  </si>
  <si>
    <t>El Rincon</t>
  </si>
  <si>
    <t>Portal 80 de TRansmilenio</t>
  </si>
  <si>
    <t>Chicó</t>
  </si>
  <si>
    <t>Usaquen</t>
  </si>
  <si>
    <t>2021-03-11</t>
  </si>
  <si>
    <t>La Playa</t>
  </si>
  <si>
    <t>2021-03-12</t>
  </si>
  <si>
    <t>Bosa</t>
  </si>
  <si>
    <t>La Amistad</t>
  </si>
  <si>
    <t>Bosa centro</t>
  </si>
  <si>
    <t>Kennedy</t>
  </si>
  <si>
    <t>Abastos</t>
  </si>
  <si>
    <t>El Tintal</t>
  </si>
  <si>
    <t>Kennedy Centro</t>
  </si>
  <si>
    <t>2021-03-29</t>
  </si>
  <si>
    <t>Juan Carlos Roz</t>
  </si>
  <si>
    <t>El restrepo</t>
  </si>
  <si>
    <t>Villa Mayor</t>
  </si>
  <si>
    <t>2021-03-30</t>
  </si>
  <si>
    <t>Portal de Suba</t>
  </si>
  <si>
    <t>Rincón</t>
  </si>
  <si>
    <t>Portal 80</t>
  </si>
  <si>
    <t>2021-04-06</t>
  </si>
  <si>
    <t>Palermo</t>
  </si>
  <si>
    <t>Perseverancia</t>
  </si>
  <si>
    <t>2021-04-07</t>
  </si>
  <si>
    <t>Trinidad Galán</t>
  </si>
  <si>
    <t>Las Américas</t>
  </si>
  <si>
    <t>El Restrepo</t>
  </si>
  <si>
    <t>Claret</t>
  </si>
  <si>
    <t>2021-04-15</t>
  </si>
  <si>
    <t>20 de Julio</t>
  </si>
  <si>
    <t>Santa Librada</t>
  </si>
  <si>
    <t>Pedro Bernal Merauri</t>
  </si>
  <si>
    <t>San José</t>
  </si>
  <si>
    <t>Juan CArlos Rozo</t>
  </si>
  <si>
    <t>Quintas del portal - portal usme</t>
  </si>
  <si>
    <t>Tunjuelito</t>
  </si>
  <si>
    <t>San Carlos</t>
  </si>
  <si>
    <t>Tunal</t>
  </si>
  <si>
    <t>Venecia</t>
  </si>
  <si>
    <t>Bravo paez</t>
  </si>
  <si>
    <t>2021-04-20</t>
  </si>
  <si>
    <t>Bosa Centro</t>
  </si>
  <si>
    <t>Tintal</t>
  </si>
  <si>
    <t>Nuevo Kennedy</t>
  </si>
  <si>
    <t>La Estancia</t>
  </si>
  <si>
    <t>El Ensueño</t>
  </si>
  <si>
    <t>El Perdomo</t>
  </si>
  <si>
    <t>2021-05-04</t>
  </si>
  <si>
    <t>Park Way</t>
  </si>
  <si>
    <t>2021-05-07</t>
  </si>
  <si>
    <t>Titan</t>
  </si>
  <si>
    <t>Ciudad Hayuelos</t>
  </si>
  <si>
    <t>Antigua estación del ferrocarril</t>
  </si>
  <si>
    <t>2021-05-21</t>
  </si>
  <si>
    <t>2021-06-01</t>
  </si>
  <si>
    <t>Hernan Dario Vargas Galvan</t>
  </si>
  <si>
    <t>La perseverancia</t>
  </si>
  <si>
    <t>Mileidy Araque Bedoya</t>
  </si>
  <si>
    <t>RESTREPO</t>
  </si>
  <si>
    <t>MILEIDY ARAQUE BEDOYA</t>
  </si>
  <si>
    <t>Juan Carlos Valencia Salazar</t>
  </si>
  <si>
    <t>plaza Bolivar</t>
  </si>
  <si>
    <t>centro</t>
  </si>
  <si>
    <t>2021-06-03</t>
  </si>
  <si>
    <t>GALERIAS</t>
  </si>
  <si>
    <t>2021-06-04</t>
  </si>
  <si>
    <t>Hernan Dario Vargas</t>
  </si>
  <si>
    <t>7 de Agosto</t>
  </si>
  <si>
    <t>siete de agosto</t>
  </si>
  <si>
    <t>Siete de agosto</t>
  </si>
  <si>
    <t>2021-06-08</t>
  </si>
  <si>
    <t>kennedy central</t>
  </si>
  <si>
    <t>BOSA  CENTRO</t>
  </si>
  <si>
    <t>MILEIDYB ARAQUE BEDOYA</t>
  </si>
  <si>
    <t>BOSA</t>
  </si>
  <si>
    <t>BOSA LA ESTCION</t>
  </si>
  <si>
    <t>Kennedy central</t>
  </si>
  <si>
    <t>Fontibón Centro</t>
  </si>
  <si>
    <t>2021-06-10</t>
  </si>
  <si>
    <t>Hernan Darío Vargas Galván</t>
  </si>
  <si>
    <t>San carlos</t>
  </si>
  <si>
    <t>zona industrial</t>
  </si>
  <si>
    <t>ZONA INDUSTRIAL</t>
  </si>
  <si>
    <t>Suba Centro</t>
  </si>
  <si>
    <t>Suba centro</t>
  </si>
  <si>
    <t>Juan Caros Valencia S</t>
  </si>
  <si>
    <t>Centenario</t>
  </si>
  <si>
    <t>Hernán Darío Vargas Galván</t>
  </si>
  <si>
    <t>2021-06-11</t>
  </si>
  <si>
    <t>Santa Barbara Occidental</t>
  </si>
  <si>
    <t>SAN DIEGO</t>
  </si>
  <si>
    <t>PERSEVERANCIA</t>
  </si>
  <si>
    <t>2021-06-12</t>
  </si>
  <si>
    <t>bosa</t>
  </si>
  <si>
    <t>2021-06-15</t>
  </si>
  <si>
    <t>el gran san  es el nombre del centro comercial</t>
  </si>
  <si>
    <t>San Jose</t>
  </si>
  <si>
    <t>Pradera</t>
  </si>
  <si>
    <t>Trinidad</t>
  </si>
  <si>
    <t>Mileidy Araque  Bedoya</t>
  </si>
  <si>
    <t>Candelaria</t>
  </si>
  <si>
    <t>Mileidy araque Bedoya</t>
  </si>
  <si>
    <t>2021-06-16</t>
  </si>
  <si>
    <t>Juan Carlos Valencia s</t>
  </si>
  <si>
    <t>Brasilia</t>
  </si>
  <si>
    <t>20 julio  plaza de mercado</t>
  </si>
  <si>
    <t>20 de julio estación contri sur</t>
  </si>
  <si>
    <t>2021-06-17</t>
  </si>
  <si>
    <t>Kennedy éxito</t>
  </si>
  <si>
    <t>Kennedy zona bancaria</t>
  </si>
  <si>
    <t>7 agosto</t>
  </si>
  <si>
    <t>siete de Agosto</t>
  </si>
  <si>
    <t>2021-06-18</t>
  </si>
  <si>
    <t>2021-06-19</t>
  </si>
  <si>
    <t>2021-06-21</t>
  </si>
  <si>
    <t>Pedro Bernal</t>
  </si>
  <si>
    <t>Juan Calos Valencia</t>
  </si>
  <si>
    <t>Kennedy Central</t>
  </si>
  <si>
    <t>Juan Carlos Valencia</t>
  </si>
  <si>
    <t>Juan Carlos Valencia S</t>
  </si>
  <si>
    <t>kennedy Central</t>
  </si>
  <si>
    <t>Mileidy Araque</t>
  </si>
  <si>
    <t>C, ensueño</t>
  </si>
  <si>
    <t>Miledy Araque</t>
  </si>
  <si>
    <t>2021-06-22</t>
  </si>
  <si>
    <t>Juan Calor Valencia</t>
  </si>
  <si>
    <t>Santander</t>
  </si>
  <si>
    <t>Galan</t>
  </si>
  <si>
    <t>Hernan Dario</t>
  </si>
  <si>
    <t>Outlets de las americas</t>
  </si>
  <si>
    <t>santa lucia</t>
  </si>
  <si>
    <t>2021-06-23</t>
  </si>
  <si>
    <t>20 Julio</t>
  </si>
  <si>
    <t>PEDRO BERNAL</t>
  </si>
  <si>
    <t>CHAPINERO</t>
  </si>
  <si>
    <t>JUAN CARLOS VALENCIA</t>
  </si>
  <si>
    <t>SANTA LIBRADA</t>
  </si>
  <si>
    <t>COLSUBSIDIO</t>
  </si>
  <si>
    <t>HERNAN DARIO VARGAS</t>
  </si>
  <si>
    <t>CENTRO</t>
  </si>
  <si>
    <t>2021-06-24</t>
  </si>
  <si>
    <t>TUNAL</t>
  </si>
  <si>
    <t>SAN CARLOS</t>
  </si>
  <si>
    <t>SIETE DE AGOSTO</t>
  </si>
  <si>
    <t>MARLY</t>
  </si>
  <si>
    <t>2021-06-25</t>
  </si>
  <si>
    <t>FONTIBON CENTRO</t>
  </si>
  <si>
    <t>MILEIDY ARAQUE</t>
  </si>
  <si>
    <t>PLAZA DE PALOQUEMADO</t>
  </si>
  <si>
    <t>SAN VICTORINO</t>
  </si>
  <si>
    <t>GRAN SAN</t>
  </si>
  <si>
    <t>FONTIBON</t>
  </si>
  <si>
    <t>2021-06-26</t>
  </si>
  <si>
    <t>BRASILIA</t>
  </si>
  <si>
    <t>MILEYDI ARAQUE</t>
  </si>
  <si>
    <t>SANTA LUCIA</t>
  </si>
  <si>
    <t>Sin tapabocas</t>
  </si>
  <si>
    <t>Tapabocas mal puesto</t>
  </si>
  <si>
    <t>2021-06-30</t>
  </si>
  <si>
    <t>Fontibón centro</t>
  </si>
  <si>
    <t>Fontibon Centro</t>
  </si>
  <si>
    <t>2021-06-29</t>
  </si>
  <si>
    <t>Centro suba</t>
  </si>
  <si>
    <t>centro comercial Ensueño</t>
  </si>
  <si>
    <t>2021-07-01</t>
  </si>
  <si>
    <t>Multicentro</t>
  </si>
  <si>
    <t>Pesdro Bernal Meauri</t>
  </si>
  <si>
    <t>Cedritos</t>
  </si>
  <si>
    <t>Galerias</t>
  </si>
  <si>
    <t>2021-07-02</t>
  </si>
  <si>
    <t>Boyacá Real</t>
  </si>
  <si>
    <t>Villa Luz</t>
  </si>
  <si>
    <t>Kennedy CentraL</t>
  </si>
  <si>
    <t>Juan  Carlos Valencia Salazar</t>
  </si>
  <si>
    <t>JUAN CARLOS VALENCIA SALAZAR</t>
  </si>
  <si>
    <t>kENNEDY CENTRAL</t>
  </si>
  <si>
    <t>2021-07-03</t>
  </si>
  <si>
    <t>12 de Octubre</t>
  </si>
  <si>
    <t>Portal Sur</t>
  </si>
  <si>
    <t>Bosa Estación</t>
  </si>
  <si>
    <t>2021-07-10</t>
  </si>
  <si>
    <t>2021-07-06</t>
  </si>
  <si>
    <t>2021-07-07</t>
  </si>
  <si>
    <t>2021-07-08</t>
  </si>
  <si>
    <t>Bosa la Estación</t>
  </si>
  <si>
    <t>Portal sur</t>
  </si>
  <si>
    <t>Trinidad-galan</t>
  </si>
  <si>
    <t>San Andresito calle 9</t>
  </si>
  <si>
    <t>avenida chile</t>
  </si>
  <si>
    <t>AV chile con la 15</t>
  </si>
  <si>
    <t>Hernan Darío Vargas Galvan</t>
  </si>
  <si>
    <t>2021-07-09</t>
  </si>
  <si>
    <t>12 de octubre</t>
  </si>
  <si>
    <t>12de octubre</t>
  </si>
  <si>
    <t>pradera</t>
  </si>
  <si>
    <t>portal sur</t>
  </si>
  <si>
    <t>Zona industrial</t>
  </si>
  <si>
    <t>2021-07-12</t>
  </si>
  <si>
    <t>2021-07-13</t>
  </si>
  <si>
    <t>2021-07-14</t>
  </si>
  <si>
    <t>2021-07-15</t>
  </si>
  <si>
    <t>2021-07-16</t>
  </si>
  <si>
    <t>2021-07-17</t>
  </si>
  <si>
    <t>Plaza Fontibon</t>
  </si>
  <si>
    <t>Santa Lucía</t>
  </si>
  <si>
    <t>Ciudad Tunal</t>
  </si>
  <si>
    <t>Centro  Plaza Bolívar</t>
  </si>
  <si>
    <t>nieves</t>
  </si>
  <si>
    <t>las Ferias</t>
  </si>
  <si>
    <t>las ferias</t>
  </si>
  <si>
    <t>HERNAN DARIO VARGAS GALVAN</t>
  </si>
  <si>
    <t>PRADERA</t>
  </si>
  <si>
    <t>TRINIDAD</t>
  </si>
  <si>
    <t>Juan Carlos Rozo Pérez</t>
  </si>
  <si>
    <t>Ensueño</t>
  </si>
  <si>
    <t>2021-07-24</t>
  </si>
  <si>
    <t>Santiago Alejandro Arevalo Forero</t>
  </si>
  <si>
    <t>Santiago Arevalo Forero</t>
  </si>
  <si>
    <t>Barrio Las Nieves</t>
  </si>
  <si>
    <t>2021-07-19</t>
  </si>
  <si>
    <t>Las ferias</t>
  </si>
  <si>
    <t>Santa librada</t>
  </si>
  <si>
    <t>Ciudad de Kennedy</t>
  </si>
  <si>
    <t>Ciudad de kennedy</t>
  </si>
  <si>
    <t>2021-07-21</t>
  </si>
  <si>
    <t>la Valvanera</t>
  </si>
  <si>
    <t>2021-07-22</t>
  </si>
  <si>
    <t>2021-07-23</t>
  </si>
  <si>
    <t>OLAYA</t>
  </si>
  <si>
    <t>JUAN CARLOS VALENCIA S</t>
  </si>
  <si>
    <t>CENTENARIO</t>
  </si>
  <si>
    <t>2021-07-28</t>
  </si>
  <si>
    <t>Las nieves</t>
  </si>
  <si>
    <t>LAS NIEVES</t>
  </si>
  <si>
    <t>santiago arevalo</t>
  </si>
  <si>
    <t>La candelaria</t>
  </si>
  <si>
    <t>Santiago Arevalo</t>
  </si>
  <si>
    <t>2021-07-29</t>
  </si>
  <si>
    <t>La Porciúncula</t>
  </si>
  <si>
    <t>Hernán Darío Vargas Galván técnico</t>
  </si>
  <si>
    <t>Concepción Norte</t>
  </si>
  <si>
    <t>2021-07-30</t>
  </si>
  <si>
    <t>EL CARMEN</t>
  </si>
  <si>
    <t>Perdono</t>
  </si>
  <si>
    <t>2021-08-03</t>
  </si>
  <si>
    <t>Juan Carlos valencia salazar</t>
  </si>
  <si>
    <t>Hernán Darío Vargas Galván tñ</t>
  </si>
  <si>
    <t>2021-08-04</t>
  </si>
  <si>
    <t>San diego</t>
  </si>
  <si>
    <t>Las Nieves</t>
  </si>
  <si>
    <t>2021-08-05</t>
  </si>
  <si>
    <t>Olay</t>
  </si>
  <si>
    <t>2021-08-06</t>
  </si>
  <si>
    <t>Candelario la nueva</t>
  </si>
  <si>
    <t>1 mayo</t>
  </si>
  <si>
    <t>2021-08-12</t>
  </si>
  <si>
    <t>2021-08-17</t>
  </si>
  <si>
    <t>2021-08-18</t>
  </si>
  <si>
    <t>2021-08-19</t>
  </si>
  <si>
    <t>2021-08-20</t>
  </si>
  <si>
    <t>PALOQUEMAO</t>
  </si>
  <si>
    <t>PLAZA ESPAÑA</t>
  </si>
  <si>
    <t>CENTRO GRAN SAN</t>
  </si>
  <si>
    <t>San lucia</t>
  </si>
  <si>
    <t>2021-07-31</t>
  </si>
  <si>
    <t>(Todas)</t>
  </si>
  <si>
    <t>Total</t>
  </si>
  <si>
    <t>Fecha de recolección2</t>
  </si>
  <si>
    <t xml:space="preserve">Tapabocas bien puesto </t>
  </si>
  <si>
    <t xml:space="preserve">Vendedor tapabocas bien puesto </t>
  </si>
  <si>
    <t xml:space="preserve">Vendedor tapabocas mal puesto </t>
  </si>
  <si>
    <t xml:space="preserve">Vendedor sin tapabocas </t>
  </si>
  <si>
    <t>Total vendedor</t>
  </si>
  <si>
    <t>Porcentaje tapabocas bien puesto</t>
  </si>
  <si>
    <t>Porcentaje sin tapabocas</t>
  </si>
  <si>
    <t>Porcentaje vendedro tapabocas mal puesto</t>
  </si>
  <si>
    <t>Porcentaje vendedor sin tapaboca</t>
  </si>
  <si>
    <t>19/02/2021 - 5/03/2021</t>
  </si>
  <si>
    <t>6/03/2021 - 20/03/2021</t>
  </si>
  <si>
    <t>21/03/2021 - 4/04/2021</t>
  </si>
  <si>
    <t>5/04/2021 - 19/04/2021</t>
  </si>
  <si>
    <t>20/04/2021 - 4/05/2021</t>
  </si>
  <si>
    <t>5/05/2021 - 19/05/2021</t>
  </si>
  <si>
    <t>20/05/2021 - 3/06/2021</t>
  </si>
  <si>
    <t>4/06/2021 - 18/06/2021</t>
  </si>
  <si>
    <t>19/06/2021 - 3/07/2021</t>
  </si>
  <si>
    <t>4/07/2021 - 18/07/2021</t>
  </si>
  <si>
    <t>19/07/2021 - 2/08/2021</t>
  </si>
  <si>
    <t>3/08/2021 - 17/08/2021</t>
  </si>
  <si>
    <t>Porcentaje Sin tapabocas.</t>
  </si>
  <si>
    <t>Porcentaje buen uso tapabocas.</t>
  </si>
  <si>
    <t>2021-08-28</t>
  </si>
  <si>
    <t>2021-08-30</t>
  </si>
  <si>
    <t>2021-08-31</t>
  </si>
  <si>
    <t>2021-09-01</t>
  </si>
  <si>
    <t>Plaza fundacional</t>
  </si>
  <si>
    <t>2021-09-02</t>
  </si>
  <si>
    <t>Parque</t>
  </si>
  <si>
    <t>2021-09-03</t>
  </si>
  <si>
    <t>2021-09-04</t>
  </si>
  <si>
    <t>Parque principal</t>
  </si>
  <si>
    <t>2021-09-06</t>
  </si>
  <si>
    <t>Parque Fundacional</t>
  </si>
  <si>
    <t>2021-09-08</t>
  </si>
  <si>
    <t>Parque Fundación</t>
  </si>
  <si>
    <t>18/08/2021 - 1/09/2021</t>
  </si>
  <si>
    <t>2021-09-10</t>
  </si>
  <si>
    <t>2021-09-13</t>
  </si>
  <si>
    <t>2021-09-14</t>
  </si>
  <si>
    <t>2021-09-15</t>
  </si>
  <si>
    <t>2021-09-16</t>
  </si>
  <si>
    <t>2021-09-17</t>
  </si>
  <si>
    <t>2021-09-18</t>
  </si>
  <si>
    <t>2021-09-20</t>
  </si>
  <si>
    <t>2021-09-21</t>
  </si>
  <si>
    <t>2/09/2021 - 16/09/2021</t>
  </si>
  <si>
    <t>2021-09-22</t>
  </si>
  <si>
    <t>semana</t>
  </si>
  <si>
    <t xml:space="preserve"> 5/03/2021</t>
  </si>
  <si>
    <t xml:space="preserve"> 20/03/2021</t>
  </si>
  <si>
    <t xml:space="preserve"> 4/04/2021</t>
  </si>
  <si>
    <t xml:space="preserve"> 19/04/2021</t>
  </si>
  <si>
    <t xml:space="preserve"> 4/05/2021</t>
  </si>
  <si>
    <t xml:space="preserve"> 19/05/2021</t>
  </si>
  <si>
    <t xml:space="preserve"> 3/06/2021</t>
  </si>
  <si>
    <t xml:space="preserve"> 18/06/2021</t>
  </si>
  <si>
    <t xml:space="preserve"> 3/07/2021</t>
  </si>
  <si>
    <t xml:space="preserve"> 18/07/2021</t>
  </si>
  <si>
    <t xml:space="preserve"> 2/08/2021</t>
  </si>
  <si>
    <t xml:space="preserve"> 17/08/2021</t>
  </si>
  <si>
    <t xml:space="preserve"> 1/09/2021</t>
  </si>
  <si>
    <t xml:space="preserve"> 16/09/2021</t>
  </si>
  <si>
    <t xml:space="preserve"> 23/09/2021</t>
  </si>
  <si>
    <t xml:space="preserve"> 5/03/2022</t>
  </si>
  <si>
    <t xml:space="preserve"> 20/03/2022</t>
  </si>
  <si>
    <t xml:space="preserve"> 4/04/2022</t>
  </si>
  <si>
    <t xml:space="preserve"> 19/04/2022</t>
  </si>
  <si>
    <t xml:space="preserve"> 4/05/2022</t>
  </si>
  <si>
    <t xml:space="preserve"> 19/05/2022</t>
  </si>
  <si>
    <t>inicio</t>
  </si>
  <si>
    <t>fin</t>
  </si>
  <si>
    <t>2021-09-23</t>
  </si>
  <si>
    <t>2021-09-25</t>
  </si>
  <si>
    <t>2021-09-27</t>
  </si>
  <si>
    <t>2021-09-28</t>
  </si>
  <si>
    <t>2021-09-29</t>
  </si>
  <si>
    <t>2021-09-30</t>
  </si>
  <si>
    <t>17/09/2021 - 1/10/2021</t>
  </si>
  <si>
    <t>merdiana</t>
  </si>
  <si>
    <t>2021-10-05</t>
  </si>
  <si>
    <t>2021-10-06</t>
  </si>
  <si>
    <t>Suma de Total</t>
  </si>
  <si>
    <t>Etiquetas de fila</t>
  </si>
  <si>
    <t>Suma de Sin tapabocas</t>
  </si>
  <si>
    <t>2021-10-12</t>
  </si>
  <si>
    <t>2021-10-13</t>
  </si>
  <si>
    <t>2021-10-14</t>
  </si>
  <si>
    <t>2021-10-15</t>
  </si>
  <si>
    <t>2021-10-16</t>
  </si>
  <si>
    <t>2/10/2021 - 16/10/2021</t>
  </si>
  <si>
    <t>2021-10-19</t>
  </si>
  <si>
    <t>2021-10-20</t>
  </si>
  <si>
    <t>2021-10-22</t>
  </si>
  <si>
    <t>2021-10-26</t>
  </si>
  <si>
    <t>2021-10-27</t>
  </si>
  <si>
    <t>2021-10-28</t>
  </si>
  <si>
    <t>2021-11-02</t>
  </si>
  <si>
    <t>2021-11-03</t>
  </si>
  <si>
    <t>17/10/2021 - 31/10/2021</t>
  </si>
  <si>
    <t>2021-11-06</t>
  </si>
  <si>
    <t>2021-11-09</t>
  </si>
  <si>
    <t>2021-11-10</t>
  </si>
  <si>
    <t>2021-11-11</t>
  </si>
  <si>
    <t>2021-11-12</t>
  </si>
  <si>
    <t>2021-11-17</t>
  </si>
  <si>
    <t>2021-11-18</t>
  </si>
  <si>
    <t>1/11/2021 - 15/11/2021</t>
  </si>
  <si>
    <t>2021-11-19</t>
  </si>
  <si>
    <t>2021-11-22</t>
  </si>
  <si>
    <t>2021-11-23</t>
  </si>
  <si>
    <t>2021-11-24</t>
  </si>
  <si>
    <t>2021-11-25</t>
  </si>
  <si>
    <t>2021-11-29</t>
  </si>
  <si>
    <t>16/11/2021 - 30/11/2021</t>
  </si>
  <si>
    <t>2021-12-03</t>
  </si>
  <si>
    <t>2021-12-04</t>
  </si>
  <si>
    <t>2021-12-07</t>
  </si>
  <si>
    <t>2021-12-09</t>
  </si>
  <si>
    <t>2021-12-10</t>
  </si>
  <si>
    <t>2021-12-11</t>
  </si>
  <si>
    <t>2021-12-13</t>
  </si>
  <si>
    <t>parque fundacional Fontibón</t>
  </si>
  <si>
    <t>2021-12-14</t>
  </si>
  <si>
    <t>1/12/2021 - 15/12/2021</t>
  </si>
  <si>
    <t>Total general</t>
  </si>
  <si>
    <t>(en blanco)</t>
  </si>
  <si>
    <t>Boletin 22; Jornadas de contes 1129; Puntos de conteo 1.485</t>
  </si>
  <si>
    <t>Boletín 21; Jornadas de conteos 985, Puntos de conteo; 1.341</t>
  </si>
  <si>
    <t xml:space="preserve">Suma de V Sin </t>
  </si>
  <si>
    <t xml:space="preserve">Suma de V Mal </t>
  </si>
  <si>
    <t xml:space="preserve">Suma de V Bien </t>
  </si>
  <si>
    <t>Parque Fundacional Fontibón</t>
  </si>
  <si>
    <t>Parque fundacional</t>
  </si>
  <si>
    <t>Plaza de Lourdes</t>
  </si>
  <si>
    <t>2021-11-26</t>
  </si>
  <si>
    <t>Zona Comercial</t>
  </si>
  <si>
    <t>Plaza Lourdes</t>
  </si>
  <si>
    <t>2021-10-11</t>
  </si>
  <si>
    <t>2021-10-01</t>
  </si>
  <si>
    <t>2021-09-24</t>
  </si>
  <si>
    <t>Parque principal de Suba</t>
  </si>
  <si>
    <t>Zona bancaria</t>
  </si>
  <si>
    <t>Polo químico</t>
  </si>
  <si>
    <t>Súpercade Bosa</t>
  </si>
  <si>
    <t>Clínica Infantil</t>
  </si>
  <si>
    <t>Plazoleta</t>
  </si>
  <si>
    <t>Sitio médico</t>
  </si>
  <si>
    <t>Plaza</t>
  </si>
  <si>
    <t>Clínica</t>
  </si>
  <si>
    <t>plaza Bolívar</t>
  </si>
  <si>
    <t>-Punto de intercesión entre avenida 57 R sur con calle 65</t>
  </si>
  <si>
    <t>punto intercesión puente peatonal super cade del sur</t>
  </si>
  <si>
    <t>Parque con harto flujo de público</t>
  </si>
  <si>
    <t>Parque comercial</t>
  </si>
  <si>
    <t xml:space="preserve">V Sin </t>
  </si>
  <si>
    <t xml:space="preserve">V Mal </t>
  </si>
  <si>
    <t xml:space="preserve">V Bien </t>
  </si>
  <si>
    <t xml:space="preserve">P sin </t>
  </si>
  <si>
    <t xml:space="preserve">P Mal </t>
  </si>
  <si>
    <t xml:space="preserve">P Bien </t>
  </si>
  <si>
    <t xml:space="preserve">¿Cuál? </t>
  </si>
  <si>
    <t>Alrededor de Plaza de mercado</t>
  </si>
  <si>
    <t>Alrededor de Centro comercial</t>
  </si>
  <si>
    <t>Calle principal con aglomeración de público</t>
  </si>
  <si>
    <t>% Bien puesto</t>
  </si>
  <si>
    <t>% P con tapabocas</t>
  </si>
  <si>
    <t>T Vededores</t>
  </si>
  <si>
    <t>T V tapabocas</t>
  </si>
  <si>
    <t>V Mal</t>
  </si>
  <si>
    <t>Puntos de recolección</t>
  </si>
  <si>
    <t xml:space="preserve">Vendedores informales uso tapabocas </t>
  </si>
  <si>
    <t>T Personas</t>
  </si>
  <si>
    <t>T Tapabocas</t>
  </si>
  <si>
    <t>P Mal</t>
  </si>
  <si>
    <t>P Bien</t>
  </si>
  <si>
    <t>Personas uso tapabocas Personas</t>
  </si>
  <si>
    <t>% Tapabocas bien puesto</t>
  </si>
  <si>
    <t>% con tapabocas</t>
  </si>
  <si>
    <t>Localidad</t>
  </si>
  <si>
    <t>% Vendedores por localidad</t>
  </si>
  <si>
    <t>T Vendedores</t>
  </si>
  <si>
    <t>T  venedores con Tapabocas</t>
  </si>
  <si>
    <t xml:space="preserve"> V Bien </t>
  </si>
  <si>
    <t>Vendedores Informales por localidad</t>
  </si>
  <si>
    <t>% Uso Tapabocas</t>
  </si>
  <si>
    <t>Localidades</t>
  </si>
  <si>
    <t>% Personas por localidad</t>
  </si>
  <si>
    <t xml:space="preserve">T Personas </t>
  </si>
  <si>
    <t xml:space="preserve"> P Sin </t>
  </si>
  <si>
    <t>T Uso tapabocas</t>
  </si>
  <si>
    <t>Personas por localidad</t>
  </si>
  <si>
    <t>Total pesrsonas contadas</t>
  </si>
  <si>
    <t xml:space="preserve">Total Personas </t>
  </si>
  <si>
    <t xml:space="preserve">Total Vendedores informales </t>
  </si>
  <si>
    <t>Total personas</t>
  </si>
  <si>
    <t>%  P. Tapabocas bien puesto</t>
  </si>
  <si>
    <t xml:space="preserve">%  P.  Con tapabocas </t>
  </si>
  <si>
    <t>T. Mal pueto</t>
  </si>
  <si>
    <t>%Con tapa</t>
  </si>
  <si>
    <t xml:space="preserve">Con tapabocas </t>
  </si>
  <si>
    <t/>
  </si>
  <si>
    <t>Cuadros Generales</t>
  </si>
  <si>
    <t>% Acumulado</t>
  </si>
  <si>
    <t>% Sin tapabocas</t>
  </si>
  <si>
    <t>% Tapabocas mal puesto</t>
  </si>
  <si>
    <t>%con T. bien puesto</t>
  </si>
  <si>
    <t xml:space="preserve">% Con tapabocas </t>
  </si>
  <si>
    <t>T. Con tapabocas</t>
  </si>
  <si>
    <t xml:space="preserve">Total personas </t>
  </si>
  <si>
    <t>Tapabocas bien puesto</t>
  </si>
  <si>
    <t xml:space="preserve">Suma de P Sin </t>
  </si>
  <si>
    <t xml:space="preserve">Suma de P Mal </t>
  </si>
  <si>
    <t xml:space="preserve">Suma de P Bien </t>
  </si>
  <si>
    <t>(Varios elementos)</t>
  </si>
  <si>
    <t>Ciudad</t>
  </si>
  <si>
    <t>Plazas de mercado</t>
  </si>
  <si>
    <t xml:space="preserve">  </t>
  </si>
  <si>
    <t>Centros comerciales</t>
  </si>
  <si>
    <t>Porcentaje tapabocas bien puesto_FirstQule</t>
  </si>
  <si>
    <t>Porcentaje tapabocas bien puesto .</t>
  </si>
  <si>
    <t>Porcentaje tapabocas bien puesto_ThirdQ</t>
  </si>
  <si>
    <t>Suma de Porcentaje sin tapabocas_FirstQuartile</t>
  </si>
  <si>
    <t>Porcentaje sin tapabocas.</t>
  </si>
  <si>
    <t>Suma de Porcentaje sin tapabocas_ThirdQuartile</t>
  </si>
  <si>
    <t>Record_Count</t>
  </si>
  <si>
    <t>Porcentaje vendedor sin tapaboca_ThirdQuartile</t>
  </si>
  <si>
    <t>Porcentaje vendedor sin tapaboca_FirstQuartile</t>
  </si>
  <si>
    <t>Porcentaje vendedor sin tapaboca_Median</t>
  </si>
  <si>
    <t>Porcentaje vendedor sin tapaboca_Mean</t>
  </si>
  <si>
    <t>Porcentaje vendedro tapabocas mal puesto_ThirdQuartile</t>
  </si>
  <si>
    <t>Porcentaje vendedro tapabocas mal puesto_FirstQuartile</t>
  </si>
  <si>
    <t>Porcentaje vendedro tapabocas mal puesto_Median</t>
  </si>
  <si>
    <t>Porcentaje vendedro tapabocas mal puesto_Mean</t>
  </si>
  <si>
    <t>Porcentaje sin tapabocas_ThirdQuartile</t>
  </si>
  <si>
    <t>Porcentaje sin tapabocas_FirstQuartile</t>
  </si>
  <si>
    <t>Porcentaje sin tapabocas_Median</t>
  </si>
  <si>
    <t>Porcentaje sin tapabocas_Mean</t>
  </si>
  <si>
    <t>Porcentaje tapabocas bien puesto_ThirdQuartile</t>
  </si>
  <si>
    <t>Porcentaje tapabocas bien puesto_FirstQuartile</t>
  </si>
  <si>
    <t>Porcentaje tapabocas bien puesto_Median</t>
  </si>
  <si>
    <t>Porcentaje tapabocas bien puesto_Mean</t>
  </si>
  <si>
    <t>Fecha de recolección2_Min</t>
  </si>
  <si>
    <t>Lugar de recolección</t>
  </si>
  <si>
    <t>Suma de Porcentaje tapabocas bien puesto_FirstQuartile</t>
  </si>
  <si>
    <t>Porcentaje tapabocas bien puesto.</t>
  </si>
  <si>
    <t>Suma de Porcentaje tapabocas bien puesto_ThirdQuartile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</si>
</sst>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.0%"/>
    <numFmt numFmtId="165" formatCode="dd\-mm;@"/>
    <numFmt numFmtId="166" formatCode="_-* #,##0_-;\-* #,##0_-;_-* &quot;-&quot;??_-;_-@_-"/>
    <numFmt numFmtId="167" formatCode="dd\-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"/>
      <color rgb="FFFFFFFF"/>
      <name val="Segoe UI Light"/>
    </font>
  </fonts>
  <fills count="1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76FA8"/>
        <bgColor indexed="64"/>
      </patternFill>
    </fill>
    <fill>
      <patternFill patternType="solid">
        <fgColor rgb="FF65537E"/>
        <bgColor indexed="64"/>
      </patternFill>
    </fill>
    <fill>
      <patternFill patternType="solid">
        <fgColor rgb="FF3D324C"/>
        <bgColor indexed="64"/>
      </patternFill>
    </fill>
    <fill>
      <patternFill patternType="solid">
        <fgColor rgb="FF552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1" xfId="0" applyBorder="1"/>
    <xf numFmtId="0" fontId="0" fillId="0" borderId="1" xfId="0" applyNumberFormat="1" applyBorder="1"/>
    <xf numFmtId="0" fontId="0" fillId="0" borderId="0" xfId="0" pivotButton="1"/>
    <xf numFmtId="164" fontId="0" fillId="0" borderId="0" xfId="1" applyNumberFormat="1" applyFont="1"/>
    <xf numFmtId="0" fontId="2" fillId="2" borderId="1" xfId="0" applyFont="1" applyFill="1" applyBorder="1"/>
    <xf numFmtId="14" fontId="0" fillId="0" borderId="1" xfId="0" applyNumberFormat="1" applyBorder="1"/>
    <xf numFmtId="14" fontId="2" fillId="2" borderId="1" xfId="0" applyNumberFormat="1" applyFont="1" applyFill="1" applyBorder="1"/>
    <xf numFmtId="14" fontId="0" fillId="0" borderId="0" xfId="0" applyNumberFormat="1"/>
    <xf numFmtId="0" fontId="2" fillId="2" borderId="2" xfId="0" applyFont="1" applyFill="1" applyBorder="1"/>
    <xf numFmtId="14" fontId="2" fillId="2" borderId="3" xfId="0" applyNumberFormat="1" applyFont="1" applyFill="1" applyBorder="1"/>
    <xf numFmtId="14" fontId="0" fillId="0" borderId="3" xfId="0" applyNumberFormat="1" applyBorder="1"/>
    <xf numFmtId="164" fontId="0" fillId="0" borderId="0" xfId="0" applyNumberFormat="1"/>
    <xf numFmtId="2" fontId="2" fillId="2" borderId="2" xfId="1" applyNumberFormat="1" applyFont="1" applyFill="1" applyBorder="1"/>
    <xf numFmtId="2" fontId="2" fillId="2" borderId="2" xfId="0" applyNumberFormat="1" applyFont="1" applyFill="1" applyBorder="1"/>
    <xf numFmtId="2" fontId="0" fillId="0" borderId="4" xfId="1" applyNumberFormat="1" applyFont="1" applyBorder="1"/>
    <xf numFmtId="2" fontId="0" fillId="0" borderId="0" xfId="1" applyNumberFormat="1" applyFont="1"/>
    <xf numFmtId="2" fontId="0" fillId="0" borderId="0" xfId="0" applyNumberFormat="1"/>
    <xf numFmtId="165" fontId="0" fillId="0" borderId="0" xfId="0" applyNumberFormat="1"/>
    <xf numFmtId="14" fontId="0" fillId="0" borderId="6" xfId="0" applyNumberFormat="1" applyBorder="1"/>
    <xf numFmtId="14" fontId="0" fillId="0" borderId="5" xfId="0" applyNumberFormat="1" applyBorder="1"/>
    <xf numFmtId="0" fontId="0" fillId="0" borderId="5" xfId="0" applyBorder="1"/>
    <xf numFmtId="0" fontId="0" fillId="0" borderId="5" xfId="0" applyNumberFormat="1" applyBorder="1"/>
    <xf numFmtId="0" fontId="0" fillId="0" borderId="0" xfId="0" applyBorder="1"/>
    <xf numFmtId="0" fontId="0" fillId="0" borderId="0" xfId="0" applyNumberFormat="1" applyBorder="1"/>
    <xf numFmtId="0" fontId="0" fillId="0" borderId="0" xfId="0"/>
    <xf numFmtId="0" fontId="0" fillId="0" borderId="1" xfId="0" applyBorder="1"/>
    <xf numFmtId="0" fontId="0" fillId="0" borderId="1" xfId="0" applyNumberFormat="1" applyBorder="1"/>
    <xf numFmtId="166" fontId="0" fillId="0" borderId="0" xfId="2" applyNumberFormat="1" applyFont="1"/>
    <xf numFmtId="166" fontId="2" fillId="2" borderId="2" xfId="2" applyNumberFormat="1" applyFont="1" applyFill="1" applyBorder="1"/>
    <xf numFmtId="166" fontId="0" fillId="0" borderId="4" xfId="2" applyNumberFormat="1" applyFont="1" applyBorder="1"/>
    <xf numFmtId="166" fontId="0" fillId="0" borderId="1" xfId="2" applyNumberFormat="1" applyFont="1" applyBorder="1"/>
    <xf numFmtId="166" fontId="0" fillId="0" borderId="5" xfId="2" applyNumberFormat="1" applyFont="1" applyBorder="1"/>
    <xf numFmtId="0" fontId="4" fillId="0" borderId="1" xfId="0" applyFont="1" applyBorder="1"/>
    <xf numFmtId="0" fontId="4" fillId="0" borderId="1" xfId="0" applyNumberFormat="1" applyFont="1" applyBorder="1"/>
    <xf numFmtId="14" fontId="4" fillId="0" borderId="1" xfId="0" applyNumberFormat="1" applyFont="1" applyBorder="1"/>
    <xf numFmtId="2" fontId="0" fillId="0" borderId="1" xfId="1" applyNumberFormat="1" applyFont="1" applyBorder="1"/>
    <xf numFmtId="2" fontId="0" fillId="0" borderId="1" xfId="0" applyNumberFormat="1" applyBorder="1"/>
    <xf numFmtId="14" fontId="4" fillId="0" borderId="5" xfId="0" applyNumberFormat="1" applyFont="1" applyBorder="1"/>
    <xf numFmtId="0" fontId="4" fillId="0" borderId="5" xfId="0" applyFont="1" applyBorder="1"/>
    <xf numFmtId="0" fontId="4" fillId="0" borderId="5" xfId="0" applyNumberFormat="1" applyFont="1" applyBorder="1"/>
    <xf numFmtId="2" fontId="0" fillId="0" borderId="5" xfId="1" applyNumberFormat="1" applyFont="1" applyBorder="1"/>
    <xf numFmtId="2" fontId="0" fillId="0" borderId="5" xfId="0" applyNumberFormat="1" applyBorder="1"/>
    <xf numFmtId="0" fontId="0" fillId="0" borderId="0" xfId="0"/>
    <xf numFmtId="0" fontId="0" fillId="0" borderId="1" xfId="0" applyBorder="1"/>
    <xf numFmtId="0" fontId="0" fillId="0" borderId="1" xfId="0" applyNumberFormat="1" applyBorder="1"/>
    <xf numFmtId="0" fontId="0" fillId="0" borderId="0" xfId="0" applyNumberFormat="1"/>
    <xf numFmtId="0" fontId="0" fillId="0" borderId="0" xfId="0" applyAlignment="1">
      <alignment horizontal="left"/>
    </xf>
    <xf numFmtId="3" fontId="0" fillId="0" borderId="0" xfId="0" applyNumberFormat="1"/>
    <xf numFmtId="2" fontId="0" fillId="0" borderId="5" xfId="0" applyNumberFormat="1" applyFont="1" applyBorder="1"/>
    <xf numFmtId="166" fontId="0" fillId="0" borderId="5" xfId="0" applyNumberFormat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0" fillId="0" borderId="1" xfId="0" applyNumberFormat="1" applyFont="1" applyBorder="1"/>
    <xf numFmtId="0" fontId="0" fillId="0" borderId="12" xfId="0" applyBorder="1"/>
    <xf numFmtId="0" fontId="0" fillId="0" borderId="4" xfId="0" applyBorder="1"/>
    <xf numFmtId="0" fontId="0" fillId="0" borderId="13" xfId="0" applyBorder="1"/>
    <xf numFmtId="0" fontId="0" fillId="0" borderId="1" xfId="0" applyBorder="1"/>
    <xf numFmtId="0" fontId="0" fillId="0" borderId="1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/>
    <xf numFmtId="0" fontId="0" fillId="0" borderId="1" xfId="0" applyBorder="1"/>
    <xf numFmtId="167" fontId="0" fillId="0" borderId="1" xfId="0" applyNumberFormat="1" applyBorder="1"/>
    <xf numFmtId="9" fontId="5" fillId="3" borderId="0" xfId="1" applyFont="1" applyFill="1"/>
    <xf numFmtId="9" fontId="0" fillId="0" borderId="0" xfId="1" applyFont="1"/>
    <xf numFmtId="0" fontId="4" fillId="0" borderId="0" xfId="0" applyFont="1"/>
    <xf numFmtId="164" fontId="0" fillId="0" borderId="1" xfId="1" applyNumberFormat="1" applyFont="1" applyBorder="1"/>
    <xf numFmtId="3" fontId="0" fillId="4" borderId="1" xfId="0" applyNumberFormat="1" applyFill="1" applyBorder="1"/>
    <xf numFmtId="3" fontId="0" fillId="0" borderId="1" xfId="0" applyNumberFormat="1" applyBorder="1"/>
    <xf numFmtId="0" fontId="8" fillId="0" borderId="0" xfId="0" applyFont="1"/>
    <xf numFmtId="164" fontId="0" fillId="5" borderId="1" xfId="1" applyNumberFormat="1" applyFont="1" applyFill="1" applyBorder="1"/>
    <xf numFmtId="164" fontId="0" fillId="0" borderId="0" xfId="1" applyNumberFormat="1" applyFont="1" applyBorder="1"/>
    <xf numFmtId="0" fontId="0" fillId="5" borderId="1" xfId="0" applyFill="1" applyBorder="1"/>
    <xf numFmtId="9" fontId="0" fillId="0" borderId="0" xfId="1" applyFont="1" applyBorder="1"/>
    <xf numFmtId="3" fontId="6" fillId="6" borderId="0" xfId="0" applyNumberFormat="1" applyFont="1" applyFill="1"/>
    <xf numFmtId="0" fontId="6" fillId="6" borderId="0" xfId="0" applyFont="1" applyFill="1"/>
    <xf numFmtId="3" fontId="0" fillId="4" borderId="0" xfId="0" applyNumberFormat="1" applyFill="1"/>
    <xf numFmtId="0" fontId="0" fillId="4" borderId="0" xfId="0" applyFill="1"/>
    <xf numFmtId="3" fontId="6" fillId="2" borderId="0" xfId="0" applyNumberFormat="1" applyFont="1" applyFill="1"/>
    <xf numFmtId="0" fontId="6" fillId="2" borderId="0" xfId="0" applyFont="1" applyFill="1"/>
    <xf numFmtId="0" fontId="0" fillId="0" borderId="0" xfId="0" quotePrefix="1"/>
    <xf numFmtId="0" fontId="9" fillId="0" borderId="0" xfId="0" applyFont="1"/>
    <xf numFmtId="164" fontId="0" fillId="7" borderId="1" xfId="1" applyNumberFormat="1" applyFont="1" applyFill="1" applyBorder="1"/>
    <xf numFmtId="0" fontId="0" fillId="7" borderId="1" xfId="0" applyFill="1" applyBorder="1"/>
    <xf numFmtId="3" fontId="7" fillId="7" borderId="1" xfId="0" applyNumberFormat="1" applyFont="1" applyFill="1" applyBorder="1"/>
    <xf numFmtId="0" fontId="7" fillId="7" borderId="1" xfId="0" applyFont="1" applyFill="1" applyBorder="1"/>
    <xf numFmtId="0" fontId="0" fillId="0" borderId="1" xfId="0" applyBorder="1" applyAlignment="1">
      <alignment horizontal="left"/>
    </xf>
    <xf numFmtId="0" fontId="7" fillId="0" borderId="0" xfId="0" applyFont="1"/>
    <xf numFmtId="167" fontId="0" fillId="0" borderId="1" xfId="0" applyNumberFormat="1" applyBorder="1" applyAlignment="1">
      <alignment horizontal="left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9" borderId="0" xfId="0" applyFill="1"/>
    <xf numFmtId="0" fontId="10" fillId="0" borderId="0" xfId="0" applyFont="1"/>
    <xf numFmtId="0" fontId="0" fillId="0" borderId="1" xfId="0" applyBorder="1" applyAlignment="1">
      <alignment horizontal="left" indent="1"/>
    </xf>
    <xf numFmtId="0" fontId="7" fillId="0" borderId="0" xfId="0" applyFont="1" applyAlignment="1">
      <alignment horizontal="left"/>
    </xf>
    <xf numFmtId="3" fontId="0" fillId="0" borderId="0" xfId="0" pivotButton="1" applyNumberFormat="1"/>
    <xf numFmtId="164" fontId="0" fillId="0" borderId="0" xfId="1" pivotButton="1" applyNumberFormat="1" applyFont="1"/>
    <xf numFmtId="0" fontId="0" fillId="0" borderId="0" xfId="0" applyAlignment="1">
      <alignment wrapText="1"/>
    </xf>
    <xf numFmtId="164" fontId="11" fillId="10" borderId="17" xfId="0" applyNumberFormat="1" applyFont="1" applyFill="1" applyBorder="1" applyAlignment="1">
      <alignment horizontal="center" wrapText="1" readingOrder="1"/>
    </xf>
    <xf numFmtId="0" fontId="11" fillId="10" borderId="17" xfId="0" applyFont="1" applyFill="1" applyBorder="1" applyAlignment="1">
      <alignment horizontal="center" wrapText="1" readingOrder="1"/>
    </xf>
    <xf numFmtId="164" fontId="11" fillId="11" borderId="17" xfId="0" applyNumberFormat="1" applyFont="1" applyFill="1" applyBorder="1" applyAlignment="1">
      <alignment horizontal="center" wrapText="1" readingOrder="1"/>
    </xf>
    <xf numFmtId="0" fontId="11" fillId="11" borderId="17" xfId="0" applyFont="1" applyFill="1" applyBorder="1" applyAlignment="1">
      <alignment horizontal="center" wrapText="1" readingOrder="1"/>
    </xf>
    <xf numFmtId="164" fontId="11" fillId="12" borderId="17" xfId="0" applyNumberFormat="1" applyFont="1" applyFill="1" applyBorder="1" applyAlignment="1">
      <alignment horizontal="center" wrapText="1" readingOrder="1"/>
    </xf>
    <xf numFmtId="0" fontId="11" fillId="12" borderId="17" xfId="0" applyFont="1" applyFill="1" applyBorder="1" applyAlignment="1">
      <alignment horizontal="center" wrapText="1" readingOrder="1"/>
    </xf>
    <xf numFmtId="0" fontId="11" fillId="13" borderId="17" xfId="0" applyFont="1" applyFill="1" applyBorder="1" applyAlignment="1">
      <alignment horizontal="center" wrapText="1" readingOrder="1"/>
    </xf>
    <xf numFmtId="10" fontId="0" fillId="0" borderId="0" xfId="0" applyNumberFormat="1"/>
    <xf numFmtId="1" fontId="0" fillId="0" borderId="0" xfId="0" applyNumberFormat="1"/>
  </cellXfs>
  <cellStyles count="3">
    <cellStyle name="Millares" xfId="2" builtinId="3"/>
    <cellStyle name="Normal" xfId="0" builtinId="0"/>
    <cellStyle name="Porcentaje" xfId="1" builtinId="5"/>
  </cellStyles>
  <dxfs count="90"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6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/>
        <top/>
        <bottom/>
      </border>
    </dxf>
    <dxf>
      <numFmt numFmtId="0" formatCode="General"/>
    </dxf>
    <dxf>
      <border diagonalUp="0" diagonalDown="0" outline="0">
        <left/>
        <right/>
        <top/>
        <bottom/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/mm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9" formatCode="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/mm/yyyy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19" formatCode="d/mm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</dxfs>
  <tableStyles count="1" defaultTableStyle="TableStyleMedium2" defaultPivotStyle="PivotStyleLight16">
    <tableStyle name="Invisible" pivot="0" table="0" count="0" xr9:uid="{CA875EC3-AB6E-488B-A528-6818A147763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3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5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rgbClr val="002060"/>
                </a:solidFill>
              </a:rPr>
              <a:t>Total personas observadas por localidad </a:t>
            </a:r>
          </a:p>
        </c:rich>
      </c:tx>
      <c:layout>
        <c:manualLayout>
          <c:xMode val="edge"/>
          <c:yMode val="edge"/>
          <c:x val="0.1357570860762295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5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7471434820647417"/>
          <c:y val="8.2389771847177787E-2"/>
          <c:w val="0.6680444487589875"/>
          <c:h val="0.883262135761490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'Cuadros generales'!$G$27</c:f>
              <c:strCache>
                <c:ptCount val="1"/>
                <c:pt idx="0">
                  <c:v>T Personas 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baseline="0">
                      <a:solidFill>
                        <a:srgbClr val="7030A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0-AAAA-40E3-B963-989F91F71F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'Cuadros generales'!$B$28:$B$46</c:f>
              <c:strCache>
                <c:ptCount val="19"/>
                <c:pt idx="0">
                  <c:v>La Candelaria</c:v>
                </c:pt>
                <c:pt idx="1">
                  <c:v>Bosa</c:v>
                </c:pt>
                <c:pt idx="2">
                  <c:v>Suba</c:v>
                </c:pt>
                <c:pt idx="3">
                  <c:v>Los Mártires</c:v>
                </c:pt>
                <c:pt idx="4">
                  <c:v>Fontibón</c:v>
                </c:pt>
                <c:pt idx="5">
                  <c:v>Barrio Unidos</c:v>
                </c:pt>
                <c:pt idx="6">
                  <c:v>Chapinero</c:v>
                </c:pt>
                <c:pt idx="7">
                  <c:v>Teusaquillo</c:v>
                </c:pt>
                <c:pt idx="8">
                  <c:v>Rafael Uribe Uribe</c:v>
                </c:pt>
                <c:pt idx="9">
                  <c:v>Santa fe</c:v>
                </c:pt>
                <c:pt idx="10">
                  <c:v>Engativá</c:v>
                </c:pt>
                <c:pt idx="11">
                  <c:v>Ciudad Bolívar</c:v>
                </c:pt>
                <c:pt idx="12">
                  <c:v>Kennedy</c:v>
                </c:pt>
                <c:pt idx="13">
                  <c:v>Usaquén</c:v>
                </c:pt>
                <c:pt idx="14">
                  <c:v>Puente Aranda</c:v>
                </c:pt>
                <c:pt idx="15">
                  <c:v>Usme</c:v>
                </c:pt>
                <c:pt idx="16">
                  <c:v>Antonio Nariño</c:v>
                </c:pt>
                <c:pt idx="17">
                  <c:v>San Cristóbal</c:v>
                </c:pt>
                <c:pt idx="18">
                  <c:v>Tunjuelito</c:v>
                </c:pt>
              </c:strCache>
            </c:strRef>
          </c:cat>
          <c:val>
            <c:numRef>
              <c:f>'Cuadros generales'!$G$28:$G$46</c:f>
              <c:numCache>
                <c:formatCode>#,##0</c:formatCode>
                <c:ptCount val="19"/>
                <c:pt idx="0">
                  <c:v>16261</c:v>
                </c:pt>
                <c:pt idx="1">
                  <c:v>15393</c:v>
                </c:pt>
                <c:pt idx="2">
                  <c:v>15357</c:v>
                </c:pt>
                <c:pt idx="3">
                  <c:v>14903</c:v>
                </c:pt>
                <c:pt idx="4">
                  <c:v>14324</c:v>
                </c:pt>
                <c:pt idx="5">
                  <c:v>14306</c:v>
                </c:pt>
                <c:pt idx="6">
                  <c:v>13253</c:v>
                </c:pt>
                <c:pt idx="7">
                  <c:v>13202</c:v>
                </c:pt>
                <c:pt idx="8">
                  <c:v>13030</c:v>
                </c:pt>
                <c:pt idx="9">
                  <c:v>12831</c:v>
                </c:pt>
                <c:pt idx="10">
                  <c:v>12628</c:v>
                </c:pt>
                <c:pt idx="11">
                  <c:v>12496</c:v>
                </c:pt>
                <c:pt idx="12">
                  <c:v>12282</c:v>
                </c:pt>
                <c:pt idx="13">
                  <c:v>12132</c:v>
                </c:pt>
                <c:pt idx="14">
                  <c:v>11902</c:v>
                </c:pt>
                <c:pt idx="15">
                  <c:v>11306</c:v>
                </c:pt>
                <c:pt idx="16">
                  <c:v>10831</c:v>
                </c:pt>
                <c:pt idx="17">
                  <c:v>9859</c:v>
                </c:pt>
                <c:pt idx="18">
                  <c:v>9307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AA-40E3-B963-989F91F71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-1515890608"/>
        <c:axId val="-1515888976"/>
      </c:barChart>
      <c:catAx>
        <c:axId val="-15158906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15888976"/>
        <c:crosses val="autoZero"/>
        <c:auto val="1"/>
        <c:lblAlgn val="ctr"/>
        <c:lblOffset val="100"/>
        <c:noMultiLvlLbl val="0"/>
      </c:catAx>
      <c:valAx>
        <c:axId val="-1515888976"/>
        <c:scaling>
          <c:orientation val="minMax"/>
        </c:scaling>
        <c:delete val="1"/>
        <c:axPos val="t"/>
        <c:numFmt formatCode="#,##0" sourceLinked="1"/>
        <c:majorTickMark val="none"/>
        <c:minorTickMark val="none"/>
        <c:tickLblPos val="nextTo"/>
        <c:crossAx val="-1515890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050892759016513E-2"/>
          <c:y val="0.14233323253126215"/>
          <c:w val="0.92894428624395853"/>
          <c:h val="0.54056579492660373"/>
        </c:manualLayout>
      </c:layout>
      <c:lineChart>
        <c:grouping val="standard"/>
        <c:varyColors val="0"/>
        <c:ser>
          <c:idx val="0"/>
          <c:order val="0"/>
          <c:tx>
            <c:strRef>
              <c:f>'Cuadros y gráficos Lugar'!$J$435</c:f>
              <c:strCache>
                <c:ptCount val="1"/>
                <c:pt idx="0">
                  <c:v>%con T. bien puesto</c:v>
                </c:pt>
              </c:strCache>
            </c:strRef>
          </c:tx>
          <c:spPr>
            <a:ln w="22225" cap="rnd">
              <a:solidFill>
                <a:srgbClr val="7030A0">
                  <a:alpha val="99000"/>
                </a:srgb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7030A0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'Cuadros y gráficos Lugar'!$C$436:$C$556</c:f>
              <c:strCache>
                <c:ptCount val="121"/>
                <c:pt idx="0">
                  <c:v>2021-02-19</c:v>
                </c:pt>
                <c:pt idx="1">
                  <c:v>2021-02-23</c:v>
                </c:pt>
                <c:pt idx="2">
                  <c:v>2021-02-25</c:v>
                </c:pt>
                <c:pt idx="3">
                  <c:v>2021-03-04</c:v>
                </c:pt>
                <c:pt idx="4">
                  <c:v>2021-03-05</c:v>
                </c:pt>
                <c:pt idx="5">
                  <c:v>2021-03-10</c:v>
                </c:pt>
                <c:pt idx="6">
                  <c:v>2021-03-11</c:v>
                </c:pt>
                <c:pt idx="7">
                  <c:v>2021-03-12</c:v>
                </c:pt>
                <c:pt idx="8">
                  <c:v>2021-03-29</c:v>
                </c:pt>
                <c:pt idx="9">
                  <c:v>2021-03-30</c:v>
                </c:pt>
                <c:pt idx="10">
                  <c:v>2021-04-06</c:v>
                </c:pt>
                <c:pt idx="11">
                  <c:v>2021-04-07</c:v>
                </c:pt>
                <c:pt idx="12">
                  <c:v>2021-04-15</c:v>
                </c:pt>
                <c:pt idx="13">
                  <c:v>2021-04-20</c:v>
                </c:pt>
                <c:pt idx="14">
                  <c:v>2021-05-04</c:v>
                </c:pt>
                <c:pt idx="15">
                  <c:v>2021-05-07</c:v>
                </c:pt>
                <c:pt idx="16">
                  <c:v>2021-05-21</c:v>
                </c:pt>
                <c:pt idx="17">
                  <c:v>2021-06-01</c:v>
                </c:pt>
                <c:pt idx="18">
                  <c:v>2021-06-03</c:v>
                </c:pt>
                <c:pt idx="19">
                  <c:v>2021-06-08</c:v>
                </c:pt>
                <c:pt idx="20">
                  <c:v>2021-06-10</c:v>
                </c:pt>
                <c:pt idx="21">
                  <c:v>2021-06-11</c:v>
                </c:pt>
                <c:pt idx="22">
                  <c:v>2021-06-12</c:v>
                </c:pt>
                <c:pt idx="23">
                  <c:v>2021-06-15</c:v>
                </c:pt>
                <c:pt idx="24">
                  <c:v>2021-06-16</c:v>
                </c:pt>
                <c:pt idx="25">
                  <c:v>2021-06-17</c:v>
                </c:pt>
                <c:pt idx="26">
                  <c:v>2021-06-19</c:v>
                </c:pt>
                <c:pt idx="27">
                  <c:v>2021-06-21</c:v>
                </c:pt>
                <c:pt idx="28">
                  <c:v>2021-06-22</c:v>
                </c:pt>
                <c:pt idx="29">
                  <c:v>2021-06-23</c:v>
                </c:pt>
                <c:pt idx="30">
                  <c:v>2021-06-24</c:v>
                </c:pt>
                <c:pt idx="31">
                  <c:v>2021-06-25</c:v>
                </c:pt>
                <c:pt idx="32">
                  <c:v>2021-06-26</c:v>
                </c:pt>
                <c:pt idx="33">
                  <c:v>2021-06-29</c:v>
                </c:pt>
                <c:pt idx="34">
                  <c:v>2021-06-30</c:v>
                </c:pt>
                <c:pt idx="35">
                  <c:v>2021-07-01</c:v>
                </c:pt>
                <c:pt idx="36">
                  <c:v>2021-07-03</c:v>
                </c:pt>
                <c:pt idx="37">
                  <c:v>2021-07-06</c:v>
                </c:pt>
                <c:pt idx="38">
                  <c:v>2021-07-07</c:v>
                </c:pt>
                <c:pt idx="39">
                  <c:v>2021-07-08</c:v>
                </c:pt>
                <c:pt idx="40">
                  <c:v>2021-07-10</c:v>
                </c:pt>
                <c:pt idx="41">
                  <c:v>2021-07-12</c:v>
                </c:pt>
                <c:pt idx="42">
                  <c:v>2021-07-13</c:v>
                </c:pt>
                <c:pt idx="43">
                  <c:v>2021-07-14</c:v>
                </c:pt>
                <c:pt idx="44">
                  <c:v>2021-07-15</c:v>
                </c:pt>
                <c:pt idx="45">
                  <c:v>2021-07-16</c:v>
                </c:pt>
                <c:pt idx="46">
                  <c:v>2021-07-19</c:v>
                </c:pt>
                <c:pt idx="47">
                  <c:v>2021-07-21</c:v>
                </c:pt>
                <c:pt idx="48">
                  <c:v>2021-07-22</c:v>
                </c:pt>
                <c:pt idx="49">
                  <c:v>2021-07-23</c:v>
                </c:pt>
                <c:pt idx="50">
                  <c:v>2021-07-24</c:v>
                </c:pt>
                <c:pt idx="51">
                  <c:v>2021-07-28</c:v>
                </c:pt>
                <c:pt idx="52">
                  <c:v>2021-07-29</c:v>
                </c:pt>
                <c:pt idx="53">
                  <c:v>2021-07-31</c:v>
                </c:pt>
                <c:pt idx="54">
                  <c:v>2021-08-03</c:v>
                </c:pt>
                <c:pt idx="55">
                  <c:v>2021-08-04</c:v>
                </c:pt>
                <c:pt idx="56">
                  <c:v>2021-08-05</c:v>
                </c:pt>
                <c:pt idx="57">
                  <c:v>2021-08-06</c:v>
                </c:pt>
                <c:pt idx="58">
                  <c:v>2021-08-12</c:v>
                </c:pt>
                <c:pt idx="59">
                  <c:v>2021-08-17</c:v>
                </c:pt>
                <c:pt idx="60">
                  <c:v>2021-08-18</c:v>
                </c:pt>
                <c:pt idx="61">
                  <c:v>2021-08-19</c:v>
                </c:pt>
                <c:pt idx="62">
                  <c:v>2021-08-20</c:v>
                </c:pt>
                <c:pt idx="63">
                  <c:v>2021-08-30</c:v>
                </c:pt>
                <c:pt idx="64">
                  <c:v>2021-09-01</c:v>
                </c:pt>
                <c:pt idx="65">
                  <c:v>2021-09-02</c:v>
                </c:pt>
                <c:pt idx="66">
                  <c:v>2021-09-03</c:v>
                </c:pt>
                <c:pt idx="67">
                  <c:v>2021-09-04</c:v>
                </c:pt>
                <c:pt idx="68">
                  <c:v>2021-09-06</c:v>
                </c:pt>
                <c:pt idx="69">
                  <c:v>2021-09-08</c:v>
                </c:pt>
                <c:pt idx="70">
                  <c:v>2021-09-10</c:v>
                </c:pt>
                <c:pt idx="71">
                  <c:v>2021-09-13</c:v>
                </c:pt>
                <c:pt idx="72">
                  <c:v>2021-09-14</c:v>
                </c:pt>
                <c:pt idx="73">
                  <c:v>2021-09-15</c:v>
                </c:pt>
                <c:pt idx="74">
                  <c:v>2021-09-16</c:v>
                </c:pt>
                <c:pt idx="75">
                  <c:v>2021-09-17</c:v>
                </c:pt>
                <c:pt idx="76">
                  <c:v>2021-09-18</c:v>
                </c:pt>
                <c:pt idx="77">
                  <c:v>2021-09-20</c:v>
                </c:pt>
                <c:pt idx="78">
                  <c:v>2021-09-21</c:v>
                </c:pt>
                <c:pt idx="79">
                  <c:v>2021-09-22</c:v>
                </c:pt>
                <c:pt idx="80">
                  <c:v>2021-09-23</c:v>
                </c:pt>
                <c:pt idx="81">
                  <c:v>2021-09-24</c:v>
                </c:pt>
                <c:pt idx="82">
                  <c:v>2021-09-25</c:v>
                </c:pt>
                <c:pt idx="83">
                  <c:v>2021-09-27</c:v>
                </c:pt>
                <c:pt idx="84">
                  <c:v>2021-09-28</c:v>
                </c:pt>
                <c:pt idx="85">
                  <c:v>2021-09-29</c:v>
                </c:pt>
                <c:pt idx="86">
                  <c:v>2021-09-30</c:v>
                </c:pt>
                <c:pt idx="87">
                  <c:v>2021-10-01</c:v>
                </c:pt>
                <c:pt idx="88">
                  <c:v>2021-10-06</c:v>
                </c:pt>
                <c:pt idx="89">
                  <c:v>2021-10-11</c:v>
                </c:pt>
                <c:pt idx="90">
                  <c:v>2021-10-12</c:v>
                </c:pt>
                <c:pt idx="91">
                  <c:v>2021-10-13</c:v>
                </c:pt>
                <c:pt idx="92">
                  <c:v>2021-10-14</c:v>
                </c:pt>
                <c:pt idx="93">
                  <c:v>2021-10-15</c:v>
                </c:pt>
                <c:pt idx="94">
                  <c:v>2021-10-16</c:v>
                </c:pt>
                <c:pt idx="95">
                  <c:v>2021-10-19</c:v>
                </c:pt>
                <c:pt idx="96">
                  <c:v>2021-10-20</c:v>
                </c:pt>
                <c:pt idx="97">
                  <c:v>2021-10-26</c:v>
                </c:pt>
                <c:pt idx="98">
                  <c:v>2021-10-27</c:v>
                </c:pt>
                <c:pt idx="99">
                  <c:v>2021-10-28</c:v>
                </c:pt>
                <c:pt idx="100">
                  <c:v>2021-11-02</c:v>
                </c:pt>
                <c:pt idx="101">
                  <c:v>2021-11-03</c:v>
                </c:pt>
                <c:pt idx="102">
                  <c:v>2021-11-06</c:v>
                </c:pt>
                <c:pt idx="103">
                  <c:v>2021-11-09</c:v>
                </c:pt>
                <c:pt idx="104">
                  <c:v>2021-11-10</c:v>
                </c:pt>
                <c:pt idx="105">
                  <c:v>2021-11-12</c:v>
                </c:pt>
                <c:pt idx="106">
                  <c:v>2021-11-17</c:v>
                </c:pt>
                <c:pt idx="107">
                  <c:v>2021-11-18</c:v>
                </c:pt>
                <c:pt idx="108">
                  <c:v>2021-11-19</c:v>
                </c:pt>
                <c:pt idx="109">
                  <c:v>2021-11-23</c:v>
                </c:pt>
                <c:pt idx="110">
                  <c:v>2021-11-25</c:v>
                </c:pt>
                <c:pt idx="111">
                  <c:v>2021-11-26</c:v>
                </c:pt>
                <c:pt idx="112">
                  <c:v>2021-11-29</c:v>
                </c:pt>
                <c:pt idx="113">
                  <c:v>2021-12-03</c:v>
                </c:pt>
                <c:pt idx="114">
                  <c:v>2021-12-04</c:v>
                </c:pt>
                <c:pt idx="115">
                  <c:v>2021-12-07</c:v>
                </c:pt>
                <c:pt idx="116">
                  <c:v>2021-12-09</c:v>
                </c:pt>
                <c:pt idx="117">
                  <c:v>2021-12-11</c:v>
                </c:pt>
                <c:pt idx="118">
                  <c:v>2021-12-13</c:v>
                </c:pt>
                <c:pt idx="119">
                  <c:v>2021-12-14</c:v>
                </c:pt>
                <c:pt idx="120">
                  <c:v>% Acumulado</c:v>
                </c:pt>
              </c:strCache>
            </c:strRef>
          </c:cat>
          <c:val>
            <c:numRef>
              <c:f>'Cuadros y gráficos Lugar'!$J$436:$J$556</c:f>
              <c:numCache>
                <c:formatCode>0.0%</c:formatCode>
                <c:ptCount val="121"/>
                <c:pt idx="0">
                  <c:v>0.83953488372093021</c:v>
                </c:pt>
                <c:pt idx="1">
                  <c:v>0.89086859688195996</c:v>
                </c:pt>
                <c:pt idx="2">
                  <c:v>0.91262135922330101</c:v>
                </c:pt>
                <c:pt idx="3">
                  <c:v>0.93040293040293043</c:v>
                </c:pt>
                <c:pt idx="4">
                  <c:v>0.84067796610169487</c:v>
                </c:pt>
                <c:pt idx="5">
                  <c:v>0.86890243902439024</c:v>
                </c:pt>
                <c:pt idx="6">
                  <c:v>0.86619718309859151</c:v>
                </c:pt>
                <c:pt idx="7">
                  <c:v>0.90184049079754602</c:v>
                </c:pt>
                <c:pt idx="8">
                  <c:v>0.8527131782945736</c:v>
                </c:pt>
                <c:pt idx="9">
                  <c:v>0.92715231788079466</c:v>
                </c:pt>
                <c:pt idx="10">
                  <c:v>0.85993485342019549</c:v>
                </c:pt>
                <c:pt idx="11">
                  <c:v>0.91672498250524848</c:v>
                </c:pt>
                <c:pt idx="12">
                  <c:v>0.8516896120150188</c:v>
                </c:pt>
                <c:pt idx="13">
                  <c:v>0.86975397973950797</c:v>
                </c:pt>
                <c:pt idx="14">
                  <c:v>0.91902313624678666</c:v>
                </c:pt>
                <c:pt idx="15">
                  <c:v>0.92578986039676703</c:v>
                </c:pt>
                <c:pt idx="16">
                  <c:v>0.87845968712394706</c:v>
                </c:pt>
                <c:pt idx="17">
                  <c:v>0.80835380835380832</c:v>
                </c:pt>
                <c:pt idx="18">
                  <c:v>0.85795454545454541</c:v>
                </c:pt>
                <c:pt idx="19">
                  <c:v>0.75609756097560976</c:v>
                </c:pt>
                <c:pt idx="20">
                  <c:v>0.83498349834983498</c:v>
                </c:pt>
                <c:pt idx="21">
                  <c:v>0.76095617529880477</c:v>
                </c:pt>
                <c:pt idx="22">
                  <c:v>0.74380165289256195</c:v>
                </c:pt>
                <c:pt idx="23">
                  <c:v>0.86151079136690645</c:v>
                </c:pt>
                <c:pt idx="24">
                  <c:v>0.83535108958837767</c:v>
                </c:pt>
                <c:pt idx="25">
                  <c:v>0.82119205298013243</c:v>
                </c:pt>
                <c:pt idx="26">
                  <c:v>0.84684684684684686</c:v>
                </c:pt>
                <c:pt idx="27">
                  <c:v>0.78965517241379313</c:v>
                </c:pt>
                <c:pt idx="28">
                  <c:v>0.7875848690591658</c:v>
                </c:pt>
                <c:pt idx="29">
                  <c:v>0.77391304347826084</c:v>
                </c:pt>
                <c:pt idx="30">
                  <c:v>0.75889328063241102</c:v>
                </c:pt>
                <c:pt idx="31">
                  <c:v>0.89610389610389607</c:v>
                </c:pt>
                <c:pt idx="32">
                  <c:v>0.76470588235294112</c:v>
                </c:pt>
                <c:pt idx="33">
                  <c:v>0.83817951959544879</c:v>
                </c:pt>
                <c:pt idx="34">
                  <c:v>0.66326530612244894</c:v>
                </c:pt>
                <c:pt idx="35">
                  <c:v>0.86389413988657848</c:v>
                </c:pt>
                <c:pt idx="36">
                  <c:v>0.66190476190476188</c:v>
                </c:pt>
                <c:pt idx="37">
                  <c:v>0.80118694362017806</c:v>
                </c:pt>
                <c:pt idx="38">
                  <c:v>0.70193740685543959</c:v>
                </c:pt>
                <c:pt idx="39">
                  <c:v>0.68983957219251335</c:v>
                </c:pt>
                <c:pt idx="40">
                  <c:v>0.7429193899782135</c:v>
                </c:pt>
                <c:pt idx="41">
                  <c:v>0.80735930735930739</c:v>
                </c:pt>
                <c:pt idx="42">
                  <c:v>0.76478149100257065</c:v>
                </c:pt>
                <c:pt idx="43">
                  <c:v>0.8441558441558441</c:v>
                </c:pt>
                <c:pt idx="44">
                  <c:v>0.75308641975308643</c:v>
                </c:pt>
                <c:pt idx="45">
                  <c:v>0.88976377952755903</c:v>
                </c:pt>
                <c:pt idx="46">
                  <c:v>0.7583081570996979</c:v>
                </c:pt>
                <c:pt idx="47">
                  <c:v>0.73199329983249584</c:v>
                </c:pt>
                <c:pt idx="48">
                  <c:v>0.70186335403726707</c:v>
                </c:pt>
                <c:pt idx="49">
                  <c:v>0.75634517766497467</c:v>
                </c:pt>
                <c:pt idx="50">
                  <c:v>0.8007448789571695</c:v>
                </c:pt>
                <c:pt idx="51">
                  <c:v>0.63809523809523805</c:v>
                </c:pt>
                <c:pt idx="52">
                  <c:v>0.87354651162790697</c:v>
                </c:pt>
                <c:pt idx="53">
                  <c:v>0.71304347826086956</c:v>
                </c:pt>
                <c:pt idx="54">
                  <c:v>0.75435540069686413</c:v>
                </c:pt>
                <c:pt idx="55">
                  <c:v>0.60649819494584833</c:v>
                </c:pt>
                <c:pt idx="56">
                  <c:v>0.60240963855421692</c:v>
                </c:pt>
                <c:pt idx="57">
                  <c:v>0.73529411764705888</c:v>
                </c:pt>
                <c:pt idx="58">
                  <c:v>0.79295154185022021</c:v>
                </c:pt>
                <c:pt idx="59">
                  <c:v>0.77722152690863577</c:v>
                </c:pt>
                <c:pt idx="60">
                  <c:v>0.63179916317991636</c:v>
                </c:pt>
                <c:pt idx="61">
                  <c:v>0.64429530201342278</c:v>
                </c:pt>
                <c:pt idx="62">
                  <c:v>0.74111675126903553</c:v>
                </c:pt>
                <c:pt idx="63">
                  <c:v>0.59638554216867468</c:v>
                </c:pt>
                <c:pt idx="64">
                  <c:v>0.67291666666666672</c:v>
                </c:pt>
                <c:pt idx="65">
                  <c:v>0.76299694189602452</c:v>
                </c:pt>
                <c:pt idx="66">
                  <c:v>0.69594594594594594</c:v>
                </c:pt>
                <c:pt idx="67">
                  <c:v>0.69444444444444442</c:v>
                </c:pt>
                <c:pt idx="68">
                  <c:v>0.663768115942029</c:v>
                </c:pt>
                <c:pt idx="69">
                  <c:v>0.73657289002557547</c:v>
                </c:pt>
                <c:pt idx="70">
                  <c:v>0.82706766917293228</c:v>
                </c:pt>
                <c:pt idx="71">
                  <c:v>0.61428571428571432</c:v>
                </c:pt>
                <c:pt idx="72">
                  <c:v>0.74011299435028244</c:v>
                </c:pt>
                <c:pt idx="73">
                  <c:v>0.6741071428571429</c:v>
                </c:pt>
                <c:pt idx="74">
                  <c:v>0.6203319502074689</c:v>
                </c:pt>
                <c:pt idx="75">
                  <c:v>0.76551724137931032</c:v>
                </c:pt>
                <c:pt idx="76">
                  <c:v>0.56079027355623101</c:v>
                </c:pt>
                <c:pt idx="77">
                  <c:v>0.58912386706948638</c:v>
                </c:pt>
                <c:pt idx="78">
                  <c:v>0.66666666666666663</c:v>
                </c:pt>
                <c:pt idx="79">
                  <c:v>0.5955056179775281</c:v>
                </c:pt>
                <c:pt idx="80">
                  <c:v>0.66666666666666663</c:v>
                </c:pt>
                <c:pt idx="81">
                  <c:v>0.71002386634844872</c:v>
                </c:pt>
                <c:pt idx="82">
                  <c:v>0.68103448275862066</c:v>
                </c:pt>
                <c:pt idx="83">
                  <c:v>0.5679012345679012</c:v>
                </c:pt>
                <c:pt idx="84">
                  <c:v>0.67647058823529416</c:v>
                </c:pt>
                <c:pt idx="85">
                  <c:v>0.57293868921775903</c:v>
                </c:pt>
                <c:pt idx="86">
                  <c:v>0.76884422110552764</c:v>
                </c:pt>
                <c:pt idx="87">
                  <c:v>0.71039603960396036</c:v>
                </c:pt>
                <c:pt idx="88">
                  <c:v>0.73786407766990292</c:v>
                </c:pt>
                <c:pt idx="89">
                  <c:v>0.48898678414096919</c:v>
                </c:pt>
                <c:pt idx="90">
                  <c:v>0.7511363636363636</c:v>
                </c:pt>
                <c:pt idx="91">
                  <c:v>0.88047808764940239</c:v>
                </c:pt>
                <c:pt idx="92">
                  <c:v>0.72700296735905046</c:v>
                </c:pt>
                <c:pt idx="93">
                  <c:v>0.44827586206896552</c:v>
                </c:pt>
                <c:pt idx="94">
                  <c:v>0.54813359528487227</c:v>
                </c:pt>
                <c:pt idx="95">
                  <c:v>0.70512820512820518</c:v>
                </c:pt>
                <c:pt idx="96">
                  <c:v>0.74285714285714288</c:v>
                </c:pt>
                <c:pt idx="97">
                  <c:v>0.59090909090909094</c:v>
                </c:pt>
                <c:pt idx="98">
                  <c:v>0.73309608540925264</c:v>
                </c:pt>
                <c:pt idx="99">
                  <c:v>0.92</c:v>
                </c:pt>
                <c:pt idx="100">
                  <c:v>0.58980301274623403</c:v>
                </c:pt>
                <c:pt idx="101">
                  <c:v>0.52083333333333337</c:v>
                </c:pt>
                <c:pt idx="102">
                  <c:v>0.74619289340101524</c:v>
                </c:pt>
                <c:pt idx="103">
                  <c:v>0.52652259332023577</c:v>
                </c:pt>
                <c:pt idx="104">
                  <c:v>0.65040650406504064</c:v>
                </c:pt>
                <c:pt idx="105">
                  <c:v>0.69372693726937273</c:v>
                </c:pt>
                <c:pt idx="106">
                  <c:v>0.63934426229508201</c:v>
                </c:pt>
                <c:pt idx="107">
                  <c:v>0.703125</c:v>
                </c:pt>
                <c:pt idx="108">
                  <c:v>0.76076555023923442</c:v>
                </c:pt>
                <c:pt idx="109">
                  <c:v>0.55555555555555558</c:v>
                </c:pt>
                <c:pt idx="110">
                  <c:v>0.65669014084507038</c:v>
                </c:pt>
                <c:pt idx="111">
                  <c:v>0.4349775784753363</c:v>
                </c:pt>
                <c:pt idx="112">
                  <c:v>0.64055299539170507</c:v>
                </c:pt>
                <c:pt idx="113">
                  <c:v>0.60738255033557043</c:v>
                </c:pt>
                <c:pt idx="114">
                  <c:v>0.68842105263157893</c:v>
                </c:pt>
                <c:pt idx="115">
                  <c:v>0.47619047619047616</c:v>
                </c:pt>
                <c:pt idx="116">
                  <c:v>0.66034482758620694</c:v>
                </c:pt>
                <c:pt idx="117">
                  <c:v>0.69931034482758625</c:v>
                </c:pt>
                <c:pt idx="118">
                  <c:v>0.47843137254901963</c:v>
                </c:pt>
                <c:pt idx="119">
                  <c:v>0.59880239520958078</c:v>
                </c:pt>
                <c:pt idx="120">
                  <c:v>0.76718198899034185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98-4445-9C3F-F91AF167C300}"/>
            </c:ext>
          </c:extLst>
        </c:ser>
        <c:ser>
          <c:idx val="1"/>
          <c:order val="1"/>
          <c:tx>
            <c:strRef>
              <c:f>'Cuadros y gráficos Lugar'!$K$435</c:f>
              <c:strCache>
                <c:ptCount val="1"/>
                <c:pt idx="0">
                  <c:v>% Tapabocas mal puesto</c:v>
                </c:pt>
              </c:strCache>
            </c:strRef>
          </c:tx>
          <c:spPr>
            <a:ln w="22225" cap="rnd">
              <a:solidFill>
                <a:srgbClr val="00206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002060"/>
              </a:solidFill>
              <a:ln w="9525">
                <a:noFill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'Cuadros y gráficos Lugar'!$C$436:$C$556</c:f>
              <c:strCache>
                <c:ptCount val="121"/>
                <c:pt idx="0">
                  <c:v>2021-02-19</c:v>
                </c:pt>
                <c:pt idx="1">
                  <c:v>2021-02-23</c:v>
                </c:pt>
                <c:pt idx="2">
                  <c:v>2021-02-25</c:v>
                </c:pt>
                <c:pt idx="3">
                  <c:v>2021-03-04</c:v>
                </c:pt>
                <c:pt idx="4">
                  <c:v>2021-03-05</c:v>
                </c:pt>
                <c:pt idx="5">
                  <c:v>2021-03-10</c:v>
                </c:pt>
                <c:pt idx="6">
                  <c:v>2021-03-11</c:v>
                </c:pt>
                <c:pt idx="7">
                  <c:v>2021-03-12</c:v>
                </c:pt>
                <c:pt idx="8">
                  <c:v>2021-03-29</c:v>
                </c:pt>
                <c:pt idx="9">
                  <c:v>2021-03-30</c:v>
                </c:pt>
                <c:pt idx="10">
                  <c:v>2021-04-06</c:v>
                </c:pt>
                <c:pt idx="11">
                  <c:v>2021-04-07</c:v>
                </c:pt>
                <c:pt idx="12">
                  <c:v>2021-04-15</c:v>
                </c:pt>
                <c:pt idx="13">
                  <c:v>2021-04-20</c:v>
                </c:pt>
                <c:pt idx="14">
                  <c:v>2021-05-04</c:v>
                </c:pt>
                <c:pt idx="15">
                  <c:v>2021-05-07</c:v>
                </c:pt>
                <c:pt idx="16">
                  <c:v>2021-05-21</c:v>
                </c:pt>
                <c:pt idx="17">
                  <c:v>2021-06-01</c:v>
                </c:pt>
                <c:pt idx="18">
                  <c:v>2021-06-03</c:v>
                </c:pt>
                <c:pt idx="19">
                  <c:v>2021-06-08</c:v>
                </c:pt>
                <c:pt idx="20">
                  <c:v>2021-06-10</c:v>
                </c:pt>
                <c:pt idx="21">
                  <c:v>2021-06-11</c:v>
                </c:pt>
                <c:pt idx="22">
                  <c:v>2021-06-12</c:v>
                </c:pt>
                <c:pt idx="23">
                  <c:v>2021-06-15</c:v>
                </c:pt>
                <c:pt idx="24">
                  <c:v>2021-06-16</c:v>
                </c:pt>
                <c:pt idx="25">
                  <c:v>2021-06-17</c:v>
                </c:pt>
                <c:pt idx="26">
                  <c:v>2021-06-19</c:v>
                </c:pt>
                <c:pt idx="27">
                  <c:v>2021-06-21</c:v>
                </c:pt>
                <c:pt idx="28">
                  <c:v>2021-06-22</c:v>
                </c:pt>
                <c:pt idx="29">
                  <c:v>2021-06-23</c:v>
                </c:pt>
                <c:pt idx="30">
                  <c:v>2021-06-24</c:v>
                </c:pt>
                <c:pt idx="31">
                  <c:v>2021-06-25</c:v>
                </c:pt>
                <c:pt idx="32">
                  <c:v>2021-06-26</c:v>
                </c:pt>
                <c:pt idx="33">
                  <c:v>2021-06-29</c:v>
                </c:pt>
                <c:pt idx="34">
                  <c:v>2021-06-30</c:v>
                </c:pt>
                <c:pt idx="35">
                  <c:v>2021-07-01</c:v>
                </c:pt>
                <c:pt idx="36">
                  <c:v>2021-07-03</c:v>
                </c:pt>
                <c:pt idx="37">
                  <c:v>2021-07-06</c:v>
                </c:pt>
                <c:pt idx="38">
                  <c:v>2021-07-07</c:v>
                </c:pt>
                <c:pt idx="39">
                  <c:v>2021-07-08</c:v>
                </c:pt>
                <c:pt idx="40">
                  <c:v>2021-07-10</c:v>
                </c:pt>
                <c:pt idx="41">
                  <c:v>2021-07-12</c:v>
                </c:pt>
                <c:pt idx="42">
                  <c:v>2021-07-13</c:v>
                </c:pt>
                <c:pt idx="43">
                  <c:v>2021-07-14</c:v>
                </c:pt>
                <c:pt idx="44">
                  <c:v>2021-07-15</c:v>
                </c:pt>
                <c:pt idx="45">
                  <c:v>2021-07-16</c:v>
                </c:pt>
                <c:pt idx="46">
                  <c:v>2021-07-19</c:v>
                </c:pt>
                <c:pt idx="47">
                  <c:v>2021-07-21</c:v>
                </c:pt>
                <c:pt idx="48">
                  <c:v>2021-07-22</c:v>
                </c:pt>
                <c:pt idx="49">
                  <c:v>2021-07-23</c:v>
                </c:pt>
                <c:pt idx="50">
                  <c:v>2021-07-24</c:v>
                </c:pt>
                <c:pt idx="51">
                  <c:v>2021-07-28</c:v>
                </c:pt>
                <c:pt idx="52">
                  <c:v>2021-07-29</c:v>
                </c:pt>
                <c:pt idx="53">
                  <c:v>2021-07-31</c:v>
                </c:pt>
                <c:pt idx="54">
                  <c:v>2021-08-03</c:v>
                </c:pt>
                <c:pt idx="55">
                  <c:v>2021-08-04</c:v>
                </c:pt>
                <c:pt idx="56">
                  <c:v>2021-08-05</c:v>
                </c:pt>
                <c:pt idx="57">
                  <c:v>2021-08-06</c:v>
                </c:pt>
                <c:pt idx="58">
                  <c:v>2021-08-12</c:v>
                </c:pt>
                <c:pt idx="59">
                  <c:v>2021-08-17</c:v>
                </c:pt>
                <c:pt idx="60">
                  <c:v>2021-08-18</c:v>
                </c:pt>
                <c:pt idx="61">
                  <c:v>2021-08-19</c:v>
                </c:pt>
                <c:pt idx="62">
                  <c:v>2021-08-20</c:v>
                </c:pt>
                <c:pt idx="63">
                  <c:v>2021-08-30</c:v>
                </c:pt>
                <c:pt idx="64">
                  <c:v>2021-09-01</c:v>
                </c:pt>
                <c:pt idx="65">
                  <c:v>2021-09-02</c:v>
                </c:pt>
                <c:pt idx="66">
                  <c:v>2021-09-03</c:v>
                </c:pt>
                <c:pt idx="67">
                  <c:v>2021-09-04</c:v>
                </c:pt>
                <c:pt idx="68">
                  <c:v>2021-09-06</c:v>
                </c:pt>
                <c:pt idx="69">
                  <c:v>2021-09-08</c:v>
                </c:pt>
                <c:pt idx="70">
                  <c:v>2021-09-10</c:v>
                </c:pt>
                <c:pt idx="71">
                  <c:v>2021-09-13</c:v>
                </c:pt>
                <c:pt idx="72">
                  <c:v>2021-09-14</c:v>
                </c:pt>
                <c:pt idx="73">
                  <c:v>2021-09-15</c:v>
                </c:pt>
                <c:pt idx="74">
                  <c:v>2021-09-16</c:v>
                </c:pt>
                <c:pt idx="75">
                  <c:v>2021-09-17</c:v>
                </c:pt>
                <c:pt idx="76">
                  <c:v>2021-09-18</c:v>
                </c:pt>
                <c:pt idx="77">
                  <c:v>2021-09-20</c:v>
                </c:pt>
                <c:pt idx="78">
                  <c:v>2021-09-21</c:v>
                </c:pt>
                <c:pt idx="79">
                  <c:v>2021-09-22</c:v>
                </c:pt>
                <c:pt idx="80">
                  <c:v>2021-09-23</c:v>
                </c:pt>
                <c:pt idx="81">
                  <c:v>2021-09-24</c:v>
                </c:pt>
                <c:pt idx="82">
                  <c:v>2021-09-25</c:v>
                </c:pt>
                <c:pt idx="83">
                  <c:v>2021-09-27</c:v>
                </c:pt>
                <c:pt idx="84">
                  <c:v>2021-09-28</c:v>
                </c:pt>
                <c:pt idx="85">
                  <c:v>2021-09-29</c:v>
                </c:pt>
                <c:pt idx="86">
                  <c:v>2021-09-30</c:v>
                </c:pt>
                <c:pt idx="87">
                  <c:v>2021-10-01</c:v>
                </c:pt>
                <c:pt idx="88">
                  <c:v>2021-10-06</c:v>
                </c:pt>
                <c:pt idx="89">
                  <c:v>2021-10-11</c:v>
                </c:pt>
                <c:pt idx="90">
                  <c:v>2021-10-12</c:v>
                </c:pt>
                <c:pt idx="91">
                  <c:v>2021-10-13</c:v>
                </c:pt>
                <c:pt idx="92">
                  <c:v>2021-10-14</c:v>
                </c:pt>
                <c:pt idx="93">
                  <c:v>2021-10-15</c:v>
                </c:pt>
                <c:pt idx="94">
                  <c:v>2021-10-16</c:v>
                </c:pt>
                <c:pt idx="95">
                  <c:v>2021-10-19</c:v>
                </c:pt>
                <c:pt idx="96">
                  <c:v>2021-10-20</c:v>
                </c:pt>
                <c:pt idx="97">
                  <c:v>2021-10-26</c:v>
                </c:pt>
                <c:pt idx="98">
                  <c:v>2021-10-27</c:v>
                </c:pt>
                <c:pt idx="99">
                  <c:v>2021-10-28</c:v>
                </c:pt>
                <c:pt idx="100">
                  <c:v>2021-11-02</c:v>
                </c:pt>
                <c:pt idx="101">
                  <c:v>2021-11-03</c:v>
                </c:pt>
                <c:pt idx="102">
                  <c:v>2021-11-06</c:v>
                </c:pt>
                <c:pt idx="103">
                  <c:v>2021-11-09</c:v>
                </c:pt>
                <c:pt idx="104">
                  <c:v>2021-11-10</c:v>
                </c:pt>
                <c:pt idx="105">
                  <c:v>2021-11-12</c:v>
                </c:pt>
                <c:pt idx="106">
                  <c:v>2021-11-17</c:v>
                </c:pt>
                <c:pt idx="107">
                  <c:v>2021-11-18</c:v>
                </c:pt>
                <c:pt idx="108">
                  <c:v>2021-11-19</c:v>
                </c:pt>
                <c:pt idx="109">
                  <c:v>2021-11-23</c:v>
                </c:pt>
                <c:pt idx="110">
                  <c:v>2021-11-25</c:v>
                </c:pt>
                <c:pt idx="111">
                  <c:v>2021-11-26</c:v>
                </c:pt>
                <c:pt idx="112">
                  <c:v>2021-11-29</c:v>
                </c:pt>
                <c:pt idx="113">
                  <c:v>2021-12-03</c:v>
                </c:pt>
                <c:pt idx="114">
                  <c:v>2021-12-04</c:v>
                </c:pt>
                <c:pt idx="115">
                  <c:v>2021-12-07</c:v>
                </c:pt>
                <c:pt idx="116">
                  <c:v>2021-12-09</c:v>
                </c:pt>
                <c:pt idx="117">
                  <c:v>2021-12-11</c:v>
                </c:pt>
                <c:pt idx="118">
                  <c:v>2021-12-13</c:v>
                </c:pt>
                <c:pt idx="119">
                  <c:v>2021-12-14</c:v>
                </c:pt>
                <c:pt idx="120">
                  <c:v>% Acumulado</c:v>
                </c:pt>
              </c:strCache>
            </c:strRef>
          </c:cat>
          <c:val>
            <c:numRef>
              <c:f>'Cuadros y gráficos Lugar'!$K$436:$K$556</c:f>
              <c:numCache>
                <c:formatCode>0.0%</c:formatCode>
                <c:ptCount val="121"/>
                <c:pt idx="0">
                  <c:v>0.1558139534883721</c:v>
                </c:pt>
                <c:pt idx="1">
                  <c:v>0.10244988864142539</c:v>
                </c:pt>
                <c:pt idx="2">
                  <c:v>8.3495145631067955E-2</c:v>
                </c:pt>
                <c:pt idx="3">
                  <c:v>6.6666666666666666E-2</c:v>
                </c:pt>
                <c:pt idx="4">
                  <c:v>0.14915254237288136</c:v>
                </c:pt>
                <c:pt idx="5">
                  <c:v>0.12652439024390244</c:v>
                </c:pt>
                <c:pt idx="6">
                  <c:v>0.12394366197183099</c:v>
                </c:pt>
                <c:pt idx="7">
                  <c:v>9.815950920245399E-2</c:v>
                </c:pt>
                <c:pt idx="8">
                  <c:v>0.14728682170542637</c:v>
                </c:pt>
                <c:pt idx="9">
                  <c:v>6.6225165562913912E-2</c:v>
                </c:pt>
                <c:pt idx="10">
                  <c:v>0.13289902280130292</c:v>
                </c:pt>
                <c:pt idx="11">
                  <c:v>7.9776067179846047E-2</c:v>
                </c:pt>
                <c:pt idx="12">
                  <c:v>0.13454317897371715</c:v>
                </c:pt>
                <c:pt idx="13">
                  <c:v>0.11722141823444283</c:v>
                </c:pt>
                <c:pt idx="14">
                  <c:v>7.9691516709511565E-2</c:v>
                </c:pt>
                <c:pt idx="15">
                  <c:v>7.274063188831742E-2</c:v>
                </c:pt>
                <c:pt idx="16">
                  <c:v>0.11793020457280386</c:v>
                </c:pt>
                <c:pt idx="17">
                  <c:v>0.12039312039312039</c:v>
                </c:pt>
                <c:pt idx="18">
                  <c:v>0.10227272727272728</c:v>
                </c:pt>
                <c:pt idx="19">
                  <c:v>0.18699186991869918</c:v>
                </c:pt>
                <c:pt idx="20">
                  <c:v>0.15291529152915292</c:v>
                </c:pt>
                <c:pt idx="21">
                  <c:v>0.14741035856573706</c:v>
                </c:pt>
                <c:pt idx="22">
                  <c:v>0.16942148760330578</c:v>
                </c:pt>
                <c:pt idx="23">
                  <c:v>0.12410071942446044</c:v>
                </c:pt>
                <c:pt idx="24">
                  <c:v>0.13559322033898305</c:v>
                </c:pt>
                <c:pt idx="25">
                  <c:v>0.14569536423841059</c:v>
                </c:pt>
                <c:pt idx="26">
                  <c:v>0.12612612612612611</c:v>
                </c:pt>
                <c:pt idx="27">
                  <c:v>0.1793103448275862</c:v>
                </c:pt>
                <c:pt idx="28">
                  <c:v>0.20174587778855479</c:v>
                </c:pt>
                <c:pt idx="29">
                  <c:v>0.18260869565217391</c:v>
                </c:pt>
                <c:pt idx="30">
                  <c:v>0.22134387351778656</c:v>
                </c:pt>
                <c:pt idx="31">
                  <c:v>9.4619666048237475E-2</c:v>
                </c:pt>
                <c:pt idx="32">
                  <c:v>0.18487394957983194</c:v>
                </c:pt>
                <c:pt idx="33">
                  <c:v>0.13400758533501897</c:v>
                </c:pt>
                <c:pt idx="34">
                  <c:v>0.2857142857142857</c:v>
                </c:pt>
                <c:pt idx="35">
                  <c:v>0.11720226843100189</c:v>
                </c:pt>
                <c:pt idx="36">
                  <c:v>0.31428571428571428</c:v>
                </c:pt>
                <c:pt idx="37">
                  <c:v>0.16320474777448071</c:v>
                </c:pt>
                <c:pt idx="38">
                  <c:v>0.28464977645305511</c:v>
                </c:pt>
                <c:pt idx="39">
                  <c:v>0.28342245989304815</c:v>
                </c:pt>
                <c:pt idx="40">
                  <c:v>0.22766884531590414</c:v>
                </c:pt>
                <c:pt idx="41">
                  <c:v>0.18398268398268397</c:v>
                </c:pt>
                <c:pt idx="42">
                  <c:v>0.2210796915167095</c:v>
                </c:pt>
                <c:pt idx="43">
                  <c:v>0.15151515151515152</c:v>
                </c:pt>
                <c:pt idx="44">
                  <c:v>0.22427983539094651</c:v>
                </c:pt>
                <c:pt idx="45">
                  <c:v>8.1364829396325458E-2</c:v>
                </c:pt>
                <c:pt idx="46">
                  <c:v>0.21450151057401812</c:v>
                </c:pt>
                <c:pt idx="47">
                  <c:v>0.21943048576214405</c:v>
                </c:pt>
                <c:pt idx="48">
                  <c:v>0.27950310559006208</c:v>
                </c:pt>
                <c:pt idx="49">
                  <c:v>0.21319796954314721</c:v>
                </c:pt>
                <c:pt idx="50">
                  <c:v>0.18808193668528864</c:v>
                </c:pt>
                <c:pt idx="51">
                  <c:v>0.33333333333333331</c:v>
                </c:pt>
                <c:pt idx="52">
                  <c:v>0.10465116279069768</c:v>
                </c:pt>
                <c:pt idx="53">
                  <c:v>0.25217391304347825</c:v>
                </c:pt>
                <c:pt idx="54">
                  <c:v>0.22822299651567945</c:v>
                </c:pt>
                <c:pt idx="55">
                  <c:v>0.34296028880866425</c:v>
                </c:pt>
                <c:pt idx="56">
                  <c:v>0.36746987951807231</c:v>
                </c:pt>
                <c:pt idx="57">
                  <c:v>0.20915032679738563</c:v>
                </c:pt>
                <c:pt idx="58">
                  <c:v>0.1762114537444934</c:v>
                </c:pt>
                <c:pt idx="59">
                  <c:v>0.1964956195244055</c:v>
                </c:pt>
                <c:pt idx="60">
                  <c:v>0.33891213389121339</c:v>
                </c:pt>
                <c:pt idx="61">
                  <c:v>0.28187919463087246</c:v>
                </c:pt>
                <c:pt idx="62">
                  <c:v>0.22588832487309646</c:v>
                </c:pt>
                <c:pt idx="63">
                  <c:v>0.37048192771084337</c:v>
                </c:pt>
                <c:pt idx="64">
                  <c:v>0.28749999999999998</c:v>
                </c:pt>
                <c:pt idx="65">
                  <c:v>0.21865443425076453</c:v>
                </c:pt>
                <c:pt idx="66">
                  <c:v>0.28378378378378377</c:v>
                </c:pt>
                <c:pt idx="67">
                  <c:v>0.28086419753086422</c:v>
                </c:pt>
                <c:pt idx="68">
                  <c:v>0.24347826086956523</c:v>
                </c:pt>
                <c:pt idx="69">
                  <c:v>0.23785166240409208</c:v>
                </c:pt>
                <c:pt idx="70">
                  <c:v>0.15639097744360902</c:v>
                </c:pt>
                <c:pt idx="71">
                  <c:v>0.34285714285714286</c:v>
                </c:pt>
                <c:pt idx="72">
                  <c:v>0.21892655367231639</c:v>
                </c:pt>
                <c:pt idx="73">
                  <c:v>0.2857142857142857</c:v>
                </c:pt>
                <c:pt idx="74">
                  <c:v>0.33195020746887965</c:v>
                </c:pt>
                <c:pt idx="75">
                  <c:v>0.17586206896551723</c:v>
                </c:pt>
                <c:pt idx="76">
                  <c:v>0.37386018237082069</c:v>
                </c:pt>
                <c:pt idx="77">
                  <c:v>0.35800604229607252</c:v>
                </c:pt>
                <c:pt idx="78">
                  <c:v>0.28603603603603606</c:v>
                </c:pt>
                <c:pt idx="79">
                  <c:v>0.38202247191011235</c:v>
                </c:pt>
                <c:pt idx="80">
                  <c:v>0.32098765432098764</c:v>
                </c:pt>
                <c:pt idx="81">
                  <c:v>0.26014319809069214</c:v>
                </c:pt>
                <c:pt idx="82">
                  <c:v>0.29310344827586204</c:v>
                </c:pt>
                <c:pt idx="83">
                  <c:v>0.39660493827160492</c:v>
                </c:pt>
                <c:pt idx="84">
                  <c:v>0.23529411764705882</c:v>
                </c:pt>
                <c:pt idx="85">
                  <c:v>0.34143763213530653</c:v>
                </c:pt>
                <c:pt idx="86">
                  <c:v>0.16834170854271358</c:v>
                </c:pt>
                <c:pt idx="87">
                  <c:v>0.21782178217821782</c:v>
                </c:pt>
                <c:pt idx="88">
                  <c:v>0.24271844660194175</c:v>
                </c:pt>
                <c:pt idx="89">
                  <c:v>0.3964757709251101</c:v>
                </c:pt>
                <c:pt idx="90">
                  <c:v>0.21704545454545454</c:v>
                </c:pt>
                <c:pt idx="91">
                  <c:v>0.10756972111553785</c:v>
                </c:pt>
                <c:pt idx="92">
                  <c:v>0.24629080118694363</c:v>
                </c:pt>
                <c:pt idx="93">
                  <c:v>0.34482758620689657</c:v>
                </c:pt>
                <c:pt idx="94">
                  <c:v>0.37622789783889982</c:v>
                </c:pt>
                <c:pt idx="95">
                  <c:v>0.26282051282051283</c:v>
                </c:pt>
                <c:pt idx="96">
                  <c:v>0.21269841269841269</c:v>
                </c:pt>
                <c:pt idx="97">
                  <c:v>0.31818181818181818</c:v>
                </c:pt>
                <c:pt idx="98">
                  <c:v>0.25622775800711745</c:v>
                </c:pt>
                <c:pt idx="99">
                  <c:v>6.8571428571428575E-2</c:v>
                </c:pt>
                <c:pt idx="100">
                  <c:v>0.34994206257242177</c:v>
                </c:pt>
                <c:pt idx="101">
                  <c:v>0.39351851851851855</c:v>
                </c:pt>
                <c:pt idx="102">
                  <c:v>0.21573604060913706</c:v>
                </c:pt>
                <c:pt idx="103">
                  <c:v>0.43025540275049118</c:v>
                </c:pt>
                <c:pt idx="104">
                  <c:v>0.29268292682926828</c:v>
                </c:pt>
                <c:pt idx="105">
                  <c:v>0.25092250922509224</c:v>
                </c:pt>
                <c:pt idx="106">
                  <c:v>0.24590163934426229</c:v>
                </c:pt>
                <c:pt idx="107">
                  <c:v>0.25</c:v>
                </c:pt>
                <c:pt idx="108">
                  <c:v>0.19138755980861244</c:v>
                </c:pt>
                <c:pt idx="109">
                  <c:v>0.40476190476190477</c:v>
                </c:pt>
                <c:pt idx="110">
                  <c:v>0.32218309859154931</c:v>
                </c:pt>
                <c:pt idx="111">
                  <c:v>0.48878923766816146</c:v>
                </c:pt>
                <c:pt idx="112">
                  <c:v>0.32258064516129031</c:v>
                </c:pt>
                <c:pt idx="113">
                  <c:v>0.31543624161073824</c:v>
                </c:pt>
                <c:pt idx="114">
                  <c:v>0.27578947368421053</c:v>
                </c:pt>
                <c:pt idx="115">
                  <c:v>0.40476190476190477</c:v>
                </c:pt>
                <c:pt idx="116">
                  <c:v>0.26896551724137929</c:v>
                </c:pt>
                <c:pt idx="117">
                  <c:v>0.2413793103448276</c:v>
                </c:pt>
                <c:pt idx="118">
                  <c:v>0.42352941176470588</c:v>
                </c:pt>
                <c:pt idx="119">
                  <c:v>0.3592814371257485</c:v>
                </c:pt>
                <c:pt idx="120">
                  <c:v>0.20364571315555263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98-4445-9C3F-F91AF167C300}"/>
            </c:ext>
          </c:extLst>
        </c:ser>
        <c:ser>
          <c:idx val="2"/>
          <c:order val="2"/>
          <c:tx>
            <c:strRef>
              <c:f>'Cuadros y gráficos Lugar'!$L$435</c:f>
              <c:strCache>
                <c:ptCount val="1"/>
                <c:pt idx="0">
                  <c:v>% Sin tapabocas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rgbClr val="FF0000">
                  <a:alpha val="66000"/>
                </a:srgbClr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'Cuadros y gráficos Lugar'!$C$436:$C$556</c:f>
              <c:strCache>
                <c:ptCount val="121"/>
                <c:pt idx="0">
                  <c:v>2021-02-19</c:v>
                </c:pt>
                <c:pt idx="1">
                  <c:v>2021-02-23</c:v>
                </c:pt>
                <c:pt idx="2">
                  <c:v>2021-02-25</c:v>
                </c:pt>
                <c:pt idx="3">
                  <c:v>2021-03-04</c:v>
                </c:pt>
                <c:pt idx="4">
                  <c:v>2021-03-05</c:v>
                </c:pt>
                <c:pt idx="5">
                  <c:v>2021-03-10</c:v>
                </c:pt>
                <c:pt idx="6">
                  <c:v>2021-03-11</c:v>
                </c:pt>
                <c:pt idx="7">
                  <c:v>2021-03-12</c:v>
                </c:pt>
                <c:pt idx="8">
                  <c:v>2021-03-29</c:v>
                </c:pt>
                <c:pt idx="9">
                  <c:v>2021-03-30</c:v>
                </c:pt>
                <c:pt idx="10">
                  <c:v>2021-04-06</c:v>
                </c:pt>
                <c:pt idx="11">
                  <c:v>2021-04-07</c:v>
                </c:pt>
                <c:pt idx="12">
                  <c:v>2021-04-15</c:v>
                </c:pt>
                <c:pt idx="13">
                  <c:v>2021-04-20</c:v>
                </c:pt>
                <c:pt idx="14">
                  <c:v>2021-05-04</c:v>
                </c:pt>
                <c:pt idx="15">
                  <c:v>2021-05-07</c:v>
                </c:pt>
                <c:pt idx="16">
                  <c:v>2021-05-21</c:v>
                </c:pt>
                <c:pt idx="17">
                  <c:v>2021-06-01</c:v>
                </c:pt>
                <c:pt idx="18">
                  <c:v>2021-06-03</c:v>
                </c:pt>
                <c:pt idx="19">
                  <c:v>2021-06-08</c:v>
                </c:pt>
                <c:pt idx="20">
                  <c:v>2021-06-10</c:v>
                </c:pt>
                <c:pt idx="21">
                  <c:v>2021-06-11</c:v>
                </c:pt>
                <c:pt idx="22">
                  <c:v>2021-06-12</c:v>
                </c:pt>
                <c:pt idx="23">
                  <c:v>2021-06-15</c:v>
                </c:pt>
                <c:pt idx="24">
                  <c:v>2021-06-16</c:v>
                </c:pt>
                <c:pt idx="25">
                  <c:v>2021-06-17</c:v>
                </c:pt>
                <c:pt idx="26">
                  <c:v>2021-06-19</c:v>
                </c:pt>
                <c:pt idx="27">
                  <c:v>2021-06-21</c:v>
                </c:pt>
                <c:pt idx="28">
                  <c:v>2021-06-22</c:v>
                </c:pt>
                <c:pt idx="29">
                  <c:v>2021-06-23</c:v>
                </c:pt>
                <c:pt idx="30">
                  <c:v>2021-06-24</c:v>
                </c:pt>
                <c:pt idx="31">
                  <c:v>2021-06-25</c:v>
                </c:pt>
                <c:pt idx="32">
                  <c:v>2021-06-26</c:v>
                </c:pt>
                <c:pt idx="33">
                  <c:v>2021-06-29</c:v>
                </c:pt>
                <c:pt idx="34">
                  <c:v>2021-06-30</c:v>
                </c:pt>
                <c:pt idx="35">
                  <c:v>2021-07-01</c:v>
                </c:pt>
                <c:pt idx="36">
                  <c:v>2021-07-03</c:v>
                </c:pt>
                <c:pt idx="37">
                  <c:v>2021-07-06</c:v>
                </c:pt>
                <c:pt idx="38">
                  <c:v>2021-07-07</c:v>
                </c:pt>
                <c:pt idx="39">
                  <c:v>2021-07-08</c:v>
                </c:pt>
                <c:pt idx="40">
                  <c:v>2021-07-10</c:v>
                </c:pt>
                <c:pt idx="41">
                  <c:v>2021-07-12</c:v>
                </c:pt>
                <c:pt idx="42">
                  <c:v>2021-07-13</c:v>
                </c:pt>
                <c:pt idx="43">
                  <c:v>2021-07-14</c:v>
                </c:pt>
                <c:pt idx="44">
                  <c:v>2021-07-15</c:v>
                </c:pt>
                <c:pt idx="45">
                  <c:v>2021-07-16</c:v>
                </c:pt>
                <c:pt idx="46">
                  <c:v>2021-07-19</c:v>
                </c:pt>
                <c:pt idx="47">
                  <c:v>2021-07-21</c:v>
                </c:pt>
                <c:pt idx="48">
                  <c:v>2021-07-22</c:v>
                </c:pt>
                <c:pt idx="49">
                  <c:v>2021-07-23</c:v>
                </c:pt>
                <c:pt idx="50">
                  <c:v>2021-07-24</c:v>
                </c:pt>
                <c:pt idx="51">
                  <c:v>2021-07-28</c:v>
                </c:pt>
                <c:pt idx="52">
                  <c:v>2021-07-29</c:v>
                </c:pt>
                <c:pt idx="53">
                  <c:v>2021-07-31</c:v>
                </c:pt>
                <c:pt idx="54">
                  <c:v>2021-08-03</c:v>
                </c:pt>
                <c:pt idx="55">
                  <c:v>2021-08-04</c:v>
                </c:pt>
                <c:pt idx="56">
                  <c:v>2021-08-05</c:v>
                </c:pt>
                <c:pt idx="57">
                  <c:v>2021-08-06</c:v>
                </c:pt>
                <c:pt idx="58">
                  <c:v>2021-08-12</c:v>
                </c:pt>
                <c:pt idx="59">
                  <c:v>2021-08-17</c:v>
                </c:pt>
                <c:pt idx="60">
                  <c:v>2021-08-18</c:v>
                </c:pt>
                <c:pt idx="61">
                  <c:v>2021-08-19</c:v>
                </c:pt>
                <c:pt idx="62">
                  <c:v>2021-08-20</c:v>
                </c:pt>
                <c:pt idx="63">
                  <c:v>2021-08-30</c:v>
                </c:pt>
                <c:pt idx="64">
                  <c:v>2021-09-01</c:v>
                </c:pt>
                <c:pt idx="65">
                  <c:v>2021-09-02</c:v>
                </c:pt>
                <c:pt idx="66">
                  <c:v>2021-09-03</c:v>
                </c:pt>
                <c:pt idx="67">
                  <c:v>2021-09-04</c:v>
                </c:pt>
                <c:pt idx="68">
                  <c:v>2021-09-06</c:v>
                </c:pt>
                <c:pt idx="69">
                  <c:v>2021-09-08</c:v>
                </c:pt>
                <c:pt idx="70">
                  <c:v>2021-09-10</c:v>
                </c:pt>
                <c:pt idx="71">
                  <c:v>2021-09-13</c:v>
                </c:pt>
                <c:pt idx="72">
                  <c:v>2021-09-14</c:v>
                </c:pt>
                <c:pt idx="73">
                  <c:v>2021-09-15</c:v>
                </c:pt>
                <c:pt idx="74">
                  <c:v>2021-09-16</c:v>
                </c:pt>
                <c:pt idx="75">
                  <c:v>2021-09-17</c:v>
                </c:pt>
                <c:pt idx="76">
                  <c:v>2021-09-18</c:v>
                </c:pt>
                <c:pt idx="77">
                  <c:v>2021-09-20</c:v>
                </c:pt>
                <c:pt idx="78">
                  <c:v>2021-09-21</c:v>
                </c:pt>
                <c:pt idx="79">
                  <c:v>2021-09-22</c:v>
                </c:pt>
                <c:pt idx="80">
                  <c:v>2021-09-23</c:v>
                </c:pt>
                <c:pt idx="81">
                  <c:v>2021-09-24</c:v>
                </c:pt>
                <c:pt idx="82">
                  <c:v>2021-09-25</c:v>
                </c:pt>
                <c:pt idx="83">
                  <c:v>2021-09-27</c:v>
                </c:pt>
                <c:pt idx="84">
                  <c:v>2021-09-28</c:v>
                </c:pt>
                <c:pt idx="85">
                  <c:v>2021-09-29</c:v>
                </c:pt>
                <c:pt idx="86">
                  <c:v>2021-09-30</c:v>
                </c:pt>
                <c:pt idx="87">
                  <c:v>2021-10-01</c:v>
                </c:pt>
                <c:pt idx="88">
                  <c:v>2021-10-06</c:v>
                </c:pt>
                <c:pt idx="89">
                  <c:v>2021-10-11</c:v>
                </c:pt>
                <c:pt idx="90">
                  <c:v>2021-10-12</c:v>
                </c:pt>
                <c:pt idx="91">
                  <c:v>2021-10-13</c:v>
                </c:pt>
                <c:pt idx="92">
                  <c:v>2021-10-14</c:v>
                </c:pt>
                <c:pt idx="93">
                  <c:v>2021-10-15</c:v>
                </c:pt>
                <c:pt idx="94">
                  <c:v>2021-10-16</c:v>
                </c:pt>
                <c:pt idx="95">
                  <c:v>2021-10-19</c:v>
                </c:pt>
                <c:pt idx="96">
                  <c:v>2021-10-20</c:v>
                </c:pt>
                <c:pt idx="97">
                  <c:v>2021-10-26</c:v>
                </c:pt>
                <c:pt idx="98">
                  <c:v>2021-10-27</c:v>
                </c:pt>
                <c:pt idx="99">
                  <c:v>2021-10-28</c:v>
                </c:pt>
                <c:pt idx="100">
                  <c:v>2021-11-02</c:v>
                </c:pt>
                <c:pt idx="101">
                  <c:v>2021-11-03</c:v>
                </c:pt>
                <c:pt idx="102">
                  <c:v>2021-11-06</c:v>
                </c:pt>
                <c:pt idx="103">
                  <c:v>2021-11-09</c:v>
                </c:pt>
                <c:pt idx="104">
                  <c:v>2021-11-10</c:v>
                </c:pt>
                <c:pt idx="105">
                  <c:v>2021-11-12</c:v>
                </c:pt>
                <c:pt idx="106">
                  <c:v>2021-11-17</c:v>
                </c:pt>
                <c:pt idx="107">
                  <c:v>2021-11-18</c:v>
                </c:pt>
                <c:pt idx="108">
                  <c:v>2021-11-19</c:v>
                </c:pt>
                <c:pt idx="109">
                  <c:v>2021-11-23</c:v>
                </c:pt>
                <c:pt idx="110">
                  <c:v>2021-11-25</c:v>
                </c:pt>
                <c:pt idx="111">
                  <c:v>2021-11-26</c:v>
                </c:pt>
                <c:pt idx="112">
                  <c:v>2021-11-29</c:v>
                </c:pt>
                <c:pt idx="113">
                  <c:v>2021-12-03</c:v>
                </c:pt>
                <c:pt idx="114">
                  <c:v>2021-12-04</c:v>
                </c:pt>
                <c:pt idx="115">
                  <c:v>2021-12-07</c:v>
                </c:pt>
                <c:pt idx="116">
                  <c:v>2021-12-09</c:v>
                </c:pt>
                <c:pt idx="117">
                  <c:v>2021-12-11</c:v>
                </c:pt>
                <c:pt idx="118">
                  <c:v>2021-12-13</c:v>
                </c:pt>
                <c:pt idx="119">
                  <c:v>2021-12-14</c:v>
                </c:pt>
                <c:pt idx="120">
                  <c:v>% Acumulado</c:v>
                </c:pt>
              </c:strCache>
            </c:strRef>
          </c:cat>
          <c:val>
            <c:numRef>
              <c:f>'Cuadros y gráficos Lugar'!$L$436:$L$556</c:f>
              <c:numCache>
                <c:formatCode>0.0%</c:formatCode>
                <c:ptCount val="121"/>
                <c:pt idx="0">
                  <c:v>4.6511627906976744E-3</c:v>
                </c:pt>
                <c:pt idx="1">
                  <c:v>6.6815144766146995E-3</c:v>
                </c:pt>
                <c:pt idx="2">
                  <c:v>3.8834951456310678E-3</c:v>
                </c:pt>
                <c:pt idx="3">
                  <c:v>2.9304029304029304E-3</c:v>
                </c:pt>
                <c:pt idx="4">
                  <c:v>1.0169491525423728E-2</c:v>
                </c:pt>
                <c:pt idx="5">
                  <c:v>4.5731707317073168E-3</c:v>
                </c:pt>
                <c:pt idx="6">
                  <c:v>9.8591549295774655E-3</c:v>
                </c:pt>
                <c:pt idx="7">
                  <c:v>0</c:v>
                </c:pt>
                <c:pt idx="8">
                  <c:v>0</c:v>
                </c:pt>
                <c:pt idx="9">
                  <c:v>6.6225165562913907E-3</c:v>
                </c:pt>
                <c:pt idx="10">
                  <c:v>7.1661237785016286E-3</c:v>
                </c:pt>
                <c:pt idx="11">
                  <c:v>3.4989503149055285E-3</c:v>
                </c:pt>
                <c:pt idx="12">
                  <c:v>1.3767209011264081E-2</c:v>
                </c:pt>
                <c:pt idx="13">
                  <c:v>1.3024602026049204E-2</c:v>
                </c:pt>
                <c:pt idx="14">
                  <c:v>1.2853470437017994E-3</c:v>
                </c:pt>
                <c:pt idx="15">
                  <c:v>1.4695077149155032E-3</c:v>
                </c:pt>
                <c:pt idx="16">
                  <c:v>3.6101083032490976E-3</c:v>
                </c:pt>
                <c:pt idx="17">
                  <c:v>7.125307125307126E-2</c:v>
                </c:pt>
                <c:pt idx="18">
                  <c:v>3.9772727272727272E-2</c:v>
                </c:pt>
                <c:pt idx="19">
                  <c:v>5.6910569105691054E-2</c:v>
                </c:pt>
                <c:pt idx="20">
                  <c:v>1.2101210121012101E-2</c:v>
                </c:pt>
                <c:pt idx="21">
                  <c:v>9.1633466135458169E-2</c:v>
                </c:pt>
                <c:pt idx="22">
                  <c:v>8.6776859504132234E-2</c:v>
                </c:pt>
                <c:pt idx="23">
                  <c:v>1.4388489208633094E-2</c:v>
                </c:pt>
                <c:pt idx="24">
                  <c:v>2.9055690072639227E-2</c:v>
                </c:pt>
                <c:pt idx="25">
                  <c:v>3.3112582781456956E-2</c:v>
                </c:pt>
                <c:pt idx="26">
                  <c:v>2.7027027027027029E-2</c:v>
                </c:pt>
                <c:pt idx="27">
                  <c:v>3.1034482758620689E-2</c:v>
                </c:pt>
                <c:pt idx="28">
                  <c:v>1.066925315227934E-2</c:v>
                </c:pt>
                <c:pt idx="29">
                  <c:v>4.3478260869565216E-2</c:v>
                </c:pt>
                <c:pt idx="30">
                  <c:v>1.9762845849802372E-2</c:v>
                </c:pt>
                <c:pt idx="31">
                  <c:v>9.2764378478664197E-3</c:v>
                </c:pt>
                <c:pt idx="32">
                  <c:v>5.0420168067226892E-2</c:v>
                </c:pt>
                <c:pt idx="33">
                  <c:v>2.7812895069532238E-2</c:v>
                </c:pt>
                <c:pt idx="34">
                  <c:v>5.1020408163265307E-2</c:v>
                </c:pt>
                <c:pt idx="35">
                  <c:v>1.890359168241966E-2</c:v>
                </c:pt>
                <c:pt idx="36">
                  <c:v>2.3809523809523808E-2</c:v>
                </c:pt>
                <c:pt idx="37">
                  <c:v>3.5608308605341248E-2</c:v>
                </c:pt>
                <c:pt idx="38">
                  <c:v>1.3412816691505217E-2</c:v>
                </c:pt>
                <c:pt idx="39">
                  <c:v>2.6737967914438502E-2</c:v>
                </c:pt>
                <c:pt idx="40">
                  <c:v>2.9411764705882353E-2</c:v>
                </c:pt>
                <c:pt idx="41">
                  <c:v>8.658008658008658E-3</c:v>
                </c:pt>
                <c:pt idx="42">
                  <c:v>1.4138817480719794E-2</c:v>
                </c:pt>
                <c:pt idx="43">
                  <c:v>4.329004329004329E-3</c:v>
                </c:pt>
                <c:pt idx="44">
                  <c:v>2.2633744855967079E-2</c:v>
                </c:pt>
                <c:pt idx="45">
                  <c:v>2.8871391076115485E-2</c:v>
                </c:pt>
                <c:pt idx="46">
                  <c:v>2.7190332326283987E-2</c:v>
                </c:pt>
                <c:pt idx="47">
                  <c:v>4.8576214405360134E-2</c:v>
                </c:pt>
                <c:pt idx="48">
                  <c:v>1.8633540372670808E-2</c:v>
                </c:pt>
                <c:pt idx="49">
                  <c:v>3.0456852791878174E-2</c:v>
                </c:pt>
                <c:pt idx="50">
                  <c:v>1.11731843575419E-2</c:v>
                </c:pt>
                <c:pt idx="51">
                  <c:v>2.8571428571428571E-2</c:v>
                </c:pt>
                <c:pt idx="52">
                  <c:v>2.1802325581395349E-2</c:v>
                </c:pt>
                <c:pt idx="53">
                  <c:v>3.4782608695652174E-2</c:v>
                </c:pt>
                <c:pt idx="54">
                  <c:v>1.7421602787456445E-2</c:v>
                </c:pt>
                <c:pt idx="55">
                  <c:v>5.0541516245487361E-2</c:v>
                </c:pt>
                <c:pt idx="56">
                  <c:v>3.0120481927710843E-2</c:v>
                </c:pt>
                <c:pt idx="57">
                  <c:v>5.5555555555555552E-2</c:v>
                </c:pt>
                <c:pt idx="58">
                  <c:v>3.0837004405286344E-2</c:v>
                </c:pt>
                <c:pt idx="59">
                  <c:v>2.6282853566958697E-2</c:v>
                </c:pt>
                <c:pt idx="60">
                  <c:v>2.9288702928870293E-2</c:v>
                </c:pt>
                <c:pt idx="61">
                  <c:v>7.3825503355704702E-2</c:v>
                </c:pt>
                <c:pt idx="62">
                  <c:v>3.2994923857868022E-2</c:v>
                </c:pt>
                <c:pt idx="63">
                  <c:v>3.313253012048193E-2</c:v>
                </c:pt>
                <c:pt idx="64">
                  <c:v>3.9583333333333331E-2</c:v>
                </c:pt>
                <c:pt idx="65">
                  <c:v>1.834862385321101E-2</c:v>
                </c:pt>
                <c:pt idx="66">
                  <c:v>2.0270270270270271E-2</c:v>
                </c:pt>
                <c:pt idx="67">
                  <c:v>2.4691358024691357E-2</c:v>
                </c:pt>
                <c:pt idx="68">
                  <c:v>9.2753623188405798E-2</c:v>
                </c:pt>
                <c:pt idx="69">
                  <c:v>2.557544757033248E-2</c:v>
                </c:pt>
                <c:pt idx="70">
                  <c:v>1.6541353383458645E-2</c:v>
                </c:pt>
                <c:pt idx="71">
                  <c:v>4.2857142857142858E-2</c:v>
                </c:pt>
                <c:pt idx="72">
                  <c:v>4.0960451977401127E-2</c:v>
                </c:pt>
                <c:pt idx="73">
                  <c:v>4.0178571428571432E-2</c:v>
                </c:pt>
                <c:pt idx="74">
                  <c:v>4.7717842323651449E-2</c:v>
                </c:pt>
                <c:pt idx="75">
                  <c:v>5.8620689655172413E-2</c:v>
                </c:pt>
                <c:pt idx="76">
                  <c:v>6.5349544072948323E-2</c:v>
                </c:pt>
                <c:pt idx="77">
                  <c:v>5.2870090634441085E-2</c:v>
                </c:pt>
                <c:pt idx="78">
                  <c:v>4.72972972972973E-2</c:v>
                </c:pt>
                <c:pt idx="79">
                  <c:v>2.247191011235955E-2</c:v>
                </c:pt>
                <c:pt idx="80">
                  <c:v>1.2345679012345678E-2</c:v>
                </c:pt>
                <c:pt idx="81">
                  <c:v>2.9832935560859187E-2</c:v>
                </c:pt>
                <c:pt idx="82">
                  <c:v>2.5862068965517241E-2</c:v>
                </c:pt>
                <c:pt idx="83">
                  <c:v>3.5493827160493825E-2</c:v>
                </c:pt>
                <c:pt idx="84">
                  <c:v>8.8235294117647065E-2</c:v>
                </c:pt>
                <c:pt idx="85">
                  <c:v>8.5623678646934459E-2</c:v>
                </c:pt>
                <c:pt idx="86">
                  <c:v>6.2814070351758788E-2</c:v>
                </c:pt>
                <c:pt idx="87">
                  <c:v>7.1782178217821777E-2</c:v>
                </c:pt>
                <c:pt idx="88">
                  <c:v>1.9417475728155338E-2</c:v>
                </c:pt>
                <c:pt idx="89">
                  <c:v>0.11453744493392071</c:v>
                </c:pt>
                <c:pt idx="90">
                  <c:v>3.1818181818181815E-2</c:v>
                </c:pt>
                <c:pt idx="91">
                  <c:v>1.1952191235059761E-2</c:v>
                </c:pt>
                <c:pt idx="92">
                  <c:v>2.6706231454005934E-2</c:v>
                </c:pt>
                <c:pt idx="93">
                  <c:v>0.20689655172413793</c:v>
                </c:pt>
                <c:pt idx="94">
                  <c:v>7.5638506876227904E-2</c:v>
                </c:pt>
                <c:pt idx="95">
                  <c:v>3.2051282051282048E-2</c:v>
                </c:pt>
                <c:pt idx="96">
                  <c:v>4.4444444444444446E-2</c:v>
                </c:pt>
                <c:pt idx="97">
                  <c:v>9.0909090909090912E-2</c:v>
                </c:pt>
                <c:pt idx="98">
                  <c:v>1.0676156583629894E-2</c:v>
                </c:pt>
                <c:pt idx="99">
                  <c:v>1.1428571428571429E-2</c:v>
                </c:pt>
                <c:pt idx="100">
                  <c:v>6.0254924681344149E-2</c:v>
                </c:pt>
                <c:pt idx="101">
                  <c:v>8.5648148148148154E-2</c:v>
                </c:pt>
                <c:pt idx="102">
                  <c:v>3.8071065989847719E-2</c:v>
                </c:pt>
                <c:pt idx="103">
                  <c:v>4.3222003929273084E-2</c:v>
                </c:pt>
                <c:pt idx="104">
                  <c:v>5.6910569105691054E-2</c:v>
                </c:pt>
                <c:pt idx="105">
                  <c:v>5.5350553505535055E-2</c:v>
                </c:pt>
                <c:pt idx="106">
                  <c:v>0.11475409836065574</c:v>
                </c:pt>
                <c:pt idx="107">
                  <c:v>4.6875E-2</c:v>
                </c:pt>
                <c:pt idx="108">
                  <c:v>4.784688995215311E-2</c:v>
                </c:pt>
                <c:pt idx="109">
                  <c:v>3.968253968253968E-2</c:v>
                </c:pt>
                <c:pt idx="110">
                  <c:v>2.1126760563380281E-2</c:v>
                </c:pt>
                <c:pt idx="111">
                  <c:v>7.623318385650224E-2</c:v>
                </c:pt>
                <c:pt idx="112">
                  <c:v>3.6866359447004608E-2</c:v>
                </c:pt>
                <c:pt idx="113">
                  <c:v>7.7181208053691275E-2</c:v>
                </c:pt>
                <c:pt idx="114">
                  <c:v>3.5789473684210524E-2</c:v>
                </c:pt>
                <c:pt idx="115">
                  <c:v>0.11904761904761904</c:v>
                </c:pt>
                <c:pt idx="116">
                  <c:v>7.0689655172413796E-2</c:v>
                </c:pt>
                <c:pt idx="117">
                  <c:v>5.9310344827586209E-2</c:v>
                </c:pt>
                <c:pt idx="118">
                  <c:v>9.8039215686274508E-2</c:v>
                </c:pt>
                <c:pt idx="119">
                  <c:v>4.1916167664670656E-2</c:v>
                </c:pt>
                <c:pt idx="120">
                  <c:v>2.9172297854105547E-2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98-4445-9C3F-F91AF167C30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1098176"/>
        <c:axId val="511097520"/>
      </c:lineChart>
      <c:catAx>
        <c:axId val="511098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1097520"/>
        <c:crosses val="autoZero"/>
        <c:auto val="1"/>
        <c:lblAlgn val="ctr"/>
        <c:lblOffset val="100"/>
        <c:noMultiLvlLbl val="0"/>
      </c:catAx>
      <c:valAx>
        <c:axId val="511097520"/>
        <c:scaling>
          <c:orientation val="minMax"/>
          <c:max val="1"/>
          <c:min val="0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109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0802917575639837"/>
          <c:y val="0.91208704253214634"/>
          <c:w val="0.54684020598604022"/>
          <c:h val="6.67660459356527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050885943008387E-2"/>
          <c:y val="1.6826679666744268E-2"/>
          <c:w val="0.9459491069214313"/>
          <c:h val="0.70990674810505416"/>
        </c:manualLayout>
      </c:layout>
      <c:lineChart>
        <c:grouping val="standard"/>
        <c:varyColors val="0"/>
        <c:ser>
          <c:idx val="0"/>
          <c:order val="0"/>
          <c:tx>
            <c:strRef>
              <c:f>'Cuadros y gráficos Lugar'!$J$733</c:f>
              <c:strCache>
                <c:ptCount val="1"/>
                <c:pt idx="0">
                  <c:v>%con T. bien puesto</c:v>
                </c:pt>
              </c:strCache>
            </c:strRef>
          </c:tx>
          <c:spPr>
            <a:ln w="22225" cap="rnd">
              <a:solidFill>
                <a:srgbClr val="7030A0">
                  <a:alpha val="99000"/>
                </a:srgb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7030A0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73"/>
              <c:layout>
                <c:manualLayout>
                  <c:x val="-2.3911983320705388E-3"/>
                  <c:y val="-6.508720454995224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94-484F-9849-0317AFEFBC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'Cuadros y gráficos Lugar'!$C$734:$C$847</c:f>
              <c:strCache>
                <c:ptCount val="114"/>
                <c:pt idx="0">
                  <c:v>2021-02-19</c:v>
                </c:pt>
                <c:pt idx="1">
                  <c:v>2021-02-23</c:v>
                </c:pt>
                <c:pt idx="2">
                  <c:v>2021-02-25</c:v>
                </c:pt>
                <c:pt idx="3">
                  <c:v>2021-03-04</c:v>
                </c:pt>
                <c:pt idx="4">
                  <c:v>2021-03-05</c:v>
                </c:pt>
                <c:pt idx="5">
                  <c:v>2021-03-10</c:v>
                </c:pt>
                <c:pt idx="6">
                  <c:v>2021-03-11</c:v>
                </c:pt>
                <c:pt idx="7">
                  <c:v>2021-03-12</c:v>
                </c:pt>
                <c:pt idx="8">
                  <c:v>2021-03-29</c:v>
                </c:pt>
                <c:pt idx="9">
                  <c:v>2021-03-30</c:v>
                </c:pt>
                <c:pt idx="10">
                  <c:v>2021-04-06</c:v>
                </c:pt>
                <c:pt idx="11">
                  <c:v>2021-04-07</c:v>
                </c:pt>
                <c:pt idx="12">
                  <c:v>2021-04-15</c:v>
                </c:pt>
                <c:pt idx="13">
                  <c:v>2021-04-20</c:v>
                </c:pt>
                <c:pt idx="14">
                  <c:v>2021-05-04</c:v>
                </c:pt>
                <c:pt idx="15">
                  <c:v>2021-05-07</c:v>
                </c:pt>
                <c:pt idx="16">
                  <c:v>2021-05-21</c:v>
                </c:pt>
                <c:pt idx="17">
                  <c:v>2021-06-01</c:v>
                </c:pt>
                <c:pt idx="18">
                  <c:v>2021-06-04</c:v>
                </c:pt>
                <c:pt idx="19">
                  <c:v>2021-06-08</c:v>
                </c:pt>
                <c:pt idx="20">
                  <c:v>2021-06-10</c:v>
                </c:pt>
                <c:pt idx="21">
                  <c:v>2021-06-11</c:v>
                </c:pt>
                <c:pt idx="22">
                  <c:v>2021-06-12</c:v>
                </c:pt>
                <c:pt idx="23">
                  <c:v>2021-06-15</c:v>
                </c:pt>
                <c:pt idx="24">
                  <c:v>2021-06-16</c:v>
                </c:pt>
                <c:pt idx="25">
                  <c:v>2021-06-18</c:v>
                </c:pt>
                <c:pt idx="26">
                  <c:v>2021-06-19</c:v>
                </c:pt>
                <c:pt idx="27">
                  <c:v>2021-06-21</c:v>
                </c:pt>
                <c:pt idx="28">
                  <c:v>2021-06-22</c:v>
                </c:pt>
                <c:pt idx="29">
                  <c:v>2021-06-23</c:v>
                </c:pt>
                <c:pt idx="30">
                  <c:v>2021-06-25</c:v>
                </c:pt>
                <c:pt idx="31">
                  <c:v>2021-06-26</c:v>
                </c:pt>
                <c:pt idx="32">
                  <c:v>2021-06-30</c:v>
                </c:pt>
                <c:pt idx="33">
                  <c:v>2021-07-03</c:v>
                </c:pt>
                <c:pt idx="34">
                  <c:v>2021-07-06</c:v>
                </c:pt>
                <c:pt idx="35">
                  <c:v>2021-07-07</c:v>
                </c:pt>
                <c:pt idx="36">
                  <c:v>2021-07-08</c:v>
                </c:pt>
                <c:pt idx="37">
                  <c:v>2021-07-09</c:v>
                </c:pt>
                <c:pt idx="38">
                  <c:v>2021-07-10</c:v>
                </c:pt>
                <c:pt idx="39">
                  <c:v>2021-07-12</c:v>
                </c:pt>
                <c:pt idx="40">
                  <c:v>2021-07-13</c:v>
                </c:pt>
                <c:pt idx="41">
                  <c:v>2021-07-14</c:v>
                </c:pt>
                <c:pt idx="42">
                  <c:v>2021-07-15</c:v>
                </c:pt>
                <c:pt idx="43">
                  <c:v>2021-07-16</c:v>
                </c:pt>
                <c:pt idx="44">
                  <c:v>2021-07-24</c:v>
                </c:pt>
                <c:pt idx="45">
                  <c:v>2021-07-19</c:v>
                </c:pt>
                <c:pt idx="46">
                  <c:v>2021-07-21</c:v>
                </c:pt>
                <c:pt idx="47">
                  <c:v>2021-07-28</c:v>
                </c:pt>
                <c:pt idx="48">
                  <c:v>2021-07-29</c:v>
                </c:pt>
                <c:pt idx="49">
                  <c:v>2021-07-30</c:v>
                </c:pt>
                <c:pt idx="50">
                  <c:v>2021-07-31</c:v>
                </c:pt>
                <c:pt idx="51">
                  <c:v>2021-08-03</c:v>
                </c:pt>
                <c:pt idx="52">
                  <c:v>2021-08-04</c:v>
                </c:pt>
                <c:pt idx="53">
                  <c:v>2021-08-05</c:v>
                </c:pt>
                <c:pt idx="54">
                  <c:v>2021-08-06</c:v>
                </c:pt>
                <c:pt idx="55">
                  <c:v>2021-08-17</c:v>
                </c:pt>
                <c:pt idx="56">
                  <c:v>2021-08-18</c:v>
                </c:pt>
                <c:pt idx="57">
                  <c:v>2021-08-19</c:v>
                </c:pt>
                <c:pt idx="58">
                  <c:v>2021-08-20</c:v>
                </c:pt>
                <c:pt idx="59">
                  <c:v>2021-08-30</c:v>
                </c:pt>
                <c:pt idx="60">
                  <c:v>2021-08-31</c:v>
                </c:pt>
                <c:pt idx="61">
                  <c:v>2021-09-01</c:v>
                </c:pt>
                <c:pt idx="62">
                  <c:v>2021-09-02</c:v>
                </c:pt>
                <c:pt idx="63">
                  <c:v>2021-09-03</c:v>
                </c:pt>
                <c:pt idx="64">
                  <c:v>2021-09-04</c:v>
                </c:pt>
                <c:pt idx="65">
                  <c:v>2021-09-06</c:v>
                </c:pt>
                <c:pt idx="66">
                  <c:v>2021-09-08</c:v>
                </c:pt>
                <c:pt idx="67">
                  <c:v>2021-09-10</c:v>
                </c:pt>
                <c:pt idx="68">
                  <c:v>2021-09-13</c:v>
                </c:pt>
                <c:pt idx="69">
                  <c:v>2021-09-14</c:v>
                </c:pt>
                <c:pt idx="70">
                  <c:v>2021-09-15</c:v>
                </c:pt>
                <c:pt idx="71">
                  <c:v>2021-09-16</c:v>
                </c:pt>
                <c:pt idx="72">
                  <c:v>2021-09-17</c:v>
                </c:pt>
                <c:pt idx="73">
                  <c:v>2021-09-18</c:v>
                </c:pt>
                <c:pt idx="74">
                  <c:v>2021-09-20</c:v>
                </c:pt>
                <c:pt idx="75">
                  <c:v>2021-09-21</c:v>
                </c:pt>
                <c:pt idx="76">
                  <c:v>2021-09-22</c:v>
                </c:pt>
                <c:pt idx="77">
                  <c:v>2021-09-23</c:v>
                </c:pt>
                <c:pt idx="78">
                  <c:v>2021-09-24</c:v>
                </c:pt>
                <c:pt idx="79">
                  <c:v>2021-09-25</c:v>
                </c:pt>
                <c:pt idx="80">
                  <c:v>2021-09-27</c:v>
                </c:pt>
                <c:pt idx="81">
                  <c:v>2021-09-28</c:v>
                </c:pt>
                <c:pt idx="82">
                  <c:v>2021-09-29</c:v>
                </c:pt>
                <c:pt idx="83">
                  <c:v>2021-09-30</c:v>
                </c:pt>
                <c:pt idx="84">
                  <c:v>2021-10-01</c:v>
                </c:pt>
                <c:pt idx="85">
                  <c:v>2021-10-05</c:v>
                </c:pt>
                <c:pt idx="86">
                  <c:v>2021-10-11</c:v>
                </c:pt>
                <c:pt idx="87">
                  <c:v>2021-10-13</c:v>
                </c:pt>
                <c:pt idx="88">
                  <c:v>2021-10-14</c:v>
                </c:pt>
                <c:pt idx="89">
                  <c:v>2021-10-15</c:v>
                </c:pt>
                <c:pt idx="90">
                  <c:v>2021-10-16</c:v>
                </c:pt>
                <c:pt idx="91">
                  <c:v>2021-10-19</c:v>
                </c:pt>
                <c:pt idx="92">
                  <c:v>2021-10-20</c:v>
                </c:pt>
                <c:pt idx="93">
                  <c:v>2021-10-22</c:v>
                </c:pt>
                <c:pt idx="94">
                  <c:v>2021-10-26</c:v>
                </c:pt>
                <c:pt idx="95">
                  <c:v>2021-10-27</c:v>
                </c:pt>
                <c:pt idx="96">
                  <c:v>2021-11-02</c:v>
                </c:pt>
                <c:pt idx="97">
                  <c:v>2021-11-03</c:v>
                </c:pt>
                <c:pt idx="98">
                  <c:v>2021-11-06</c:v>
                </c:pt>
                <c:pt idx="99">
                  <c:v>2021-11-09</c:v>
                </c:pt>
                <c:pt idx="100">
                  <c:v>2021-11-10</c:v>
                </c:pt>
                <c:pt idx="101">
                  <c:v>2021-11-17</c:v>
                </c:pt>
                <c:pt idx="102">
                  <c:v>2021-11-22</c:v>
                </c:pt>
                <c:pt idx="103">
                  <c:v>2021-11-24</c:v>
                </c:pt>
                <c:pt idx="104">
                  <c:v>2021-11-25</c:v>
                </c:pt>
                <c:pt idx="105">
                  <c:v>2021-11-26</c:v>
                </c:pt>
                <c:pt idx="106">
                  <c:v>2021-11-29</c:v>
                </c:pt>
                <c:pt idx="107">
                  <c:v>2021-12-04</c:v>
                </c:pt>
                <c:pt idx="108">
                  <c:v>2021-12-07</c:v>
                </c:pt>
                <c:pt idx="109">
                  <c:v>2021-12-09</c:v>
                </c:pt>
                <c:pt idx="110">
                  <c:v>2021-12-10</c:v>
                </c:pt>
                <c:pt idx="111">
                  <c:v>2021-12-11</c:v>
                </c:pt>
                <c:pt idx="112">
                  <c:v>2021-12-13</c:v>
                </c:pt>
                <c:pt idx="113">
                  <c:v>% Acumulado</c:v>
                </c:pt>
              </c:strCache>
            </c:strRef>
          </c:cat>
          <c:val>
            <c:numRef>
              <c:f>'Cuadros y gráficos Lugar'!$J$734:$J$847</c:f>
              <c:numCache>
                <c:formatCode>0.0%</c:formatCode>
                <c:ptCount val="114"/>
                <c:pt idx="0">
                  <c:v>0.83955223880597019</c:v>
                </c:pt>
                <c:pt idx="1">
                  <c:v>0.88440860215053763</c:v>
                </c:pt>
                <c:pt idx="2">
                  <c:v>0.85638998682476941</c:v>
                </c:pt>
                <c:pt idx="3">
                  <c:v>0.82750582750582746</c:v>
                </c:pt>
                <c:pt idx="4">
                  <c:v>0.86086956521739133</c:v>
                </c:pt>
                <c:pt idx="5">
                  <c:v>0.8428720083246618</c:v>
                </c:pt>
                <c:pt idx="6">
                  <c:v>0.86337760910815942</c:v>
                </c:pt>
                <c:pt idx="7">
                  <c:v>0.8528138528138528</c:v>
                </c:pt>
                <c:pt idx="8">
                  <c:v>0.80338983050847457</c:v>
                </c:pt>
                <c:pt idx="9">
                  <c:v>0.83676268861454051</c:v>
                </c:pt>
                <c:pt idx="10">
                  <c:v>0.87512291052114066</c:v>
                </c:pt>
                <c:pt idx="11">
                  <c:v>0.87576374745417518</c:v>
                </c:pt>
                <c:pt idx="12">
                  <c:v>0.84398340248962656</c:v>
                </c:pt>
                <c:pt idx="13">
                  <c:v>0.7975460122699386</c:v>
                </c:pt>
                <c:pt idx="14">
                  <c:v>0.87272727272727268</c:v>
                </c:pt>
                <c:pt idx="15">
                  <c:v>0.84905660377358494</c:v>
                </c:pt>
                <c:pt idx="16">
                  <c:v>0.88328075709779175</c:v>
                </c:pt>
                <c:pt idx="17">
                  <c:v>0.82067510548523204</c:v>
                </c:pt>
                <c:pt idx="18">
                  <c:v>0.85185185185185186</c:v>
                </c:pt>
                <c:pt idx="19">
                  <c:v>0.80246913580246915</c:v>
                </c:pt>
                <c:pt idx="20">
                  <c:v>0.84276729559748431</c:v>
                </c:pt>
                <c:pt idx="21">
                  <c:v>0.8839285714285714</c:v>
                </c:pt>
                <c:pt idx="22">
                  <c:v>0.76258992805755399</c:v>
                </c:pt>
                <c:pt idx="23">
                  <c:v>0.772887323943662</c:v>
                </c:pt>
                <c:pt idx="24">
                  <c:v>0.75914634146341464</c:v>
                </c:pt>
                <c:pt idx="25">
                  <c:v>0.83622828784119108</c:v>
                </c:pt>
                <c:pt idx="26">
                  <c:v>0.86086956521739133</c:v>
                </c:pt>
                <c:pt idx="27">
                  <c:v>0.75</c:v>
                </c:pt>
                <c:pt idx="28">
                  <c:v>0.81847133757961787</c:v>
                </c:pt>
                <c:pt idx="29">
                  <c:v>0.83263598326359833</c:v>
                </c:pt>
                <c:pt idx="30">
                  <c:v>0.71171171171171166</c:v>
                </c:pt>
                <c:pt idx="31">
                  <c:v>0.75630252100840334</c:v>
                </c:pt>
                <c:pt idx="32">
                  <c:v>0.72857142857142854</c:v>
                </c:pt>
                <c:pt idx="33">
                  <c:v>0.56774193548387097</c:v>
                </c:pt>
                <c:pt idx="34">
                  <c:v>0.55851063829787229</c:v>
                </c:pt>
                <c:pt idx="35">
                  <c:v>0.64673913043478259</c:v>
                </c:pt>
                <c:pt idx="36">
                  <c:v>0.74235807860262004</c:v>
                </c:pt>
                <c:pt idx="37">
                  <c:v>0.73369565217391308</c:v>
                </c:pt>
                <c:pt idx="38">
                  <c:v>0.79824561403508776</c:v>
                </c:pt>
                <c:pt idx="39">
                  <c:v>0.75943396226415094</c:v>
                </c:pt>
                <c:pt idx="40">
                  <c:v>0.69773299748110829</c:v>
                </c:pt>
                <c:pt idx="41">
                  <c:v>0.81165919282511212</c:v>
                </c:pt>
                <c:pt idx="42">
                  <c:v>0.84946236559139787</c:v>
                </c:pt>
                <c:pt idx="43">
                  <c:v>0.79190751445086704</c:v>
                </c:pt>
                <c:pt idx="44">
                  <c:v>0.60185185185185186</c:v>
                </c:pt>
                <c:pt idx="45">
                  <c:v>0.67672413793103448</c:v>
                </c:pt>
                <c:pt idx="46">
                  <c:v>0.71567043618739901</c:v>
                </c:pt>
                <c:pt idx="47">
                  <c:v>0.53551912568306015</c:v>
                </c:pt>
                <c:pt idx="48">
                  <c:v>0.80192307692307696</c:v>
                </c:pt>
                <c:pt idx="49">
                  <c:v>0.63456790123456785</c:v>
                </c:pt>
                <c:pt idx="50">
                  <c:v>0.53097345132743368</c:v>
                </c:pt>
                <c:pt idx="51">
                  <c:v>0.64615384615384619</c:v>
                </c:pt>
                <c:pt idx="52">
                  <c:v>0.7744874715261959</c:v>
                </c:pt>
                <c:pt idx="53">
                  <c:v>0.6181229773462783</c:v>
                </c:pt>
                <c:pt idx="54">
                  <c:v>0.75647668393782386</c:v>
                </c:pt>
                <c:pt idx="55">
                  <c:v>0.61403508771929827</c:v>
                </c:pt>
                <c:pt idx="56">
                  <c:v>0.80686695278969955</c:v>
                </c:pt>
                <c:pt idx="57">
                  <c:v>0.74137931034482762</c:v>
                </c:pt>
                <c:pt idx="58">
                  <c:v>0.42528735632183906</c:v>
                </c:pt>
                <c:pt idx="59">
                  <c:v>0.54828660436137067</c:v>
                </c:pt>
                <c:pt idx="60">
                  <c:v>0.42805755395683454</c:v>
                </c:pt>
                <c:pt idx="61">
                  <c:v>0.61029411764705888</c:v>
                </c:pt>
                <c:pt idx="62">
                  <c:v>0.58620689655172409</c:v>
                </c:pt>
                <c:pt idx="63">
                  <c:v>0.62637362637362637</c:v>
                </c:pt>
                <c:pt idx="64">
                  <c:v>0.69277845777233782</c:v>
                </c:pt>
                <c:pt idx="65">
                  <c:v>0.710594315245478</c:v>
                </c:pt>
                <c:pt idx="66">
                  <c:v>0.76923076923076927</c:v>
                </c:pt>
                <c:pt idx="67">
                  <c:v>0.39240506329113922</c:v>
                </c:pt>
                <c:pt idx="68">
                  <c:v>0.68695652173913047</c:v>
                </c:pt>
                <c:pt idx="69">
                  <c:v>0.60142348754448394</c:v>
                </c:pt>
                <c:pt idx="70">
                  <c:v>0.52</c:v>
                </c:pt>
                <c:pt idx="71">
                  <c:v>0.46677740863787376</c:v>
                </c:pt>
                <c:pt idx="72">
                  <c:v>0.6</c:v>
                </c:pt>
                <c:pt idx="73">
                  <c:v>0.42537313432835822</c:v>
                </c:pt>
                <c:pt idx="74">
                  <c:v>0.6776859504132231</c:v>
                </c:pt>
                <c:pt idx="75">
                  <c:v>0.67102396514161222</c:v>
                </c:pt>
                <c:pt idx="76">
                  <c:v>0.60632911392405064</c:v>
                </c:pt>
                <c:pt idx="77">
                  <c:v>0.5252808988764045</c:v>
                </c:pt>
                <c:pt idx="78">
                  <c:v>0.46458923512747874</c:v>
                </c:pt>
                <c:pt idx="79">
                  <c:v>0.51578947368421058</c:v>
                </c:pt>
                <c:pt idx="80">
                  <c:v>0.5117924528301887</c:v>
                </c:pt>
                <c:pt idx="81">
                  <c:v>0.58730158730158732</c:v>
                </c:pt>
                <c:pt idx="82">
                  <c:v>0.56686046511627908</c:v>
                </c:pt>
                <c:pt idx="83">
                  <c:v>0.45077720207253885</c:v>
                </c:pt>
                <c:pt idx="84">
                  <c:v>0.53726708074534157</c:v>
                </c:pt>
                <c:pt idx="85">
                  <c:v>0.69230769230769229</c:v>
                </c:pt>
                <c:pt idx="86">
                  <c:v>0.52941176470588236</c:v>
                </c:pt>
                <c:pt idx="87">
                  <c:v>0.5851648351648352</c:v>
                </c:pt>
                <c:pt idx="88">
                  <c:v>0.56944444444444442</c:v>
                </c:pt>
                <c:pt idx="89">
                  <c:v>0.68571428571428572</c:v>
                </c:pt>
                <c:pt idx="90">
                  <c:v>0.56553398058252424</c:v>
                </c:pt>
                <c:pt idx="91">
                  <c:v>0.59388646288209612</c:v>
                </c:pt>
                <c:pt idx="92">
                  <c:v>0.67990074441687343</c:v>
                </c:pt>
                <c:pt idx="93">
                  <c:v>0.52118644067796616</c:v>
                </c:pt>
                <c:pt idx="94">
                  <c:v>0.56000000000000005</c:v>
                </c:pt>
                <c:pt idx="95">
                  <c:v>0.54032258064516125</c:v>
                </c:pt>
                <c:pt idx="96">
                  <c:v>0.64436619718309862</c:v>
                </c:pt>
                <c:pt idx="97">
                  <c:v>0.48905109489051096</c:v>
                </c:pt>
                <c:pt idx="98">
                  <c:v>0.52287581699346408</c:v>
                </c:pt>
                <c:pt idx="99">
                  <c:v>0.34375</c:v>
                </c:pt>
                <c:pt idx="100">
                  <c:v>0.56521739130434778</c:v>
                </c:pt>
                <c:pt idx="101">
                  <c:v>0.65724381625441697</c:v>
                </c:pt>
                <c:pt idx="102">
                  <c:v>0.53157894736842104</c:v>
                </c:pt>
                <c:pt idx="103">
                  <c:v>0.50413223140495866</c:v>
                </c:pt>
                <c:pt idx="104">
                  <c:v>0.36021505376344087</c:v>
                </c:pt>
                <c:pt idx="105">
                  <c:v>0.74468085106382975</c:v>
                </c:pt>
                <c:pt idx="106">
                  <c:v>0.41566265060240964</c:v>
                </c:pt>
                <c:pt idx="107">
                  <c:v>0.5112359550561798</c:v>
                </c:pt>
                <c:pt idx="108">
                  <c:v>0.84269662921348309</c:v>
                </c:pt>
                <c:pt idx="109">
                  <c:v>0.6243386243386243</c:v>
                </c:pt>
                <c:pt idx="110">
                  <c:v>0.64583333333333337</c:v>
                </c:pt>
                <c:pt idx="111">
                  <c:v>0.61643835616438358</c:v>
                </c:pt>
                <c:pt idx="112">
                  <c:v>0.51660516605166051</c:v>
                </c:pt>
                <c:pt idx="113">
                  <c:v>0.7147698116861112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94-484F-9849-0317AFEFBCE4}"/>
            </c:ext>
          </c:extLst>
        </c:ser>
        <c:ser>
          <c:idx val="1"/>
          <c:order val="1"/>
          <c:tx>
            <c:strRef>
              <c:f>'Cuadros y gráficos Lugar'!$K$733</c:f>
              <c:strCache>
                <c:ptCount val="1"/>
                <c:pt idx="0">
                  <c:v>% Tapabocas mal puesto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00B050"/>
              </a:solidFill>
              <a:ln w="9525">
                <a:noFill/>
                <a:round/>
              </a:ln>
              <a:effectLst/>
            </c:spPr>
          </c:marker>
          <c:dPt>
            <c:idx val="57"/>
            <c:marker>
              <c:symbol val="square"/>
              <c:size val="6"/>
              <c:spPr>
                <a:solidFill>
                  <a:srgbClr val="00B050"/>
                </a:solidFill>
                <a:ln w="9525">
                  <a:solidFill>
                    <a:schemeClr val="accent6">
                      <a:lumMod val="60000"/>
                      <a:lumOff val="40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rgbClr val="00B05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1994-484F-9849-0317AFEFBCE4}"/>
              </c:ext>
            </c:extLst>
          </c:dPt>
          <c:dLbls>
            <c:dLbl>
              <c:idx val="5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1994-484F-9849-0317AFEFBCE4}"/>
                </c:ext>
              </c:extLst>
            </c:dLbl>
            <c:dLbl>
              <c:idx val="73"/>
              <c:layout>
                <c:manualLayout>
                  <c:x val="-2.5395631130704178E-2"/>
                  <c:y val="-1.0907021966770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94-484F-9849-0317AFEFBC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'Cuadros y gráficos Lugar'!$C$734:$C$847</c:f>
              <c:strCache>
                <c:ptCount val="114"/>
                <c:pt idx="0">
                  <c:v>2021-02-19</c:v>
                </c:pt>
                <c:pt idx="1">
                  <c:v>2021-02-23</c:v>
                </c:pt>
                <c:pt idx="2">
                  <c:v>2021-02-25</c:v>
                </c:pt>
                <c:pt idx="3">
                  <c:v>2021-03-04</c:v>
                </c:pt>
                <c:pt idx="4">
                  <c:v>2021-03-05</c:v>
                </c:pt>
                <c:pt idx="5">
                  <c:v>2021-03-10</c:v>
                </c:pt>
                <c:pt idx="6">
                  <c:v>2021-03-11</c:v>
                </c:pt>
                <c:pt idx="7">
                  <c:v>2021-03-12</c:v>
                </c:pt>
                <c:pt idx="8">
                  <c:v>2021-03-29</c:v>
                </c:pt>
                <c:pt idx="9">
                  <c:v>2021-03-30</c:v>
                </c:pt>
                <c:pt idx="10">
                  <c:v>2021-04-06</c:v>
                </c:pt>
                <c:pt idx="11">
                  <c:v>2021-04-07</c:v>
                </c:pt>
                <c:pt idx="12">
                  <c:v>2021-04-15</c:v>
                </c:pt>
                <c:pt idx="13">
                  <c:v>2021-04-20</c:v>
                </c:pt>
                <c:pt idx="14">
                  <c:v>2021-05-04</c:v>
                </c:pt>
                <c:pt idx="15">
                  <c:v>2021-05-07</c:v>
                </c:pt>
                <c:pt idx="16">
                  <c:v>2021-05-21</c:v>
                </c:pt>
                <c:pt idx="17">
                  <c:v>2021-06-01</c:v>
                </c:pt>
                <c:pt idx="18">
                  <c:v>2021-06-04</c:v>
                </c:pt>
                <c:pt idx="19">
                  <c:v>2021-06-08</c:v>
                </c:pt>
                <c:pt idx="20">
                  <c:v>2021-06-10</c:v>
                </c:pt>
                <c:pt idx="21">
                  <c:v>2021-06-11</c:v>
                </c:pt>
                <c:pt idx="22">
                  <c:v>2021-06-12</c:v>
                </c:pt>
                <c:pt idx="23">
                  <c:v>2021-06-15</c:v>
                </c:pt>
                <c:pt idx="24">
                  <c:v>2021-06-16</c:v>
                </c:pt>
                <c:pt idx="25">
                  <c:v>2021-06-18</c:v>
                </c:pt>
                <c:pt idx="26">
                  <c:v>2021-06-19</c:v>
                </c:pt>
                <c:pt idx="27">
                  <c:v>2021-06-21</c:v>
                </c:pt>
                <c:pt idx="28">
                  <c:v>2021-06-22</c:v>
                </c:pt>
                <c:pt idx="29">
                  <c:v>2021-06-23</c:v>
                </c:pt>
                <c:pt idx="30">
                  <c:v>2021-06-25</c:v>
                </c:pt>
                <c:pt idx="31">
                  <c:v>2021-06-26</c:v>
                </c:pt>
                <c:pt idx="32">
                  <c:v>2021-06-30</c:v>
                </c:pt>
                <c:pt idx="33">
                  <c:v>2021-07-03</c:v>
                </c:pt>
                <c:pt idx="34">
                  <c:v>2021-07-06</c:v>
                </c:pt>
                <c:pt idx="35">
                  <c:v>2021-07-07</c:v>
                </c:pt>
                <c:pt idx="36">
                  <c:v>2021-07-08</c:v>
                </c:pt>
                <c:pt idx="37">
                  <c:v>2021-07-09</c:v>
                </c:pt>
                <c:pt idx="38">
                  <c:v>2021-07-10</c:v>
                </c:pt>
                <c:pt idx="39">
                  <c:v>2021-07-12</c:v>
                </c:pt>
                <c:pt idx="40">
                  <c:v>2021-07-13</c:v>
                </c:pt>
                <c:pt idx="41">
                  <c:v>2021-07-14</c:v>
                </c:pt>
                <c:pt idx="42">
                  <c:v>2021-07-15</c:v>
                </c:pt>
                <c:pt idx="43">
                  <c:v>2021-07-16</c:v>
                </c:pt>
                <c:pt idx="44">
                  <c:v>2021-07-24</c:v>
                </c:pt>
                <c:pt idx="45">
                  <c:v>2021-07-19</c:v>
                </c:pt>
                <c:pt idx="46">
                  <c:v>2021-07-21</c:v>
                </c:pt>
                <c:pt idx="47">
                  <c:v>2021-07-28</c:v>
                </c:pt>
                <c:pt idx="48">
                  <c:v>2021-07-29</c:v>
                </c:pt>
                <c:pt idx="49">
                  <c:v>2021-07-30</c:v>
                </c:pt>
                <c:pt idx="50">
                  <c:v>2021-07-31</c:v>
                </c:pt>
                <c:pt idx="51">
                  <c:v>2021-08-03</c:v>
                </c:pt>
                <c:pt idx="52">
                  <c:v>2021-08-04</c:v>
                </c:pt>
                <c:pt idx="53">
                  <c:v>2021-08-05</c:v>
                </c:pt>
                <c:pt idx="54">
                  <c:v>2021-08-06</c:v>
                </c:pt>
                <c:pt idx="55">
                  <c:v>2021-08-17</c:v>
                </c:pt>
                <c:pt idx="56">
                  <c:v>2021-08-18</c:v>
                </c:pt>
                <c:pt idx="57">
                  <c:v>2021-08-19</c:v>
                </c:pt>
                <c:pt idx="58">
                  <c:v>2021-08-20</c:v>
                </c:pt>
                <c:pt idx="59">
                  <c:v>2021-08-30</c:v>
                </c:pt>
                <c:pt idx="60">
                  <c:v>2021-08-31</c:v>
                </c:pt>
                <c:pt idx="61">
                  <c:v>2021-09-01</c:v>
                </c:pt>
                <c:pt idx="62">
                  <c:v>2021-09-02</c:v>
                </c:pt>
                <c:pt idx="63">
                  <c:v>2021-09-03</c:v>
                </c:pt>
                <c:pt idx="64">
                  <c:v>2021-09-04</c:v>
                </c:pt>
                <c:pt idx="65">
                  <c:v>2021-09-06</c:v>
                </c:pt>
                <c:pt idx="66">
                  <c:v>2021-09-08</c:v>
                </c:pt>
                <c:pt idx="67">
                  <c:v>2021-09-10</c:v>
                </c:pt>
                <c:pt idx="68">
                  <c:v>2021-09-13</c:v>
                </c:pt>
                <c:pt idx="69">
                  <c:v>2021-09-14</c:v>
                </c:pt>
                <c:pt idx="70">
                  <c:v>2021-09-15</c:v>
                </c:pt>
                <c:pt idx="71">
                  <c:v>2021-09-16</c:v>
                </c:pt>
                <c:pt idx="72">
                  <c:v>2021-09-17</c:v>
                </c:pt>
                <c:pt idx="73">
                  <c:v>2021-09-18</c:v>
                </c:pt>
                <c:pt idx="74">
                  <c:v>2021-09-20</c:v>
                </c:pt>
                <c:pt idx="75">
                  <c:v>2021-09-21</c:v>
                </c:pt>
                <c:pt idx="76">
                  <c:v>2021-09-22</c:v>
                </c:pt>
                <c:pt idx="77">
                  <c:v>2021-09-23</c:v>
                </c:pt>
                <c:pt idx="78">
                  <c:v>2021-09-24</c:v>
                </c:pt>
                <c:pt idx="79">
                  <c:v>2021-09-25</c:v>
                </c:pt>
                <c:pt idx="80">
                  <c:v>2021-09-27</c:v>
                </c:pt>
                <c:pt idx="81">
                  <c:v>2021-09-28</c:v>
                </c:pt>
                <c:pt idx="82">
                  <c:v>2021-09-29</c:v>
                </c:pt>
                <c:pt idx="83">
                  <c:v>2021-09-30</c:v>
                </c:pt>
                <c:pt idx="84">
                  <c:v>2021-10-01</c:v>
                </c:pt>
                <c:pt idx="85">
                  <c:v>2021-10-05</c:v>
                </c:pt>
                <c:pt idx="86">
                  <c:v>2021-10-11</c:v>
                </c:pt>
                <c:pt idx="87">
                  <c:v>2021-10-13</c:v>
                </c:pt>
                <c:pt idx="88">
                  <c:v>2021-10-14</c:v>
                </c:pt>
                <c:pt idx="89">
                  <c:v>2021-10-15</c:v>
                </c:pt>
                <c:pt idx="90">
                  <c:v>2021-10-16</c:v>
                </c:pt>
                <c:pt idx="91">
                  <c:v>2021-10-19</c:v>
                </c:pt>
                <c:pt idx="92">
                  <c:v>2021-10-20</c:v>
                </c:pt>
                <c:pt idx="93">
                  <c:v>2021-10-22</c:v>
                </c:pt>
                <c:pt idx="94">
                  <c:v>2021-10-26</c:v>
                </c:pt>
                <c:pt idx="95">
                  <c:v>2021-10-27</c:v>
                </c:pt>
                <c:pt idx="96">
                  <c:v>2021-11-02</c:v>
                </c:pt>
                <c:pt idx="97">
                  <c:v>2021-11-03</c:v>
                </c:pt>
                <c:pt idx="98">
                  <c:v>2021-11-06</c:v>
                </c:pt>
                <c:pt idx="99">
                  <c:v>2021-11-09</c:v>
                </c:pt>
                <c:pt idx="100">
                  <c:v>2021-11-10</c:v>
                </c:pt>
                <c:pt idx="101">
                  <c:v>2021-11-17</c:v>
                </c:pt>
                <c:pt idx="102">
                  <c:v>2021-11-22</c:v>
                </c:pt>
                <c:pt idx="103">
                  <c:v>2021-11-24</c:v>
                </c:pt>
                <c:pt idx="104">
                  <c:v>2021-11-25</c:v>
                </c:pt>
                <c:pt idx="105">
                  <c:v>2021-11-26</c:v>
                </c:pt>
                <c:pt idx="106">
                  <c:v>2021-11-29</c:v>
                </c:pt>
                <c:pt idx="107">
                  <c:v>2021-12-04</c:v>
                </c:pt>
                <c:pt idx="108">
                  <c:v>2021-12-07</c:v>
                </c:pt>
                <c:pt idx="109">
                  <c:v>2021-12-09</c:v>
                </c:pt>
                <c:pt idx="110">
                  <c:v>2021-12-10</c:v>
                </c:pt>
                <c:pt idx="111">
                  <c:v>2021-12-11</c:v>
                </c:pt>
                <c:pt idx="112">
                  <c:v>2021-12-13</c:v>
                </c:pt>
                <c:pt idx="113">
                  <c:v>% Acumulado</c:v>
                </c:pt>
              </c:strCache>
            </c:strRef>
          </c:cat>
          <c:val>
            <c:numRef>
              <c:f>'Cuadros y gráficos Lugar'!$K$734:$K$847</c:f>
              <c:numCache>
                <c:formatCode>0.0%</c:formatCode>
                <c:ptCount val="114"/>
                <c:pt idx="0">
                  <c:v>0.13432835820895522</c:v>
                </c:pt>
                <c:pt idx="1">
                  <c:v>0.11290322580645161</c:v>
                </c:pt>
                <c:pt idx="2">
                  <c:v>0.12516469038208169</c:v>
                </c:pt>
                <c:pt idx="3">
                  <c:v>0.1585081585081585</c:v>
                </c:pt>
                <c:pt idx="4">
                  <c:v>0.13217391304347825</c:v>
                </c:pt>
                <c:pt idx="5">
                  <c:v>0.13839750260145681</c:v>
                </c:pt>
                <c:pt idx="6">
                  <c:v>0.12903225806451613</c:v>
                </c:pt>
                <c:pt idx="7">
                  <c:v>0.1471861471861472</c:v>
                </c:pt>
                <c:pt idx="8">
                  <c:v>0.18983050847457628</c:v>
                </c:pt>
                <c:pt idx="9">
                  <c:v>0.15363511659807957</c:v>
                </c:pt>
                <c:pt idx="10">
                  <c:v>0.11799410029498525</c:v>
                </c:pt>
                <c:pt idx="11">
                  <c:v>0.12016293279022404</c:v>
                </c:pt>
                <c:pt idx="12">
                  <c:v>0.14190871369294605</c:v>
                </c:pt>
                <c:pt idx="13">
                  <c:v>0.19018404907975461</c:v>
                </c:pt>
                <c:pt idx="14">
                  <c:v>0.12290909090909091</c:v>
                </c:pt>
                <c:pt idx="15">
                  <c:v>0.14046121593291405</c:v>
                </c:pt>
                <c:pt idx="16">
                  <c:v>0.10883280757097792</c:v>
                </c:pt>
                <c:pt idx="17">
                  <c:v>0.14556962025316456</c:v>
                </c:pt>
                <c:pt idx="18">
                  <c:v>0.125</c:v>
                </c:pt>
                <c:pt idx="19">
                  <c:v>0.18518518518518517</c:v>
                </c:pt>
                <c:pt idx="20">
                  <c:v>0.11949685534591195</c:v>
                </c:pt>
                <c:pt idx="21">
                  <c:v>0.11607142857142858</c:v>
                </c:pt>
                <c:pt idx="22">
                  <c:v>0.20143884892086331</c:v>
                </c:pt>
                <c:pt idx="23">
                  <c:v>0.20070422535211269</c:v>
                </c:pt>
                <c:pt idx="24">
                  <c:v>0.2073170731707317</c:v>
                </c:pt>
                <c:pt idx="25">
                  <c:v>0.15384615384615385</c:v>
                </c:pt>
                <c:pt idx="26">
                  <c:v>0.1</c:v>
                </c:pt>
                <c:pt idx="27">
                  <c:v>0.20833333333333334</c:v>
                </c:pt>
                <c:pt idx="28">
                  <c:v>0.16242038216560509</c:v>
                </c:pt>
                <c:pt idx="29">
                  <c:v>0.12133891213389121</c:v>
                </c:pt>
                <c:pt idx="30">
                  <c:v>0.21621621621621623</c:v>
                </c:pt>
                <c:pt idx="31">
                  <c:v>0.21176470588235294</c:v>
                </c:pt>
                <c:pt idx="32">
                  <c:v>0.22500000000000001</c:v>
                </c:pt>
                <c:pt idx="33">
                  <c:v>0.34838709677419355</c:v>
                </c:pt>
                <c:pt idx="34">
                  <c:v>0.36702127659574468</c:v>
                </c:pt>
                <c:pt idx="35">
                  <c:v>0.34239130434782611</c:v>
                </c:pt>
                <c:pt idx="36">
                  <c:v>0.21615720524017468</c:v>
                </c:pt>
                <c:pt idx="37">
                  <c:v>0.18478260869565216</c:v>
                </c:pt>
                <c:pt idx="38">
                  <c:v>0.17105263157894737</c:v>
                </c:pt>
                <c:pt idx="39">
                  <c:v>0.22169811320754718</c:v>
                </c:pt>
                <c:pt idx="40">
                  <c:v>0.25188916876574308</c:v>
                </c:pt>
                <c:pt idx="41">
                  <c:v>0.17937219730941703</c:v>
                </c:pt>
                <c:pt idx="42">
                  <c:v>0.11290322580645161</c:v>
                </c:pt>
                <c:pt idx="43">
                  <c:v>0.19075144508670519</c:v>
                </c:pt>
                <c:pt idx="44">
                  <c:v>0.3611111111111111</c:v>
                </c:pt>
                <c:pt idx="45">
                  <c:v>0.26293103448275862</c:v>
                </c:pt>
                <c:pt idx="46">
                  <c:v>0.23101777059773829</c:v>
                </c:pt>
                <c:pt idx="47">
                  <c:v>0.32786885245901637</c:v>
                </c:pt>
                <c:pt idx="48">
                  <c:v>0.14423076923076922</c:v>
                </c:pt>
                <c:pt idx="49">
                  <c:v>0.33333333333333331</c:v>
                </c:pt>
                <c:pt idx="50">
                  <c:v>0.41592920353982299</c:v>
                </c:pt>
                <c:pt idx="51">
                  <c:v>0.28974358974358977</c:v>
                </c:pt>
                <c:pt idx="52">
                  <c:v>0.2072892938496583</c:v>
                </c:pt>
                <c:pt idx="53">
                  <c:v>0.34304207119741098</c:v>
                </c:pt>
                <c:pt idx="54">
                  <c:v>0.18911917098445596</c:v>
                </c:pt>
                <c:pt idx="55">
                  <c:v>0.31578947368421051</c:v>
                </c:pt>
                <c:pt idx="56">
                  <c:v>0.16738197424892703</c:v>
                </c:pt>
                <c:pt idx="57">
                  <c:v>0.18103448275862069</c:v>
                </c:pt>
                <c:pt idx="58">
                  <c:v>0.4942528735632184</c:v>
                </c:pt>
                <c:pt idx="59">
                  <c:v>0.42679127725856697</c:v>
                </c:pt>
                <c:pt idx="60">
                  <c:v>0.51438848920863312</c:v>
                </c:pt>
                <c:pt idx="61">
                  <c:v>0.33823529411764708</c:v>
                </c:pt>
                <c:pt idx="62">
                  <c:v>0.34482758620689657</c:v>
                </c:pt>
                <c:pt idx="63">
                  <c:v>0.32967032967032966</c:v>
                </c:pt>
                <c:pt idx="64">
                  <c:v>0.27050183598531213</c:v>
                </c:pt>
                <c:pt idx="65">
                  <c:v>0.26356589147286824</c:v>
                </c:pt>
                <c:pt idx="66">
                  <c:v>0.19230769230769232</c:v>
                </c:pt>
                <c:pt idx="67">
                  <c:v>0.59493670886075944</c:v>
                </c:pt>
                <c:pt idx="68">
                  <c:v>0.23768115942028986</c:v>
                </c:pt>
                <c:pt idx="69">
                  <c:v>0.28113879003558717</c:v>
                </c:pt>
                <c:pt idx="70">
                  <c:v>0.34666666666666668</c:v>
                </c:pt>
                <c:pt idx="71">
                  <c:v>0.43189368770764119</c:v>
                </c:pt>
                <c:pt idx="72">
                  <c:v>0.32</c:v>
                </c:pt>
                <c:pt idx="73">
                  <c:v>0.44776119402985076</c:v>
                </c:pt>
                <c:pt idx="74">
                  <c:v>0.25950413223140495</c:v>
                </c:pt>
                <c:pt idx="75">
                  <c:v>0.22875816993464052</c:v>
                </c:pt>
                <c:pt idx="76">
                  <c:v>0.33544303797468356</c:v>
                </c:pt>
                <c:pt idx="77">
                  <c:v>0.3848314606741573</c:v>
                </c:pt>
                <c:pt idx="78">
                  <c:v>0.44475920679886688</c:v>
                </c:pt>
                <c:pt idx="79">
                  <c:v>0.31578947368421051</c:v>
                </c:pt>
                <c:pt idx="80">
                  <c:v>0.419811320754717</c:v>
                </c:pt>
                <c:pt idx="81">
                  <c:v>0.27936507936507937</c:v>
                </c:pt>
                <c:pt idx="82">
                  <c:v>0.37063953488372092</c:v>
                </c:pt>
                <c:pt idx="83">
                  <c:v>0.45077720207253885</c:v>
                </c:pt>
                <c:pt idx="84">
                  <c:v>0.36335403726708076</c:v>
                </c:pt>
                <c:pt idx="85">
                  <c:v>0.25641025641025639</c:v>
                </c:pt>
                <c:pt idx="86">
                  <c:v>0.40441176470588236</c:v>
                </c:pt>
                <c:pt idx="87">
                  <c:v>0.29120879120879123</c:v>
                </c:pt>
                <c:pt idx="88">
                  <c:v>0.38194444444444442</c:v>
                </c:pt>
                <c:pt idx="89">
                  <c:v>0.2742857142857143</c:v>
                </c:pt>
                <c:pt idx="90">
                  <c:v>0.33980582524271846</c:v>
                </c:pt>
                <c:pt idx="91">
                  <c:v>0.21397379912663755</c:v>
                </c:pt>
                <c:pt idx="92">
                  <c:v>0.23325062034739455</c:v>
                </c:pt>
                <c:pt idx="93">
                  <c:v>0.38135593220338981</c:v>
                </c:pt>
                <c:pt idx="94">
                  <c:v>0.375</c:v>
                </c:pt>
                <c:pt idx="95">
                  <c:v>0.34677419354838712</c:v>
                </c:pt>
                <c:pt idx="96">
                  <c:v>0.24647887323943662</c:v>
                </c:pt>
                <c:pt idx="97">
                  <c:v>0.37956204379562042</c:v>
                </c:pt>
                <c:pt idx="98">
                  <c:v>0.37254901960784315</c:v>
                </c:pt>
                <c:pt idx="99">
                  <c:v>0.53125</c:v>
                </c:pt>
                <c:pt idx="100">
                  <c:v>0.39130434782608697</c:v>
                </c:pt>
                <c:pt idx="101">
                  <c:v>0.28975265017667845</c:v>
                </c:pt>
                <c:pt idx="102">
                  <c:v>0.35263157894736841</c:v>
                </c:pt>
                <c:pt idx="103">
                  <c:v>0.32231404958677684</c:v>
                </c:pt>
                <c:pt idx="104">
                  <c:v>0.60752688172043012</c:v>
                </c:pt>
                <c:pt idx="105">
                  <c:v>0.1702127659574468</c:v>
                </c:pt>
                <c:pt idx="106">
                  <c:v>0.46385542168674698</c:v>
                </c:pt>
                <c:pt idx="107">
                  <c:v>0.3595505617977528</c:v>
                </c:pt>
                <c:pt idx="108">
                  <c:v>0.10112359550561797</c:v>
                </c:pt>
                <c:pt idx="109">
                  <c:v>0.29100529100529099</c:v>
                </c:pt>
                <c:pt idx="110">
                  <c:v>0.1875</c:v>
                </c:pt>
                <c:pt idx="111">
                  <c:v>0.21643835616438356</c:v>
                </c:pt>
                <c:pt idx="112">
                  <c:v>0.38745387453874541</c:v>
                </c:pt>
                <c:pt idx="113">
                  <c:v>0.23774023333494698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994-484F-9849-0317AFEFBCE4}"/>
            </c:ext>
          </c:extLst>
        </c:ser>
        <c:ser>
          <c:idx val="2"/>
          <c:order val="2"/>
          <c:tx>
            <c:strRef>
              <c:f>'Cuadros y gráficos Lugar'!$L$733</c:f>
              <c:strCache>
                <c:ptCount val="1"/>
                <c:pt idx="0">
                  <c:v>% Sin tapabocas</c:v>
                </c:pt>
              </c:strCache>
            </c:strRef>
          </c:tx>
          <c:spPr>
            <a:ln w="22225" cap="rnd">
              <a:solidFill>
                <a:srgbClr val="FF0000">
                  <a:alpha val="43000"/>
                </a:srgbClr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rgbClr val="FF0000">
                  <a:alpha val="43000"/>
                </a:srgbClr>
              </a:solidFill>
              <a:ln w="9525">
                <a:noFill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'Cuadros y gráficos Lugar'!$C$734:$C$847</c:f>
              <c:strCache>
                <c:ptCount val="114"/>
                <c:pt idx="0">
                  <c:v>2021-02-19</c:v>
                </c:pt>
                <c:pt idx="1">
                  <c:v>2021-02-23</c:v>
                </c:pt>
                <c:pt idx="2">
                  <c:v>2021-02-25</c:v>
                </c:pt>
                <c:pt idx="3">
                  <c:v>2021-03-04</c:v>
                </c:pt>
                <c:pt idx="4">
                  <c:v>2021-03-05</c:v>
                </c:pt>
                <c:pt idx="5">
                  <c:v>2021-03-10</c:v>
                </c:pt>
                <c:pt idx="6">
                  <c:v>2021-03-11</c:v>
                </c:pt>
                <c:pt idx="7">
                  <c:v>2021-03-12</c:v>
                </c:pt>
                <c:pt idx="8">
                  <c:v>2021-03-29</c:v>
                </c:pt>
                <c:pt idx="9">
                  <c:v>2021-03-30</c:v>
                </c:pt>
                <c:pt idx="10">
                  <c:v>2021-04-06</c:v>
                </c:pt>
                <c:pt idx="11">
                  <c:v>2021-04-07</c:v>
                </c:pt>
                <c:pt idx="12">
                  <c:v>2021-04-15</c:v>
                </c:pt>
                <c:pt idx="13">
                  <c:v>2021-04-20</c:v>
                </c:pt>
                <c:pt idx="14">
                  <c:v>2021-05-04</c:v>
                </c:pt>
                <c:pt idx="15">
                  <c:v>2021-05-07</c:v>
                </c:pt>
                <c:pt idx="16">
                  <c:v>2021-05-21</c:v>
                </c:pt>
                <c:pt idx="17">
                  <c:v>2021-06-01</c:v>
                </c:pt>
                <c:pt idx="18">
                  <c:v>2021-06-04</c:v>
                </c:pt>
                <c:pt idx="19">
                  <c:v>2021-06-08</c:v>
                </c:pt>
                <c:pt idx="20">
                  <c:v>2021-06-10</c:v>
                </c:pt>
                <c:pt idx="21">
                  <c:v>2021-06-11</c:v>
                </c:pt>
                <c:pt idx="22">
                  <c:v>2021-06-12</c:v>
                </c:pt>
                <c:pt idx="23">
                  <c:v>2021-06-15</c:v>
                </c:pt>
                <c:pt idx="24">
                  <c:v>2021-06-16</c:v>
                </c:pt>
                <c:pt idx="25">
                  <c:v>2021-06-18</c:v>
                </c:pt>
                <c:pt idx="26">
                  <c:v>2021-06-19</c:v>
                </c:pt>
                <c:pt idx="27">
                  <c:v>2021-06-21</c:v>
                </c:pt>
                <c:pt idx="28">
                  <c:v>2021-06-22</c:v>
                </c:pt>
                <c:pt idx="29">
                  <c:v>2021-06-23</c:v>
                </c:pt>
                <c:pt idx="30">
                  <c:v>2021-06-25</c:v>
                </c:pt>
                <c:pt idx="31">
                  <c:v>2021-06-26</c:v>
                </c:pt>
                <c:pt idx="32">
                  <c:v>2021-06-30</c:v>
                </c:pt>
                <c:pt idx="33">
                  <c:v>2021-07-03</c:v>
                </c:pt>
                <c:pt idx="34">
                  <c:v>2021-07-06</c:v>
                </c:pt>
                <c:pt idx="35">
                  <c:v>2021-07-07</c:v>
                </c:pt>
                <c:pt idx="36">
                  <c:v>2021-07-08</c:v>
                </c:pt>
                <c:pt idx="37">
                  <c:v>2021-07-09</c:v>
                </c:pt>
                <c:pt idx="38">
                  <c:v>2021-07-10</c:v>
                </c:pt>
                <c:pt idx="39">
                  <c:v>2021-07-12</c:v>
                </c:pt>
                <c:pt idx="40">
                  <c:v>2021-07-13</c:v>
                </c:pt>
                <c:pt idx="41">
                  <c:v>2021-07-14</c:v>
                </c:pt>
                <c:pt idx="42">
                  <c:v>2021-07-15</c:v>
                </c:pt>
                <c:pt idx="43">
                  <c:v>2021-07-16</c:v>
                </c:pt>
                <c:pt idx="44">
                  <c:v>2021-07-24</c:v>
                </c:pt>
                <c:pt idx="45">
                  <c:v>2021-07-19</c:v>
                </c:pt>
                <c:pt idx="46">
                  <c:v>2021-07-21</c:v>
                </c:pt>
                <c:pt idx="47">
                  <c:v>2021-07-28</c:v>
                </c:pt>
                <c:pt idx="48">
                  <c:v>2021-07-29</c:v>
                </c:pt>
                <c:pt idx="49">
                  <c:v>2021-07-30</c:v>
                </c:pt>
                <c:pt idx="50">
                  <c:v>2021-07-31</c:v>
                </c:pt>
                <c:pt idx="51">
                  <c:v>2021-08-03</c:v>
                </c:pt>
                <c:pt idx="52">
                  <c:v>2021-08-04</c:v>
                </c:pt>
                <c:pt idx="53">
                  <c:v>2021-08-05</c:v>
                </c:pt>
                <c:pt idx="54">
                  <c:v>2021-08-06</c:v>
                </c:pt>
                <c:pt idx="55">
                  <c:v>2021-08-17</c:v>
                </c:pt>
                <c:pt idx="56">
                  <c:v>2021-08-18</c:v>
                </c:pt>
                <c:pt idx="57">
                  <c:v>2021-08-19</c:v>
                </c:pt>
                <c:pt idx="58">
                  <c:v>2021-08-20</c:v>
                </c:pt>
                <c:pt idx="59">
                  <c:v>2021-08-30</c:v>
                </c:pt>
                <c:pt idx="60">
                  <c:v>2021-08-31</c:v>
                </c:pt>
                <c:pt idx="61">
                  <c:v>2021-09-01</c:v>
                </c:pt>
                <c:pt idx="62">
                  <c:v>2021-09-02</c:v>
                </c:pt>
                <c:pt idx="63">
                  <c:v>2021-09-03</c:v>
                </c:pt>
                <c:pt idx="64">
                  <c:v>2021-09-04</c:v>
                </c:pt>
                <c:pt idx="65">
                  <c:v>2021-09-06</c:v>
                </c:pt>
                <c:pt idx="66">
                  <c:v>2021-09-08</c:v>
                </c:pt>
                <c:pt idx="67">
                  <c:v>2021-09-10</c:v>
                </c:pt>
                <c:pt idx="68">
                  <c:v>2021-09-13</c:v>
                </c:pt>
                <c:pt idx="69">
                  <c:v>2021-09-14</c:v>
                </c:pt>
                <c:pt idx="70">
                  <c:v>2021-09-15</c:v>
                </c:pt>
                <c:pt idx="71">
                  <c:v>2021-09-16</c:v>
                </c:pt>
                <c:pt idx="72">
                  <c:v>2021-09-17</c:v>
                </c:pt>
                <c:pt idx="73">
                  <c:v>2021-09-18</c:v>
                </c:pt>
                <c:pt idx="74">
                  <c:v>2021-09-20</c:v>
                </c:pt>
                <c:pt idx="75">
                  <c:v>2021-09-21</c:v>
                </c:pt>
                <c:pt idx="76">
                  <c:v>2021-09-22</c:v>
                </c:pt>
                <c:pt idx="77">
                  <c:v>2021-09-23</c:v>
                </c:pt>
                <c:pt idx="78">
                  <c:v>2021-09-24</c:v>
                </c:pt>
                <c:pt idx="79">
                  <c:v>2021-09-25</c:v>
                </c:pt>
                <c:pt idx="80">
                  <c:v>2021-09-27</c:v>
                </c:pt>
                <c:pt idx="81">
                  <c:v>2021-09-28</c:v>
                </c:pt>
                <c:pt idx="82">
                  <c:v>2021-09-29</c:v>
                </c:pt>
                <c:pt idx="83">
                  <c:v>2021-09-30</c:v>
                </c:pt>
                <c:pt idx="84">
                  <c:v>2021-10-01</c:v>
                </c:pt>
                <c:pt idx="85">
                  <c:v>2021-10-05</c:v>
                </c:pt>
                <c:pt idx="86">
                  <c:v>2021-10-11</c:v>
                </c:pt>
                <c:pt idx="87">
                  <c:v>2021-10-13</c:v>
                </c:pt>
                <c:pt idx="88">
                  <c:v>2021-10-14</c:v>
                </c:pt>
                <c:pt idx="89">
                  <c:v>2021-10-15</c:v>
                </c:pt>
                <c:pt idx="90">
                  <c:v>2021-10-16</c:v>
                </c:pt>
                <c:pt idx="91">
                  <c:v>2021-10-19</c:v>
                </c:pt>
                <c:pt idx="92">
                  <c:v>2021-10-20</c:v>
                </c:pt>
                <c:pt idx="93">
                  <c:v>2021-10-22</c:v>
                </c:pt>
                <c:pt idx="94">
                  <c:v>2021-10-26</c:v>
                </c:pt>
                <c:pt idx="95">
                  <c:v>2021-10-27</c:v>
                </c:pt>
                <c:pt idx="96">
                  <c:v>2021-11-02</c:v>
                </c:pt>
                <c:pt idx="97">
                  <c:v>2021-11-03</c:v>
                </c:pt>
                <c:pt idx="98">
                  <c:v>2021-11-06</c:v>
                </c:pt>
                <c:pt idx="99">
                  <c:v>2021-11-09</c:v>
                </c:pt>
                <c:pt idx="100">
                  <c:v>2021-11-10</c:v>
                </c:pt>
                <c:pt idx="101">
                  <c:v>2021-11-17</c:v>
                </c:pt>
                <c:pt idx="102">
                  <c:v>2021-11-22</c:v>
                </c:pt>
                <c:pt idx="103">
                  <c:v>2021-11-24</c:v>
                </c:pt>
                <c:pt idx="104">
                  <c:v>2021-11-25</c:v>
                </c:pt>
                <c:pt idx="105">
                  <c:v>2021-11-26</c:v>
                </c:pt>
                <c:pt idx="106">
                  <c:v>2021-11-29</c:v>
                </c:pt>
                <c:pt idx="107">
                  <c:v>2021-12-04</c:v>
                </c:pt>
                <c:pt idx="108">
                  <c:v>2021-12-07</c:v>
                </c:pt>
                <c:pt idx="109">
                  <c:v>2021-12-09</c:v>
                </c:pt>
                <c:pt idx="110">
                  <c:v>2021-12-10</c:v>
                </c:pt>
                <c:pt idx="111">
                  <c:v>2021-12-11</c:v>
                </c:pt>
                <c:pt idx="112">
                  <c:v>2021-12-13</c:v>
                </c:pt>
                <c:pt idx="113">
                  <c:v>% Acumulado</c:v>
                </c:pt>
              </c:strCache>
            </c:strRef>
          </c:cat>
          <c:val>
            <c:numRef>
              <c:f>'Cuadros y gráficos Lugar'!$L$734:$L$847</c:f>
              <c:numCache>
                <c:formatCode>0.0%</c:formatCode>
                <c:ptCount val="114"/>
                <c:pt idx="0">
                  <c:v>2.6119402985074626E-2</c:v>
                </c:pt>
                <c:pt idx="1">
                  <c:v>2.6881720430107529E-3</c:v>
                </c:pt>
                <c:pt idx="2">
                  <c:v>1.844532279314888E-2</c:v>
                </c:pt>
                <c:pt idx="3">
                  <c:v>1.3986013986013986E-2</c:v>
                </c:pt>
                <c:pt idx="4">
                  <c:v>6.956521739130435E-3</c:v>
                </c:pt>
                <c:pt idx="5">
                  <c:v>1.8730489073881373E-2</c:v>
                </c:pt>
                <c:pt idx="6">
                  <c:v>7.5901328273244783E-3</c:v>
                </c:pt>
                <c:pt idx="7">
                  <c:v>0</c:v>
                </c:pt>
                <c:pt idx="8">
                  <c:v>6.7796610169491523E-3</c:v>
                </c:pt>
                <c:pt idx="9">
                  <c:v>9.6021947873799734E-3</c:v>
                </c:pt>
                <c:pt idx="10">
                  <c:v>6.8829891838741398E-3</c:v>
                </c:pt>
                <c:pt idx="11">
                  <c:v>4.0733197556008143E-3</c:v>
                </c:pt>
                <c:pt idx="12">
                  <c:v>1.4107883817427386E-2</c:v>
                </c:pt>
                <c:pt idx="13">
                  <c:v>1.2269938650306749E-2</c:v>
                </c:pt>
                <c:pt idx="14">
                  <c:v>4.3636363636363638E-3</c:v>
                </c:pt>
                <c:pt idx="15">
                  <c:v>1.0482180293501049E-2</c:v>
                </c:pt>
                <c:pt idx="16">
                  <c:v>7.8864353312302835E-3</c:v>
                </c:pt>
                <c:pt idx="17">
                  <c:v>3.3755274261603373E-2</c:v>
                </c:pt>
                <c:pt idx="18">
                  <c:v>2.3148148148148147E-2</c:v>
                </c:pt>
                <c:pt idx="19">
                  <c:v>1.2345679012345678E-2</c:v>
                </c:pt>
                <c:pt idx="20">
                  <c:v>3.7735849056603772E-2</c:v>
                </c:pt>
                <c:pt idx="21">
                  <c:v>0</c:v>
                </c:pt>
                <c:pt idx="22">
                  <c:v>3.5971223021582732E-2</c:v>
                </c:pt>
                <c:pt idx="23">
                  <c:v>2.6408450704225352E-2</c:v>
                </c:pt>
                <c:pt idx="24">
                  <c:v>3.3536585365853661E-2</c:v>
                </c:pt>
                <c:pt idx="25">
                  <c:v>9.9255583126550868E-3</c:v>
                </c:pt>
                <c:pt idx="26">
                  <c:v>3.9130434782608699E-2</c:v>
                </c:pt>
                <c:pt idx="27">
                  <c:v>4.1666666666666664E-2</c:v>
                </c:pt>
                <c:pt idx="28">
                  <c:v>1.9108280254777069E-2</c:v>
                </c:pt>
                <c:pt idx="29">
                  <c:v>4.6025104602510462E-2</c:v>
                </c:pt>
                <c:pt idx="30">
                  <c:v>7.2072072072072071E-2</c:v>
                </c:pt>
                <c:pt idx="31">
                  <c:v>3.1932773109243695E-2</c:v>
                </c:pt>
                <c:pt idx="32">
                  <c:v>4.642857142857143E-2</c:v>
                </c:pt>
                <c:pt idx="33">
                  <c:v>8.387096774193549E-2</c:v>
                </c:pt>
                <c:pt idx="34">
                  <c:v>7.4468085106382975E-2</c:v>
                </c:pt>
                <c:pt idx="35">
                  <c:v>1.0869565217391304E-2</c:v>
                </c:pt>
                <c:pt idx="36">
                  <c:v>4.148471615720524E-2</c:v>
                </c:pt>
                <c:pt idx="37">
                  <c:v>8.1521739130434784E-2</c:v>
                </c:pt>
                <c:pt idx="38">
                  <c:v>3.0701754385964911E-2</c:v>
                </c:pt>
                <c:pt idx="39">
                  <c:v>1.8867924528301886E-2</c:v>
                </c:pt>
                <c:pt idx="40">
                  <c:v>5.0377833753148617E-2</c:v>
                </c:pt>
                <c:pt idx="41">
                  <c:v>8.9686098654708519E-3</c:v>
                </c:pt>
                <c:pt idx="42">
                  <c:v>3.7634408602150539E-2</c:v>
                </c:pt>
                <c:pt idx="43">
                  <c:v>1.7341040462427744E-2</c:v>
                </c:pt>
                <c:pt idx="44">
                  <c:v>3.7037037037037035E-2</c:v>
                </c:pt>
                <c:pt idx="45">
                  <c:v>6.0344827586206899E-2</c:v>
                </c:pt>
                <c:pt idx="46">
                  <c:v>5.3311793214862679E-2</c:v>
                </c:pt>
                <c:pt idx="47">
                  <c:v>0.13661202185792351</c:v>
                </c:pt>
                <c:pt idx="48">
                  <c:v>5.3846153846153849E-2</c:v>
                </c:pt>
                <c:pt idx="49">
                  <c:v>3.2098765432098768E-2</c:v>
                </c:pt>
                <c:pt idx="50">
                  <c:v>5.3097345132743362E-2</c:v>
                </c:pt>
                <c:pt idx="51">
                  <c:v>6.4102564102564097E-2</c:v>
                </c:pt>
                <c:pt idx="52">
                  <c:v>1.8223234624145785E-2</c:v>
                </c:pt>
                <c:pt idx="53">
                  <c:v>3.8834951456310676E-2</c:v>
                </c:pt>
                <c:pt idx="54">
                  <c:v>5.4404145077720206E-2</c:v>
                </c:pt>
                <c:pt idx="55">
                  <c:v>7.0175438596491224E-2</c:v>
                </c:pt>
                <c:pt idx="56">
                  <c:v>2.575107296137339E-2</c:v>
                </c:pt>
                <c:pt idx="57">
                  <c:v>7.7586206896551727E-2</c:v>
                </c:pt>
                <c:pt idx="58">
                  <c:v>8.0459770114942528E-2</c:v>
                </c:pt>
                <c:pt idx="59">
                  <c:v>2.4922118380062305E-2</c:v>
                </c:pt>
                <c:pt idx="60">
                  <c:v>5.7553956834532377E-2</c:v>
                </c:pt>
                <c:pt idx="61">
                  <c:v>5.1470588235294115E-2</c:v>
                </c:pt>
                <c:pt idx="62">
                  <c:v>6.8965517241379309E-2</c:v>
                </c:pt>
                <c:pt idx="63">
                  <c:v>4.3956043956043959E-2</c:v>
                </c:pt>
                <c:pt idx="64">
                  <c:v>3.6719706242350061E-2</c:v>
                </c:pt>
                <c:pt idx="65">
                  <c:v>2.5839793281653745E-2</c:v>
                </c:pt>
                <c:pt idx="66">
                  <c:v>3.8461538461538464E-2</c:v>
                </c:pt>
                <c:pt idx="67">
                  <c:v>1.2658227848101266E-2</c:v>
                </c:pt>
                <c:pt idx="68">
                  <c:v>7.5362318840579715E-2</c:v>
                </c:pt>
                <c:pt idx="69">
                  <c:v>0.11743772241992882</c:v>
                </c:pt>
                <c:pt idx="70">
                  <c:v>0.13333333333333333</c:v>
                </c:pt>
                <c:pt idx="71">
                  <c:v>0.10132890365448505</c:v>
                </c:pt>
                <c:pt idx="72">
                  <c:v>0.08</c:v>
                </c:pt>
                <c:pt idx="73">
                  <c:v>0.12686567164179105</c:v>
                </c:pt>
                <c:pt idx="74">
                  <c:v>6.2809917355371905E-2</c:v>
                </c:pt>
                <c:pt idx="75">
                  <c:v>0.10021786492374728</c:v>
                </c:pt>
                <c:pt idx="76">
                  <c:v>5.8227848101265821E-2</c:v>
                </c:pt>
                <c:pt idx="77">
                  <c:v>8.98876404494382E-2</c:v>
                </c:pt>
                <c:pt idx="78">
                  <c:v>9.0651558073654395E-2</c:v>
                </c:pt>
                <c:pt idx="79">
                  <c:v>0.16842105263157894</c:v>
                </c:pt>
                <c:pt idx="80">
                  <c:v>6.8396226415094338E-2</c:v>
                </c:pt>
                <c:pt idx="81">
                  <c:v>0.13333333333333333</c:v>
                </c:pt>
                <c:pt idx="82">
                  <c:v>6.25E-2</c:v>
                </c:pt>
                <c:pt idx="83">
                  <c:v>9.8445595854922283E-2</c:v>
                </c:pt>
                <c:pt idx="84">
                  <c:v>9.9378881987577633E-2</c:v>
                </c:pt>
                <c:pt idx="85">
                  <c:v>5.128205128205128E-2</c:v>
                </c:pt>
                <c:pt idx="86">
                  <c:v>6.6176470588235295E-2</c:v>
                </c:pt>
                <c:pt idx="87">
                  <c:v>0.12362637362637363</c:v>
                </c:pt>
                <c:pt idx="88">
                  <c:v>4.8611111111111112E-2</c:v>
                </c:pt>
                <c:pt idx="89">
                  <c:v>0.04</c:v>
                </c:pt>
                <c:pt idx="90">
                  <c:v>9.4660194174757281E-2</c:v>
                </c:pt>
                <c:pt idx="91">
                  <c:v>0.19213973799126638</c:v>
                </c:pt>
                <c:pt idx="92">
                  <c:v>8.6848635235732011E-2</c:v>
                </c:pt>
                <c:pt idx="93">
                  <c:v>9.7457627118644072E-2</c:v>
                </c:pt>
                <c:pt idx="94">
                  <c:v>6.5000000000000002E-2</c:v>
                </c:pt>
                <c:pt idx="95">
                  <c:v>0.11290322580645161</c:v>
                </c:pt>
                <c:pt idx="96">
                  <c:v>0.10915492957746478</c:v>
                </c:pt>
                <c:pt idx="97">
                  <c:v>0.13138686131386862</c:v>
                </c:pt>
                <c:pt idx="98">
                  <c:v>0.10457516339869281</c:v>
                </c:pt>
                <c:pt idx="99">
                  <c:v>0.125</c:v>
                </c:pt>
                <c:pt idx="100">
                  <c:v>4.3478260869565216E-2</c:v>
                </c:pt>
                <c:pt idx="101">
                  <c:v>5.3003533568904596E-2</c:v>
                </c:pt>
                <c:pt idx="102">
                  <c:v>0.11578947368421053</c:v>
                </c:pt>
                <c:pt idx="103">
                  <c:v>0.17355371900826447</c:v>
                </c:pt>
                <c:pt idx="104">
                  <c:v>3.2258064516129031E-2</c:v>
                </c:pt>
                <c:pt idx="105">
                  <c:v>8.5106382978723402E-2</c:v>
                </c:pt>
                <c:pt idx="106">
                  <c:v>0.12048192771084337</c:v>
                </c:pt>
                <c:pt idx="107">
                  <c:v>0.12921348314606743</c:v>
                </c:pt>
                <c:pt idx="108">
                  <c:v>5.6179775280898875E-2</c:v>
                </c:pt>
                <c:pt idx="109">
                  <c:v>8.4656084656084651E-2</c:v>
                </c:pt>
                <c:pt idx="110">
                  <c:v>0.16666666666666666</c:v>
                </c:pt>
                <c:pt idx="111">
                  <c:v>0.16712328767123288</c:v>
                </c:pt>
                <c:pt idx="112">
                  <c:v>9.5940959409594101E-2</c:v>
                </c:pt>
                <c:pt idx="113">
                  <c:v>4.7489954978941762E-2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994-484F-9849-0317AFEFBCE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1098176"/>
        <c:axId val="511097520"/>
      </c:lineChart>
      <c:catAx>
        <c:axId val="511098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1097520"/>
        <c:crosses val="autoZero"/>
        <c:auto val="1"/>
        <c:lblAlgn val="ctr"/>
        <c:lblOffset val="100"/>
        <c:noMultiLvlLbl val="0"/>
      </c:catAx>
      <c:valAx>
        <c:axId val="511097520"/>
        <c:scaling>
          <c:orientation val="minMax"/>
          <c:max val="1"/>
          <c:min val="0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109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0802917575639837"/>
          <c:y val="0.91208704253214634"/>
          <c:w val="0.31940409505686035"/>
          <c:h val="5.1063276000034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050885943008387E-2"/>
          <c:y val="0.2009848695383665"/>
          <c:w val="0.94594908584317183"/>
          <c:h val="0.52574849467345985"/>
        </c:manualLayout>
      </c:layout>
      <c:lineChart>
        <c:grouping val="standard"/>
        <c:varyColors val="0"/>
        <c:ser>
          <c:idx val="0"/>
          <c:order val="0"/>
          <c:tx>
            <c:strRef>
              <c:f>'Cuadros y gráficos Lugar'!$K$1046</c:f>
              <c:strCache>
                <c:ptCount val="1"/>
                <c:pt idx="0">
                  <c:v>%con T. bien puesto</c:v>
                </c:pt>
              </c:strCache>
            </c:strRef>
          </c:tx>
          <c:spPr>
            <a:ln w="22225" cap="rnd">
              <a:solidFill>
                <a:srgbClr val="7030A0">
                  <a:alpha val="99000"/>
                </a:srgb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7030A0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'Cuadros y gráficos Lugar'!$D$1047:$D$1180</c:f>
              <c:strCache>
                <c:ptCount val="134"/>
                <c:pt idx="0">
                  <c:v>2021-02-19</c:v>
                </c:pt>
                <c:pt idx="1">
                  <c:v>2021-02-23</c:v>
                </c:pt>
                <c:pt idx="2">
                  <c:v>2021-02-25</c:v>
                </c:pt>
                <c:pt idx="3">
                  <c:v>2021-03-04</c:v>
                </c:pt>
                <c:pt idx="4">
                  <c:v>2021-03-05</c:v>
                </c:pt>
                <c:pt idx="5">
                  <c:v>2021-03-10</c:v>
                </c:pt>
                <c:pt idx="6">
                  <c:v>2021-03-11</c:v>
                </c:pt>
                <c:pt idx="7">
                  <c:v>2021-03-12</c:v>
                </c:pt>
                <c:pt idx="8">
                  <c:v>2021-03-29</c:v>
                </c:pt>
                <c:pt idx="9">
                  <c:v>2021-03-30</c:v>
                </c:pt>
                <c:pt idx="10">
                  <c:v>2021-04-06</c:v>
                </c:pt>
                <c:pt idx="11">
                  <c:v>2021-04-07</c:v>
                </c:pt>
                <c:pt idx="12">
                  <c:v>2021-04-15</c:v>
                </c:pt>
                <c:pt idx="13">
                  <c:v>2021-04-20</c:v>
                </c:pt>
                <c:pt idx="14">
                  <c:v>2021-05-04</c:v>
                </c:pt>
                <c:pt idx="15">
                  <c:v>2021-05-07</c:v>
                </c:pt>
                <c:pt idx="16">
                  <c:v>2021-05-21</c:v>
                </c:pt>
                <c:pt idx="17">
                  <c:v>2021-06-01</c:v>
                </c:pt>
                <c:pt idx="18">
                  <c:v>2021-06-03</c:v>
                </c:pt>
                <c:pt idx="19">
                  <c:v>2021-06-04</c:v>
                </c:pt>
                <c:pt idx="20">
                  <c:v>2021-06-08</c:v>
                </c:pt>
                <c:pt idx="21">
                  <c:v>2021-06-10</c:v>
                </c:pt>
                <c:pt idx="22">
                  <c:v>2021-06-11</c:v>
                </c:pt>
                <c:pt idx="23">
                  <c:v>2021-06-12</c:v>
                </c:pt>
                <c:pt idx="24">
                  <c:v>2021-06-15</c:v>
                </c:pt>
                <c:pt idx="25">
                  <c:v>2021-06-16</c:v>
                </c:pt>
                <c:pt idx="26">
                  <c:v>2021-06-17</c:v>
                </c:pt>
                <c:pt idx="27">
                  <c:v>2021-06-18</c:v>
                </c:pt>
                <c:pt idx="28">
                  <c:v>2021-06-19</c:v>
                </c:pt>
                <c:pt idx="29">
                  <c:v>2021-06-21</c:v>
                </c:pt>
                <c:pt idx="30">
                  <c:v>2021-06-22</c:v>
                </c:pt>
                <c:pt idx="31">
                  <c:v>2021-06-23</c:v>
                </c:pt>
                <c:pt idx="32">
                  <c:v>2021-06-24</c:v>
                </c:pt>
                <c:pt idx="33">
                  <c:v>2021-06-25</c:v>
                </c:pt>
                <c:pt idx="34">
                  <c:v>2021-06-26</c:v>
                </c:pt>
                <c:pt idx="35">
                  <c:v>2021-06-29</c:v>
                </c:pt>
                <c:pt idx="36">
                  <c:v>2021-06-30</c:v>
                </c:pt>
                <c:pt idx="37">
                  <c:v>2021-07-01</c:v>
                </c:pt>
                <c:pt idx="38">
                  <c:v>2021-07-02</c:v>
                </c:pt>
                <c:pt idx="39">
                  <c:v>2021-07-03</c:v>
                </c:pt>
                <c:pt idx="40">
                  <c:v>2021-07-06</c:v>
                </c:pt>
                <c:pt idx="41">
                  <c:v>2021-07-07</c:v>
                </c:pt>
                <c:pt idx="42">
                  <c:v>2021-07-08</c:v>
                </c:pt>
                <c:pt idx="43">
                  <c:v>2021-07-09</c:v>
                </c:pt>
                <c:pt idx="44">
                  <c:v>2021-07-10</c:v>
                </c:pt>
                <c:pt idx="45">
                  <c:v>2021-07-12</c:v>
                </c:pt>
                <c:pt idx="46">
                  <c:v>2021-07-13</c:v>
                </c:pt>
                <c:pt idx="47">
                  <c:v>2021-07-14</c:v>
                </c:pt>
                <c:pt idx="48">
                  <c:v>2021-07-15</c:v>
                </c:pt>
                <c:pt idx="49">
                  <c:v>2021-07-16</c:v>
                </c:pt>
                <c:pt idx="50">
                  <c:v>2021-07-17</c:v>
                </c:pt>
                <c:pt idx="51">
                  <c:v>2021-07-24</c:v>
                </c:pt>
                <c:pt idx="52">
                  <c:v>2021-07-19</c:v>
                </c:pt>
                <c:pt idx="53">
                  <c:v>2021-07-21</c:v>
                </c:pt>
                <c:pt idx="54">
                  <c:v>2021-07-22</c:v>
                </c:pt>
                <c:pt idx="55">
                  <c:v>2021-07-23</c:v>
                </c:pt>
                <c:pt idx="56">
                  <c:v>2021-07-28</c:v>
                </c:pt>
                <c:pt idx="57">
                  <c:v>2021-07-29</c:v>
                </c:pt>
                <c:pt idx="58">
                  <c:v>2021-07-30</c:v>
                </c:pt>
                <c:pt idx="59">
                  <c:v>2021-07-31</c:v>
                </c:pt>
                <c:pt idx="60">
                  <c:v>2021-08-03</c:v>
                </c:pt>
                <c:pt idx="61">
                  <c:v>2021-08-04</c:v>
                </c:pt>
                <c:pt idx="62">
                  <c:v>2021-08-05</c:v>
                </c:pt>
                <c:pt idx="63">
                  <c:v>2021-08-06</c:v>
                </c:pt>
                <c:pt idx="64">
                  <c:v>2021-08-12</c:v>
                </c:pt>
                <c:pt idx="65">
                  <c:v>2021-08-17</c:v>
                </c:pt>
                <c:pt idx="66">
                  <c:v>2021-08-18</c:v>
                </c:pt>
                <c:pt idx="67">
                  <c:v>2021-08-19</c:v>
                </c:pt>
                <c:pt idx="68">
                  <c:v>2021-08-20</c:v>
                </c:pt>
                <c:pt idx="69">
                  <c:v>2021-08-28</c:v>
                </c:pt>
                <c:pt idx="70">
                  <c:v>2021-08-30</c:v>
                </c:pt>
                <c:pt idx="71">
                  <c:v>2021-08-31</c:v>
                </c:pt>
                <c:pt idx="72">
                  <c:v>2021-09-01</c:v>
                </c:pt>
                <c:pt idx="73">
                  <c:v>2021-09-02</c:v>
                </c:pt>
                <c:pt idx="74">
                  <c:v>2021-09-03</c:v>
                </c:pt>
                <c:pt idx="75">
                  <c:v>2021-09-04</c:v>
                </c:pt>
                <c:pt idx="76">
                  <c:v>2021-09-06</c:v>
                </c:pt>
                <c:pt idx="77">
                  <c:v>2021-09-08</c:v>
                </c:pt>
                <c:pt idx="78">
                  <c:v>2021-09-10</c:v>
                </c:pt>
                <c:pt idx="79">
                  <c:v>2021-09-13</c:v>
                </c:pt>
                <c:pt idx="80">
                  <c:v>2021-09-14</c:v>
                </c:pt>
                <c:pt idx="81">
                  <c:v>2021-09-15</c:v>
                </c:pt>
                <c:pt idx="82">
                  <c:v>2021-09-16</c:v>
                </c:pt>
                <c:pt idx="83">
                  <c:v>2021-09-17</c:v>
                </c:pt>
                <c:pt idx="84">
                  <c:v>2021-09-18</c:v>
                </c:pt>
                <c:pt idx="85">
                  <c:v>2021-09-20</c:v>
                </c:pt>
                <c:pt idx="86">
                  <c:v>2021-09-21</c:v>
                </c:pt>
                <c:pt idx="87">
                  <c:v>2021-09-22</c:v>
                </c:pt>
                <c:pt idx="88">
                  <c:v>2021-09-23</c:v>
                </c:pt>
                <c:pt idx="89">
                  <c:v>2021-09-24</c:v>
                </c:pt>
                <c:pt idx="90">
                  <c:v>2021-09-25</c:v>
                </c:pt>
                <c:pt idx="91">
                  <c:v>2021-09-27</c:v>
                </c:pt>
                <c:pt idx="92">
                  <c:v>2021-09-28</c:v>
                </c:pt>
                <c:pt idx="93">
                  <c:v>2021-09-29</c:v>
                </c:pt>
                <c:pt idx="94">
                  <c:v>2021-09-30</c:v>
                </c:pt>
                <c:pt idx="95">
                  <c:v>2021-10-01</c:v>
                </c:pt>
                <c:pt idx="96">
                  <c:v>2021-10-05</c:v>
                </c:pt>
                <c:pt idx="97">
                  <c:v>2021-10-06</c:v>
                </c:pt>
                <c:pt idx="98">
                  <c:v>2021-10-11</c:v>
                </c:pt>
                <c:pt idx="99">
                  <c:v>2021-10-12</c:v>
                </c:pt>
                <c:pt idx="100">
                  <c:v>2021-10-13</c:v>
                </c:pt>
                <c:pt idx="101">
                  <c:v>2021-10-14</c:v>
                </c:pt>
                <c:pt idx="102">
                  <c:v>2021-10-15</c:v>
                </c:pt>
                <c:pt idx="103">
                  <c:v>2021-10-16</c:v>
                </c:pt>
                <c:pt idx="104">
                  <c:v>2021-10-19</c:v>
                </c:pt>
                <c:pt idx="105">
                  <c:v>2021-10-20</c:v>
                </c:pt>
                <c:pt idx="106">
                  <c:v>2021-10-22</c:v>
                </c:pt>
                <c:pt idx="107">
                  <c:v>2021-10-26</c:v>
                </c:pt>
                <c:pt idx="108">
                  <c:v>2021-10-27</c:v>
                </c:pt>
                <c:pt idx="109">
                  <c:v>2021-10-28</c:v>
                </c:pt>
                <c:pt idx="110">
                  <c:v>2021-11-02</c:v>
                </c:pt>
                <c:pt idx="111">
                  <c:v>2021-11-03</c:v>
                </c:pt>
                <c:pt idx="112">
                  <c:v>2021-11-06</c:v>
                </c:pt>
                <c:pt idx="113">
                  <c:v>2021-11-09</c:v>
                </c:pt>
                <c:pt idx="114">
                  <c:v>2021-11-10</c:v>
                </c:pt>
                <c:pt idx="115">
                  <c:v>2021-11-12</c:v>
                </c:pt>
                <c:pt idx="116">
                  <c:v>2021-11-17</c:v>
                </c:pt>
                <c:pt idx="117">
                  <c:v>2021-11-18</c:v>
                </c:pt>
                <c:pt idx="118">
                  <c:v>2021-11-19</c:v>
                </c:pt>
                <c:pt idx="119">
                  <c:v>2021-11-22</c:v>
                </c:pt>
                <c:pt idx="120">
                  <c:v>2021-11-23</c:v>
                </c:pt>
                <c:pt idx="121">
                  <c:v>2021-11-24</c:v>
                </c:pt>
                <c:pt idx="122">
                  <c:v>2021-11-25</c:v>
                </c:pt>
                <c:pt idx="123">
                  <c:v>2021-11-26</c:v>
                </c:pt>
                <c:pt idx="124">
                  <c:v>2021-11-29</c:v>
                </c:pt>
                <c:pt idx="125">
                  <c:v>2021-12-03</c:v>
                </c:pt>
                <c:pt idx="126">
                  <c:v>2021-12-04</c:v>
                </c:pt>
                <c:pt idx="127">
                  <c:v>2021-12-07</c:v>
                </c:pt>
                <c:pt idx="128">
                  <c:v>2021-12-09</c:v>
                </c:pt>
                <c:pt idx="129">
                  <c:v>2021-12-10</c:v>
                </c:pt>
                <c:pt idx="130">
                  <c:v>2021-12-11</c:v>
                </c:pt>
                <c:pt idx="131">
                  <c:v>2021-12-13</c:v>
                </c:pt>
                <c:pt idx="132">
                  <c:v>2021-12-14</c:v>
                </c:pt>
                <c:pt idx="133">
                  <c:v>% Acumulado</c:v>
                </c:pt>
              </c:strCache>
            </c:strRef>
          </c:cat>
          <c:val>
            <c:numRef>
              <c:f>'Cuadros y gráficos Lugar'!$K$1047:$K$1180</c:f>
              <c:numCache>
                <c:formatCode>0.0%</c:formatCode>
                <c:ptCount val="134"/>
                <c:pt idx="0">
                  <c:v>0.84343434343434343</c:v>
                </c:pt>
                <c:pt idx="1">
                  <c:v>0.89409282700421944</c:v>
                </c:pt>
                <c:pt idx="2">
                  <c:v>0.88826366559485526</c:v>
                </c:pt>
                <c:pt idx="3">
                  <c:v>0.88032220943613348</c:v>
                </c:pt>
                <c:pt idx="4">
                  <c:v>0.85045513654096228</c:v>
                </c:pt>
                <c:pt idx="5">
                  <c:v>0.8748584371460929</c:v>
                </c:pt>
                <c:pt idx="6">
                  <c:v>0.85536547433903576</c:v>
                </c:pt>
                <c:pt idx="7">
                  <c:v>0.88707482993197284</c:v>
                </c:pt>
                <c:pt idx="8">
                  <c:v>0.8246913580246914</c:v>
                </c:pt>
                <c:pt idx="9">
                  <c:v>0.88714205502526666</c:v>
                </c:pt>
                <c:pt idx="10">
                  <c:v>0.85834649815692465</c:v>
                </c:pt>
                <c:pt idx="11">
                  <c:v>0.87981146897093476</c:v>
                </c:pt>
                <c:pt idx="12">
                  <c:v>0.85134615384615386</c:v>
                </c:pt>
                <c:pt idx="13">
                  <c:v>0.8425971470732907</c:v>
                </c:pt>
                <c:pt idx="14">
                  <c:v>0.90053114437469817</c:v>
                </c:pt>
                <c:pt idx="15">
                  <c:v>0.89338892197736752</c:v>
                </c:pt>
                <c:pt idx="16">
                  <c:v>0.88176352705410821</c:v>
                </c:pt>
                <c:pt idx="17">
                  <c:v>0.80366819508128384</c:v>
                </c:pt>
                <c:pt idx="18">
                  <c:v>0.84297520661157022</c:v>
                </c:pt>
                <c:pt idx="19">
                  <c:v>0.7781818181818182</c:v>
                </c:pt>
                <c:pt idx="20">
                  <c:v>0.80483592400690851</c:v>
                </c:pt>
                <c:pt idx="21">
                  <c:v>0.80632252901160462</c:v>
                </c:pt>
                <c:pt idx="22">
                  <c:v>0.7978723404255319</c:v>
                </c:pt>
                <c:pt idx="23">
                  <c:v>0.75767918088737196</c:v>
                </c:pt>
                <c:pt idx="24">
                  <c:v>0.79929577464788737</c:v>
                </c:pt>
                <c:pt idx="25">
                  <c:v>0.79934210526315785</c:v>
                </c:pt>
                <c:pt idx="26">
                  <c:v>0.77920839294229849</c:v>
                </c:pt>
                <c:pt idx="27">
                  <c:v>0.831207065750736</c:v>
                </c:pt>
                <c:pt idx="28">
                  <c:v>0.83783783783783783</c:v>
                </c:pt>
                <c:pt idx="29">
                  <c:v>0.76197998946814116</c:v>
                </c:pt>
                <c:pt idx="30">
                  <c:v>0.7626447288238879</c:v>
                </c:pt>
                <c:pt idx="31">
                  <c:v>0.73547169811320756</c:v>
                </c:pt>
                <c:pt idx="32">
                  <c:v>0.78916021441334128</c:v>
                </c:pt>
                <c:pt idx="33">
                  <c:v>0.81739130434782614</c:v>
                </c:pt>
                <c:pt idx="34">
                  <c:v>0.75615763546798032</c:v>
                </c:pt>
                <c:pt idx="35">
                  <c:v>0.79788557213930345</c:v>
                </c:pt>
                <c:pt idx="36">
                  <c:v>0.76360225140712945</c:v>
                </c:pt>
                <c:pt idx="37">
                  <c:v>0.80851063829787229</c:v>
                </c:pt>
                <c:pt idx="38">
                  <c:v>0.77777777777777779</c:v>
                </c:pt>
                <c:pt idx="39">
                  <c:v>0.67793744716821636</c:v>
                </c:pt>
                <c:pt idx="40">
                  <c:v>0.72080887149380302</c:v>
                </c:pt>
                <c:pt idx="41">
                  <c:v>0.66876750700280108</c:v>
                </c:pt>
                <c:pt idx="42">
                  <c:v>0.73596766951055226</c:v>
                </c:pt>
                <c:pt idx="43">
                  <c:v>0.77162414436838833</c:v>
                </c:pt>
                <c:pt idx="44">
                  <c:v>0.73034657650042267</c:v>
                </c:pt>
                <c:pt idx="45">
                  <c:v>0.78889650445510628</c:v>
                </c:pt>
                <c:pt idx="46">
                  <c:v>0.68797856049004591</c:v>
                </c:pt>
                <c:pt idx="47">
                  <c:v>0.8237951807228916</c:v>
                </c:pt>
                <c:pt idx="48">
                  <c:v>0.8</c:v>
                </c:pt>
                <c:pt idx="49">
                  <c:v>0.83374689826302728</c:v>
                </c:pt>
                <c:pt idx="50">
                  <c:v>0.797827903091061</c:v>
                </c:pt>
                <c:pt idx="51">
                  <c:v>0.7793345008756567</c:v>
                </c:pt>
                <c:pt idx="52">
                  <c:v>0.71893491124260356</c:v>
                </c:pt>
                <c:pt idx="53">
                  <c:v>0.7783582089552239</c:v>
                </c:pt>
                <c:pt idx="54">
                  <c:v>0.6966292134831461</c:v>
                </c:pt>
                <c:pt idx="55">
                  <c:v>0.65809768637532129</c:v>
                </c:pt>
                <c:pt idx="56">
                  <c:v>0.66232153941651151</c:v>
                </c:pt>
                <c:pt idx="57">
                  <c:v>0.82412847630238939</c:v>
                </c:pt>
                <c:pt idx="58">
                  <c:v>0.671875</c:v>
                </c:pt>
                <c:pt idx="59">
                  <c:v>0.58171206225680938</c:v>
                </c:pt>
                <c:pt idx="60">
                  <c:v>0.70173833485818848</c:v>
                </c:pt>
                <c:pt idx="61">
                  <c:v>0.68936953520478605</c:v>
                </c:pt>
                <c:pt idx="62">
                  <c:v>0.63047068538398021</c:v>
                </c:pt>
                <c:pt idx="63">
                  <c:v>0.7007434944237918</c:v>
                </c:pt>
                <c:pt idx="64">
                  <c:v>0.8</c:v>
                </c:pt>
                <c:pt idx="65">
                  <c:v>0.78306878306878303</c:v>
                </c:pt>
                <c:pt idx="66">
                  <c:v>0.72173913043478266</c:v>
                </c:pt>
                <c:pt idx="67">
                  <c:v>0.65975609756097564</c:v>
                </c:pt>
                <c:pt idx="68">
                  <c:v>0.58119658119658124</c:v>
                </c:pt>
                <c:pt idx="69">
                  <c:v>0.65829145728643212</c:v>
                </c:pt>
                <c:pt idx="70">
                  <c:v>0.5691964285714286</c:v>
                </c:pt>
                <c:pt idx="71">
                  <c:v>0.64223194748358858</c:v>
                </c:pt>
                <c:pt idx="72">
                  <c:v>0.59759157049673861</c:v>
                </c:pt>
                <c:pt idx="73">
                  <c:v>0.66222426470588236</c:v>
                </c:pt>
                <c:pt idx="74">
                  <c:v>0.58605401047964534</c:v>
                </c:pt>
                <c:pt idx="75">
                  <c:v>0.71578947368421053</c:v>
                </c:pt>
                <c:pt idx="76">
                  <c:v>0.69721407624633436</c:v>
                </c:pt>
                <c:pt idx="77">
                  <c:v>0.72924187725631773</c:v>
                </c:pt>
                <c:pt idx="78">
                  <c:v>0.78108581436077062</c:v>
                </c:pt>
                <c:pt idx="79">
                  <c:v>0.6942090395480226</c:v>
                </c:pt>
                <c:pt idx="80">
                  <c:v>0.61932938856015785</c:v>
                </c:pt>
                <c:pt idx="81">
                  <c:v>0.58893280632411071</c:v>
                </c:pt>
                <c:pt idx="82">
                  <c:v>0.56820049301561215</c:v>
                </c:pt>
                <c:pt idx="83">
                  <c:v>0.73558118899733804</c:v>
                </c:pt>
                <c:pt idx="84">
                  <c:v>0.56660499537465314</c:v>
                </c:pt>
                <c:pt idx="85">
                  <c:v>0.56430352689704311</c:v>
                </c:pt>
                <c:pt idx="86">
                  <c:v>0.66087264987584249</c:v>
                </c:pt>
                <c:pt idx="87">
                  <c:v>0.6218619246861925</c:v>
                </c:pt>
                <c:pt idx="88">
                  <c:v>0.6428571428571429</c:v>
                </c:pt>
                <c:pt idx="89">
                  <c:v>0.6838137472283814</c:v>
                </c:pt>
                <c:pt idx="90">
                  <c:v>0.62559890485968517</c:v>
                </c:pt>
                <c:pt idx="91">
                  <c:v>0.50735895339329518</c:v>
                </c:pt>
                <c:pt idx="92">
                  <c:v>0.66120481927710839</c:v>
                </c:pt>
                <c:pt idx="93">
                  <c:v>0.58774373259052926</c:v>
                </c:pt>
                <c:pt idx="94">
                  <c:v>0.67266327727806019</c:v>
                </c:pt>
                <c:pt idx="95">
                  <c:v>0.60186915887850467</c:v>
                </c:pt>
                <c:pt idx="96">
                  <c:v>0.66666666666666663</c:v>
                </c:pt>
                <c:pt idx="97">
                  <c:v>0.693564862104188</c:v>
                </c:pt>
                <c:pt idx="98">
                  <c:v>0.59119141727837377</c:v>
                </c:pt>
                <c:pt idx="99">
                  <c:v>0.63766339869281041</c:v>
                </c:pt>
                <c:pt idx="100">
                  <c:v>0.69976359338061467</c:v>
                </c:pt>
                <c:pt idx="101">
                  <c:v>0.68671121009651082</c:v>
                </c:pt>
                <c:pt idx="102">
                  <c:v>0.67924528301886788</c:v>
                </c:pt>
                <c:pt idx="103">
                  <c:v>0.54845432441820074</c:v>
                </c:pt>
                <c:pt idx="104">
                  <c:v>0.69383259911894268</c:v>
                </c:pt>
                <c:pt idx="105">
                  <c:v>0.73339613754121524</c:v>
                </c:pt>
                <c:pt idx="106">
                  <c:v>0.63466042154566749</c:v>
                </c:pt>
                <c:pt idx="107">
                  <c:v>0.58452722063037255</c:v>
                </c:pt>
                <c:pt idx="108">
                  <c:v>0.68218623481781382</c:v>
                </c:pt>
                <c:pt idx="109">
                  <c:v>0.66129032258064513</c:v>
                </c:pt>
                <c:pt idx="110">
                  <c:v>0.63146150985496463</c:v>
                </c:pt>
                <c:pt idx="111">
                  <c:v>0.54691689008042899</c:v>
                </c:pt>
                <c:pt idx="112">
                  <c:v>0.61121856866537716</c:v>
                </c:pt>
                <c:pt idx="113">
                  <c:v>0.5048034934497817</c:v>
                </c:pt>
                <c:pt idx="114">
                  <c:v>0.59173387096774188</c:v>
                </c:pt>
                <c:pt idx="115">
                  <c:v>0.64518413597733715</c:v>
                </c:pt>
                <c:pt idx="116">
                  <c:v>0.62827895073576456</c:v>
                </c:pt>
                <c:pt idx="117">
                  <c:v>0.46107784431137727</c:v>
                </c:pt>
                <c:pt idx="118">
                  <c:v>0.6064659977703456</c:v>
                </c:pt>
                <c:pt idx="119">
                  <c:v>0.62801204819277112</c:v>
                </c:pt>
                <c:pt idx="120">
                  <c:v>0.58910891089108908</c:v>
                </c:pt>
                <c:pt idx="121">
                  <c:v>0.62922374429223749</c:v>
                </c:pt>
                <c:pt idx="122">
                  <c:v>0.52484619025082824</c:v>
                </c:pt>
                <c:pt idx="123">
                  <c:v>0.69716981132075473</c:v>
                </c:pt>
                <c:pt idx="124">
                  <c:v>0.56417812704649639</c:v>
                </c:pt>
                <c:pt idx="125">
                  <c:v>0.61350099272005298</c:v>
                </c:pt>
                <c:pt idx="126">
                  <c:v>0.67265556529360215</c:v>
                </c:pt>
                <c:pt idx="127">
                  <c:v>0.69597069597069594</c:v>
                </c:pt>
                <c:pt idx="128">
                  <c:v>0.60039370078740162</c:v>
                </c:pt>
                <c:pt idx="129">
                  <c:v>0.64391691394658757</c:v>
                </c:pt>
                <c:pt idx="130">
                  <c:v>0.61799410029498525</c:v>
                </c:pt>
                <c:pt idx="131">
                  <c:v>0.57770800627943486</c:v>
                </c:pt>
                <c:pt idx="132">
                  <c:v>0.52663934426229508</c:v>
                </c:pt>
                <c:pt idx="133">
                  <c:v>0.722943123658913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E1-4425-B3F4-AF69ACD0B1BF}"/>
            </c:ext>
          </c:extLst>
        </c:ser>
        <c:ser>
          <c:idx val="1"/>
          <c:order val="1"/>
          <c:tx>
            <c:strRef>
              <c:f>'Cuadros y gráficos Lugar'!$L$1046</c:f>
              <c:strCache>
                <c:ptCount val="1"/>
                <c:pt idx="0">
                  <c:v>% Tapabocas mal puesto</c:v>
                </c:pt>
              </c:strCache>
            </c:strRef>
          </c:tx>
          <c:spPr>
            <a:ln w="22225" cap="rnd">
              <a:solidFill>
                <a:srgbClr val="00206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002060"/>
              </a:solidFill>
              <a:ln w="9525">
                <a:noFill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'Cuadros y gráficos Lugar'!$D$1047:$D$1180</c:f>
              <c:strCache>
                <c:ptCount val="134"/>
                <c:pt idx="0">
                  <c:v>2021-02-19</c:v>
                </c:pt>
                <c:pt idx="1">
                  <c:v>2021-02-23</c:v>
                </c:pt>
                <c:pt idx="2">
                  <c:v>2021-02-25</c:v>
                </c:pt>
                <c:pt idx="3">
                  <c:v>2021-03-04</c:v>
                </c:pt>
                <c:pt idx="4">
                  <c:v>2021-03-05</c:v>
                </c:pt>
                <c:pt idx="5">
                  <c:v>2021-03-10</c:v>
                </c:pt>
                <c:pt idx="6">
                  <c:v>2021-03-11</c:v>
                </c:pt>
                <c:pt idx="7">
                  <c:v>2021-03-12</c:v>
                </c:pt>
                <c:pt idx="8">
                  <c:v>2021-03-29</c:v>
                </c:pt>
                <c:pt idx="9">
                  <c:v>2021-03-30</c:v>
                </c:pt>
                <c:pt idx="10">
                  <c:v>2021-04-06</c:v>
                </c:pt>
                <c:pt idx="11">
                  <c:v>2021-04-07</c:v>
                </c:pt>
                <c:pt idx="12">
                  <c:v>2021-04-15</c:v>
                </c:pt>
                <c:pt idx="13">
                  <c:v>2021-04-20</c:v>
                </c:pt>
                <c:pt idx="14">
                  <c:v>2021-05-04</c:v>
                </c:pt>
                <c:pt idx="15">
                  <c:v>2021-05-07</c:v>
                </c:pt>
                <c:pt idx="16">
                  <c:v>2021-05-21</c:v>
                </c:pt>
                <c:pt idx="17">
                  <c:v>2021-06-01</c:v>
                </c:pt>
                <c:pt idx="18">
                  <c:v>2021-06-03</c:v>
                </c:pt>
                <c:pt idx="19">
                  <c:v>2021-06-04</c:v>
                </c:pt>
                <c:pt idx="20">
                  <c:v>2021-06-08</c:v>
                </c:pt>
                <c:pt idx="21">
                  <c:v>2021-06-10</c:v>
                </c:pt>
                <c:pt idx="22">
                  <c:v>2021-06-11</c:v>
                </c:pt>
                <c:pt idx="23">
                  <c:v>2021-06-12</c:v>
                </c:pt>
                <c:pt idx="24">
                  <c:v>2021-06-15</c:v>
                </c:pt>
                <c:pt idx="25">
                  <c:v>2021-06-16</c:v>
                </c:pt>
                <c:pt idx="26">
                  <c:v>2021-06-17</c:v>
                </c:pt>
                <c:pt idx="27">
                  <c:v>2021-06-18</c:v>
                </c:pt>
                <c:pt idx="28">
                  <c:v>2021-06-19</c:v>
                </c:pt>
                <c:pt idx="29">
                  <c:v>2021-06-21</c:v>
                </c:pt>
                <c:pt idx="30">
                  <c:v>2021-06-22</c:v>
                </c:pt>
                <c:pt idx="31">
                  <c:v>2021-06-23</c:v>
                </c:pt>
                <c:pt idx="32">
                  <c:v>2021-06-24</c:v>
                </c:pt>
                <c:pt idx="33">
                  <c:v>2021-06-25</c:v>
                </c:pt>
                <c:pt idx="34">
                  <c:v>2021-06-26</c:v>
                </c:pt>
                <c:pt idx="35">
                  <c:v>2021-06-29</c:v>
                </c:pt>
                <c:pt idx="36">
                  <c:v>2021-06-30</c:v>
                </c:pt>
                <c:pt idx="37">
                  <c:v>2021-07-01</c:v>
                </c:pt>
                <c:pt idx="38">
                  <c:v>2021-07-02</c:v>
                </c:pt>
                <c:pt idx="39">
                  <c:v>2021-07-03</c:v>
                </c:pt>
                <c:pt idx="40">
                  <c:v>2021-07-06</c:v>
                </c:pt>
                <c:pt idx="41">
                  <c:v>2021-07-07</c:v>
                </c:pt>
                <c:pt idx="42">
                  <c:v>2021-07-08</c:v>
                </c:pt>
                <c:pt idx="43">
                  <c:v>2021-07-09</c:v>
                </c:pt>
                <c:pt idx="44">
                  <c:v>2021-07-10</c:v>
                </c:pt>
                <c:pt idx="45">
                  <c:v>2021-07-12</c:v>
                </c:pt>
                <c:pt idx="46">
                  <c:v>2021-07-13</c:v>
                </c:pt>
                <c:pt idx="47">
                  <c:v>2021-07-14</c:v>
                </c:pt>
                <c:pt idx="48">
                  <c:v>2021-07-15</c:v>
                </c:pt>
                <c:pt idx="49">
                  <c:v>2021-07-16</c:v>
                </c:pt>
                <c:pt idx="50">
                  <c:v>2021-07-17</c:v>
                </c:pt>
                <c:pt idx="51">
                  <c:v>2021-07-24</c:v>
                </c:pt>
                <c:pt idx="52">
                  <c:v>2021-07-19</c:v>
                </c:pt>
                <c:pt idx="53">
                  <c:v>2021-07-21</c:v>
                </c:pt>
                <c:pt idx="54">
                  <c:v>2021-07-22</c:v>
                </c:pt>
                <c:pt idx="55">
                  <c:v>2021-07-23</c:v>
                </c:pt>
                <c:pt idx="56">
                  <c:v>2021-07-28</c:v>
                </c:pt>
                <c:pt idx="57">
                  <c:v>2021-07-29</c:v>
                </c:pt>
                <c:pt idx="58">
                  <c:v>2021-07-30</c:v>
                </c:pt>
                <c:pt idx="59">
                  <c:v>2021-07-31</c:v>
                </c:pt>
                <c:pt idx="60">
                  <c:v>2021-08-03</c:v>
                </c:pt>
                <c:pt idx="61">
                  <c:v>2021-08-04</c:v>
                </c:pt>
                <c:pt idx="62">
                  <c:v>2021-08-05</c:v>
                </c:pt>
                <c:pt idx="63">
                  <c:v>2021-08-06</c:v>
                </c:pt>
                <c:pt idx="64">
                  <c:v>2021-08-12</c:v>
                </c:pt>
                <c:pt idx="65">
                  <c:v>2021-08-17</c:v>
                </c:pt>
                <c:pt idx="66">
                  <c:v>2021-08-18</c:v>
                </c:pt>
                <c:pt idx="67">
                  <c:v>2021-08-19</c:v>
                </c:pt>
                <c:pt idx="68">
                  <c:v>2021-08-20</c:v>
                </c:pt>
                <c:pt idx="69">
                  <c:v>2021-08-28</c:v>
                </c:pt>
                <c:pt idx="70">
                  <c:v>2021-08-30</c:v>
                </c:pt>
                <c:pt idx="71">
                  <c:v>2021-08-31</c:v>
                </c:pt>
                <c:pt idx="72">
                  <c:v>2021-09-01</c:v>
                </c:pt>
                <c:pt idx="73">
                  <c:v>2021-09-02</c:v>
                </c:pt>
                <c:pt idx="74">
                  <c:v>2021-09-03</c:v>
                </c:pt>
                <c:pt idx="75">
                  <c:v>2021-09-04</c:v>
                </c:pt>
                <c:pt idx="76">
                  <c:v>2021-09-06</c:v>
                </c:pt>
                <c:pt idx="77">
                  <c:v>2021-09-08</c:v>
                </c:pt>
                <c:pt idx="78">
                  <c:v>2021-09-10</c:v>
                </c:pt>
                <c:pt idx="79">
                  <c:v>2021-09-13</c:v>
                </c:pt>
                <c:pt idx="80">
                  <c:v>2021-09-14</c:v>
                </c:pt>
                <c:pt idx="81">
                  <c:v>2021-09-15</c:v>
                </c:pt>
                <c:pt idx="82">
                  <c:v>2021-09-16</c:v>
                </c:pt>
                <c:pt idx="83">
                  <c:v>2021-09-17</c:v>
                </c:pt>
                <c:pt idx="84">
                  <c:v>2021-09-18</c:v>
                </c:pt>
                <c:pt idx="85">
                  <c:v>2021-09-20</c:v>
                </c:pt>
                <c:pt idx="86">
                  <c:v>2021-09-21</c:v>
                </c:pt>
                <c:pt idx="87">
                  <c:v>2021-09-22</c:v>
                </c:pt>
                <c:pt idx="88">
                  <c:v>2021-09-23</c:v>
                </c:pt>
                <c:pt idx="89">
                  <c:v>2021-09-24</c:v>
                </c:pt>
                <c:pt idx="90">
                  <c:v>2021-09-25</c:v>
                </c:pt>
                <c:pt idx="91">
                  <c:v>2021-09-27</c:v>
                </c:pt>
                <c:pt idx="92">
                  <c:v>2021-09-28</c:v>
                </c:pt>
                <c:pt idx="93">
                  <c:v>2021-09-29</c:v>
                </c:pt>
                <c:pt idx="94">
                  <c:v>2021-09-30</c:v>
                </c:pt>
                <c:pt idx="95">
                  <c:v>2021-10-01</c:v>
                </c:pt>
                <c:pt idx="96">
                  <c:v>2021-10-05</c:v>
                </c:pt>
                <c:pt idx="97">
                  <c:v>2021-10-06</c:v>
                </c:pt>
                <c:pt idx="98">
                  <c:v>2021-10-11</c:v>
                </c:pt>
                <c:pt idx="99">
                  <c:v>2021-10-12</c:v>
                </c:pt>
                <c:pt idx="100">
                  <c:v>2021-10-13</c:v>
                </c:pt>
                <c:pt idx="101">
                  <c:v>2021-10-14</c:v>
                </c:pt>
                <c:pt idx="102">
                  <c:v>2021-10-15</c:v>
                </c:pt>
                <c:pt idx="103">
                  <c:v>2021-10-16</c:v>
                </c:pt>
                <c:pt idx="104">
                  <c:v>2021-10-19</c:v>
                </c:pt>
                <c:pt idx="105">
                  <c:v>2021-10-20</c:v>
                </c:pt>
                <c:pt idx="106">
                  <c:v>2021-10-22</c:v>
                </c:pt>
                <c:pt idx="107">
                  <c:v>2021-10-26</c:v>
                </c:pt>
                <c:pt idx="108">
                  <c:v>2021-10-27</c:v>
                </c:pt>
                <c:pt idx="109">
                  <c:v>2021-10-28</c:v>
                </c:pt>
                <c:pt idx="110">
                  <c:v>2021-11-02</c:v>
                </c:pt>
                <c:pt idx="111">
                  <c:v>2021-11-03</c:v>
                </c:pt>
                <c:pt idx="112">
                  <c:v>2021-11-06</c:v>
                </c:pt>
                <c:pt idx="113">
                  <c:v>2021-11-09</c:v>
                </c:pt>
                <c:pt idx="114">
                  <c:v>2021-11-10</c:v>
                </c:pt>
                <c:pt idx="115">
                  <c:v>2021-11-12</c:v>
                </c:pt>
                <c:pt idx="116">
                  <c:v>2021-11-17</c:v>
                </c:pt>
                <c:pt idx="117">
                  <c:v>2021-11-18</c:v>
                </c:pt>
                <c:pt idx="118">
                  <c:v>2021-11-19</c:v>
                </c:pt>
                <c:pt idx="119">
                  <c:v>2021-11-22</c:v>
                </c:pt>
                <c:pt idx="120">
                  <c:v>2021-11-23</c:v>
                </c:pt>
                <c:pt idx="121">
                  <c:v>2021-11-24</c:v>
                </c:pt>
                <c:pt idx="122">
                  <c:v>2021-11-25</c:v>
                </c:pt>
                <c:pt idx="123">
                  <c:v>2021-11-26</c:v>
                </c:pt>
                <c:pt idx="124">
                  <c:v>2021-11-29</c:v>
                </c:pt>
                <c:pt idx="125">
                  <c:v>2021-12-03</c:v>
                </c:pt>
                <c:pt idx="126">
                  <c:v>2021-12-04</c:v>
                </c:pt>
                <c:pt idx="127">
                  <c:v>2021-12-07</c:v>
                </c:pt>
                <c:pt idx="128">
                  <c:v>2021-12-09</c:v>
                </c:pt>
                <c:pt idx="129">
                  <c:v>2021-12-10</c:v>
                </c:pt>
                <c:pt idx="130">
                  <c:v>2021-12-11</c:v>
                </c:pt>
                <c:pt idx="131">
                  <c:v>2021-12-13</c:v>
                </c:pt>
                <c:pt idx="132">
                  <c:v>2021-12-14</c:v>
                </c:pt>
                <c:pt idx="133">
                  <c:v>% Acumulado</c:v>
                </c:pt>
              </c:strCache>
            </c:strRef>
          </c:cat>
          <c:val>
            <c:numRef>
              <c:f>'Cuadros y gráficos Lugar'!$L$1047:$L$1180</c:f>
              <c:numCache>
                <c:formatCode>0.0%</c:formatCode>
                <c:ptCount val="134"/>
                <c:pt idx="0">
                  <c:v>0.14213564213564214</c:v>
                </c:pt>
                <c:pt idx="1">
                  <c:v>0.10084388185654009</c:v>
                </c:pt>
                <c:pt idx="2">
                  <c:v>0.10209003215434084</c:v>
                </c:pt>
                <c:pt idx="3">
                  <c:v>0.11133486766398158</c:v>
                </c:pt>
                <c:pt idx="4">
                  <c:v>0.13992197659297789</c:v>
                </c:pt>
                <c:pt idx="5">
                  <c:v>0.11523216308040771</c:v>
                </c:pt>
                <c:pt idx="6">
                  <c:v>0.13297045101088648</c:v>
                </c:pt>
                <c:pt idx="7">
                  <c:v>0.10408163265306122</c:v>
                </c:pt>
                <c:pt idx="8">
                  <c:v>0.17037037037037037</c:v>
                </c:pt>
                <c:pt idx="9">
                  <c:v>0.10612015721504772</c:v>
                </c:pt>
                <c:pt idx="10">
                  <c:v>0.13296471827277515</c:v>
                </c:pt>
                <c:pt idx="11">
                  <c:v>0.11416601204503797</c:v>
                </c:pt>
                <c:pt idx="12">
                  <c:v>0.13423076923076924</c:v>
                </c:pt>
                <c:pt idx="13">
                  <c:v>0.14756517461878996</c:v>
                </c:pt>
                <c:pt idx="14">
                  <c:v>9.5605987445678414E-2</c:v>
                </c:pt>
                <c:pt idx="15">
                  <c:v>0.10125074449076832</c:v>
                </c:pt>
                <c:pt idx="16">
                  <c:v>0.10971943887775551</c:v>
                </c:pt>
                <c:pt idx="17">
                  <c:v>0.15714881200500208</c:v>
                </c:pt>
                <c:pt idx="18">
                  <c:v>0.13223140495867769</c:v>
                </c:pt>
                <c:pt idx="19">
                  <c:v>0.1918181818181818</c:v>
                </c:pt>
                <c:pt idx="20">
                  <c:v>0.17501439263097293</c:v>
                </c:pt>
                <c:pt idx="21">
                  <c:v>0.15686274509803921</c:v>
                </c:pt>
                <c:pt idx="22">
                  <c:v>0.16366612111292964</c:v>
                </c:pt>
                <c:pt idx="23">
                  <c:v>0.20364050056882821</c:v>
                </c:pt>
                <c:pt idx="24">
                  <c:v>0.16866197183098591</c:v>
                </c:pt>
                <c:pt idx="25">
                  <c:v>0.17335526315789473</c:v>
                </c:pt>
                <c:pt idx="26">
                  <c:v>0.18693371483071053</c:v>
                </c:pt>
                <c:pt idx="27">
                  <c:v>0.15996074582924436</c:v>
                </c:pt>
                <c:pt idx="28">
                  <c:v>0.12889812889812891</c:v>
                </c:pt>
                <c:pt idx="29">
                  <c:v>0.19115323854660349</c:v>
                </c:pt>
                <c:pt idx="30">
                  <c:v>0.20780012187690433</c:v>
                </c:pt>
                <c:pt idx="31">
                  <c:v>0.22641509433962265</c:v>
                </c:pt>
                <c:pt idx="32">
                  <c:v>0.16736152471709351</c:v>
                </c:pt>
                <c:pt idx="33">
                  <c:v>0.16704805491990846</c:v>
                </c:pt>
                <c:pt idx="34">
                  <c:v>0.20689655172413793</c:v>
                </c:pt>
                <c:pt idx="35">
                  <c:v>0.16791044776119404</c:v>
                </c:pt>
                <c:pt idx="36">
                  <c:v>0.20544090056285177</c:v>
                </c:pt>
                <c:pt idx="37">
                  <c:v>0.15818686401480112</c:v>
                </c:pt>
                <c:pt idx="38">
                  <c:v>0.18518518518518517</c:v>
                </c:pt>
                <c:pt idx="39">
                  <c:v>0.26880811496196111</c:v>
                </c:pt>
                <c:pt idx="40">
                  <c:v>0.24200913242009131</c:v>
                </c:pt>
                <c:pt idx="41">
                  <c:v>0.30882352941176472</c:v>
                </c:pt>
                <c:pt idx="42">
                  <c:v>0.23080377189043558</c:v>
                </c:pt>
                <c:pt idx="43">
                  <c:v>0.17485998755444929</c:v>
                </c:pt>
                <c:pt idx="44">
                  <c:v>0.21682163989856298</c:v>
                </c:pt>
                <c:pt idx="45">
                  <c:v>0.19396847155586017</c:v>
                </c:pt>
                <c:pt idx="46">
                  <c:v>0.26952526799387444</c:v>
                </c:pt>
                <c:pt idx="47">
                  <c:v>0.1588855421686747</c:v>
                </c:pt>
                <c:pt idx="48">
                  <c:v>0.15583333333333332</c:v>
                </c:pt>
                <c:pt idx="49">
                  <c:v>0.13813068651778329</c:v>
                </c:pt>
                <c:pt idx="50">
                  <c:v>0.17627401837928153</c:v>
                </c:pt>
                <c:pt idx="51">
                  <c:v>0.18739054290718038</c:v>
                </c:pt>
                <c:pt idx="52">
                  <c:v>0.23922231614539308</c:v>
                </c:pt>
                <c:pt idx="53">
                  <c:v>0.18171641791044776</c:v>
                </c:pt>
                <c:pt idx="54">
                  <c:v>0.25842696629213485</c:v>
                </c:pt>
                <c:pt idx="55">
                  <c:v>0.25192802056555269</c:v>
                </c:pt>
                <c:pt idx="56">
                  <c:v>0.28677839851024206</c:v>
                </c:pt>
                <c:pt idx="57">
                  <c:v>0.13944379161770465</c:v>
                </c:pt>
                <c:pt idx="58">
                  <c:v>0.29261363636363635</c:v>
                </c:pt>
                <c:pt idx="59">
                  <c:v>0.37354085603112841</c:v>
                </c:pt>
                <c:pt idx="60">
                  <c:v>0.25022872827081427</c:v>
                </c:pt>
                <c:pt idx="61">
                  <c:v>0.28439944776806259</c:v>
                </c:pt>
                <c:pt idx="62">
                  <c:v>0.30470685383980184</c:v>
                </c:pt>
                <c:pt idx="63">
                  <c:v>0.24256505576208179</c:v>
                </c:pt>
                <c:pt idx="64">
                  <c:v>0.16460176991150444</c:v>
                </c:pt>
                <c:pt idx="65">
                  <c:v>0.18783068783068782</c:v>
                </c:pt>
                <c:pt idx="66">
                  <c:v>0.24927536231884059</c:v>
                </c:pt>
                <c:pt idx="67">
                  <c:v>0.2524390243902439</c:v>
                </c:pt>
                <c:pt idx="68">
                  <c:v>0.36372269705603039</c:v>
                </c:pt>
                <c:pt idx="69">
                  <c:v>0.23115577889447236</c:v>
                </c:pt>
                <c:pt idx="70">
                  <c:v>0.39434523809523808</c:v>
                </c:pt>
                <c:pt idx="71">
                  <c:v>0.31072210065645517</c:v>
                </c:pt>
                <c:pt idx="72">
                  <c:v>0.30958354239839436</c:v>
                </c:pt>
                <c:pt idx="73">
                  <c:v>0.28308823529411764</c:v>
                </c:pt>
                <c:pt idx="74">
                  <c:v>0.31680773881499397</c:v>
                </c:pt>
                <c:pt idx="75">
                  <c:v>0.25546558704453443</c:v>
                </c:pt>
                <c:pt idx="76">
                  <c:v>0.26136363636363635</c:v>
                </c:pt>
                <c:pt idx="77">
                  <c:v>0.24548736462093862</c:v>
                </c:pt>
                <c:pt idx="78">
                  <c:v>0.19176882661996497</c:v>
                </c:pt>
                <c:pt idx="79">
                  <c:v>0.25070621468926552</c:v>
                </c:pt>
                <c:pt idx="80">
                  <c:v>0.30522682445759369</c:v>
                </c:pt>
                <c:pt idx="81">
                  <c:v>0.33201581027667987</c:v>
                </c:pt>
                <c:pt idx="82">
                  <c:v>0.36318816762530814</c:v>
                </c:pt>
                <c:pt idx="83">
                  <c:v>0.19964507542147295</c:v>
                </c:pt>
                <c:pt idx="84">
                  <c:v>0.35430157261794637</c:v>
                </c:pt>
                <c:pt idx="85">
                  <c:v>0.34413965087281795</c:v>
                </c:pt>
                <c:pt idx="86">
                  <c:v>0.26959914863426748</c:v>
                </c:pt>
                <c:pt idx="87">
                  <c:v>0.31328451882845187</c:v>
                </c:pt>
                <c:pt idx="88">
                  <c:v>0.30576441102756891</c:v>
                </c:pt>
                <c:pt idx="89">
                  <c:v>0.27317073170731709</c:v>
                </c:pt>
                <c:pt idx="90">
                  <c:v>0.29568788501026694</c:v>
                </c:pt>
                <c:pt idx="91">
                  <c:v>0.41741618969746525</c:v>
                </c:pt>
                <c:pt idx="92">
                  <c:v>0.25397590361445782</c:v>
                </c:pt>
                <c:pt idx="93">
                  <c:v>0.33386390768006369</c:v>
                </c:pt>
                <c:pt idx="94">
                  <c:v>0.27062964411419632</c:v>
                </c:pt>
                <c:pt idx="95">
                  <c:v>0.30560747663551402</c:v>
                </c:pt>
                <c:pt idx="96">
                  <c:v>0.30401737242128124</c:v>
                </c:pt>
                <c:pt idx="97">
                  <c:v>0.26864147088866192</c:v>
                </c:pt>
                <c:pt idx="98">
                  <c:v>0.33653303218520608</c:v>
                </c:pt>
                <c:pt idx="99">
                  <c:v>0.31617647058823528</c:v>
                </c:pt>
                <c:pt idx="100">
                  <c:v>0.23167848699763594</c:v>
                </c:pt>
                <c:pt idx="101">
                  <c:v>0.27839643652561247</c:v>
                </c:pt>
                <c:pt idx="102">
                  <c:v>0.26037735849056604</c:v>
                </c:pt>
                <c:pt idx="103">
                  <c:v>0.35602639805488018</c:v>
                </c:pt>
                <c:pt idx="104">
                  <c:v>0.22246696035242292</c:v>
                </c:pt>
                <c:pt idx="105">
                  <c:v>0.21102213848327839</c:v>
                </c:pt>
                <c:pt idx="106">
                  <c:v>0.29039812646370022</c:v>
                </c:pt>
                <c:pt idx="107">
                  <c:v>0.34670487106017189</c:v>
                </c:pt>
                <c:pt idx="108">
                  <c:v>0.25775978407557354</c:v>
                </c:pt>
                <c:pt idx="109">
                  <c:v>0.2763440860215054</c:v>
                </c:pt>
                <c:pt idx="110">
                  <c:v>0.29416139828932691</c:v>
                </c:pt>
                <c:pt idx="111">
                  <c:v>0.35335120643431633</c:v>
                </c:pt>
                <c:pt idx="112">
                  <c:v>0.31189555125725338</c:v>
                </c:pt>
                <c:pt idx="113">
                  <c:v>0.43406113537117902</c:v>
                </c:pt>
                <c:pt idx="114">
                  <c:v>0.37701612903225806</c:v>
                </c:pt>
                <c:pt idx="115">
                  <c:v>0.3002832861189802</c:v>
                </c:pt>
                <c:pt idx="116">
                  <c:v>0.26999360204734485</c:v>
                </c:pt>
                <c:pt idx="117">
                  <c:v>0.45508982035928142</c:v>
                </c:pt>
                <c:pt idx="118">
                  <c:v>0.3132664437012263</c:v>
                </c:pt>
                <c:pt idx="119">
                  <c:v>0.29442771084337349</c:v>
                </c:pt>
                <c:pt idx="120">
                  <c:v>0.36138613861386137</c:v>
                </c:pt>
                <c:pt idx="121">
                  <c:v>0.29223744292237441</c:v>
                </c:pt>
                <c:pt idx="122">
                  <c:v>0.42924751538097494</c:v>
                </c:pt>
                <c:pt idx="123">
                  <c:v>0.24150943396226415</c:v>
                </c:pt>
                <c:pt idx="124">
                  <c:v>0.36836935166994106</c:v>
                </c:pt>
                <c:pt idx="125">
                  <c:v>0.31303772336201191</c:v>
                </c:pt>
                <c:pt idx="126">
                  <c:v>0.25241016652059595</c:v>
                </c:pt>
                <c:pt idx="127">
                  <c:v>0.20146520146520147</c:v>
                </c:pt>
                <c:pt idx="128">
                  <c:v>0.3047244094488189</c:v>
                </c:pt>
                <c:pt idx="129">
                  <c:v>0.22255192878338279</c:v>
                </c:pt>
                <c:pt idx="130">
                  <c:v>0.26696165191740412</c:v>
                </c:pt>
                <c:pt idx="131">
                  <c:v>0.33124018838304553</c:v>
                </c:pt>
                <c:pt idx="132">
                  <c:v>0.40881147540983609</c:v>
                </c:pt>
                <c:pt idx="133">
                  <c:v>0.23177241320342179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E1-4425-B3F4-AF69ACD0B1BF}"/>
            </c:ext>
          </c:extLst>
        </c:ser>
        <c:ser>
          <c:idx val="2"/>
          <c:order val="2"/>
          <c:tx>
            <c:strRef>
              <c:f>'Cuadros y gráficos Lugar'!$M$1046</c:f>
              <c:strCache>
                <c:ptCount val="1"/>
                <c:pt idx="0">
                  <c:v>% Sin tapabocas</c:v>
                </c:pt>
              </c:strCache>
            </c:strRef>
          </c:tx>
          <c:spPr>
            <a:ln w="22225" cap="rnd">
              <a:solidFill>
                <a:srgbClr val="FF0000">
                  <a:alpha val="43000"/>
                </a:srgbClr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rgbClr val="FF0000">
                  <a:alpha val="43000"/>
                </a:srgbClr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'Cuadros y gráficos Lugar'!$D$1047:$D$1180</c:f>
              <c:strCache>
                <c:ptCount val="134"/>
                <c:pt idx="0">
                  <c:v>2021-02-19</c:v>
                </c:pt>
                <c:pt idx="1">
                  <c:v>2021-02-23</c:v>
                </c:pt>
                <c:pt idx="2">
                  <c:v>2021-02-25</c:v>
                </c:pt>
                <c:pt idx="3">
                  <c:v>2021-03-04</c:v>
                </c:pt>
                <c:pt idx="4">
                  <c:v>2021-03-05</c:v>
                </c:pt>
                <c:pt idx="5">
                  <c:v>2021-03-10</c:v>
                </c:pt>
                <c:pt idx="6">
                  <c:v>2021-03-11</c:v>
                </c:pt>
                <c:pt idx="7">
                  <c:v>2021-03-12</c:v>
                </c:pt>
                <c:pt idx="8">
                  <c:v>2021-03-29</c:v>
                </c:pt>
                <c:pt idx="9">
                  <c:v>2021-03-30</c:v>
                </c:pt>
                <c:pt idx="10">
                  <c:v>2021-04-06</c:v>
                </c:pt>
                <c:pt idx="11">
                  <c:v>2021-04-07</c:v>
                </c:pt>
                <c:pt idx="12">
                  <c:v>2021-04-15</c:v>
                </c:pt>
                <c:pt idx="13">
                  <c:v>2021-04-20</c:v>
                </c:pt>
                <c:pt idx="14">
                  <c:v>2021-05-04</c:v>
                </c:pt>
                <c:pt idx="15">
                  <c:v>2021-05-07</c:v>
                </c:pt>
                <c:pt idx="16">
                  <c:v>2021-05-21</c:v>
                </c:pt>
                <c:pt idx="17">
                  <c:v>2021-06-01</c:v>
                </c:pt>
                <c:pt idx="18">
                  <c:v>2021-06-03</c:v>
                </c:pt>
                <c:pt idx="19">
                  <c:v>2021-06-04</c:v>
                </c:pt>
                <c:pt idx="20">
                  <c:v>2021-06-08</c:v>
                </c:pt>
                <c:pt idx="21">
                  <c:v>2021-06-10</c:v>
                </c:pt>
                <c:pt idx="22">
                  <c:v>2021-06-11</c:v>
                </c:pt>
                <c:pt idx="23">
                  <c:v>2021-06-12</c:v>
                </c:pt>
                <c:pt idx="24">
                  <c:v>2021-06-15</c:v>
                </c:pt>
                <c:pt idx="25">
                  <c:v>2021-06-16</c:v>
                </c:pt>
                <c:pt idx="26">
                  <c:v>2021-06-17</c:v>
                </c:pt>
                <c:pt idx="27">
                  <c:v>2021-06-18</c:v>
                </c:pt>
                <c:pt idx="28">
                  <c:v>2021-06-19</c:v>
                </c:pt>
                <c:pt idx="29">
                  <c:v>2021-06-21</c:v>
                </c:pt>
                <c:pt idx="30">
                  <c:v>2021-06-22</c:v>
                </c:pt>
                <c:pt idx="31">
                  <c:v>2021-06-23</c:v>
                </c:pt>
                <c:pt idx="32">
                  <c:v>2021-06-24</c:v>
                </c:pt>
                <c:pt idx="33">
                  <c:v>2021-06-25</c:v>
                </c:pt>
                <c:pt idx="34">
                  <c:v>2021-06-26</c:v>
                </c:pt>
                <c:pt idx="35">
                  <c:v>2021-06-29</c:v>
                </c:pt>
                <c:pt idx="36">
                  <c:v>2021-06-30</c:v>
                </c:pt>
                <c:pt idx="37">
                  <c:v>2021-07-01</c:v>
                </c:pt>
                <c:pt idx="38">
                  <c:v>2021-07-02</c:v>
                </c:pt>
                <c:pt idx="39">
                  <c:v>2021-07-03</c:v>
                </c:pt>
                <c:pt idx="40">
                  <c:v>2021-07-06</c:v>
                </c:pt>
                <c:pt idx="41">
                  <c:v>2021-07-07</c:v>
                </c:pt>
                <c:pt idx="42">
                  <c:v>2021-07-08</c:v>
                </c:pt>
                <c:pt idx="43">
                  <c:v>2021-07-09</c:v>
                </c:pt>
                <c:pt idx="44">
                  <c:v>2021-07-10</c:v>
                </c:pt>
                <c:pt idx="45">
                  <c:v>2021-07-12</c:v>
                </c:pt>
                <c:pt idx="46">
                  <c:v>2021-07-13</c:v>
                </c:pt>
                <c:pt idx="47">
                  <c:v>2021-07-14</c:v>
                </c:pt>
                <c:pt idx="48">
                  <c:v>2021-07-15</c:v>
                </c:pt>
                <c:pt idx="49">
                  <c:v>2021-07-16</c:v>
                </c:pt>
                <c:pt idx="50">
                  <c:v>2021-07-17</c:v>
                </c:pt>
                <c:pt idx="51">
                  <c:v>2021-07-24</c:v>
                </c:pt>
                <c:pt idx="52">
                  <c:v>2021-07-19</c:v>
                </c:pt>
                <c:pt idx="53">
                  <c:v>2021-07-21</c:v>
                </c:pt>
                <c:pt idx="54">
                  <c:v>2021-07-22</c:v>
                </c:pt>
                <c:pt idx="55">
                  <c:v>2021-07-23</c:v>
                </c:pt>
                <c:pt idx="56">
                  <c:v>2021-07-28</c:v>
                </c:pt>
                <c:pt idx="57">
                  <c:v>2021-07-29</c:v>
                </c:pt>
                <c:pt idx="58">
                  <c:v>2021-07-30</c:v>
                </c:pt>
                <c:pt idx="59">
                  <c:v>2021-07-31</c:v>
                </c:pt>
                <c:pt idx="60">
                  <c:v>2021-08-03</c:v>
                </c:pt>
                <c:pt idx="61">
                  <c:v>2021-08-04</c:v>
                </c:pt>
                <c:pt idx="62">
                  <c:v>2021-08-05</c:v>
                </c:pt>
                <c:pt idx="63">
                  <c:v>2021-08-06</c:v>
                </c:pt>
                <c:pt idx="64">
                  <c:v>2021-08-12</c:v>
                </c:pt>
                <c:pt idx="65">
                  <c:v>2021-08-17</c:v>
                </c:pt>
                <c:pt idx="66">
                  <c:v>2021-08-18</c:v>
                </c:pt>
                <c:pt idx="67">
                  <c:v>2021-08-19</c:v>
                </c:pt>
                <c:pt idx="68">
                  <c:v>2021-08-20</c:v>
                </c:pt>
                <c:pt idx="69">
                  <c:v>2021-08-28</c:v>
                </c:pt>
                <c:pt idx="70">
                  <c:v>2021-08-30</c:v>
                </c:pt>
                <c:pt idx="71">
                  <c:v>2021-08-31</c:v>
                </c:pt>
                <c:pt idx="72">
                  <c:v>2021-09-01</c:v>
                </c:pt>
                <c:pt idx="73">
                  <c:v>2021-09-02</c:v>
                </c:pt>
                <c:pt idx="74">
                  <c:v>2021-09-03</c:v>
                </c:pt>
                <c:pt idx="75">
                  <c:v>2021-09-04</c:v>
                </c:pt>
                <c:pt idx="76">
                  <c:v>2021-09-06</c:v>
                </c:pt>
                <c:pt idx="77">
                  <c:v>2021-09-08</c:v>
                </c:pt>
                <c:pt idx="78">
                  <c:v>2021-09-10</c:v>
                </c:pt>
                <c:pt idx="79">
                  <c:v>2021-09-13</c:v>
                </c:pt>
                <c:pt idx="80">
                  <c:v>2021-09-14</c:v>
                </c:pt>
                <c:pt idx="81">
                  <c:v>2021-09-15</c:v>
                </c:pt>
                <c:pt idx="82">
                  <c:v>2021-09-16</c:v>
                </c:pt>
                <c:pt idx="83">
                  <c:v>2021-09-17</c:v>
                </c:pt>
                <c:pt idx="84">
                  <c:v>2021-09-18</c:v>
                </c:pt>
                <c:pt idx="85">
                  <c:v>2021-09-20</c:v>
                </c:pt>
                <c:pt idx="86">
                  <c:v>2021-09-21</c:v>
                </c:pt>
                <c:pt idx="87">
                  <c:v>2021-09-22</c:v>
                </c:pt>
                <c:pt idx="88">
                  <c:v>2021-09-23</c:v>
                </c:pt>
                <c:pt idx="89">
                  <c:v>2021-09-24</c:v>
                </c:pt>
                <c:pt idx="90">
                  <c:v>2021-09-25</c:v>
                </c:pt>
                <c:pt idx="91">
                  <c:v>2021-09-27</c:v>
                </c:pt>
                <c:pt idx="92">
                  <c:v>2021-09-28</c:v>
                </c:pt>
                <c:pt idx="93">
                  <c:v>2021-09-29</c:v>
                </c:pt>
                <c:pt idx="94">
                  <c:v>2021-09-30</c:v>
                </c:pt>
                <c:pt idx="95">
                  <c:v>2021-10-01</c:v>
                </c:pt>
                <c:pt idx="96">
                  <c:v>2021-10-05</c:v>
                </c:pt>
                <c:pt idx="97">
                  <c:v>2021-10-06</c:v>
                </c:pt>
                <c:pt idx="98">
                  <c:v>2021-10-11</c:v>
                </c:pt>
                <c:pt idx="99">
                  <c:v>2021-10-12</c:v>
                </c:pt>
                <c:pt idx="100">
                  <c:v>2021-10-13</c:v>
                </c:pt>
                <c:pt idx="101">
                  <c:v>2021-10-14</c:v>
                </c:pt>
                <c:pt idx="102">
                  <c:v>2021-10-15</c:v>
                </c:pt>
                <c:pt idx="103">
                  <c:v>2021-10-16</c:v>
                </c:pt>
                <c:pt idx="104">
                  <c:v>2021-10-19</c:v>
                </c:pt>
                <c:pt idx="105">
                  <c:v>2021-10-20</c:v>
                </c:pt>
                <c:pt idx="106">
                  <c:v>2021-10-22</c:v>
                </c:pt>
                <c:pt idx="107">
                  <c:v>2021-10-26</c:v>
                </c:pt>
                <c:pt idx="108">
                  <c:v>2021-10-27</c:v>
                </c:pt>
                <c:pt idx="109">
                  <c:v>2021-10-28</c:v>
                </c:pt>
                <c:pt idx="110">
                  <c:v>2021-11-02</c:v>
                </c:pt>
                <c:pt idx="111">
                  <c:v>2021-11-03</c:v>
                </c:pt>
                <c:pt idx="112">
                  <c:v>2021-11-06</c:v>
                </c:pt>
                <c:pt idx="113">
                  <c:v>2021-11-09</c:v>
                </c:pt>
                <c:pt idx="114">
                  <c:v>2021-11-10</c:v>
                </c:pt>
                <c:pt idx="115">
                  <c:v>2021-11-12</c:v>
                </c:pt>
                <c:pt idx="116">
                  <c:v>2021-11-17</c:v>
                </c:pt>
                <c:pt idx="117">
                  <c:v>2021-11-18</c:v>
                </c:pt>
                <c:pt idx="118">
                  <c:v>2021-11-19</c:v>
                </c:pt>
                <c:pt idx="119">
                  <c:v>2021-11-22</c:v>
                </c:pt>
                <c:pt idx="120">
                  <c:v>2021-11-23</c:v>
                </c:pt>
                <c:pt idx="121">
                  <c:v>2021-11-24</c:v>
                </c:pt>
                <c:pt idx="122">
                  <c:v>2021-11-25</c:v>
                </c:pt>
                <c:pt idx="123">
                  <c:v>2021-11-26</c:v>
                </c:pt>
                <c:pt idx="124">
                  <c:v>2021-11-29</c:v>
                </c:pt>
                <c:pt idx="125">
                  <c:v>2021-12-03</c:v>
                </c:pt>
                <c:pt idx="126">
                  <c:v>2021-12-04</c:v>
                </c:pt>
                <c:pt idx="127">
                  <c:v>2021-12-07</c:v>
                </c:pt>
                <c:pt idx="128">
                  <c:v>2021-12-09</c:v>
                </c:pt>
                <c:pt idx="129">
                  <c:v>2021-12-10</c:v>
                </c:pt>
                <c:pt idx="130">
                  <c:v>2021-12-11</c:v>
                </c:pt>
                <c:pt idx="131">
                  <c:v>2021-12-13</c:v>
                </c:pt>
                <c:pt idx="132">
                  <c:v>2021-12-14</c:v>
                </c:pt>
                <c:pt idx="133">
                  <c:v>% Acumulado</c:v>
                </c:pt>
              </c:strCache>
            </c:strRef>
          </c:cat>
          <c:val>
            <c:numRef>
              <c:f>'Cuadros y gráficos Lugar'!$M$1047:$M$1180</c:f>
              <c:numCache>
                <c:formatCode>0.0%</c:formatCode>
                <c:ptCount val="134"/>
                <c:pt idx="0">
                  <c:v>1.443001443001443E-2</c:v>
                </c:pt>
                <c:pt idx="1">
                  <c:v>5.0632911392405064E-3</c:v>
                </c:pt>
                <c:pt idx="2">
                  <c:v>9.6463022508038593E-3</c:v>
                </c:pt>
                <c:pt idx="3">
                  <c:v>8.3429228998849244E-3</c:v>
                </c:pt>
                <c:pt idx="4">
                  <c:v>9.6228868660598182E-3</c:v>
                </c:pt>
                <c:pt idx="5">
                  <c:v>9.9093997734994339E-3</c:v>
                </c:pt>
                <c:pt idx="6">
                  <c:v>1.1664074650077761E-2</c:v>
                </c:pt>
                <c:pt idx="7">
                  <c:v>8.8435374149659872E-3</c:v>
                </c:pt>
                <c:pt idx="8">
                  <c:v>4.9382716049382715E-3</c:v>
                </c:pt>
                <c:pt idx="9">
                  <c:v>6.7377877596855699E-3</c:v>
                </c:pt>
                <c:pt idx="10">
                  <c:v>8.6887835703001581E-3</c:v>
                </c:pt>
                <c:pt idx="11">
                  <c:v>6.0225189840272322E-3</c:v>
                </c:pt>
                <c:pt idx="12">
                  <c:v>1.4423076923076924E-2</c:v>
                </c:pt>
                <c:pt idx="13">
                  <c:v>9.8376783079193314E-3</c:v>
                </c:pt>
                <c:pt idx="14">
                  <c:v>3.8628681796233702E-3</c:v>
                </c:pt>
                <c:pt idx="15">
                  <c:v>5.3603335318642047E-3</c:v>
                </c:pt>
                <c:pt idx="16">
                  <c:v>8.5170340681362724E-3</c:v>
                </c:pt>
                <c:pt idx="17">
                  <c:v>3.9182992913714049E-2</c:v>
                </c:pt>
                <c:pt idx="18">
                  <c:v>2.4793388429752067E-2</c:v>
                </c:pt>
                <c:pt idx="19">
                  <c:v>0.03</c:v>
                </c:pt>
                <c:pt idx="20">
                  <c:v>2.0149683362118594E-2</c:v>
                </c:pt>
                <c:pt idx="21">
                  <c:v>3.6814725890356143E-2</c:v>
                </c:pt>
                <c:pt idx="22">
                  <c:v>3.8461538461538464E-2</c:v>
                </c:pt>
                <c:pt idx="23">
                  <c:v>3.8680318543799774E-2</c:v>
                </c:pt>
                <c:pt idx="24">
                  <c:v>3.204225352112676E-2</c:v>
                </c:pt>
                <c:pt idx="25">
                  <c:v>2.730263157894737E-2</c:v>
                </c:pt>
                <c:pt idx="26">
                  <c:v>3.385789222699094E-2</c:v>
                </c:pt>
                <c:pt idx="27">
                  <c:v>8.832188420019628E-3</c:v>
                </c:pt>
                <c:pt idx="28">
                  <c:v>3.3264033264033266E-2</c:v>
                </c:pt>
                <c:pt idx="29">
                  <c:v>4.68667719852554E-2</c:v>
                </c:pt>
                <c:pt idx="30">
                  <c:v>2.95551492992078E-2</c:v>
                </c:pt>
                <c:pt idx="31">
                  <c:v>3.8113207547169813E-2</c:v>
                </c:pt>
                <c:pt idx="32">
                  <c:v>4.3478260869565216E-2</c:v>
                </c:pt>
                <c:pt idx="33">
                  <c:v>1.5560640732265447E-2</c:v>
                </c:pt>
                <c:pt idx="34">
                  <c:v>3.6945812807881777E-2</c:v>
                </c:pt>
                <c:pt idx="35">
                  <c:v>3.4203980099502485E-2</c:v>
                </c:pt>
                <c:pt idx="36">
                  <c:v>3.095684803001876E-2</c:v>
                </c:pt>
                <c:pt idx="37">
                  <c:v>3.330249768732655E-2</c:v>
                </c:pt>
                <c:pt idx="38">
                  <c:v>3.7037037037037035E-2</c:v>
                </c:pt>
                <c:pt idx="39">
                  <c:v>5.3254437869822487E-2</c:v>
                </c:pt>
                <c:pt idx="40">
                  <c:v>3.7181996086105673E-2</c:v>
                </c:pt>
                <c:pt idx="41">
                  <c:v>2.2408963585434174E-2</c:v>
                </c:pt>
                <c:pt idx="42">
                  <c:v>3.3228558599012123E-2</c:v>
                </c:pt>
                <c:pt idx="43">
                  <c:v>5.3515868077162417E-2</c:v>
                </c:pt>
                <c:pt idx="44">
                  <c:v>5.283178360101437E-2</c:v>
                </c:pt>
                <c:pt idx="45">
                  <c:v>1.7135023989033583E-2</c:v>
                </c:pt>
                <c:pt idx="46">
                  <c:v>4.249617151607963E-2</c:v>
                </c:pt>
                <c:pt idx="47">
                  <c:v>1.7319277108433735E-2</c:v>
                </c:pt>
                <c:pt idx="48">
                  <c:v>4.4166666666666667E-2</c:v>
                </c:pt>
                <c:pt idx="49">
                  <c:v>2.8122415219189414E-2</c:v>
                </c:pt>
                <c:pt idx="50">
                  <c:v>2.5898078529657476E-2</c:v>
                </c:pt>
                <c:pt idx="51">
                  <c:v>3.3274956217162872E-2</c:v>
                </c:pt>
                <c:pt idx="52">
                  <c:v>4.1842772612003379E-2</c:v>
                </c:pt>
                <c:pt idx="53">
                  <c:v>3.9925373134328361E-2</c:v>
                </c:pt>
                <c:pt idx="54">
                  <c:v>4.49438202247191E-2</c:v>
                </c:pt>
                <c:pt idx="55">
                  <c:v>8.9974293059125965E-2</c:v>
                </c:pt>
                <c:pt idx="56">
                  <c:v>5.0900062073246433E-2</c:v>
                </c:pt>
                <c:pt idx="57">
                  <c:v>3.6427732079905996E-2</c:v>
                </c:pt>
                <c:pt idx="58">
                  <c:v>3.551136363636364E-2</c:v>
                </c:pt>
                <c:pt idx="59">
                  <c:v>4.4747081712062257E-2</c:v>
                </c:pt>
                <c:pt idx="60">
                  <c:v>4.8032936870997259E-2</c:v>
                </c:pt>
                <c:pt idx="61">
                  <c:v>2.6231017027151405E-2</c:v>
                </c:pt>
                <c:pt idx="62">
                  <c:v>6.4822460776218005E-2</c:v>
                </c:pt>
                <c:pt idx="63">
                  <c:v>5.6691449814126396E-2</c:v>
                </c:pt>
                <c:pt idx="64">
                  <c:v>3.5398230088495575E-2</c:v>
                </c:pt>
                <c:pt idx="65">
                  <c:v>2.9100529100529099E-2</c:v>
                </c:pt>
                <c:pt idx="66">
                  <c:v>2.8985507246376812E-2</c:v>
                </c:pt>
                <c:pt idx="67">
                  <c:v>8.7804878048780483E-2</c:v>
                </c:pt>
                <c:pt idx="68">
                  <c:v>5.5080721747388414E-2</c:v>
                </c:pt>
                <c:pt idx="69">
                  <c:v>0.11055276381909548</c:v>
                </c:pt>
                <c:pt idx="70">
                  <c:v>3.6458333333333336E-2</c:v>
                </c:pt>
                <c:pt idx="71">
                  <c:v>4.7045951859956234E-2</c:v>
                </c:pt>
                <c:pt idx="72">
                  <c:v>9.282488710486704E-2</c:v>
                </c:pt>
                <c:pt idx="73">
                  <c:v>5.46875E-2</c:v>
                </c:pt>
                <c:pt idx="74">
                  <c:v>9.7138250705360737E-2</c:v>
                </c:pt>
                <c:pt idx="75">
                  <c:v>2.8744939271255061E-2</c:v>
                </c:pt>
                <c:pt idx="76">
                  <c:v>4.1422287390029323E-2</c:v>
                </c:pt>
                <c:pt idx="77">
                  <c:v>2.5270758122743681E-2</c:v>
                </c:pt>
                <c:pt idx="78">
                  <c:v>2.7145359019264449E-2</c:v>
                </c:pt>
                <c:pt idx="79">
                  <c:v>5.5084745762711863E-2</c:v>
                </c:pt>
                <c:pt idx="80">
                  <c:v>7.5443786982248517E-2</c:v>
                </c:pt>
                <c:pt idx="81">
                  <c:v>7.9051383399209488E-2</c:v>
                </c:pt>
                <c:pt idx="82">
                  <c:v>6.8611339359079704E-2</c:v>
                </c:pt>
                <c:pt idx="83">
                  <c:v>6.4773735581188999E-2</c:v>
                </c:pt>
                <c:pt idx="84">
                  <c:v>7.9093432007400558E-2</c:v>
                </c:pt>
                <c:pt idx="85">
                  <c:v>9.1556822230138932E-2</c:v>
                </c:pt>
                <c:pt idx="86">
                  <c:v>6.9528201489890029E-2</c:v>
                </c:pt>
                <c:pt idx="87">
                  <c:v>6.4853556485355651E-2</c:v>
                </c:pt>
                <c:pt idx="88">
                  <c:v>5.1378446115288218E-2</c:v>
                </c:pt>
                <c:pt idx="89">
                  <c:v>4.3015521064301551E-2</c:v>
                </c:pt>
                <c:pt idx="90">
                  <c:v>7.8713210130047909E-2</c:v>
                </c:pt>
                <c:pt idx="91">
                  <c:v>7.5224856909239579E-2</c:v>
                </c:pt>
                <c:pt idx="92">
                  <c:v>8.4819277108433733E-2</c:v>
                </c:pt>
                <c:pt idx="93">
                  <c:v>7.8392359729407085E-2</c:v>
                </c:pt>
                <c:pt idx="94">
                  <c:v>5.6707078607743447E-2</c:v>
                </c:pt>
                <c:pt idx="95">
                  <c:v>9.2523364485981308E-2</c:v>
                </c:pt>
                <c:pt idx="96">
                  <c:v>2.9315960912052116E-2</c:v>
                </c:pt>
                <c:pt idx="97">
                  <c:v>3.7793667007150152E-2</c:v>
                </c:pt>
                <c:pt idx="98">
                  <c:v>7.2275550536420097E-2</c:v>
                </c:pt>
                <c:pt idx="99">
                  <c:v>4.6160130718954251E-2</c:v>
                </c:pt>
                <c:pt idx="100">
                  <c:v>6.8557919621749411E-2</c:v>
                </c:pt>
                <c:pt idx="101">
                  <c:v>3.4892353377876766E-2</c:v>
                </c:pt>
                <c:pt idx="102">
                  <c:v>6.0377358490566038E-2</c:v>
                </c:pt>
                <c:pt idx="103">
                  <c:v>9.5519277526919064E-2</c:v>
                </c:pt>
                <c:pt idx="104">
                  <c:v>8.3700440528634359E-2</c:v>
                </c:pt>
                <c:pt idx="105">
                  <c:v>5.5581723975506356E-2</c:v>
                </c:pt>
                <c:pt idx="106">
                  <c:v>7.4941451990632318E-2</c:v>
                </c:pt>
                <c:pt idx="107">
                  <c:v>6.8767908309455589E-2</c:v>
                </c:pt>
                <c:pt idx="108">
                  <c:v>6.0053981106612683E-2</c:v>
                </c:pt>
                <c:pt idx="109">
                  <c:v>6.236559139784946E-2</c:v>
                </c:pt>
                <c:pt idx="110">
                  <c:v>7.4377091855708441E-2</c:v>
                </c:pt>
                <c:pt idx="111">
                  <c:v>9.9731903485254694E-2</c:v>
                </c:pt>
                <c:pt idx="112">
                  <c:v>7.6885880077369434E-2</c:v>
                </c:pt>
                <c:pt idx="113">
                  <c:v>6.1135371179039298E-2</c:v>
                </c:pt>
                <c:pt idx="114">
                  <c:v>3.125E-2</c:v>
                </c:pt>
                <c:pt idx="115">
                  <c:v>5.4532577903682718E-2</c:v>
                </c:pt>
                <c:pt idx="116">
                  <c:v>0.1017274472168906</c:v>
                </c:pt>
                <c:pt idx="117">
                  <c:v>8.3832335329341312E-2</c:v>
                </c:pt>
                <c:pt idx="118">
                  <c:v>8.0267558528428096E-2</c:v>
                </c:pt>
                <c:pt idx="119">
                  <c:v>7.7560240963855429E-2</c:v>
                </c:pt>
                <c:pt idx="120">
                  <c:v>4.9504950495049507E-2</c:v>
                </c:pt>
                <c:pt idx="121">
                  <c:v>7.8538812785388129E-2</c:v>
                </c:pt>
                <c:pt idx="122">
                  <c:v>4.5906294368196876E-2</c:v>
                </c:pt>
                <c:pt idx="123">
                  <c:v>6.1320754716981132E-2</c:v>
                </c:pt>
                <c:pt idx="124">
                  <c:v>6.7452521283562536E-2</c:v>
                </c:pt>
                <c:pt idx="125">
                  <c:v>7.3461283917935147E-2</c:v>
                </c:pt>
                <c:pt idx="126">
                  <c:v>7.4934268185801928E-2</c:v>
                </c:pt>
                <c:pt idx="127">
                  <c:v>0.10256410256410256</c:v>
                </c:pt>
                <c:pt idx="128">
                  <c:v>9.4881889763779523E-2</c:v>
                </c:pt>
                <c:pt idx="129">
                  <c:v>0.13353115727002968</c:v>
                </c:pt>
                <c:pt idx="130">
                  <c:v>0.11504424778761062</c:v>
                </c:pt>
                <c:pt idx="131">
                  <c:v>9.1051805337519623E-2</c:v>
                </c:pt>
                <c:pt idx="132">
                  <c:v>6.4549180327868855E-2</c:v>
                </c:pt>
                <c:pt idx="133">
                  <c:v>4.5284463137665258E-2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E1-4425-B3F4-AF69ACD0B1B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1098176"/>
        <c:axId val="511097520"/>
      </c:lineChart>
      <c:catAx>
        <c:axId val="511098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1097520"/>
        <c:crosses val="autoZero"/>
        <c:auto val="1"/>
        <c:lblAlgn val="ctr"/>
        <c:lblOffset val="100"/>
        <c:noMultiLvlLbl val="0"/>
      </c:catAx>
      <c:valAx>
        <c:axId val="511097520"/>
        <c:scaling>
          <c:orientation val="minMax"/>
          <c:max val="1"/>
          <c:min val="0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109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0802917575639837"/>
          <c:y val="0.91208704253214634"/>
          <c:w val="0.59278099412876972"/>
          <c:h val="5.82380463311651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[Base cuadros y gráficos Boletin formato sept 2021_2w.xlsx]Total (2)!TablaDinámica3</c:name>
    <c:fmtId val="4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'Total (2)'!$B$4</c:f>
              <c:strCache>
                <c:ptCount val="1"/>
                <c:pt idx="0">
                  <c:v>Porcentaje Sin tapabocas.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(2)'!$A$5:$A$24</c:f>
              <c:strCache>
                <c:ptCount val="20"/>
                <c:pt idx="0">
                  <c:v>19/02/2021 - 5/03/2021</c:v>
                </c:pt>
                <c:pt idx="1">
                  <c:v>6/03/2021 - 20/03/2021</c:v>
                </c:pt>
                <c:pt idx="2">
                  <c:v>21/03/2021 - 4/04/2021</c:v>
                </c:pt>
                <c:pt idx="3">
                  <c:v>5/04/2021 - 19/04/2021</c:v>
                </c:pt>
                <c:pt idx="4">
                  <c:v>20/04/2021 - 4/05/2021</c:v>
                </c:pt>
                <c:pt idx="5">
                  <c:v>5/05/2021 - 19/05/2021</c:v>
                </c:pt>
                <c:pt idx="6">
                  <c:v>20/05/2021 - 3/06/2021</c:v>
                </c:pt>
                <c:pt idx="7">
                  <c:v>4/06/2021 - 18/06/2021</c:v>
                </c:pt>
                <c:pt idx="8">
                  <c:v>19/06/2021 - 3/07/2021</c:v>
                </c:pt>
                <c:pt idx="9">
                  <c:v>4/07/2021 - 18/07/2021</c:v>
                </c:pt>
                <c:pt idx="10">
                  <c:v>19/07/2021 - 2/08/2021</c:v>
                </c:pt>
                <c:pt idx="11">
                  <c:v>3/08/2021 - 17/08/2021</c:v>
                </c:pt>
                <c:pt idx="12">
                  <c:v>18/08/2021 - 1/09/2021</c:v>
                </c:pt>
                <c:pt idx="13">
                  <c:v>2/09/2021 - 16/09/2021</c:v>
                </c:pt>
                <c:pt idx="14">
                  <c:v>17/09/2021 - 1/10/2021</c:v>
                </c:pt>
                <c:pt idx="15">
                  <c:v>2/10/2021 - 16/10/2021</c:v>
                </c:pt>
                <c:pt idx="16">
                  <c:v>17/10/2021 - 31/10/2021</c:v>
                </c:pt>
                <c:pt idx="17">
                  <c:v>1/11/2021 - 15/11/2021</c:v>
                </c:pt>
                <c:pt idx="18">
                  <c:v>16/11/2021 - 30/11/2021</c:v>
                </c:pt>
                <c:pt idx="19">
                  <c:v>1/12/2021 - 15/12/2021</c:v>
                </c:pt>
              </c:strCache>
            </c:strRef>
          </c:cat>
          <c:val>
            <c:numRef>
              <c:f>'Total (2)'!$B$5:$B$24</c:f>
              <c:numCache>
                <c:formatCode>0.0%</c:formatCode>
                <c:ptCount val="20"/>
                <c:pt idx="0">
                  <c:v>8.9937338739402867E-3</c:v>
                </c:pt>
                <c:pt idx="1">
                  <c:v>1.0496613995485328E-2</c:v>
                </c:pt>
                <c:pt idx="2">
                  <c:v>6.4043915827996338E-3</c:v>
                </c:pt>
                <c:pt idx="3">
                  <c:v>1.0220800499336819E-2</c:v>
                </c:pt>
                <c:pt idx="4">
                  <c:v>5.8299595141700408E-3</c:v>
                </c:pt>
                <c:pt idx="5">
                  <c:v>5.3603335318642047E-3</c:v>
                </c:pt>
                <c:pt idx="6">
                  <c:v>2.5210084033613446E-2</c:v>
                </c:pt>
                <c:pt idx="7">
                  <c:v>3.1301282440892239E-2</c:v>
                </c:pt>
                <c:pt idx="8">
                  <c:v>3.5109360914741185E-2</c:v>
                </c:pt>
                <c:pt idx="9">
                  <c:v>3.5836177474402729E-2</c:v>
                </c:pt>
                <c:pt idx="10">
                  <c:v>4.9111318989710009E-2</c:v>
                </c:pt>
                <c:pt idx="11">
                  <c:v>4.7079236552920761E-2</c:v>
                </c:pt>
                <c:pt idx="12">
                  <c:v>6.3312674687082265E-2</c:v>
                </c:pt>
                <c:pt idx="13">
                  <c:v>5.4255529225908372E-2</c:v>
                </c:pt>
                <c:pt idx="14">
                  <c:v>7.2829366409654706E-2</c:v>
                </c:pt>
                <c:pt idx="15">
                  <c:v>6.0251962753332118E-2</c:v>
                </c:pt>
                <c:pt idx="16">
                  <c:v>6.3836629683228813E-2</c:v>
                </c:pt>
                <c:pt idx="17">
                  <c:v>6.7648412333179933E-2</c:v>
                </c:pt>
                <c:pt idx="18">
                  <c:v>7.6152490492533156E-2</c:v>
                </c:pt>
                <c:pt idx="19">
                  <c:v>9.130617387652247E-2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C9-46BF-A76A-E6A6C28F5F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7907775"/>
        <c:axId val="67927327"/>
      </c:lineChart>
      <c:lineChart>
        <c:grouping val="standard"/>
        <c:varyColors val="0"/>
        <c:ser>
          <c:idx val="1"/>
          <c:order val="1"/>
          <c:tx>
            <c:strRef>
              <c:f>'Total (2)'!$C$4</c:f>
              <c:strCache>
                <c:ptCount val="1"/>
                <c:pt idx="0">
                  <c:v>Porcentaje buen uso tapabocas.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(2)'!$A$5:$A$24</c:f>
              <c:strCache>
                <c:ptCount val="20"/>
                <c:pt idx="0">
                  <c:v>19/02/2021 - 5/03/2021</c:v>
                </c:pt>
                <c:pt idx="1">
                  <c:v>6/03/2021 - 20/03/2021</c:v>
                </c:pt>
                <c:pt idx="2">
                  <c:v>21/03/2021 - 4/04/2021</c:v>
                </c:pt>
                <c:pt idx="3">
                  <c:v>5/04/2021 - 19/04/2021</c:v>
                </c:pt>
                <c:pt idx="4">
                  <c:v>20/04/2021 - 4/05/2021</c:v>
                </c:pt>
                <c:pt idx="5">
                  <c:v>5/05/2021 - 19/05/2021</c:v>
                </c:pt>
                <c:pt idx="6">
                  <c:v>20/05/2021 - 3/06/2021</c:v>
                </c:pt>
                <c:pt idx="7">
                  <c:v>4/06/2021 - 18/06/2021</c:v>
                </c:pt>
                <c:pt idx="8">
                  <c:v>19/06/2021 - 3/07/2021</c:v>
                </c:pt>
                <c:pt idx="9">
                  <c:v>4/07/2021 - 18/07/2021</c:v>
                </c:pt>
                <c:pt idx="10">
                  <c:v>19/07/2021 - 2/08/2021</c:v>
                </c:pt>
                <c:pt idx="11">
                  <c:v>3/08/2021 - 17/08/2021</c:v>
                </c:pt>
                <c:pt idx="12">
                  <c:v>18/08/2021 - 1/09/2021</c:v>
                </c:pt>
                <c:pt idx="13">
                  <c:v>2/09/2021 - 16/09/2021</c:v>
                </c:pt>
                <c:pt idx="14">
                  <c:v>17/09/2021 - 1/10/2021</c:v>
                </c:pt>
                <c:pt idx="15">
                  <c:v>2/10/2021 - 16/10/2021</c:v>
                </c:pt>
                <c:pt idx="16">
                  <c:v>17/10/2021 - 31/10/2021</c:v>
                </c:pt>
                <c:pt idx="17">
                  <c:v>1/11/2021 - 15/11/2021</c:v>
                </c:pt>
                <c:pt idx="18">
                  <c:v>16/11/2021 - 30/11/2021</c:v>
                </c:pt>
                <c:pt idx="19">
                  <c:v>1/12/2021 - 15/12/2021</c:v>
                </c:pt>
              </c:strCache>
            </c:strRef>
          </c:cat>
          <c:val>
            <c:numRef>
              <c:f>'Total (2)'!$C$5:$C$24</c:f>
              <c:numCache>
                <c:formatCode>0.0%</c:formatCode>
                <c:ptCount val="20"/>
                <c:pt idx="0">
                  <c:v>0.87194987099152232</c:v>
                </c:pt>
                <c:pt idx="1">
                  <c:v>0.86839729119638831</c:v>
                </c:pt>
                <c:pt idx="2">
                  <c:v>0.87557182067703565</c:v>
                </c:pt>
                <c:pt idx="3">
                  <c:v>0.86190216119216667</c:v>
                </c:pt>
                <c:pt idx="4">
                  <c:v>0.88145748987854255</c:v>
                </c:pt>
                <c:pt idx="5">
                  <c:v>0.89338892197736752</c:v>
                </c:pt>
                <c:pt idx="6">
                  <c:v>0.8395162943226071</c:v>
                </c:pt>
                <c:pt idx="7">
                  <c:v>0.79566036589071898</c:v>
                </c:pt>
                <c:pt idx="8">
                  <c:v>0.77292783602979553</c:v>
                </c:pt>
                <c:pt idx="9">
                  <c:v>0.75041285918749312</c:v>
                </c:pt>
                <c:pt idx="10">
                  <c:v>0.71102276270657938</c:v>
                </c:pt>
                <c:pt idx="11">
                  <c:v>0.70283400809716601</c:v>
                </c:pt>
                <c:pt idx="12">
                  <c:v>0.62085308056872035</c:v>
                </c:pt>
                <c:pt idx="13">
                  <c:v>0.66953001579778826</c:v>
                </c:pt>
                <c:pt idx="14">
                  <c:v>0.61603251759973177</c:v>
                </c:pt>
                <c:pt idx="15">
                  <c:v>0.64067920394376487</c:v>
                </c:pt>
                <c:pt idx="16">
                  <c:v>0.68949991960122203</c:v>
                </c:pt>
                <c:pt idx="17">
                  <c:v>0.59558214450069025</c:v>
                </c:pt>
                <c:pt idx="18">
                  <c:v>0.56460439662368977</c:v>
                </c:pt>
                <c:pt idx="19">
                  <c:v>0.61486770264594703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C9-46BF-A76A-E6A6C28F5F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7911103"/>
        <c:axId val="67927743"/>
      </c:lineChart>
      <c:dateAx>
        <c:axId val="67907775"/>
        <c:scaling>
          <c:orientation val="minMax"/>
        </c:scaling>
        <c:delete val="0"/>
        <c:axPos val="b"/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927327"/>
        <c:crosses val="autoZero"/>
        <c:auto val="0"/>
        <c:lblOffset val="100"/>
        <c:baseTimeUnit val="days"/>
      </c:dateAx>
      <c:valAx>
        <c:axId val="67927327"/>
        <c:scaling>
          <c:orientation val="minMax"/>
          <c:max val="0.12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907775"/>
        <c:crosses val="autoZero"/>
        <c:crossBetween val="between"/>
      </c:valAx>
      <c:valAx>
        <c:axId val="67927743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911103"/>
        <c:crosses val="max"/>
        <c:crossBetween val="between"/>
      </c:valAx>
      <c:catAx>
        <c:axId val="6791110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92774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[Base cuadros y gráficos Boletin formato sept 2021_2w.xlsx]Centro comercial!TablaDinámica3</c:name>
    <c:fmtId val="13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'Centro comercial'!$B$4</c:f>
              <c:strCache>
                <c:ptCount val="1"/>
                <c:pt idx="0">
                  <c:v>Porcentaje Sin tapabocas.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'Centro comercial'!$A$5:$A$24</c:f>
              <c:strCache>
                <c:ptCount val="20"/>
                <c:pt idx="0">
                  <c:v>19/02/2021 - 5/03/2021</c:v>
                </c:pt>
                <c:pt idx="1">
                  <c:v>6/03/2021 - 20/03/2021</c:v>
                </c:pt>
                <c:pt idx="2">
                  <c:v>21/03/2021 - 4/04/2021</c:v>
                </c:pt>
                <c:pt idx="3">
                  <c:v>5/04/2021 - 19/04/2021</c:v>
                </c:pt>
                <c:pt idx="4">
                  <c:v>20/04/2021 - 4/05/2021</c:v>
                </c:pt>
                <c:pt idx="5">
                  <c:v>5/05/2021 - 19/05/2021</c:v>
                </c:pt>
                <c:pt idx="6">
                  <c:v>20/05/2021 - 3/06/2021</c:v>
                </c:pt>
                <c:pt idx="7">
                  <c:v>4/06/2021 - 18/06/2021</c:v>
                </c:pt>
                <c:pt idx="8">
                  <c:v>19/06/2021 - 3/07/2021</c:v>
                </c:pt>
                <c:pt idx="9">
                  <c:v>4/07/2021 - 18/07/2021</c:v>
                </c:pt>
                <c:pt idx="10">
                  <c:v>19/07/2021 - 2/08/2021</c:v>
                </c:pt>
                <c:pt idx="11">
                  <c:v>3/08/2021 - 17/08/2021</c:v>
                </c:pt>
                <c:pt idx="12">
                  <c:v>18/08/2021 - 1/09/2021</c:v>
                </c:pt>
                <c:pt idx="13">
                  <c:v>2/09/2021 - 16/09/2021</c:v>
                </c:pt>
                <c:pt idx="14">
                  <c:v>17/09/2021 - 1/10/2021</c:v>
                </c:pt>
                <c:pt idx="15">
                  <c:v>2/10/2021 - 16/10/2021</c:v>
                </c:pt>
                <c:pt idx="16">
                  <c:v>17/10/2021 - 31/10/2021</c:v>
                </c:pt>
                <c:pt idx="17">
                  <c:v>1/11/2021 - 15/11/2021</c:v>
                </c:pt>
                <c:pt idx="18">
                  <c:v>16/11/2021 - 30/11/2021</c:v>
                </c:pt>
                <c:pt idx="19">
                  <c:v>1/12/2021 - 15/12/2021</c:v>
                </c:pt>
              </c:strCache>
            </c:strRef>
          </c:cat>
          <c:val>
            <c:numRef>
              <c:f>'Centro comercial'!$B$5:$B$24</c:f>
              <c:numCache>
                <c:formatCode>0.0%</c:formatCode>
                <c:ptCount val="20"/>
                <c:pt idx="0">
                  <c:v>5.9638322431704504E-3</c:v>
                </c:pt>
                <c:pt idx="1">
                  <c:v>6.9084628670120895E-3</c:v>
                </c:pt>
                <c:pt idx="2">
                  <c:v>5.5658627087198514E-3</c:v>
                </c:pt>
                <c:pt idx="3">
                  <c:v>8.3296799649276634E-3</c:v>
                </c:pt>
                <c:pt idx="4">
                  <c:v>4.8954161103693817E-3</c:v>
                </c:pt>
                <c:pt idx="5">
                  <c:v>1.4695077149155032E-3</c:v>
                </c:pt>
                <c:pt idx="6">
                  <c:v>2.7581329561527583E-2</c:v>
                </c:pt>
                <c:pt idx="7">
                  <c:v>3.2892249527410211E-2</c:v>
                </c:pt>
                <c:pt idx="8">
                  <c:v>2.2448979591836733E-2</c:v>
                </c:pt>
                <c:pt idx="9">
                  <c:v>2.0698576972833119E-2</c:v>
                </c:pt>
                <c:pt idx="10">
                  <c:v>2.9950083194675542E-2</c:v>
                </c:pt>
                <c:pt idx="11">
                  <c:v>3.3674963396778917E-2</c:v>
                </c:pt>
                <c:pt idx="12">
                  <c:v>4.1308089500860588E-2</c:v>
                </c:pt>
                <c:pt idx="13">
                  <c:v>3.4790569924467843E-2</c:v>
                </c:pt>
                <c:pt idx="14">
                  <c:v>5.5566781167912707E-2</c:v>
                </c:pt>
                <c:pt idx="15">
                  <c:v>4.2926829268292686E-2</c:v>
                </c:pt>
                <c:pt idx="16">
                  <c:v>2.9281277728482696E-2</c:v>
                </c:pt>
                <c:pt idx="17">
                  <c:v>5.7098765432098762E-2</c:v>
                </c:pt>
                <c:pt idx="18">
                  <c:v>4.9535603715170282E-2</c:v>
                </c:pt>
                <c:pt idx="19">
                  <c:v>6.4788732394366194E-2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2A-4A95-A435-B5B34606960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7907775"/>
        <c:axId val="67927327"/>
      </c:lineChart>
      <c:lineChart>
        <c:grouping val="standard"/>
        <c:varyColors val="0"/>
        <c:ser>
          <c:idx val="1"/>
          <c:order val="1"/>
          <c:tx>
            <c:strRef>
              <c:f>'Centro comercial'!$C$4</c:f>
              <c:strCache>
                <c:ptCount val="1"/>
                <c:pt idx="0">
                  <c:v>Porcentaje buen uso tapabocas.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'Centro comercial'!$A$5:$A$24</c:f>
              <c:strCache>
                <c:ptCount val="20"/>
                <c:pt idx="0">
                  <c:v>19/02/2021 - 5/03/2021</c:v>
                </c:pt>
                <c:pt idx="1">
                  <c:v>6/03/2021 - 20/03/2021</c:v>
                </c:pt>
                <c:pt idx="2">
                  <c:v>21/03/2021 - 4/04/2021</c:v>
                </c:pt>
                <c:pt idx="3">
                  <c:v>5/04/2021 - 19/04/2021</c:v>
                </c:pt>
                <c:pt idx="4">
                  <c:v>20/04/2021 - 4/05/2021</c:v>
                </c:pt>
                <c:pt idx="5">
                  <c:v>5/05/2021 - 19/05/2021</c:v>
                </c:pt>
                <c:pt idx="6">
                  <c:v>20/05/2021 - 3/06/2021</c:v>
                </c:pt>
                <c:pt idx="7">
                  <c:v>4/06/2021 - 18/06/2021</c:v>
                </c:pt>
                <c:pt idx="8">
                  <c:v>19/06/2021 - 3/07/2021</c:v>
                </c:pt>
                <c:pt idx="9">
                  <c:v>4/07/2021 - 18/07/2021</c:v>
                </c:pt>
                <c:pt idx="10">
                  <c:v>19/07/2021 - 2/08/2021</c:v>
                </c:pt>
                <c:pt idx="11">
                  <c:v>3/08/2021 - 17/08/2021</c:v>
                </c:pt>
                <c:pt idx="12">
                  <c:v>18/08/2021 - 1/09/2021</c:v>
                </c:pt>
                <c:pt idx="13">
                  <c:v>2/09/2021 - 16/09/2021</c:v>
                </c:pt>
                <c:pt idx="14">
                  <c:v>17/09/2021 - 1/10/2021</c:v>
                </c:pt>
                <c:pt idx="15">
                  <c:v>2/10/2021 - 16/10/2021</c:v>
                </c:pt>
                <c:pt idx="16">
                  <c:v>17/10/2021 - 31/10/2021</c:v>
                </c:pt>
                <c:pt idx="17">
                  <c:v>1/11/2021 - 15/11/2021</c:v>
                </c:pt>
                <c:pt idx="18">
                  <c:v>16/11/2021 - 30/11/2021</c:v>
                </c:pt>
                <c:pt idx="19">
                  <c:v>1/12/2021 - 15/12/2021</c:v>
                </c:pt>
              </c:strCache>
            </c:strRef>
          </c:cat>
          <c:val>
            <c:numRef>
              <c:f>'Centro comercial'!$C$5:$C$24</c:f>
              <c:numCache>
                <c:formatCode>0.0%</c:formatCode>
                <c:ptCount val="20"/>
                <c:pt idx="0">
                  <c:v>0.88707195075028855</c:v>
                </c:pt>
                <c:pt idx="1">
                  <c:v>0.86943005181347155</c:v>
                </c:pt>
                <c:pt idx="2">
                  <c:v>0.91527520098948667</c:v>
                </c:pt>
                <c:pt idx="3">
                  <c:v>0.87483559842174485</c:v>
                </c:pt>
                <c:pt idx="4">
                  <c:v>0.90387182910547392</c:v>
                </c:pt>
                <c:pt idx="5">
                  <c:v>0.92578986039676703</c:v>
                </c:pt>
                <c:pt idx="6">
                  <c:v>0.85572842998585574</c:v>
                </c:pt>
                <c:pt idx="7">
                  <c:v>0.82079395085066165</c:v>
                </c:pt>
                <c:pt idx="8">
                  <c:v>0.80770975056689343</c:v>
                </c:pt>
                <c:pt idx="9">
                  <c:v>0.7652005174644243</c:v>
                </c:pt>
                <c:pt idx="10">
                  <c:v>0.77246256239600664</c:v>
                </c:pt>
                <c:pt idx="11">
                  <c:v>0.7320644216691069</c:v>
                </c:pt>
                <c:pt idx="12">
                  <c:v>0.6632243258749283</c:v>
                </c:pt>
                <c:pt idx="13">
                  <c:v>0.7193865873197528</c:v>
                </c:pt>
                <c:pt idx="14">
                  <c:v>0.62356031521519495</c:v>
                </c:pt>
                <c:pt idx="15">
                  <c:v>0.69821138211382117</c:v>
                </c:pt>
                <c:pt idx="16">
                  <c:v>0.75155279503105588</c:v>
                </c:pt>
                <c:pt idx="17">
                  <c:v>0.60339506172839508</c:v>
                </c:pt>
                <c:pt idx="18">
                  <c:v>0.65448916408668734</c:v>
                </c:pt>
                <c:pt idx="19">
                  <c:v>0.64119718309859153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2A-4A95-A435-B5B34606960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7911103"/>
        <c:axId val="67927743"/>
      </c:lineChart>
      <c:dateAx>
        <c:axId val="67907775"/>
        <c:scaling>
          <c:orientation val="minMax"/>
        </c:scaling>
        <c:delete val="0"/>
        <c:axPos val="b"/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927327"/>
        <c:crosses val="autoZero"/>
        <c:auto val="0"/>
        <c:lblOffset val="100"/>
        <c:baseTimeUnit val="days"/>
      </c:dateAx>
      <c:valAx>
        <c:axId val="67927327"/>
        <c:scaling>
          <c:orientation val="minMax"/>
          <c:max val="0.12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907775"/>
        <c:crosses val="autoZero"/>
        <c:crossBetween val="between"/>
      </c:valAx>
      <c:valAx>
        <c:axId val="67927743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911103"/>
        <c:crosses val="max"/>
        <c:crossBetween val="between"/>
      </c:valAx>
      <c:catAx>
        <c:axId val="6791110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92774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[Base cuadros y gráficos Boletin formato sept 2021_2w.xlsx]Calles!TablaDinámica3</c:name>
    <c:fmtId val="9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Calles!$B$4</c:f>
              <c:strCache>
                <c:ptCount val="1"/>
                <c:pt idx="0">
                  <c:v>Porcentaje Sin tapabocas.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Calles!$A$5:$A$24</c:f>
              <c:strCache>
                <c:ptCount val="20"/>
                <c:pt idx="0">
                  <c:v>19/02/2021 - 5/03/2021</c:v>
                </c:pt>
                <c:pt idx="1">
                  <c:v>6/03/2021 - 20/03/2021</c:v>
                </c:pt>
                <c:pt idx="2">
                  <c:v>21/03/2021 - 4/04/2021</c:v>
                </c:pt>
                <c:pt idx="3">
                  <c:v>5/04/2021 - 19/04/2021</c:v>
                </c:pt>
                <c:pt idx="4">
                  <c:v>20/04/2021 - 4/05/2021</c:v>
                </c:pt>
                <c:pt idx="5">
                  <c:v>5/05/2021 - 19/05/2021</c:v>
                </c:pt>
                <c:pt idx="6">
                  <c:v>20/05/2021 - 3/06/2021</c:v>
                </c:pt>
                <c:pt idx="7">
                  <c:v>4/06/2021 - 18/06/2021</c:v>
                </c:pt>
                <c:pt idx="8">
                  <c:v>19/06/2021 - 3/07/2021</c:v>
                </c:pt>
                <c:pt idx="9">
                  <c:v>4/07/2021 - 18/07/2021</c:v>
                </c:pt>
                <c:pt idx="10">
                  <c:v>19/07/2021 - 2/08/2021</c:v>
                </c:pt>
                <c:pt idx="11">
                  <c:v>3/08/2021 - 17/08/2021</c:v>
                </c:pt>
                <c:pt idx="12">
                  <c:v>18/08/2021 - 1/09/2021</c:v>
                </c:pt>
                <c:pt idx="13">
                  <c:v>2/09/2021 - 16/09/2021</c:v>
                </c:pt>
                <c:pt idx="14">
                  <c:v>17/09/2021 - 1/10/2021</c:v>
                </c:pt>
                <c:pt idx="15">
                  <c:v>2/10/2021 - 16/10/2021</c:v>
                </c:pt>
                <c:pt idx="16">
                  <c:v>17/10/2021 - 31/10/2021</c:v>
                </c:pt>
                <c:pt idx="17">
                  <c:v>1/11/2021 - 15/11/2021</c:v>
                </c:pt>
                <c:pt idx="18">
                  <c:v>16/11/2021 - 30/11/2021</c:v>
                </c:pt>
                <c:pt idx="19">
                  <c:v>1/12/2021 - 15/12/2021</c:v>
                </c:pt>
              </c:strCache>
            </c:strRef>
          </c:cat>
          <c:val>
            <c:numRef>
              <c:f>Calles!$B$5:$B$24</c:f>
              <c:numCache>
                <c:formatCode>0.0%</c:formatCode>
                <c:ptCount val="20"/>
                <c:pt idx="0">
                  <c:v>8.9706212155191752E-3</c:v>
                </c:pt>
                <c:pt idx="1">
                  <c:v>1.2637805861790804E-2</c:v>
                </c:pt>
                <c:pt idx="2">
                  <c:v>5.5904961565338921E-3</c:v>
                </c:pt>
                <c:pt idx="3">
                  <c:v>1.2868738863591368E-2</c:v>
                </c:pt>
                <c:pt idx="4">
                  <c:v>6.2984496124031007E-3</c:v>
                </c:pt>
                <c:pt idx="5">
                  <c:v>5.7526366251198467E-3</c:v>
                </c:pt>
                <c:pt idx="6">
                  <c:v>2.6728892660161221E-2</c:v>
                </c:pt>
                <c:pt idx="7">
                  <c:v>3.2876967495576045E-2</c:v>
                </c:pt>
                <c:pt idx="8">
                  <c:v>3.7449176118125399E-2</c:v>
                </c:pt>
                <c:pt idx="9">
                  <c:v>4.2172269743385719E-2</c:v>
                </c:pt>
                <c:pt idx="10">
                  <c:v>5.4156512320606552E-2</c:v>
                </c:pt>
                <c:pt idx="11">
                  <c:v>5.6481281107985282E-2</c:v>
                </c:pt>
                <c:pt idx="12">
                  <c:v>7.4535429855013269E-2</c:v>
                </c:pt>
                <c:pt idx="13">
                  <c:v>6.0263823635706544E-2</c:v>
                </c:pt>
                <c:pt idx="14">
                  <c:v>7.6704151048174365E-2</c:v>
                </c:pt>
                <c:pt idx="15">
                  <c:v>6.3454410674573761E-2</c:v>
                </c:pt>
                <c:pt idx="16">
                  <c:v>5.8527542372881353E-2</c:v>
                </c:pt>
                <c:pt idx="17">
                  <c:v>6.5112891478514207E-2</c:v>
                </c:pt>
                <c:pt idx="18">
                  <c:v>7.8682075239734445E-2</c:v>
                </c:pt>
                <c:pt idx="19">
                  <c:v>9.4676906779661021E-2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CF-46A5-9B6A-40D6727AAB3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7907775"/>
        <c:axId val="67927327"/>
      </c:lineChart>
      <c:lineChart>
        <c:grouping val="standard"/>
        <c:varyColors val="0"/>
        <c:ser>
          <c:idx val="1"/>
          <c:order val="1"/>
          <c:tx>
            <c:strRef>
              <c:f>Calles!$C$4</c:f>
              <c:strCache>
                <c:ptCount val="1"/>
                <c:pt idx="0">
                  <c:v>Porcentaje buen uso tapabocas.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Calles!$A$5:$A$24</c:f>
              <c:strCache>
                <c:ptCount val="20"/>
                <c:pt idx="0">
                  <c:v>19/02/2021 - 5/03/2021</c:v>
                </c:pt>
                <c:pt idx="1">
                  <c:v>6/03/2021 - 20/03/2021</c:v>
                </c:pt>
                <c:pt idx="2">
                  <c:v>21/03/2021 - 4/04/2021</c:v>
                </c:pt>
                <c:pt idx="3">
                  <c:v>5/04/2021 - 19/04/2021</c:v>
                </c:pt>
                <c:pt idx="4">
                  <c:v>20/04/2021 - 4/05/2021</c:v>
                </c:pt>
                <c:pt idx="5">
                  <c:v>5/05/2021 - 19/05/2021</c:v>
                </c:pt>
                <c:pt idx="6">
                  <c:v>20/05/2021 - 3/06/2021</c:v>
                </c:pt>
                <c:pt idx="7">
                  <c:v>4/06/2021 - 18/06/2021</c:v>
                </c:pt>
                <c:pt idx="8">
                  <c:v>19/06/2021 - 3/07/2021</c:v>
                </c:pt>
                <c:pt idx="9">
                  <c:v>4/07/2021 - 18/07/2021</c:v>
                </c:pt>
                <c:pt idx="10">
                  <c:v>19/07/2021 - 2/08/2021</c:v>
                </c:pt>
                <c:pt idx="11">
                  <c:v>3/08/2021 - 17/08/2021</c:v>
                </c:pt>
                <c:pt idx="12">
                  <c:v>18/08/2021 - 1/09/2021</c:v>
                </c:pt>
                <c:pt idx="13">
                  <c:v>2/09/2021 - 16/09/2021</c:v>
                </c:pt>
                <c:pt idx="14">
                  <c:v>17/09/2021 - 1/10/2021</c:v>
                </c:pt>
                <c:pt idx="15">
                  <c:v>2/10/2021 - 16/10/2021</c:v>
                </c:pt>
                <c:pt idx="16">
                  <c:v>17/10/2021 - 31/10/2021</c:v>
                </c:pt>
                <c:pt idx="17">
                  <c:v>1/11/2021 - 15/11/2021</c:v>
                </c:pt>
                <c:pt idx="18">
                  <c:v>16/11/2021 - 30/11/2021</c:v>
                </c:pt>
                <c:pt idx="19">
                  <c:v>1/12/2021 - 15/12/2021</c:v>
                </c:pt>
              </c:strCache>
            </c:strRef>
          </c:cat>
          <c:val>
            <c:numRef>
              <c:f>Calles!$C$5:$C$24</c:f>
              <c:numCache>
                <c:formatCode>0.0%</c:formatCode>
                <c:ptCount val="20"/>
                <c:pt idx="0">
                  <c:v>0.86970172684458402</c:v>
                </c:pt>
                <c:pt idx="1">
                  <c:v>0.8765797257327238</c:v>
                </c:pt>
                <c:pt idx="2">
                  <c:v>0.87421383647798745</c:v>
                </c:pt>
                <c:pt idx="3">
                  <c:v>0.84913878439912893</c:v>
                </c:pt>
                <c:pt idx="4">
                  <c:v>0.88275193798449614</c:v>
                </c:pt>
                <c:pt idx="5">
                  <c:v>0.89165867689357625</c:v>
                </c:pt>
                <c:pt idx="6">
                  <c:v>0.8218073822655918</c:v>
                </c:pt>
                <c:pt idx="7">
                  <c:v>0.78513551271304838</c:v>
                </c:pt>
                <c:pt idx="8">
                  <c:v>0.76581781867465581</c:v>
                </c:pt>
                <c:pt idx="9">
                  <c:v>0.74378356872886409</c:v>
                </c:pt>
                <c:pt idx="10">
                  <c:v>0.70958570268074739</c:v>
                </c:pt>
                <c:pt idx="11">
                  <c:v>0.67409651590564812</c:v>
                </c:pt>
                <c:pt idx="12">
                  <c:v>0.62568919746783747</c:v>
                </c:pt>
                <c:pt idx="13">
                  <c:v>0.6548608601373328</c:v>
                </c:pt>
                <c:pt idx="14">
                  <c:v>0.62189365542135222</c:v>
                </c:pt>
                <c:pt idx="15">
                  <c:v>0.62209043736100811</c:v>
                </c:pt>
                <c:pt idx="16">
                  <c:v>0.70497881355932202</c:v>
                </c:pt>
                <c:pt idx="17">
                  <c:v>0.60451565914056815</c:v>
                </c:pt>
                <c:pt idx="18">
                  <c:v>0.55409392672731739</c:v>
                </c:pt>
                <c:pt idx="19">
                  <c:v>0.60924258474576276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CF-46A5-9B6A-40D6727AAB3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7911103"/>
        <c:axId val="67927743"/>
      </c:lineChart>
      <c:dateAx>
        <c:axId val="67907775"/>
        <c:scaling>
          <c:orientation val="minMax"/>
        </c:scaling>
        <c:delete val="0"/>
        <c:axPos val="b"/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927327"/>
        <c:crosses val="autoZero"/>
        <c:auto val="0"/>
        <c:lblOffset val="100"/>
        <c:baseTimeUnit val="days"/>
      </c:dateAx>
      <c:valAx>
        <c:axId val="67927327"/>
        <c:scaling>
          <c:orientation val="minMax"/>
          <c:max val="0.12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907775"/>
        <c:crosses val="autoZero"/>
        <c:crossBetween val="between"/>
      </c:valAx>
      <c:valAx>
        <c:axId val="67927743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911103"/>
        <c:crosses val="max"/>
        <c:crossBetween val="between"/>
      </c:valAx>
      <c:catAx>
        <c:axId val="6791110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92774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[Base cuadros y gráficos Boletin formato sept 2021_2w.xlsx]alrededror plaza!TablaDinámica3</c:name>
    <c:fmtId val="4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'alrededror plaza'!$B$4</c:f>
              <c:strCache>
                <c:ptCount val="1"/>
                <c:pt idx="0">
                  <c:v>Porcentaje Sin tapabocas.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'alrededror plaza'!$A$5:$A$24</c:f>
              <c:strCache>
                <c:ptCount val="20"/>
                <c:pt idx="0">
                  <c:v>19/02/2021 - 5/03/2021</c:v>
                </c:pt>
                <c:pt idx="1">
                  <c:v>6/03/2021 - 20/03/2021</c:v>
                </c:pt>
                <c:pt idx="2">
                  <c:v>21/03/2021 - 4/04/2021</c:v>
                </c:pt>
                <c:pt idx="3">
                  <c:v>5/04/2021 - 19/04/2021</c:v>
                </c:pt>
                <c:pt idx="4">
                  <c:v>20/04/2021 - 4/05/2021</c:v>
                </c:pt>
                <c:pt idx="5">
                  <c:v>5/05/2021 - 19/05/2021</c:v>
                </c:pt>
                <c:pt idx="6">
                  <c:v>20/05/2021 - 3/06/2021</c:v>
                </c:pt>
                <c:pt idx="7">
                  <c:v>4/06/2021 - 18/06/2021</c:v>
                </c:pt>
                <c:pt idx="8">
                  <c:v>19/06/2021 - 3/07/2021</c:v>
                </c:pt>
                <c:pt idx="9">
                  <c:v>4/07/2021 - 18/07/2021</c:v>
                </c:pt>
                <c:pt idx="10">
                  <c:v>19/07/2021 - 2/08/2021</c:v>
                </c:pt>
                <c:pt idx="11">
                  <c:v>3/08/2021 - 17/08/2021</c:v>
                </c:pt>
                <c:pt idx="12">
                  <c:v>18/08/2021 - 1/09/2021</c:v>
                </c:pt>
                <c:pt idx="13">
                  <c:v>2/09/2021 - 16/09/2021</c:v>
                </c:pt>
                <c:pt idx="14">
                  <c:v>17/09/2021 - 1/10/2021</c:v>
                </c:pt>
                <c:pt idx="15">
                  <c:v>2/10/2021 - 16/10/2021</c:v>
                </c:pt>
                <c:pt idx="16">
                  <c:v>17/10/2021 - 31/10/2021</c:v>
                </c:pt>
                <c:pt idx="17">
                  <c:v>1/11/2021 - 15/11/2021</c:v>
                </c:pt>
                <c:pt idx="18">
                  <c:v>16/11/2021 - 30/11/2021</c:v>
                </c:pt>
                <c:pt idx="19">
                  <c:v>1/12/2021 - 15/12/2021</c:v>
                </c:pt>
              </c:strCache>
            </c:strRef>
          </c:cat>
          <c:val>
            <c:numRef>
              <c:f>'alrededror plaza'!$B$5:$B$24</c:f>
              <c:numCache>
                <c:formatCode>0.0%</c:formatCode>
                <c:ptCount val="20"/>
                <c:pt idx="0">
                  <c:v>1.3333333333333334E-2</c:v>
                </c:pt>
                <c:pt idx="1">
                  <c:v>1.1576135351736421E-2</c:v>
                </c:pt>
                <c:pt idx="2">
                  <c:v>8.7890625E-3</c:v>
                </c:pt>
                <c:pt idx="3">
                  <c:v>8.7390761548064924E-3</c:v>
                </c:pt>
                <c:pt idx="4">
                  <c:v>6.4377682403433476E-3</c:v>
                </c:pt>
                <c:pt idx="5">
                  <c:v>1.0482180293501049E-2</c:v>
                </c:pt>
                <c:pt idx="6">
                  <c:v>1.895306859205776E-2</c:v>
                </c:pt>
                <c:pt idx="7">
                  <c:v>2.4737945492662474E-2</c:v>
                </c:pt>
                <c:pt idx="8">
                  <c:v>4.1067761806981518E-2</c:v>
                </c:pt>
                <c:pt idx="9">
                  <c:v>3.8224414303329221E-2</c:v>
                </c:pt>
                <c:pt idx="10">
                  <c:v>5.2631578947368418E-2</c:v>
                </c:pt>
                <c:pt idx="11">
                  <c:v>4.5551601423487548E-2</c:v>
                </c:pt>
                <c:pt idx="12">
                  <c:v>5.1675977653631286E-2</c:v>
                </c:pt>
                <c:pt idx="13">
                  <c:v>6.142728093947606E-2</c:v>
                </c:pt>
                <c:pt idx="14">
                  <c:v>8.2093023255813954E-2</c:v>
                </c:pt>
                <c:pt idx="15">
                  <c:v>8.8183421516754845E-2</c:v>
                </c:pt>
                <c:pt idx="16">
                  <c:v>0.10866261398176291</c:v>
                </c:pt>
                <c:pt idx="17">
                  <c:v>0.11431143114311432</c:v>
                </c:pt>
                <c:pt idx="18">
                  <c:v>8.8794926004228336E-2</c:v>
                </c:pt>
                <c:pt idx="19">
                  <c:v>0.11662904439428141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D1-4EFF-832F-F6FFB942A07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7907775"/>
        <c:axId val="67927327"/>
      </c:lineChart>
      <c:lineChart>
        <c:grouping val="standard"/>
        <c:varyColors val="0"/>
        <c:ser>
          <c:idx val="1"/>
          <c:order val="1"/>
          <c:tx>
            <c:strRef>
              <c:f>'alrededror plaza'!$C$4</c:f>
              <c:strCache>
                <c:ptCount val="1"/>
                <c:pt idx="0">
                  <c:v>Porcentaje buen uso tapabocas.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'alrededror plaza'!$A$5:$A$24</c:f>
              <c:strCache>
                <c:ptCount val="20"/>
                <c:pt idx="0">
                  <c:v>19/02/2021 - 5/03/2021</c:v>
                </c:pt>
                <c:pt idx="1">
                  <c:v>6/03/2021 - 20/03/2021</c:v>
                </c:pt>
                <c:pt idx="2">
                  <c:v>21/03/2021 - 4/04/2021</c:v>
                </c:pt>
                <c:pt idx="3">
                  <c:v>5/04/2021 - 19/04/2021</c:v>
                </c:pt>
                <c:pt idx="4">
                  <c:v>20/04/2021 - 4/05/2021</c:v>
                </c:pt>
                <c:pt idx="5">
                  <c:v>5/05/2021 - 19/05/2021</c:v>
                </c:pt>
                <c:pt idx="6">
                  <c:v>20/05/2021 - 3/06/2021</c:v>
                </c:pt>
                <c:pt idx="7">
                  <c:v>4/06/2021 - 18/06/2021</c:v>
                </c:pt>
                <c:pt idx="8">
                  <c:v>19/06/2021 - 3/07/2021</c:v>
                </c:pt>
                <c:pt idx="9">
                  <c:v>4/07/2021 - 18/07/2021</c:v>
                </c:pt>
                <c:pt idx="10">
                  <c:v>19/07/2021 - 2/08/2021</c:v>
                </c:pt>
                <c:pt idx="11">
                  <c:v>3/08/2021 - 17/08/2021</c:v>
                </c:pt>
                <c:pt idx="12">
                  <c:v>18/08/2021 - 1/09/2021</c:v>
                </c:pt>
                <c:pt idx="13">
                  <c:v>2/09/2021 - 16/09/2021</c:v>
                </c:pt>
                <c:pt idx="14">
                  <c:v>17/09/2021 - 1/10/2021</c:v>
                </c:pt>
                <c:pt idx="15">
                  <c:v>2/10/2021 - 16/10/2021</c:v>
                </c:pt>
                <c:pt idx="16">
                  <c:v>17/10/2021 - 31/10/2021</c:v>
                </c:pt>
                <c:pt idx="17">
                  <c:v>1/11/2021 - 15/11/2021</c:v>
                </c:pt>
                <c:pt idx="18">
                  <c:v>16/11/2021 - 30/11/2021</c:v>
                </c:pt>
                <c:pt idx="19">
                  <c:v>1/12/2021 - 15/12/2021</c:v>
                </c:pt>
              </c:strCache>
            </c:strRef>
          </c:cat>
          <c:val>
            <c:numRef>
              <c:f>'alrededror plaza'!$C$5:$C$24</c:f>
              <c:numCache>
                <c:formatCode>0.0%</c:formatCode>
                <c:ptCount val="20"/>
                <c:pt idx="0">
                  <c:v>0.85142857142857142</c:v>
                </c:pt>
                <c:pt idx="1">
                  <c:v>0.8535173642030276</c:v>
                </c:pt>
                <c:pt idx="2">
                  <c:v>0.8271484375</c:v>
                </c:pt>
                <c:pt idx="3">
                  <c:v>0.86360799001248445</c:v>
                </c:pt>
                <c:pt idx="4">
                  <c:v>0.85300429184549353</c:v>
                </c:pt>
                <c:pt idx="5">
                  <c:v>0.84905660377358494</c:v>
                </c:pt>
                <c:pt idx="6">
                  <c:v>0.85649819494584833</c:v>
                </c:pt>
                <c:pt idx="7">
                  <c:v>0.80419287211740043</c:v>
                </c:pt>
                <c:pt idx="8">
                  <c:v>0.76642710472279263</c:v>
                </c:pt>
                <c:pt idx="9">
                  <c:v>0.73777229757501028</c:v>
                </c:pt>
                <c:pt idx="10">
                  <c:v>0.6716599190283401</c:v>
                </c:pt>
                <c:pt idx="11">
                  <c:v>0.72669039145907477</c:v>
                </c:pt>
                <c:pt idx="12">
                  <c:v>0.55865921787709494</c:v>
                </c:pt>
                <c:pt idx="13">
                  <c:v>0.63745859680819028</c:v>
                </c:pt>
                <c:pt idx="14">
                  <c:v>0.57999999999999996</c:v>
                </c:pt>
                <c:pt idx="15">
                  <c:v>0.59523809523809523</c:v>
                </c:pt>
                <c:pt idx="16">
                  <c:v>0.59194528875379937</c:v>
                </c:pt>
                <c:pt idx="17">
                  <c:v>0.53285328532853282</c:v>
                </c:pt>
                <c:pt idx="18">
                  <c:v>0.51162790697674421</c:v>
                </c:pt>
                <c:pt idx="19">
                  <c:v>0.60045146726862297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D1-4EFF-832F-F6FFB942A07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7911103"/>
        <c:axId val="67927743"/>
      </c:lineChart>
      <c:dateAx>
        <c:axId val="67907775"/>
        <c:scaling>
          <c:orientation val="minMax"/>
        </c:scaling>
        <c:delete val="0"/>
        <c:axPos val="b"/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927327"/>
        <c:crosses val="autoZero"/>
        <c:auto val="0"/>
        <c:lblOffset val="100"/>
        <c:baseTimeUnit val="days"/>
      </c:dateAx>
      <c:valAx>
        <c:axId val="67927327"/>
        <c:scaling>
          <c:orientation val="minMax"/>
          <c:max val="0.12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907775"/>
        <c:crosses val="autoZero"/>
        <c:crossBetween val="between"/>
      </c:valAx>
      <c:valAx>
        <c:axId val="67927743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911103"/>
        <c:crosses val="max"/>
        <c:crossBetween val="between"/>
      </c:valAx>
      <c:catAx>
        <c:axId val="6791110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92774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[Base cuadros y gráficos Boletin formato sept 2021_2w.xlsx]Total!TablaDinámica3</c:name>
    <c:fmtId val="0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0176899063475548E-2"/>
              <c:y val="3.555830901847929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8961038961039085E-2"/>
              <c:y val="-2.921674264401160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ln w="28575" cap="rnd">
            <a:solidFill>
              <a:schemeClr val="accent2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layout>
            <c:manualLayout>
              <c:x val="-4.2788696371942686E-2"/>
              <c:y val="-3.861539981803999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6.2286270160285907E-2"/>
          <c:y val="0.12492856675464042"/>
          <c:w val="0.82121500546697401"/>
          <c:h val="0.49788766016436309"/>
        </c:manualLayout>
      </c:layout>
      <c:lineChart>
        <c:grouping val="standard"/>
        <c:varyColors val="0"/>
        <c:ser>
          <c:idx val="0"/>
          <c:order val="0"/>
          <c:tx>
            <c:strRef>
              <c:f>Total!$B$4</c:f>
              <c:strCache>
                <c:ptCount val="1"/>
                <c:pt idx="0">
                  <c:v>Porcentaje Sin tapabocas.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5"/>
                </a:solidFill>
                <a:prstDash val="solid"/>
              </a:ln>
              <a:effectLst/>
            </c:spPr>
            <c:trendlineType val="linear"/>
            <c:forward val="3"/>
            <c:dispRSqr val="0"/>
            <c:dispEq val="0"/>
          </c:trendline>
          <c:cat>
            <c:strRef>
              <c:f>Total!$A$5:$A$24</c:f>
              <c:strCache>
                <c:ptCount val="20"/>
                <c:pt idx="0">
                  <c:v>19/02/2021 - 5/03/2021</c:v>
                </c:pt>
                <c:pt idx="1">
                  <c:v>6/03/2021 - 20/03/2021</c:v>
                </c:pt>
                <c:pt idx="2">
                  <c:v>21/03/2021 - 4/04/2021</c:v>
                </c:pt>
                <c:pt idx="3">
                  <c:v>5/04/2021 - 19/04/2021</c:v>
                </c:pt>
                <c:pt idx="4">
                  <c:v>20/04/2021 - 4/05/2021</c:v>
                </c:pt>
                <c:pt idx="5">
                  <c:v>5/05/2021 - 19/05/2021</c:v>
                </c:pt>
                <c:pt idx="6">
                  <c:v>20/05/2021 - 3/06/2021</c:v>
                </c:pt>
                <c:pt idx="7">
                  <c:v>4/06/2021 - 18/06/2021</c:v>
                </c:pt>
                <c:pt idx="8">
                  <c:v>19/06/2021 - 3/07/2021</c:v>
                </c:pt>
                <c:pt idx="9">
                  <c:v>4/07/2021 - 18/07/2021</c:v>
                </c:pt>
                <c:pt idx="10">
                  <c:v>19/07/2021 - 2/08/2021</c:v>
                </c:pt>
                <c:pt idx="11">
                  <c:v>3/08/2021 - 17/08/2021</c:v>
                </c:pt>
                <c:pt idx="12">
                  <c:v>18/08/2021 - 1/09/2021</c:v>
                </c:pt>
                <c:pt idx="13">
                  <c:v>2/09/2021 - 16/09/2021</c:v>
                </c:pt>
                <c:pt idx="14">
                  <c:v>17/09/2021 - 1/10/2021</c:v>
                </c:pt>
                <c:pt idx="15">
                  <c:v>2/10/2021 - 16/10/2021</c:v>
                </c:pt>
                <c:pt idx="16">
                  <c:v>17/10/2021 - 31/10/2021</c:v>
                </c:pt>
                <c:pt idx="17">
                  <c:v>1/11/2021 - 15/11/2021</c:v>
                </c:pt>
                <c:pt idx="18">
                  <c:v>16/11/2021 - 30/11/2021</c:v>
                </c:pt>
                <c:pt idx="19">
                  <c:v>1/12/2021 - 15/12/2021</c:v>
                </c:pt>
              </c:strCache>
            </c:strRef>
          </c:cat>
          <c:val>
            <c:numRef>
              <c:f>Total!$B$5:$B$24</c:f>
              <c:numCache>
                <c:formatCode>0.0%</c:formatCode>
                <c:ptCount val="20"/>
                <c:pt idx="0">
                  <c:v>8.9937338739402867E-3</c:v>
                </c:pt>
                <c:pt idx="1">
                  <c:v>1.0496613995485328E-2</c:v>
                </c:pt>
                <c:pt idx="2">
                  <c:v>6.4043915827996338E-3</c:v>
                </c:pt>
                <c:pt idx="3">
                  <c:v>1.0220800499336819E-2</c:v>
                </c:pt>
                <c:pt idx="4">
                  <c:v>5.8299595141700408E-3</c:v>
                </c:pt>
                <c:pt idx="5">
                  <c:v>5.3603335318642047E-3</c:v>
                </c:pt>
                <c:pt idx="6">
                  <c:v>2.5210084033613446E-2</c:v>
                </c:pt>
                <c:pt idx="7">
                  <c:v>3.1301282440892239E-2</c:v>
                </c:pt>
                <c:pt idx="8">
                  <c:v>3.5109360914741185E-2</c:v>
                </c:pt>
                <c:pt idx="9">
                  <c:v>3.5836177474402729E-2</c:v>
                </c:pt>
                <c:pt idx="10">
                  <c:v>4.9111318989710009E-2</c:v>
                </c:pt>
                <c:pt idx="11">
                  <c:v>4.7079236552920761E-2</c:v>
                </c:pt>
                <c:pt idx="12">
                  <c:v>6.3312674687082265E-2</c:v>
                </c:pt>
                <c:pt idx="13">
                  <c:v>5.4255529225908372E-2</c:v>
                </c:pt>
                <c:pt idx="14">
                  <c:v>7.2829366409654706E-2</c:v>
                </c:pt>
                <c:pt idx="15">
                  <c:v>6.0251962753332118E-2</c:v>
                </c:pt>
                <c:pt idx="16">
                  <c:v>6.3836629683228813E-2</c:v>
                </c:pt>
                <c:pt idx="17">
                  <c:v>6.7648412333179933E-2</c:v>
                </c:pt>
                <c:pt idx="18">
                  <c:v>7.6152490492533156E-2</c:v>
                </c:pt>
                <c:pt idx="19">
                  <c:v>9.130617387652247E-2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3F-44C5-9853-9513B41C244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7907775"/>
        <c:axId val="67927327"/>
      </c:lineChart>
      <c:lineChart>
        <c:grouping val="standard"/>
        <c:varyColors val="0"/>
        <c:ser>
          <c:idx val="1"/>
          <c:order val="1"/>
          <c:tx>
            <c:strRef>
              <c:f>Total!$C$4</c:f>
              <c:strCache>
                <c:ptCount val="1"/>
                <c:pt idx="0">
                  <c:v>Porcentaje buen uso tapabocas.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14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8A6-434A-927B-47880B26570B}"/>
              </c:ext>
            </c:extLst>
          </c:dPt>
          <c:dLbls>
            <c:dLbl>
              <c:idx val="14"/>
              <c:layout>
                <c:manualLayout>
                  <c:x val="-4.2788696371942686E-2"/>
                  <c:y val="-3.8615399818039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A6-434A-927B-47880B2657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2">
                    <a:lumMod val="60000"/>
                    <a:lumOff val="40000"/>
                  </a:schemeClr>
                </a:solidFill>
                <a:prstDash val="solid"/>
              </a:ln>
              <a:effectLst/>
            </c:spPr>
            <c:trendlineType val="linear"/>
            <c:forward val="3"/>
            <c:dispRSqr val="0"/>
            <c:dispEq val="0"/>
          </c:trendline>
          <c:cat>
            <c:strRef>
              <c:f>Total!$A$5:$A$24</c:f>
              <c:strCache>
                <c:ptCount val="20"/>
                <c:pt idx="0">
                  <c:v>19/02/2021 - 5/03/2021</c:v>
                </c:pt>
                <c:pt idx="1">
                  <c:v>6/03/2021 - 20/03/2021</c:v>
                </c:pt>
                <c:pt idx="2">
                  <c:v>21/03/2021 - 4/04/2021</c:v>
                </c:pt>
                <c:pt idx="3">
                  <c:v>5/04/2021 - 19/04/2021</c:v>
                </c:pt>
                <c:pt idx="4">
                  <c:v>20/04/2021 - 4/05/2021</c:v>
                </c:pt>
                <c:pt idx="5">
                  <c:v>5/05/2021 - 19/05/2021</c:v>
                </c:pt>
                <c:pt idx="6">
                  <c:v>20/05/2021 - 3/06/2021</c:v>
                </c:pt>
                <c:pt idx="7">
                  <c:v>4/06/2021 - 18/06/2021</c:v>
                </c:pt>
                <c:pt idx="8">
                  <c:v>19/06/2021 - 3/07/2021</c:v>
                </c:pt>
                <c:pt idx="9">
                  <c:v>4/07/2021 - 18/07/2021</c:v>
                </c:pt>
                <c:pt idx="10">
                  <c:v>19/07/2021 - 2/08/2021</c:v>
                </c:pt>
                <c:pt idx="11">
                  <c:v>3/08/2021 - 17/08/2021</c:v>
                </c:pt>
                <c:pt idx="12">
                  <c:v>18/08/2021 - 1/09/2021</c:v>
                </c:pt>
                <c:pt idx="13">
                  <c:v>2/09/2021 - 16/09/2021</c:v>
                </c:pt>
                <c:pt idx="14">
                  <c:v>17/09/2021 - 1/10/2021</c:v>
                </c:pt>
                <c:pt idx="15">
                  <c:v>2/10/2021 - 16/10/2021</c:v>
                </c:pt>
                <c:pt idx="16">
                  <c:v>17/10/2021 - 31/10/2021</c:v>
                </c:pt>
                <c:pt idx="17">
                  <c:v>1/11/2021 - 15/11/2021</c:v>
                </c:pt>
                <c:pt idx="18">
                  <c:v>16/11/2021 - 30/11/2021</c:v>
                </c:pt>
                <c:pt idx="19">
                  <c:v>1/12/2021 - 15/12/2021</c:v>
                </c:pt>
              </c:strCache>
            </c:strRef>
          </c:cat>
          <c:val>
            <c:numRef>
              <c:f>Total!$C$5:$C$24</c:f>
              <c:numCache>
                <c:formatCode>0.0%</c:formatCode>
                <c:ptCount val="20"/>
                <c:pt idx="0">
                  <c:v>0.87194987099152232</c:v>
                </c:pt>
                <c:pt idx="1">
                  <c:v>0.86839729119638831</c:v>
                </c:pt>
                <c:pt idx="2">
                  <c:v>0.87557182067703565</c:v>
                </c:pt>
                <c:pt idx="3">
                  <c:v>0.86190216119216667</c:v>
                </c:pt>
                <c:pt idx="4">
                  <c:v>0.88145748987854255</c:v>
                </c:pt>
                <c:pt idx="5">
                  <c:v>0.89338892197736752</c:v>
                </c:pt>
                <c:pt idx="6">
                  <c:v>0.8395162943226071</c:v>
                </c:pt>
                <c:pt idx="7">
                  <c:v>0.79566036589071898</c:v>
                </c:pt>
                <c:pt idx="8">
                  <c:v>0.77292783602979553</c:v>
                </c:pt>
                <c:pt idx="9">
                  <c:v>0.75041285918749312</c:v>
                </c:pt>
                <c:pt idx="10">
                  <c:v>0.71102276270657938</c:v>
                </c:pt>
                <c:pt idx="11">
                  <c:v>0.70283400809716601</c:v>
                </c:pt>
                <c:pt idx="12">
                  <c:v>0.62085308056872035</c:v>
                </c:pt>
                <c:pt idx="13">
                  <c:v>0.66953001579778826</c:v>
                </c:pt>
                <c:pt idx="14">
                  <c:v>0.61603251759973177</c:v>
                </c:pt>
                <c:pt idx="15">
                  <c:v>0.64067920394376487</c:v>
                </c:pt>
                <c:pt idx="16">
                  <c:v>0.68949991960122203</c:v>
                </c:pt>
                <c:pt idx="17">
                  <c:v>0.59558214450069025</c:v>
                </c:pt>
                <c:pt idx="18">
                  <c:v>0.56460439662368977</c:v>
                </c:pt>
                <c:pt idx="19">
                  <c:v>0.61486770264594703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3F-44C5-9853-9513B41C244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7911103"/>
        <c:axId val="67927743"/>
      </c:lineChart>
      <c:dateAx>
        <c:axId val="67907775"/>
        <c:scaling>
          <c:orientation val="minMax"/>
        </c:scaling>
        <c:delete val="0"/>
        <c:axPos val="b"/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927327"/>
        <c:crosses val="autoZero"/>
        <c:auto val="0"/>
        <c:lblOffset val="100"/>
        <c:baseTimeUnit val="days"/>
      </c:dateAx>
      <c:valAx>
        <c:axId val="67927327"/>
        <c:scaling>
          <c:orientation val="minMax"/>
          <c:max val="0.25"/>
          <c:min val="0"/>
        </c:scaling>
        <c:delete val="0"/>
        <c:axPos val="l"/>
        <c:numFmt formatCode="0.0%" sourceLinked="1"/>
        <c:majorTickMark val="out"/>
        <c:minorTickMark val="in"/>
        <c:tickLblPos val="nextTo"/>
        <c:spPr>
          <a:noFill/>
          <a:ln>
            <a:solidFill>
              <a:srgbClr val="00B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907775"/>
        <c:crosses val="autoZero"/>
        <c:crossBetween val="between"/>
      </c:valAx>
      <c:valAx>
        <c:axId val="67927743"/>
        <c:scaling>
          <c:orientation val="minMax"/>
        </c:scaling>
        <c:delete val="0"/>
        <c:axPos val="r"/>
        <c:numFmt formatCode="0.0%" sourceLinked="1"/>
        <c:majorTickMark val="out"/>
        <c:minorTickMark val="in"/>
        <c:tickLblPos val="nextTo"/>
        <c:spPr>
          <a:noFill/>
          <a:ln>
            <a:solidFill>
              <a:srgbClr val="00B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911103"/>
        <c:crosses val="max"/>
        <c:crossBetween val="between"/>
      </c:valAx>
      <c:catAx>
        <c:axId val="6791110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927743"/>
        <c:crosses val="autoZero"/>
        <c:auto val="1"/>
        <c:lblAlgn val="ctr"/>
        <c:lblOffset val="100"/>
        <c:noMultiLvlLbl val="0"/>
      </c:catAx>
      <c:spPr>
        <a:pattFill prst="ltHorz">
          <a:fgClr>
            <a:schemeClr val="accent3">
              <a:lumMod val="20000"/>
              <a:lumOff val="80000"/>
            </a:schemeClr>
          </a:fgClr>
          <a:bgClr>
            <a:schemeClr val="bg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31318025806217"/>
          <c:y val="0.89786342496661598"/>
          <c:w val="0.63134699455380094"/>
          <c:h val="9.66594203425402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[Base cuadros y gráficos Boletin formato sept 2021_2w.xlsx]por localidad!TablaDinámica1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'por localidad'!$B$3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'por localidad'!$A$4:$A$22</c:f>
              <c:strCache>
                <c:ptCount val="19"/>
                <c:pt idx="0">
                  <c:v>Tunjuelito</c:v>
                </c:pt>
                <c:pt idx="1">
                  <c:v>San Cristóbal</c:v>
                </c:pt>
                <c:pt idx="2">
                  <c:v>Antonio Nariño</c:v>
                </c:pt>
                <c:pt idx="3">
                  <c:v>Kennedy</c:v>
                </c:pt>
                <c:pt idx="4">
                  <c:v>Puente Aranda</c:v>
                </c:pt>
                <c:pt idx="5">
                  <c:v>Usme</c:v>
                </c:pt>
                <c:pt idx="6">
                  <c:v>Usaquén</c:v>
                </c:pt>
                <c:pt idx="7">
                  <c:v>Engativá</c:v>
                </c:pt>
                <c:pt idx="8">
                  <c:v>Rafael Uribe Uribe</c:v>
                </c:pt>
                <c:pt idx="9">
                  <c:v>Santa fe</c:v>
                </c:pt>
                <c:pt idx="10">
                  <c:v>Teusaquillo</c:v>
                </c:pt>
                <c:pt idx="11">
                  <c:v>Los Mártires</c:v>
                </c:pt>
                <c:pt idx="12">
                  <c:v>Ciudad Bolívar</c:v>
                </c:pt>
                <c:pt idx="13">
                  <c:v>Chapinero</c:v>
                </c:pt>
                <c:pt idx="14">
                  <c:v>Fontibón</c:v>
                </c:pt>
                <c:pt idx="15">
                  <c:v>Barrio Unidos</c:v>
                </c:pt>
                <c:pt idx="16">
                  <c:v>La Candelaria</c:v>
                </c:pt>
                <c:pt idx="17">
                  <c:v>Bosa</c:v>
                </c:pt>
                <c:pt idx="18">
                  <c:v>Suba</c:v>
                </c:pt>
              </c:strCache>
            </c:strRef>
          </c:cat>
          <c:val>
            <c:numRef>
              <c:f>'por localidad'!$B$4:$B$22</c:f>
              <c:numCache>
                <c:formatCode>#,##0</c:formatCode>
                <c:ptCount val="19"/>
                <c:pt idx="0">
                  <c:v>7318</c:v>
                </c:pt>
                <c:pt idx="1">
                  <c:v>9727</c:v>
                </c:pt>
                <c:pt idx="2">
                  <c:v>11011</c:v>
                </c:pt>
                <c:pt idx="3">
                  <c:v>11228</c:v>
                </c:pt>
                <c:pt idx="4">
                  <c:v>11233</c:v>
                </c:pt>
                <c:pt idx="5">
                  <c:v>11306</c:v>
                </c:pt>
                <c:pt idx="6">
                  <c:v>11316</c:v>
                </c:pt>
                <c:pt idx="7">
                  <c:v>12163</c:v>
                </c:pt>
                <c:pt idx="8">
                  <c:v>12436</c:v>
                </c:pt>
                <c:pt idx="9">
                  <c:v>12529</c:v>
                </c:pt>
                <c:pt idx="10">
                  <c:v>12569</c:v>
                </c:pt>
                <c:pt idx="11">
                  <c:v>12645</c:v>
                </c:pt>
                <c:pt idx="12">
                  <c:v>13010</c:v>
                </c:pt>
                <c:pt idx="13">
                  <c:v>13253</c:v>
                </c:pt>
                <c:pt idx="14">
                  <c:v>13466</c:v>
                </c:pt>
                <c:pt idx="15">
                  <c:v>14306</c:v>
                </c:pt>
                <c:pt idx="16">
                  <c:v>14545</c:v>
                </c:pt>
                <c:pt idx="17">
                  <c:v>14850</c:v>
                </c:pt>
                <c:pt idx="18">
                  <c:v>15357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A8-4A78-9E83-B83BAEE70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13936751"/>
        <c:axId val="1513939663"/>
      </c:barChart>
      <c:catAx>
        <c:axId val="151393675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13939663"/>
        <c:crosses val="autoZero"/>
        <c:auto val="1"/>
        <c:lblAlgn val="ctr"/>
        <c:lblOffset val="100"/>
        <c:noMultiLvlLbl val="0"/>
      </c:catAx>
      <c:valAx>
        <c:axId val="1513939663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1513936751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3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>
              <a:lumMod val="40000"/>
              <a:lumOff val="60000"/>
            </a:schemeClr>
          </a:solidFill>
          <a:ln w="12700">
            <a:solidFill>
              <a:srgbClr val="00B05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bg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bg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>
              <a:lumMod val="20000"/>
              <a:lumOff val="80000"/>
            </a:schemeClr>
          </a:solidFill>
          <a:ln w="25400"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3">
              <a:lumMod val="20000"/>
              <a:lumOff val="80000"/>
            </a:schemeClr>
          </a:solidFill>
          <a:ln w="25400">
            <a:solidFill>
              <a:srgbClr val="00B05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bg1"/>
          </a:solidFill>
          <a:ln w="25400"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areaChart>
        <c:grouping val="standard"/>
        <c:varyColors val="0"/>
        <c:ser>
          <c:idx val="0"/>
          <c:order val="0"/>
          <c:tx>
            <c:v>Suma de Porcentaje tapabocas bien puesto_ThirdQuartile</c:v>
          </c:tx>
          <c:spPr>
            <a:solidFill>
              <a:schemeClr val="accent3">
                <a:lumMod val="20000"/>
                <a:lumOff val="80000"/>
              </a:schemeClr>
            </a:solidFill>
            <a:ln w="25400">
              <a:noFill/>
            </a:ln>
            <a:effectLst/>
          </c:spPr>
          <c:cat>
            <c:strLit>
              <c:ptCount val="27"/>
              <c:pt idx="0">
                <c:v>2021-02-19</c:v>
              </c:pt>
              <c:pt idx="1">
                <c:v>2021-02-23</c:v>
              </c:pt>
              <c:pt idx="2">
                <c:v>2021-03-04</c:v>
              </c:pt>
              <c:pt idx="3">
                <c:v>2021-03-10</c:v>
              </c:pt>
              <c:pt idx="4">
                <c:v>2021-03-29</c:v>
              </c:pt>
              <c:pt idx="5">
                <c:v>2021-04-06</c:v>
              </c:pt>
              <c:pt idx="6">
                <c:v>2021-04-15</c:v>
              </c:pt>
              <c:pt idx="7">
                <c:v>2021-04-20</c:v>
              </c:pt>
              <c:pt idx="8">
                <c:v>2021-05-04</c:v>
              </c:pt>
              <c:pt idx="9">
                <c:v>2021-05-21</c:v>
              </c:pt>
              <c:pt idx="10">
                <c:v>2021-06-01</c:v>
              </c:pt>
              <c:pt idx="11">
                <c:v>2021-06-08</c:v>
              </c:pt>
              <c:pt idx="12">
                <c:v>2021-06-15</c:v>
              </c:pt>
              <c:pt idx="13">
                <c:v>2021-06-21</c:v>
              </c:pt>
              <c:pt idx="14">
                <c:v>2021-06-29</c:v>
              </c:pt>
              <c:pt idx="15">
                <c:v>2021-07-06</c:v>
              </c:pt>
              <c:pt idx="16">
                <c:v>2021-07-12</c:v>
              </c:pt>
              <c:pt idx="17">
                <c:v>2021-07-19</c:v>
              </c:pt>
              <c:pt idx="18">
                <c:v>2021-07-28</c:v>
              </c:pt>
              <c:pt idx="19">
                <c:v>2021-08-03</c:v>
              </c:pt>
              <c:pt idx="20">
                <c:v>2021-08-12</c:v>
              </c:pt>
              <c:pt idx="21">
                <c:v>2021-08-17</c:v>
              </c:pt>
              <c:pt idx="22">
                <c:v>2021-08-28</c:v>
              </c:pt>
              <c:pt idx="23">
                <c:v>2021-08-30</c:v>
              </c:pt>
              <c:pt idx="24">
                <c:v>2021-09-06</c:v>
              </c:pt>
              <c:pt idx="25">
                <c:v>2021-09-13</c:v>
              </c:pt>
              <c:pt idx="26">
                <c:v>2021-09-20</c:v>
              </c:pt>
            </c:strLit>
          </c:cat>
          <c:val>
            <c:numLit>
              <c:formatCode>General</c:formatCode>
              <c:ptCount val="27"/>
              <c:pt idx="0">
                <c:v>0.86826347305389218</c:v>
              </c:pt>
              <c:pt idx="1">
                <c:v>0.91194968553459121</c:v>
              </c:pt>
              <c:pt idx="2">
                <c:v>0.89645276087705206</c:v>
              </c:pt>
              <c:pt idx="3">
                <c:v>0.90559440559440563</c:v>
              </c:pt>
              <c:pt idx="4">
                <c:v>0.89965397923875434</c:v>
              </c:pt>
              <c:pt idx="5">
                <c:v>0.8971544715447155</c:v>
              </c:pt>
              <c:pt idx="6">
                <c:v>0.88036117381489842</c:v>
              </c:pt>
              <c:pt idx="7">
                <c:v>0.87730061349693256</c:v>
              </c:pt>
              <c:pt idx="8">
                <c:v>0.92077087794432544</c:v>
              </c:pt>
              <c:pt idx="9">
                <c:v>0.91703056768558955</c:v>
              </c:pt>
              <c:pt idx="10">
                <c:v>0.85185185185185186</c:v>
              </c:pt>
              <c:pt idx="11">
                <c:v>0.84955752212389379</c:v>
              </c:pt>
              <c:pt idx="12">
                <c:v>0.83913043478260874</c:v>
              </c:pt>
              <c:pt idx="13">
                <c:v>0.8053078684178816</c:v>
              </c:pt>
              <c:pt idx="14">
                <c:v>0.8204419889502762</c:v>
              </c:pt>
              <c:pt idx="15">
                <c:v>0.78534031413612571</c:v>
              </c:pt>
              <c:pt idx="16">
                <c:v>0.8303571428571429</c:v>
              </c:pt>
              <c:pt idx="17">
                <c:v>0.77536231884057971</c:v>
              </c:pt>
              <c:pt idx="18">
                <c:v>0.79983599224690627</c:v>
              </c:pt>
              <c:pt idx="19">
                <c:v>0.76086249277038753</c:v>
              </c:pt>
              <c:pt idx="20">
                <c:v>0.81443298969072164</c:v>
              </c:pt>
              <c:pt idx="21">
                <c:v>0.80686695278969955</c:v>
              </c:pt>
              <c:pt idx="22">
                <c:v>0.76595744680851063</c:v>
              </c:pt>
              <c:pt idx="23">
                <c:v>0.69525330770100646</c:v>
              </c:pt>
              <c:pt idx="24">
                <c:v>0.79552715654952078</c:v>
              </c:pt>
              <c:pt idx="25">
                <c:v>0.6741071428571429</c:v>
              </c:pt>
              <c:pt idx="26">
                <c:v>0.69494949494949498</c:v>
              </c:pt>
            </c:numLit>
          </c:val>
          <c:extLst>
            <c:ext xmlns:c16="http://schemas.microsoft.com/office/drawing/2014/chart" uri="{C3380CC4-5D6E-409C-BE32-E72D297353CC}">
              <c16:uniqueId val="{00000000-6EF7-4854-9CCD-C59B79C7BFC4}"/>
            </c:ext>
          </c:extLst>
        </c:ser>
        <c:ser>
          <c:idx val="1"/>
          <c:order val="1"/>
          <c:tx>
            <c:v>Porcentaje tapabocas bien puesto</c:v>
          </c:tx>
          <c:spPr>
            <a:solidFill>
              <a:schemeClr val="accent2">
                <a:lumMod val="20000"/>
                <a:lumOff val="80000"/>
              </a:schemeClr>
            </a:solidFill>
            <a:ln w="25400">
              <a:solidFill>
                <a:srgbClr val="00B050"/>
              </a:solidFill>
            </a:ln>
            <a:effectLst/>
          </c:spPr>
          <c:cat>
            <c:strLit>
              <c:ptCount val="27"/>
              <c:pt idx="0">
                <c:v>2021-02-19</c:v>
              </c:pt>
              <c:pt idx="1">
                <c:v>2021-02-23</c:v>
              </c:pt>
              <c:pt idx="2">
                <c:v>2021-03-04</c:v>
              </c:pt>
              <c:pt idx="3">
                <c:v>2021-03-10</c:v>
              </c:pt>
              <c:pt idx="4">
                <c:v>2021-03-29</c:v>
              </c:pt>
              <c:pt idx="5">
                <c:v>2021-04-06</c:v>
              </c:pt>
              <c:pt idx="6">
                <c:v>2021-04-15</c:v>
              </c:pt>
              <c:pt idx="7">
                <c:v>2021-04-20</c:v>
              </c:pt>
              <c:pt idx="8">
                <c:v>2021-05-04</c:v>
              </c:pt>
              <c:pt idx="9">
                <c:v>2021-05-21</c:v>
              </c:pt>
              <c:pt idx="10">
                <c:v>2021-06-01</c:v>
              </c:pt>
              <c:pt idx="11">
                <c:v>2021-06-08</c:v>
              </c:pt>
              <c:pt idx="12">
                <c:v>2021-06-15</c:v>
              </c:pt>
              <c:pt idx="13">
                <c:v>2021-06-21</c:v>
              </c:pt>
              <c:pt idx="14">
                <c:v>2021-06-29</c:v>
              </c:pt>
              <c:pt idx="15">
                <c:v>2021-07-06</c:v>
              </c:pt>
              <c:pt idx="16">
                <c:v>2021-07-12</c:v>
              </c:pt>
              <c:pt idx="17">
                <c:v>2021-07-19</c:v>
              </c:pt>
              <c:pt idx="18">
                <c:v>2021-07-28</c:v>
              </c:pt>
              <c:pt idx="19">
                <c:v>2021-08-03</c:v>
              </c:pt>
              <c:pt idx="20">
                <c:v>2021-08-12</c:v>
              </c:pt>
              <c:pt idx="21">
                <c:v>2021-08-17</c:v>
              </c:pt>
              <c:pt idx="22">
                <c:v>2021-08-28</c:v>
              </c:pt>
              <c:pt idx="23">
                <c:v>2021-08-30</c:v>
              </c:pt>
              <c:pt idx="24">
                <c:v>2021-09-06</c:v>
              </c:pt>
              <c:pt idx="25">
                <c:v>2021-09-13</c:v>
              </c:pt>
              <c:pt idx="26">
                <c:v>2021-09-20</c:v>
              </c:pt>
            </c:strLit>
          </c:cat>
          <c:val>
            <c:numLit>
              <c:formatCode>General</c:formatCode>
              <c:ptCount val="27"/>
              <c:pt idx="0">
                <c:v>0.85526315789473684</c:v>
              </c:pt>
              <c:pt idx="1">
                <c:v>0.88998899889988992</c:v>
              </c:pt>
              <c:pt idx="2">
                <c:v>0.86046511627906974</c:v>
              </c:pt>
              <c:pt idx="3">
                <c:v>0.87545380092654845</c:v>
              </c:pt>
              <c:pt idx="4">
                <c:v>0.87183709662095832</c:v>
              </c:pt>
              <c:pt idx="5">
                <c:v>0.85809856045217703</c:v>
              </c:pt>
              <c:pt idx="6">
                <c:v>0.85185185185185186</c:v>
              </c:pt>
              <c:pt idx="7">
                <c:v>0.86624203821656054</c:v>
              </c:pt>
              <c:pt idx="8">
                <c:v>0.90579710144927539</c:v>
              </c:pt>
              <c:pt idx="9">
                <c:v>0.87826944267238882</c:v>
              </c:pt>
              <c:pt idx="10">
                <c:v>0.80645161290322576</c:v>
              </c:pt>
              <c:pt idx="11">
                <c:v>0.80246913580246915</c:v>
              </c:pt>
              <c:pt idx="12">
                <c:v>0.81619338867045288</c:v>
              </c:pt>
              <c:pt idx="13">
                <c:v>0.77257743677181012</c:v>
              </c:pt>
              <c:pt idx="14">
                <c:v>0.74758266424933084</c:v>
              </c:pt>
              <c:pt idx="15">
                <c:v>0.73369565217391308</c:v>
              </c:pt>
              <c:pt idx="16">
                <c:v>0.78997549635586828</c:v>
              </c:pt>
              <c:pt idx="17">
                <c:v>0.74119718309859151</c:v>
              </c:pt>
              <c:pt idx="18">
                <c:v>0.69236390208257215</c:v>
              </c:pt>
              <c:pt idx="19">
                <c:v>0.68557785490056411</c:v>
              </c:pt>
              <c:pt idx="20">
                <c:v>0.79295154185022021</c:v>
              </c:pt>
              <c:pt idx="21">
                <c:v>0.64253600052127458</c:v>
              </c:pt>
              <c:pt idx="22">
                <c:v>0.63636363636363635</c:v>
              </c:pt>
              <c:pt idx="23">
                <c:v>0.64917298777918253</c:v>
              </c:pt>
              <c:pt idx="24">
                <c:v>0.71628412841284128</c:v>
              </c:pt>
              <c:pt idx="25">
                <c:v>0.60216113245968406</c:v>
              </c:pt>
              <c:pt idx="26">
                <c:v>0.61386138613861385</c:v>
              </c:pt>
            </c:numLit>
          </c:val>
          <c:extLst>
            <c:ext xmlns:c16="http://schemas.microsoft.com/office/drawing/2014/chart" uri="{C3380CC4-5D6E-409C-BE32-E72D297353CC}">
              <c16:uniqueId val="{00000001-6EF7-4854-9CCD-C59B79C7BFC4}"/>
            </c:ext>
          </c:extLst>
        </c:ser>
        <c:ser>
          <c:idx val="2"/>
          <c:order val="2"/>
          <c:tx>
            <c:v>Suma de Porcentaje tapabocas bien puesto_FirstQuartile</c:v>
          </c:tx>
          <c:spPr>
            <a:solidFill>
              <a:schemeClr val="bg1"/>
            </a:solidFill>
            <a:ln w="25400">
              <a:noFill/>
            </a:ln>
            <a:effectLst/>
          </c:spPr>
          <c:cat>
            <c:strLit>
              <c:ptCount val="27"/>
              <c:pt idx="0">
                <c:v>2021-02-19</c:v>
              </c:pt>
              <c:pt idx="1">
                <c:v>2021-02-23</c:v>
              </c:pt>
              <c:pt idx="2">
                <c:v>2021-03-04</c:v>
              </c:pt>
              <c:pt idx="3">
                <c:v>2021-03-10</c:v>
              </c:pt>
              <c:pt idx="4">
                <c:v>2021-03-29</c:v>
              </c:pt>
              <c:pt idx="5">
                <c:v>2021-04-06</c:v>
              </c:pt>
              <c:pt idx="6">
                <c:v>2021-04-15</c:v>
              </c:pt>
              <c:pt idx="7">
                <c:v>2021-04-20</c:v>
              </c:pt>
              <c:pt idx="8">
                <c:v>2021-05-04</c:v>
              </c:pt>
              <c:pt idx="9">
                <c:v>2021-05-21</c:v>
              </c:pt>
              <c:pt idx="10">
                <c:v>2021-06-01</c:v>
              </c:pt>
              <c:pt idx="11">
                <c:v>2021-06-08</c:v>
              </c:pt>
              <c:pt idx="12">
                <c:v>2021-06-15</c:v>
              </c:pt>
              <c:pt idx="13">
                <c:v>2021-06-21</c:v>
              </c:pt>
              <c:pt idx="14">
                <c:v>2021-06-29</c:v>
              </c:pt>
              <c:pt idx="15">
                <c:v>2021-07-06</c:v>
              </c:pt>
              <c:pt idx="16">
                <c:v>2021-07-12</c:v>
              </c:pt>
              <c:pt idx="17">
                <c:v>2021-07-19</c:v>
              </c:pt>
              <c:pt idx="18">
                <c:v>2021-07-28</c:v>
              </c:pt>
              <c:pt idx="19">
                <c:v>2021-08-03</c:v>
              </c:pt>
              <c:pt idx="20">
                <c:v>2021-08-12</c:v>
              </c:pt>
              <c:pt idx="21">
                <c:v>2021-08-17</c:v>
              </c:pt>
              <c:pt idx="22">
                <c:v>2021-08-28</c:v>
              </c:pt>
              <c:pt idx="23">
                <c:v>2021-08-30</c:v>
              </c:pt>
              <c:pt idx="24">
                <c:v>2021-09-06</c:v>
              </c:pt>
              <c:pt idx="25">
                <c:v>2021-09-13</c:v>
              </c:pt>
              <c:pt idx="26">
                <c:v>2021-09-20</c:v>
              </c:pt>
            </c:strLit>
          </c:cat>
          <c:val>
            <c:numLit>
              <c:formatCode>General</c:formatCode>
              <c:ptCount val="27"/>
              <c:pt idx="0">
                <c:v>0.81874999999999998</c:v>
              </c:pt>
              <c:pt idx="1">
                <c:v>0.87628865979381443</c:v>
              </c:pt>
              <c:pt idx="2">
                <c:v>0.8253110525837799</c:v>
              </c:pt>
              <c:pt idx="3">
                <c:v>0.8477842003853564</c:v>
              </c:pt>
              <c:pt idx="4">
                <c:v>0.83333333333333337</c:v>
              </c:pt>
              <c:pt idx="5">
                <c:v>0.83808059556562542</c:v>
              </c:pt>
              <c:pt idx="6">
                <c:v>0.83333333333333337</c:v>
              </c:pt>
              <c:pt idx="7">
                <c:v>0.81702127659574464</c:v>
              </c:pt>
              <c:pt idx="8">
                <c:v>0.88028169014084512</c:v>
              </c:pt>
              <c:pt idx="9">
                <c:v>0.86092715231788075</c:v>
              </c:pt>
              <c:pt idx="10">
                <c:v>0.7710280373831776</c:v>
              </c:pt>
              <c:pt idx="11">
                <c:v>0.76095617529880477</c:v>
              </c:pt>
              <c:pt idx="12">
                <c:v>0.77337110481586402</c:v>
              </c:pt>
              <c:pt idx="13">
                <c:v>0.73079546423395003</c:v>
              </c:pt>
              <c:pt idx="14">
                <c:v>0.66190476190476188</c:v>
              </c:pt>
              <c:pt idx="15">
                <c:v>0.64204545454545459</c:v>
              </c:pt>
              <c:pt idx="16">
                <c:v>0.72626931567328923</c:v>
              </c:pt>
              <c:pt idx="17">
                <c:v>0.69178082191780821</c:v>
              </c:pt>
              <c:pt idx="18">
                <c:v>0.57526869580924855</c:v>
              </c:pt>
              <c:pt idx="19">
                <c:v>0.61340112169987693</c:v>
              </c:pt>
              <c:pt idx="20">
                <c:v>0.79166666666666663</c:v>
              </c:pt>
              <c:pt idx="21">
                <c:v>0.61403508771929827</c:v>
              </c:pt>
              <c:pt idx="22">
                <c:v>0.6224899598393574</c:v>
              </c:pt>
              <c:pt idx="23">
                <c:v>0.56915377616014551</c:v>
              </c:pt>
              <c:pt idx="24">
                <c:v>0.63513513513513509</c:v>
              </c:pt>
              <c:pt idx="25">
                <c:v>0.52941176470588236</c:v>
              </c:pt>
              <c:pt idx="26">
                <c:v>0.50649350649350644</c:v>
              </c:pt>
            </c:numLit>
          </c:val>
          <c:extLst>
            <c:ext xmlns:c16="http://schemas.microsoft.com/office/drawing/2014/chart" uri="{C3380CC4-5D6E-409C-BE32-E72D297353CC}">
              <c16:uniqueId val="{00000002-6EF7-4854-9CCD-C59B79C7B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9649984"/>
        <c:axId val="1849642912"/>
      </c:areaChart>
      <c:catAx>
        <c:axId val="184964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9642912"/>
        <c:crosses val="autoZero"/>
        <c:auto val="1"/>
        <c:lblAlgn val="ctr"/>
        <c:lblOffset val="100"/>
        <c:noMultiLvlLbl val="0"/>
      </c:catAx>
      <c:valAx>
        <c:axId val="1849642912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96499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5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rgbClr val="002060"/>
                </a:solidFill>
              </a:rPr>
              <a:t>Total Vendedores observados por localidad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5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7471434820647417"/>
          <c:y val="9.1272443403590933E-2"/>
          <c:w val="0.69473009623797022"/>
          <c:h val="0.874379391100702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'Cuadros generales'!$G$54</c:f>
              <c:strCache>
                <c:ptCount val="1"/>
                <c:pt idx="0">
                  <c:v>T Vendedores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'Cuadros generales'!$B$55:$B$73</c:f>
              <c:strCache>
                <c:ptCount val="19"/>
                <c:pt idx="0">
                  <c:v>Los Mártires</c:v>
                </c:pt>
                <c:pt idx="1">
                  <c:v>San Cristóbal</c:v>
                </c:pt>
                <c:pt idx="2">
                  <c:v>Kennedy</c:v>
                </c:pt>
                <c:pt idx="3">
                  <c:v>Fontibón</c:v>
                </c:pt>
                <c:pt idx="4">
                  <c:v>La Candelaria</c:v>
                </c:pt>
                <c:pt idx="5">
                  <c:v>Usme</c:v>
                </c:pt>
                <c:pt idx="6">
                  <c:v>Santa fe</c:v>
                </c:pt>
                <c:pt idx="7">
                  <c:v>Ciudad Bolívar</c:v>
                </c:pt>
                <c:pt idx="8">
                  <c:v>Engativá</c:v>
                </c:pt>
                <c:pt idx="9">
                  <c:v>Bosa</c:v>
                </c:pt>
                <c:pt idx="10">
                  <c:v>Suba</c:v>
                </c:pt>
                <c:pt idx="11">
                  <c:v>Rafael Uribe Uribe</c:v>
                </c:pt>
                <c:pt idx="12">
                  <c:v>Antonio Nariño</c:v>
                </c:pt>
                <c:pt idx="13">
                  <c:v>Chapinero</c:v>
                </c:pt>
                <c:pt idx="14">
                  <c:v>Teusaquillo</c:v>
                </c:pt>
                <c:pt idx="15">
                  <c:v>Barrio Unidos</c:v>
                </c:pt>
                <c:pt idx="16">
                  <c:v>Puente Aranda</c:v>
                </c:pt>
                <c:pt idx="17">
                  <c:v>Tunjuelito</c:v>
                </c:pt>
                <c:pt idx="18">
                  <c:v>Usaquén</c:v>
                </c:pt>
              </c:strCache>
            </c:strRef>
          </c:cat>
          <c:val>
            <c:numRef>
              <c:f>'Cuadros generales'!$G$55:$G$73</c:f>
              <c:numCache>
                <c:formatCode>#,##0</c:formatCode>
                <c:ptCount val="19"/>
                <c:pt idx="0">
                  <c:v>5019</c:v>
                </c:pt>
                <c:pt idx="1">
                  <c:v>3841</c:v>
                </c:pt>
                <c:pt idx="2">
                  <c:v>3703</c:v>
                </c:pt>
                <c:pt idx="3">
                  <c:v>3407</c:v>
                </c:pt>
                <c:pt idx="4">
                  <c:v>2967</c:v>
                </c:pt>
                <c:pt idx="5">
                  <c:v>2904</c:v>
                </c:pt>
                <c:pt idx="6">
                  <c:v>2878</c:v>
                </c:pt>
                <c:pt idx="7">
                  <c:v>2831</c:v>
                </c:pt>
                <c:pt idx="8">
                  <c:v>2259</c:v>
                </c:pt>
                <c:pt idx="9">
                  <c:v>2150</c:v>
                </c:pt>
                <c:pt idx="10">
                  <c:v>2054</c:v>
                </c:pt>
                <c:pt idx="11">
                  <c:v>1831</c:v>
                </c:pt>
                <c:pt idx="12">
                  <c:v>1657</c:v>
                </c:pt>
                <c:pt idx="13">
                  <c:v>1639</c:v>
                </c:pt>
                <c:pt idx="14">
                  <c:v>1562</c:v>
                </c:pt>
                <c:pt idx="15">
                  <c:v>1378</c:v>
                </c:pt>
                <c:pt idx="16">
                  <c:v>1166</c:v>
                </c:pt>
                <c:pt idx="17">
                  <c:v>1156</c:v>
                </c:pt>
                <c:pt idx="18">
                  <c:v>1078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7-477C-BB07-FC469ECBE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-1397713776"/>
        <c:axId val="-1397719760"/>
      </c:barChart>
      <c:catAx>
        <c:axId val="-13977137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397719760"/>
        <c:crosses val="autoZero"/>
        <c:auto val="1"/>
        <c:lblAlgn val="ctr"/>
        <c:lblOffset val="100"/>
        <c:noMultiLvlLbl val="0"/>
      </c:catAx>
      <c:valAx>
        <c:axId val="-1397719760"/>
        <c:scaling>
          <c:orientation val="minMax"/>
        </c:scaling>
        <c:delete val="1"/>
        <c:axPos val="t"/>
        <c:numFmt formatCode="#,##0" sourceLinked="1"/>
        <c:majorTickMark val="none"/>
        <c:minorTickMark val="none"/>
        <c:tickLblPos val="nextTo"/>
        <c:crossAx val="-1397713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[Base cuadros y gráficos Boletin formato sept 2021_2w.xlsx]bien tapaabocas Total!TablaDinámica7</c:name>
    <c:fmtId val="9"/>
  </c:pivotSource>
  <c:chart>
    <c:autoTitleDeleted val="0"/>
    <c:pivotFmts>
      <c:pivotFmt>
        <c:idx val="0"/>
        <c:spPr>
          <a:solidFill>
            <a:schemeClr val="accent3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>
              <a:lumMod val="20000"/>
              <a:lumOff val="80000"/>
            </a:schemeClr>
          </a:solidFill>
          <a:ln>
            <a:solidFill>
              <a:srgbClr val="00B05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bg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3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>
              <a:lumMod val="20000"/>
              <a:lumOff val="80000"/>
            </a:schemeClr>
          </a:solidFill>
          <a:ln>
            <a:solidFill>
              <a:srgbClr val="00B05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bg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areaChart>
        <c:grouping val="standard"/>
        <c:varyColors val="0"/>
        <c:ser>
          <c:idx val="0"/>
          <c:order val="0"/>
          <c:tx>
            <c:strRef>
              <c:f>'bien tapaabocas Total'!$B$3</c:f>
              <c:strCache>
                <c:ptCount val="1"/>
                <c:pt idx="0">
                  <c:v>Porcentaje tapabocas bien puesto_ThirdQ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strRef>
              <c:f>'bien tapaabocas Total'!$A$4:$A$43</c:f>
              <c:strCache>
                <c:ptCount val="39"/>
                <c:pt idx="0">
                  <c:v>2021-02-19</c:v>
                </c:pt>
                <c:pt idx="1">
                  <c:v>2021-02-23</c:v>
                </c:pt>
                <c:pt idx="2">
                  <c:v>2021-03-04</c:v>
                </c:pt>
                <c:pt idx="3">
                  <c:v>2021-03-10</c:v>
                </c:pt>
                <c:pt idx="4">
                  <c:v>2021-03-29</c:v>
                </c:pt>
                <c:pt idx="5">
                  <c:v>2021-04-06</c:v>
                </c:pt>
                <c:pt idx="6">
                  <c:v>2021-04-15</c:v>
                </c:pt>
                <c:pt idx="7">
                  <c:v>2021-04-20</c:v>
                </c:pt>
                <c:pt idx="8">
                  <c:v>2021-05-04</c:v>
                </c:pt>
                <c:pt idx="9">
                  <c:v>2021-05-21</c:v>
                </c:pt>
                <c:pt idx="10">
                  <c:v>2021-06-01</c:v>
                </c:pt>
                <c:pt idx="11">
                  <c:v>2021-06-08</c:v>
                </c:pt>
                <c:pt idx="12">
                  <c:v>2021-06-15</c:v>
                </c:pt>
                <c:pt idx="13">
                  <c:v>2021-06-21</c:v>
                </c:pt>
                <c:pt idx="14">
                  <c:v>2021-06-29</c:v>
                </c:pt>
                <c:pt idx="15">
                  <c:v>2021-07-06</c:v>
                </c:pt>
                <c:pt idx="16">
                  <c:v>2021-07-12</c:v>
                </c:pt>
                <c:pt idx="17">
                  <c:v>2021-07-19</c:v>
                </c:pt>
                <c:pt idx="18">
                  <c:v>2021-07-28</c:v>
                </c:pt>
                <c:pt idx="19">
                  <c:v>2021-08-03</c:v>
                </c:pt>
                <c:pt idx="20">
                  <c:v>2021-08-12</c:v>
                </c:pt>
                <c:pt idx="21">
                  <c:v>2021-08-17</c:v>
                </c:pt>
                <c:pt idx="22">
                  <c:v>2021-08-28</c:v>
                </c:pt>
                <c:pt idx="23">
                  <c:v>2021-08-30</c:v>
                </c:pt>
                <c:pt idx="24">
                  <c:v>2021-09-06</c:v>
                </c:pt>
                <c:pt idx="25">
                  <c:v>2021-09-13</c:v>
                </c:pt>
                <c:pt idx="26">
                  <c:v>2021-09-20</c:v>
                </c:pt>
                <c:pt idx="27">
                  <c:v>2021-09-27</c:v>
                </c:pt>
                <c:pt idx="28">
                  <c:v>2021-10-05</c:v>
                </c:pt>
                <c:pt idx="29">
                  <c:v>2021-10-12</c:v>
                </c:pt>
                <c:pt idx="30">
                  <c:v>2021-10-19</c:v>
                </c:pt>
                <c:pt idx="31">
                  <c:v>2021-10-26</c:v>
                </c:pt>
                <c:pt idx="32">
                  <c:v>2021-11-02</c:v>
                </c:pt>
                <c:pt idx="33">
                  <c:v>2021-11-09</c:v>
                </c:pt>
                <c:pt idx="34">
                  <c:v>2021-11-17</c:v>
                </c:pt>
                <c:pt idx="35">
                  <c:v>2021-11-22</c:v>
                </c:pt>
                <c:pt idx="36">
                  <c:v>2021-11-29</c:v>
                </c:pt>
                <c:pt idx="37">
                  <c:v>2021-12-07</c:v>
                </c:pt>
                <c:pt idx="38">
                  <c:v>2021-12-13</c:v>
                </c:pt>
              </c:strCache>
            </c:strRef>
          </c:cat>
          <c:val>
            <c:numRef>
              <c:f>'bien tapaabocas Total'!$B$4:$B$43</c:f>
              <c:numCache>
                <c:formatCode>0.00%</c:formatCode>
                <c:ptCount val="39"/>
                <c:pt idx="0">
                  <c:v>0.86826347305389218</c:v>
                </c:pt>
                <c:pt idx="1">
                  <c:v>0.91194968553459121</c:v>
                </c:pt>
                <c:pt idx="2">
                  <c:v>0.89645276087705206</c:v>
                </c:pt>
                <c:pt idx="3">
                  <c:v>0.90559440559440563</c:v>
                </c:pt>
                <c:pt idx="4">
                  <c:v>0.89965397923875434</c:v>
                </c:pt>
                <c:pt idx="5">
                  <c:v>0.8971544715447155</c:v>
                </c:pt>
                <c:pt idx="6">
                  <c:v>0.88036117381489842</c:v>
                </c:pt>
                <c:pt idx="7">
                  <c:v>0.87730061349693256</c:v>
                </c:pt>
                <c:pt idx="8">
                  <c:v>0.92077087794432544</c:v>
                </c:pt>
                <c:pt idx="9">
                  <c:v>0.91703056768558955</c:v>
                </c:pt>
                <c:pt idx="10">
                  <c:v>0.85185185185185186</c:v>
                </c:pt>
                <c:pt idx="11">
                  <c:v>0.84955752212389379</c:v>
                </c:pt>
                <c:pt idx="12">
                  <c:v>0.83913043478260874</c:v>
                </c:pt>
                <c:pt idx="13">
                  <c:v>0.8053078684178816</c:v>
                </c:pt>
                <c:pt idx="14">
                  <c:v>0.8204419889502762</c:v>
                </c:pt>
                <c:pt idx="15">
                  <c:v>0.78534031413612571</c:v>
                </c:pt>
                <c:pt idx="16">
                  <c:v>0.8303571428571429</c:v>
                </c:pt>
                <c:pt idx="17">
                  <c:v>0.77536231884057971</c:v>
                </c:pt>
                <c:pt idx="18">
                  <c:v>0.79983599224690627</c:v>
                </c:pt>
                <c:pt idx="19">
                  <c:v>0.76086249277038753</c:v>
                </c:pt>
                <c:pt idx="20">
                  <c:v>0.81443298969072164</c:v>
                </c:pt>
                <c:pt idx="21">
                  <c:v>0.80686695278969955</c:v>
                </c:pt>
                <c:pt idx="22">
                  <c:v>0.76595744680851063</c:v>
                </c:pt>
                <c:pt idx="23">
                  <c:v>0.69525330770100646</c:v>
                </c:pt>
                <c:pt idx="24">
                  <c:v>0.79552715654952078</c:v>
                </c:pt>
                <c:pt idx="25">
                  <c:v>0.6741071428571429</c:v>
                </c:pt>
                <c:pt idx="26">
                  <c:v>0.70399999999999996</c:v>
                </c:pt>
                <c:pt idx="27">
                  <c:v>0.69892473118279574</c:v>
                </c:pt>
                <c:pt idx="28">
                  <c:v>0.72499264489555748</c:v>
                </c:pt>
                <c:pt idx="29">
                  <c:v>0.72613636363636358</c:v>
                </c:pt>
                <c:pt idx="30">
                  <c:v>0.77333333333333332</c:v>
                </c:pt>
                <c:pt idx="31">
                  <c:v>0.7410714285714286</c:v>
                </c:pt>
                <c:pt idx="32">
                  <c:v>0.67834394904458595</c:v>
                </c:pt>
                <c:pt idx="33">
                  <c:v>0.61176470588235299</c:v>
                </c:pt>
                <c:pt idx="34">
                  <c:v>0.67200000000000004</c:v>
                </c:pt>
                <c:pt idx="35">
                  <c:v>0.66666666666666663</c:v>
                </c:pt>
                <c:pt idx="36">
                  <c:v>0.72784810126582278</c:v>
                </c:pt>
                <c:pt idx="37">
                  <c:v>0.66901408450704225</c:v>
                </c:pt>
                <c:pt idx="38">
                  <c:v>0.5813160912218116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88-4FD4-BD8B-7639F654AB34}"/>
            </c:ext>
          </c:extLst>
        </c:ser>
        <c:ser>
          <c:idx val="1"/>
          <c:order val="1"/>
          <c:tx>
            <c:strRef>
              <c:f>'bien tapaabocas Total'!$C$3</c:f>
              <c:strCache>
                <c:ptCount val="1"/>
                <c:pt idx="0">
                  <c:v>Porcentaje tapabocas bien puesto .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rgbClr val="00B050"/>
              </a:solidFill>
            </a:ln>
            <a:effectLst/>
          </c:spPr>
          <c:cat>
            <c:strRef>
              <c:f>'bien tapaabocas Total'!$A$4:$A$43</c:f>
              <c:strCache>
                <c:ptCount val="39"/>
                <c:pt idx="0">
                  <c:v>2021-02-19</c:v>
                </c:pt>
                <c:pt idx="1">
                  <c:v>2021-02-23</c:v>
                </c:pt>
                <c:pt idx="2">
                  <c:v>2021-03-04</c:v>
                </c:pt>
                <c:pt idx="3">
                  <c:v>2021-03-10</c:v>
                </c:pt>
                <c:pt idx="4">
                  <c:v>2021-03-29</c:v>
                </c:pt>
                <c:pt idx="5">
                  <c:v>2021-04-06</c:v>
                </c:pt>
                <c:pt idx="6">
                  <c:v>2021-04-15</c:v>
                </c:pt>
                <c:pt idx="7">
                  <c:v>2021-04-20</c:v>
                </c:pt>
                <c:pt idx="8">
                  <c:v>2021-05-04</c:v>
                </c:pt>
                <c:pt idx="9">
                  <c:v>2021-05-21</c:v>
                </c:pt>
                <c:pt idx="10">
                  <c:v>2021-06-01</c:v>
                </c:pt>
                <c:pt idx="11">
                  <c:v>2021-06-08</c:v>
                </c:pt>
                <c:pt idx="12">
                  <c:v>2021-06-15</c:v>
                </c:pt>
                <c:pt idx="13">
                  <c:v>2021-06-21</c:v>
                </c:pt>
                <c:pt idx="14">
                  <c:v>2021-06-29</c:v>
                </c:pt>
                <c:pt idx="15">
                  <c:v>2021-07-06</c:v>
                </c:pt>
                <c:pt idx="16">
                  <c:v>2021-07-12</c:v>
                </c:pt>
                <c:pt idx="17">
                  <c:v>2021-07-19</c:v>
                </c:pt>
                <c:pt idx="18">
                  <c:v>2021-07-28</c:v>
                </c:pt>
                <c:pt idx="19">
                  <c:v>2021-08-03</c:v>
                </c:pt>
                <c:pt idx="20">
                  <c:v>2021-08-12</c:v>
                </c:pt>
                <c:pt idx="21">
                  <c:v>2021-08-17</c:v>
                </c:pt>
                <c:pt idx="22">
                  <c:v>2021-08-28</c:v>
                </c:pt>
                <c:pt idx="23">
                  <c:v>2021-08-30</c:v>
                </c:pt>
                <c:pt idx="24">
                  <c:v>2021-09-06</c:v>
                </c:pt>
                <c:pt idx="25">
                  <c:v>2021-09-13</c:v>
                </c:pt>
                <c:pt idx="26">
                  <c:v>2021-09-20</c:v>
                </c:pt>
                <c:pt idx="27">
                  <c:v>2021-09-27</c:v>
                </c:pt>
                <c:pt idx="28">
                  <c:v>2021-10-05</c:v>
                </c:pt>
                <c:pt idx="29">
                  <c:v>2021-10-12</c:v>
                </c:pt>
                <c:pt idx="30">
                  <c:v>2021-10-19</c:v>
                </c:pt>
                <c:pt idx="31">
                  <c:v>2021-10-26</c:v>
                </c:pt>
                <c:pt idx="32">
                  <c:v>2021-11-02</c:v>
                </c:pt>
                <c:pt idx="33">
                  <c:v>2021-11-09</c:v>
                </c:pt>
                <c:pt idx="34">
                  <c:v>2021-11-17</c:v>
                </c:pt>
                <c:pt idx="35">
                  <c:v>2021-11-22</c:v>
                </c:pt>
                <c:pt idx="36">
                  <c:v>2021-11-29</c:v>
                </c:pt>
                <c:pt idx="37">
                  <c:v>2021-12-07</c:v>
                </c:pt>
                <c:pt idx="38">
                  <c:v>2021-12-13</c:v>
                </c:pt>
              </c:strCache>
            </c:strRef>
          </c:cat>
          <c:val>
            <c:numRef>
              <c:f>'bien tapaabocas Total'!$C$4:$C$43</c:f>
              <c:numCache>
                <c:formatCode>0.00%</c:formatCode>
                <c:ptCount val="39"/>
                <c:pt idx="0">
                  <c:v>0.85526315789473684</c:v>
                </c:pt>
                <c:pt idx="1">
                  <c:v>0.88998899889988992</c:v>
                </c:pt>
                <c:pt idx="2">
                  <c:v>0.86046511627906974</c:v>
                </c:pt>
                <c:pt idx="3">
                  <c:v>0.87545380092654845</c:v>
                </c:pt>
                <c:pt idx="4">
                  <c:v>0.87183709662095832</c:v>
                </c:pt>
                <c:pt idx="5">
                  <c:v>0.85809856045217703</c:v>
                </c:pt>
                <c:pt idx="6">
                  <c:v>0.85185185185185186</c:v>
                </c:pt>
                <c:pt idx="7">
                  <c:v>0.86624203821656054</c:v>
                </c:pt>
                <c:pt idx="8">
                  <c:v>0.90579710144927539</c:v>
                </c:pt>
                <c:pt idx="9">
                  <c:v>0.87826944267238882</c:v>
                </c:pt>
                <c:pt idx="10">
                  <c:v>0.80645161290322576</c:v>
                </c:pt>
                <c:pt idx="11">
                  <c:v>0.80246913580246915</c:v>
                </c:pt>
                <c:pt idx="12">
                  <c:v>0.81619338867045288</c:v>
                </c:pt>
                <c:pt idx="13">
                  <c:v>0.77257743677181012</c:v>
                </c:pt>
                <c:pt idx="14">
                  <c:v>0.74758266424933084</c:v>
                </c:pt>
                <c:pt idx="15">
                  <c:v>0.73369565217391308</c:v>
                </c:pt>
                <c:pt idx="16">
                  <c:v>0.78997549635586828</c:v>
                </c:pt>
                <c:pt idx="17">
                  <c:v>0.74119718309859151</c:v>
                </c:pt>
                <c:pt idx="18">
                  <c:v>0.69236390208257215</c:v>
                </c:pt>
                <c:pt idx="19">
                  <c:v>0.68557785490056411</c:v>
                </c:pt>
                <c:pt idx="20">
                  <c:v>0.79295154185022021</c:v>
                </c:pt>
                <c:pt idx="21">
                  <c:v>0.64253600052127458</c:v>
                </c:pt>
                <c:pt idx="22">
                  <c:v>0.63636363636363635</c:v>
                </c:pt>
                <c:pt idx="23">
                  <c:v>0.64917298777918253</c:v>
                </c:pt>
                <c:pt idx="24">
                  <c:v>0.71628412841284128</c:v>
                </c:pt>
                <c:pt idx="25">
                  <c:v>0.60216113245968406</c:v>
                </c:pt>
                <c:pt idx="26">
                  <c:v>0.62094035490505572</c:v>
                </c:pt>
                <c:pt idx="27">
                  <c:v>0.62601626016260159</c:v>
                </c:pt>
                <c:pt idx="28">
                  <c:v>0.69183285849952514</c:v>
                </c:pt>
                <c:pt idx="29">
                  <c:v>0.6344274514134276</c:v>
                </c:pt>
                <c:pt idx="30">
                  <c:v>0.70118343195266275</c:v>
                </c:pt>
                <c:pt idx="31">
                  <c:v>0.65030721966205829</c:v>
                </c:pt>
                <c:pt idx="32">
                  <c:v>0.57891423492815886</c:v>
                </c:pt>
                <c:pt idx="33">
                  <c:v>0.59829059829059827</c:v>
                </c:pt>
                <c:pt idx="34">
                  <c:v>0.62069253931080626</c:v>
                </c:pt>
                <c:pt idx="35">
                  <c:v>0.53846153846153844</c:v>
                </c:pt>
                <c:pt idx="36">
                  <c:v>0.59717314487632511</c:v>
                </c:pt>
                <c:pt idx="37">
                  <c:v>0.62499634256956438</c:v>
                </c:pt>
                <c:pt idx="38">
                  <c:v>0.54134697357203754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88-4FD4-BD8B-7639F654AB34}"/>
            </c:ext>
          </c:extLst>
        </c:ser>
        <c:ser>
          <c:idx val="2"/>
          <c:order val="2"/>
          <c:tx>
            <c:strRef>
              <c:f>'bien tapaabocas Total'!$D$3</c:f>
              <c:strCache>
                <c:ptCount val="1"/>
                <c:pt idx="0">
                  <c:v>Porcentaje tapabocas bien puesto_FirstQule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strRef>
              <c:f>'bien tapaabocas Total'!$A$4:$A$43</c:f>
              <c:strCache>
                <c:ptCount val="39"/>
                <c:pt idx="0">
                  <c:v>2021-02-19</c:v>
                </c:pt>
                <c:pt idx="1">
                  <c:v>2021-02-23</c:v>
                </c:pt>
                <c:pt idx="2">
                  <c:v>2021-03-04</c:v>
                </c:pt>
                <c:pt idx="3">
                  <c:v>2021-03-10</c:v>
                </c:pt>
                <c:pt idx="4">
                  <c:v>2021-03-29</c:v>
                </c:pt>
                <c:pt idx="5">
                  <c:v>2021-04-06</c:v>
                </c:pt>
                <c:pt idx="6">
                  <c:v>2021-04-15</c:v>
                </c:pt>
                <c:pt idx="7">
                  <c:v>2021-04-20</c:v>
                </c:pt>
                <c:pt idx="8">
                  <c:v>2021-05-04</c:v>
                </c:pt>
                <c:pt idx="9">
                  <c:v>2021-05-21</c:v>
                </c:pt>
                <c:pt idx="10">
                  <c:v>2021-06-01</c:v>
                </c:pt>
                <c:pt idx="11">
                  <c:v>2021-06-08</c:v>
                </c:pt>
                <c:pt idx="12">
                  <c:v>2021-06-15</c:v>
                </c:pt>
                <c:pt idx="13">
                  <c:v>2021-06-21</c:v>
                </c:pt>
                <c:pt idx="14">
                  <c:v>2021-06-29</c:v>
                </c:pt>
                <c:pt idx="15">
                  <c:v>2021-07-06</c:v>
                </c:pt>
                <c:pt idx="16">
                  <c:v>2021-07-12</c:v>
                </c:pt>
                <c:pt idx="17">
                  <c:v>2021-07-19</c:v>
                </c:pt>
                <c:pt idx="18">
                  <c:v>2021-07-28</c:v>
                </c:pt>
                <c:pt idx="19">
                  <c:v>2021-08-03</c:v>
                </c:pt>
                <c:pt idx="20">
                  <c:v>2021-08-12</c:v>
                </c:pt>
                <c:pt idx="21">
                  <c:v>2021-08-17</c:v>
                </c:pt>
                <c:pt idx="22">
                  <c:v>2021-08-28</c:v>
                </c:pt>
                <c:pt idx="23">
                  <c:v>2021-08-30</c:v>
                </c:pt>
                <c:pt idx="24">
                  <c:v>2021-09-06</c:v>
                </c:pt>
                <c:pt idx="25">
                  <c:v>2021-09-13</c:v>
                </c:pt>
                <c:pt idx="26">
                  <c:v>2021-09-20</c:v>
                </c:pt>
                <c:pt idx="27">
                  <c:v>2021-09-27</c:v>
                </c:pt>
                <c:pt idx="28">
                  <c:v>2021-10-05</c:v>
                </c:pt>
                <c:pt idx="29">
                  <c:v>2021-10-12</c:v>
                </c:pt>
                <c:pt idx="30">
                  <c:v>2021-10-19</c:v>
                </c:pt>
                <c:pt idx="31">
                  <c:v>2021-10-26</c:v>
                </c:pt>
                <c:pt idx="32">
                  <c:v>2021-11-02</c:v>
                </c:pt>
                <c:pt idx="33">
                  <c:v>2021-11-09</c:v>
                </c:pt>
                <c:pt idx="34">
                  <c:v>2021-11-17</c:v>
                </c:pt>
                <c:pt idx="35">
                  <c:v>2021-11-22</c:v>
                </c:pt>
                <c:pt idx="36">
                  <c:v>2021-11-29</c:v>
                </c:pt>
                <c:pt idx="37">
                  <c:v>2021-12-07</c:v>
                </c:pt>
                <c:pt idx="38">
                  <c:v>2021-12-13</c:v>
                </c:pt>
              </c:strCache>
            </c:strRef>
          </c:cat>
          <c:val>
            <c:numRef>
              <c:f>'bien tapaabocas Total'!$D$4:$D$43</c:f>
              <c:numCache>
                <c:formatCode>0.00%</c:formatCode>
                <c:ptCount val="39"/>
                <c:pt idx="0">
                  <c:v>0.81874999999999998</c:v>
                </c:pt>
                <c:pt idx="1">
                  <c:v>0.87628865979381443</c:v>
                </c:pt>
                <c:pt idx="2">
                  <c:v>0.8253110525837799</c:v>
                </c:pt>
                <c:pt idx="3">
                  <c:v>0.8477842003853564</c:v>
                </c:pt>
                <c:pt idx="4">
                  <c:v>0.83333333333333337</c:v>
                </c:pt>
                <c:pt idx="5">
                  <c:v>0.83808059556562542</c:v>
                </c:pt>
                <c:pt idx="6">
                  <c:v>0.83333333333333337</c:v>
                </c:pt>
                <c:pt idx="7">
                  <c:v>0.81702127659574464</c:v>
                </c:pt>
                <c:pt idx="8">
                  <c:v>0.88028169014084512</c:v>
                </c:pt>
                <c:pt idx="9">
                  <c:v>0.86092715231788075</c:v>
                </c:pt>
                <c:pt idx="10">
                  <c:v>0.7710280373831776</c:v>
                </c:pt>
                <c:pt idx="11">
                  <c:v>0.76095617529880477</c:v>
                </c:pt>
                <c:pt idx="12">
                  <c:v>0.77337110481586402</c:v>
                </c:pt>
                <c:pt idx="13">
                  <c:v>0.73079546423395003</c:v>
                </c:pt>
                <c:pt idx="14">
                  <c:v>0.66190476190476188</c:v>
                </c:pt>
                <c:pt idx="15">
                  <c:v>0.64204545454545459</c:v>
                </c:pt>
                <c:pt idx="16">
                  <c:v>0.72626931567328923</c:v>
                </c:pt>
                <c:pt idx="17">
                  <c:v>0.69178082191780821</c:v>
                </c:pt>
                <c:pt idx="18">
                  <c:v>0.57526869580924855</c:v>
                </c:pt>
                <c:pt idx="19">
                  <c:v>0.61340112169987693</c:v>
                </c:pt>
                <c:pt idx="20">
                  <c:v>0.79166666666666663</c:v>
                </c:pt>
                <c:pt idx="21">
                  <c:v>0.61403508771929827</c:v>
                </c:pt>
                <c:pt idx="22">
                  <c:v>0.6224899598393574</c:v>
                </c:pt>
                <c:pt idx="23">
                  <c:v>0.56915377616014551</c:v>
                </c:pt>
                <c:pt idx="24">
                  <c:v>0.63513513513513509</c:v>
                </c:pt>
                <c:pt idx="25">
                  <c:v>0.52941176470588236</c:v>
                </c:pt>
                <c:pt idx="26">
                  <c:v>0.50649350649350644</c:v>
                </c:pt>
                <c:pt idx="27">
                  <c:v>0.48051948051948051</c:v>
                </c:pt>
                <c:pt idx="28">
                  <c:v>0.56977934485896276</c:v>
                </c:pt>
                <c:pt idx="29">
                  <c:v>0.52862840051274751</c:v>
                </c:pt>
                <c:pt idx="30">
                  <c:v>0.64779874213836475</c:v>
                </c:pt>
                <c:pt idx="31">
                  <c:v>0.5633187772925764</c:v>
                </c:pt>
                <c:pt idx="32">
                  <c:v>0.5115384615384615</c:v>
                </c:pt>
                <c:pt idx="33">
                  <c:v>0.52713178294573648</c:v>
                </c:pt>
                <c:pt idx="34">
                  <c:v>0.45348837209302323</c:v>
                </c:pt>
                <c:pt idx="35">
                  <c:v>0.47368421052631576</c:v>
                </c:pt>
                <c:pt idx="36">
                  <c:v>0.49264705882352944</c:v>
                </c:pt>
                <c:pt idx="37">
                  <c:v>0.54545454545454541</c:v>
                </c:pt>
                <c:pt idx="38">
                  <c:v>0.47398648648648645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88-4FD4-BD8B-7639F654A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5067775"/>
        <c:axId val="1605070271"/>
      </c:areaChart>
      <c:catAx>
        <c:axId val="16050677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05070271"/>
        <c:crosses val="autoZero"/>
        <c:auto val="1"/>
        <c:lblAlgn val="ctr"/>
        <c:lblOffset val="100"/>
        <c:noMultiLvlLbl val="0"/>
      </c:catAx>
      <c:valAx>
        <c:axId val="1605070271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050677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 paperSize="9" orientation="landscape"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[Base cuadros y gráficos Boletin formato sept 2021_2w.xlsx]sintapabocas!TablaDinámica9</c:name>
    <c:fmtId val="10"/>
  </c:pivotSource>
  <c:chart>
    <c:autoTitleDeleted val="0"/>
    <c:pivotFmts>
      <c:pivotFmt>
        <c:idx val="0"/>
        <c:spPr>
          <a:solidFill>
            <a:schemeClr val="accent3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>
              <a:lumMod val="40000"/>
              <a:lumOff val="60000"/>
            </a:schemeClr>
          </a:solidFill>
          <a:ln w="12700">
            <a:solidFill>
              <a:srgbClr val="00B050"/>
            </a:solidFill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bg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bg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>
              <a:lumMod val="20000"/>
              <a:lumOff val="80000"/>
            </a:schemeClr>
          </a:solidFill>
          <a:ln w="25400"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3">
              <a:lumMod val="20000"/>
              <a:lumOff val="80000"/>
            </a:schemeClr>
          </a:solidFill>
          <a:ln w="25400">
            <a:solidFill>
              <a:srgbClr val="00B050"/>
            </a:solidFill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bg1"/>
          </a:solidFill>
          <a:ln w="25400"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2">
              <a:lumMod val="20000"/>
              <a:lumOff val="80000"/>
            </a:schemeClr>
          </a:solidFill>
          <a:ln w="25400"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3">
              <a:lumMod val="20000"/>
              <a:lumOff val="80000"/>
            </a:schemeClr>
          </a:solidFill>
          <a:ln w="25400">
            <a:solidFill>
              <a:srgbClr val="00B050"/>
            </a:solidFill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bg1"/>
          </a:solidFill>
          <a:ln w="25400"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2">
              <a:lumMod val="20000"/>
              <a:lumOff val="80000"/>
            </a:schemeClr>
          </a:solidFill>
          <a:ln w="25400"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3">
              <a:lumMod val="20000"/>
              <a:lumOff val="80000"/>
            </a:schemeClr>
          </a:solidFill>
          <a:ln w="25400">
            <a:solidFill>
              <a:srgbClr val="00B050"/>
            </a:solidFill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bg1"/>
          </a:solidFill>
          <a:ln w="25400"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2">
              <a:lumMod val="20000"/>
              <a:lumOff val="80000"/>
            </a:schemeClr>
          </a:solidFill>
          <a:ln w="25400"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3">
              <a:lumMod val="20000"/>
              <a:lumOff val="80000"/>
            </a:schemeClr>
          </a:solidFill>
          <a:ln w="25400"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bg1"/>
          </a:solidFill>
          <a:ln w="25400"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areaChart>
        <c:grouping val="standard"/>
        <c:varyColors val="0"/>
        <c:ser>
          <c:idx val="0"/>
          <c:order val="0"/>
          <c:tx>
            <c:strRef>
              <c:f>sintapabocas!$B$3</c:f>
              <c:strCache>
                <c:ptCount val="1"/>
                <c:pt idx="0">
                  <c:v>Suma de Porcentaje sin tapabocas_ThirdQuartile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25400">
              <a:noFill/>
            </a:ln>
            <a:effectLst/>
          </c:spPr>
          <c:cat>
            <c:strRef>
              <c:f>sintapabocas!$A$4:$A$43</c:f>
              <c:strCache>
                <c:ptCount val="39"/>
                <c:pt idx="0">
                  <c:v>2021-02-19</c:v>
                </c:pt>
                <c:pt idx="1">
                  <c:v>2021-02-23</c:v>
                </c:pt>
                <c:pt idx="2">
                  <c:v>2021-03-04</c:v>
                </c:pt>
                <c:pt idx="3">
                  <c:v>2021-03-10</c:v>
                </c:pt>
                <c:pt idx="4">
                  <c:v>2021-03-29</c:v>
                </c:pt>
                <c:pt idx="5">
                  <c:v>2021-04-06</c:v>
                </c:pt>
                <c:pt idx="6">
                  <c:v>2021-04-15</c:v>
                </c:pt>
                <c:pt idx="7">
                  <c:v>2021-04-20</c:v>
                </c:pt>
                <c:pt idx="8">
                  <c:v>2021-05-04</c:v>
                </c:pt>
                <c:pt idx="9">
                  <c:v>2021-05-21</c:v>
                </c:pt>
                <c:pt idx="10">
                  <c:v>2021-06-01</c:v>
                </c:pt>
                <c:pt idx="11">
                  <c:v>2021-06-08</c:v>
                </c:pt>
                <c:pt idx="12">
                  <c:v>2021-06-15</c:v>
                </c:pt>
                <c:pt idx="13">
                  <c:v>2021-06-21</c:v>
                </c:pt>
                <c:pt idx="14">
                  <c:v>2021-06-29</c:v>
                </c:pt>
                <c:pt idx="15">
                  <c:v>2021-07-06</c:v>
                </c:pt>
                <c:pt idx="16">
                  <c:v>2021-07-12</c:v>
                </c:pt>
                <c:pt idx="17">
                  <c:v>2021-07-19</c:v>
                </c:pt>
                <c:pt idx="18">
                  <c:v>2021-07-28</c:v>
                </c:pt>
                <c:pt idx="19">
                  <c:v>2021-08-03</c:v>
                </c:pt>
                <c:pt idx="20">
                  <c:v>2021-08-12</c:v>
                </c:pt>
                <c:pt idx="21">
                  <c:v>2021-08-17</c:v>
                </c:pt>
                <c:pt idx="22">
                  <c:v>2021-08-28</c:v>
                </c:pt>
                <c:pt idx="23">
                  <c:v>2021-08-30</c:v>
                </c:pt>
                <c:pt idx="24">
                  <c:v>2021-09-06</c:v>
                </c:pt>
                <c:pt idx="25">
                  <c:v>2021-09-13</c:v>
                </c:pt>
                <c:pt idx="26">
                  <c:v>2021-09-20</c:v>
                </c:pt>
                <c:pt idx="27">
                  <c:v>2021-09-27</c:v>
                </c:pt>
                <c:pt idx="28">
                  <c:v>2021-10-05</c:v>
                </c:pt>
                <c:pt idx="29">
                  <c:v>2021-10-12</c:v>
                </c:pt>
                <c:pt idx="30">
                  <c:v>2021-10-19</c:v>
                </c:pt>
                <c:pt idx="31">
                  <c:v>2021-10-26</c:v>
                </c:pt>
                <c:pt idx="32">
                  <c:v>2021-11-02</c:v>
                </c:pt>
                <c:pt idx="33">
                  <c:v>2021-11-09</c:v>
                </c:pt>
                <c:pt idx="34">
                  <c:v>2021-11-17</c:v>
                </c:pt>
                <c:pt idx="35">
                  <c:v>2021-11-22</c:v>
                </c:pt>
                <c:pt idx="36">
                  <c:v>2021-11-29</c:v>
                </c:pt>
                <c:pt idx="37">
                  <c:v>2021-12-07</c:v>
                </c:pt>
                <c:pt idx="38">
                  <c:v>2021-12-13</c:v>
                </c:pt>
              </c:strCache>
            </c:strRef>
          </c:cat>
          <c:val>
            <c:numRef>
              <c:f>sintapabocas!$B$4:$B$43</c:f>
              <c:numCache>
                <c:formatCode>0.00%</c:formatCode>
                <c:ptCount val="39"/>
                <c:pt idx="0">
                  <c:v>2.2222222222222223E-2</c:v>
                </c:pt>
                <c:pt idx="1">
                  <c:v>1.2E-2</c:v>
                </c:pt>
                <c:pt idx="2">
                  <c:v>1.4442127215849844E-2</c:v>
                </c:pt>
                <c:pt idx="3">
                  <c:v>1.3513513513513514E-2</c:v>
                </c:pt>
                <c:pt idx="4">
                  <c:v>1.098901098901099E-2</c:v>
                </c:pt>
                <c:pt idx="5">
                  <c:v>1.1466011466011467E-2</c:v>
                </c:pt>
                <c:pt idx="6">
                  <c:v>1.6666666666666666E-2</c:v>
                </c:pt>
                <c:pt idx="7">
                  <c:v>1.6597510373443983E-2</c:v>
                </c:pt>
                <c:pt idx="8">
                  <c:v>7.2992700729927005E-3</c:v>
                </c:pt>
                <c:pt idx="9">
                  <c:v>1.6556291390728478E-2</c:v>
                </c:pt>
                <c:pt idx="10">
                  <c:v>4.4444444444444446E-2</c:v>
                </c:pt>
                <c:pt idx="11">
                  <c:v>5.1643192488262914E-2</c:v>
                </c:pt>
                <c:pt idx="12">
                  <c:v>4.0590405904059039E-2</c:v>
                </c:pt>
                <c:pt idx="13">
                  <c:v>4.9600327936052471E-2</c:v>
                </c:pt>
                <c:pt idx="14">
                  <c:v>5.46875E-2</c:v>
                </c:pt>
                <c:pt idx="15">
                  <c:v>6.7567567567567571E-2</c:v>
                </c:pt>
                <c:pt idx="16">
                  <c:v>4.6632124352331605E-2</c:v>
                </c:pt>
                <c:pt idx="17">
                  <c:v>7.1428571428571425E-2</c:v>
                </c:pt>
                <c:pt idx="18">
                  <c:v>5.9407665505226484E-2</c:v>
                </c:pt>
                <c:pt idx="19">
                  <c:v>6.1862244897959183E-2</c:v>
                </c:pt>
                <c:pt idx="20">
                  <c:v>6.25E-2</c:v>
                </c:pt>
                <c:pt idx="21">
                  <c:v>7.0175438596491224E-2</c:v>
                </c:pt>
                <c:pt idx="22">
                  <c:v>0.12727272727272726</c:v>
                </c:pt>
                <c:pt idx="23">
                  <c:v>6.6666666666666666E-2</c:v>
                </c:pt>
                <c:pt idx="24">
                  <c:v>4.6511627906976744E-2</c:v>
                </c:pt>
                <c:pt idx="25">
                  <c:v>0.10975609756097561</c:v>
                </c:pt>
                <c:pt idx="26">
                  <c:v>0.10416666666666667</c:v>
                </c:pt>
                <c:pt idx="27">
                  <c:v>0.11688311688311688</c:v>
                </c:pt>
                <c:pt idx="28">
                  <c:v>6.3857586150579779E-2</c:v>
                </c:pt>
                <c:pt idx="29">
                  <c:v>0.11354135139225181</c:v>
                </c:pt>
                <c:pt idx="30">
                  <c:v>9.6774193548387094E-2</c:v>
                </c:pt>
                <c:pt idx="31">
                  <c:v>9.0909090909090912E-2</c:v>
                </c:pt>
                <c:pt idx="32">
                  <c:v>0.1043956043956044</c:v>
                </c:pt>
                <c:pt idx="33">
                  <c:v>5.9171597633136092E-2</c:v>
                </c:pt>
                <c:pt idx="34">
                  <c:v>0.12280701754385964</c:v>
                </c:pt>
                <c:pt idx="35">
                  <c:v>9.6774193548387094E-2</c:v>
                </c:pt>
                <c:pt idx="36">
                  <c:v>0.11604095563139932</c:v>
                </c:pt>
                <c:pt idx="37">
                  <c:v>0.14074074074074075</c:v>
                </c:pt>
                <c:pt idx="38">
                  <c:v>0.10650321227219089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D3-4EB4-83AD-AE64DA4EBD17}"/>
            </c:ext>
          </c:extLst>
        </c:ser>
        <c:ser>
          <c:idx val="1"/>
          <c:order val="1"/>
          <c:tx>
            <c:strRef>
              <c:f>sintapabocas!$C$3</c:f>
              <c:strCache>
                <c:ptCount val="1"/>
                <c:pt idx="0">
                  <c:v>Porcentaje sin tapabocas.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 w="25400">
              <a:noFill/>
            </a:ln>
            <a:effectLst/>
          </c:spPr>
          <c:cat>
            <c:strRef>
              <c:f>sintapabocas!$A$4:$A$43</c:f>
              <c:strCache>
                <c:ptCount val="39"/>
                <c:pt idx="0">
                  <c:v>2021-02-19</c:v>
                </c:pt>
                <c:pt idx="1">
                  <c:v>2021-02-23</c:v>
                </c:pt>
                <c:pt idx="2">
                  <c:v>2021-03-04</c:v>
                </c:pt>
                <c:pt idx="3">
                  <c:v>2021-03-10</c:v>
                </c:pt>
                <c:pt idx="4">
                  <c:v>2021-03-29</c:v>
                </c:pt>
                <c:pt idx="5">
                  <c:v>2021-04-06</c:v>
                </c:pt>
                <c:pt idx="6">
                  <c:v>2021-04-15</c:v>
                </c:pt>
                <c:pt idx="7">
                  <c:v>2021-04-20</c:v>
                </c:pt>
                <c:pt idx="8">
                  <c:v>2021-05-04</c:v>
                </c:pt>
                <c:pt idx="9">
                  <c:v>2021-05-21</c:v>
                </c:pt>
                <c:pt idx="10">
                  <c:v>2021-06-01</c:v>
                </c:pt>
                <c:pt idx="11">
                  <c:v>2021-06-08</c:v>
                </c:pt>
                <c:pt idx="12">
                  <c:v>2021-06-15</c:v>
                </c:pt>
                <c:pt idx="13">
                  <c:v>2021-06-21</c:v>
                </c:pt>
                <c:pt idx="14">
                  <c:v>2021-06-29</c:v>
                </c:pt>
                <c:pt idx="15">
                  <c:v>2021-07-06</c:v>
                </c:pt>
                <c:pt idx="16">
                  <c:v>2021-07-12</c:v>
                </c:pt>
                <c:pt idx="17">
                  <c:v>2021-07-19</c:v>
                </c:pt>
                <c:pt idx="18">
                  <c:v>2021-07-28</c:v>
                </c:pt>
                <c:pt idx="19">
                  <c:v>2021-08-03</c:v>
                </c:pt>
                <c:pt idx="20">
                  <c:v>2021-08-12</c:v>
                </c:pt>
                <c:pt idx="21">
                  <c:v>2021-08-17</c:v>
                </c:pt>
                <c:pt idx="22">
                  <c:v>2021-08-28</c:v>
                </c:pt>
                <c:pt idx="23">
                  <c:v>2021-08-30</c:v>
                </c:pt>
                <c:pt idx="24">
                  <c:v>2021-09-06</c:v>
                </c:pt>
                <c:pt idx="25">
                  <c:v>2021-09-13</c:v>
                </c:pt>
                <c:pt idx="26">
                  <c:v>2021-09-20</c:v>
                </c:pt>
                <c:pt idx="27">
                  <c:v>2021-09-27</c:v>
                </c:pt>
                <c:pt idx="28">
                  <c:v>2021-10-05</c:v>
                </c:pt>
                <c:pt idx="29">
                  <c:v>2021-10-12</c:v>
                </c:pt>
                <c:pt idx="30">
                  <c:v>2021-10-19</c:v>
                </c:pt>
                <c:pt idx="31">
                  <c:v>2021-10-26</c:v>
                </c:pt>
                <c:pt idx="32">
                  <c:v>2021-11-02</c:v>
                </c:pt>
                <c:pt idx="33">
                  <c:v>2021-11-09</c:v>
                </c:pt>
                <c:pt idx="34">
                  <c:v>2021-11-17</c:v>
                </c:pt>
                <c:pt idx="35">
                  <c:v>2021-11-22</c:v>
                </c:pt>
                <c:pt idx="36">
                  <c:v>2021-11-29</c:v>
                </c:pt>
                <c:pt idx="37">
                  <c:v>2021-12-07</c:v>
                </c:pt>
                <c:pt idx="38">
                  <c:v>2021-12-13</c:v>
                </c:pt>
              </c:strCache>
            </c:strRef>
          </c:cat>
          <c:val>
            <c:numRef>
              <c:f>sintapabocas!$C$4:$C$43</c:f>
              <c:numCache>
                <c:formatCode>0.00%</c:formatCode>
                <c:ptCount val="39"/>
                <c:pt idx="0">
                  <c:v>1.0309278350515464E-2</c:v>
                </c:pt>
                <c:pt idx="1">
                  <c:v>5.3450226244343892E-3</c:v>
                </c:pt>
                <c:pt idx="2">
                  <c:v>8.5587188612099643E-3</c:v>
                </c:pt>
                <c:pt idx="3">
                  <c:v>7.528761561019625E-3</c:v>
                </c:pt>
                <c:pt idx="4">
                  <c:v>6.6336633663366344E-3</c:v>
                </c:pt>
                <c:pt idx="5">
                  <c:v>6.7929843693202464E-3</c:v>
                </c:pt>
                <c:pt idx="6">
                  <c:v>1.2875536480686695E-2</c:v>
                </c:pt>
                <c:pt idx="7">
                  <c:v>6.9686411149825784E-3</c:v>
                </c:pt>
                <c:pt idx="8">
                  <c:v>3.5211267605633804E-3</c:v>
                </c:pt>
                <c:pt idx="9">
                  <c:v>8.7358378056052472E-3</c:v>
                </c:pt>
                <c:pt idx="10">
                  <c:v>3.8461538461538464E-2</c:v>
                </c:pt>
                <c:pt idx="11">
                  <c:v>2.1929824561403508E-2</c:v>
                </c:pt>
                <c:pt idx="12">
                  <c:v>3.2515526582389986E-2</c:v>
                </c:pt>
                <c:pt idx="13">
                  <c:v>3.1804204052403223E-2</c:v>
                </c:pt>
                <c:pt idx="14">
                  <c:v>3.9840249366842002E-2</c:v>
                </c:pt>
                <c:pt idx="15">
                  <c:v>0.04</c:v>
                </c:pt>
                <c:pt idx="16">
                  <c:v>3.1390765765765764E-2</c:v>
                </c:pt>
                <c:pt idx="17">
                  <c:v>3.7755777257456991E-2</c:v>
                </c:pt>
                <c:pt idx="18">
                  <c:v>4.046242774566474E-2</c:v>
                </c:pt>
                <c:pt idx="19">
                  <c:v>3.4971875764245541E-2</c:v>
                </c:pt>
                <c:pt idx="20">
                  <c:v>3.0837004405286344E-2</c:v>
                </c:pt>
                <c:pt idx="21">
                  <c:v>4.629876477383809E-2</c:v>
                </c:pt>
                <c:pt idx="22">
                  <c:v>0.11244979919678715</c:v>
                </c:pt>
                <c:pt idx="23">
                  <c:v>4.3637477362309579E-2</c:v>
                </c:pt>
                <c:pt idx="24">
                  <c:v>2.977685828284321E-2</c:v>
                </c:pt>
                <c:pt idx="25">
                  <c:v>6.430934656741108E-2</c:v>
                </c:pt>
                <c:pt idx="26">
                  <c:v>6.9198312236286919E-2</c:v>
                </c:pt>
                <c:pt idx="27">
                  <c:v>7.3333333333333334E-2</c:v>
                </c:pt>
                <c:pt idx="28">
                  <c:v>2.333469000135667E-2</c:v>
                </c:pt>
                <c:pt idx="29">
                  <c:v>6.1423444976076547E-2</c:v>
                </c:pt>
                <c:pt idx="30">
                  <c:v>5.921052631578947E-2</c:v>
                </c:pt>
                <c:pt idx="31">
                  <c:v>6.3865313653136524E-2</c:v>
                </c:pt>
                <c:pt idx="32">
                  <c:v>8.1123508043591072E-2</c:v>
                </c:pt>
                <c:pt idx="33">
                  <c:v>0.05</c:v>
                </c:pt>
                <c:pt idx="34">
                  <c:v>0.10313138708398158</c:v>
                </c:pt>
                <c:pt idx="35">
                  <c:v>5.5555555555555552E-2</c:v>
                </c:pt>
                <c:pt idx="36">
                  <c:v>7.5471698113207544E-2</c:v>
                </c:pt>
                <c:pt idx="37">
                  <c:v>0.11174636174636175</c:v>
                </c:pt>
                <c:pt idx="38">
                  <c:v>7.5599168500855962E-2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CD3-4EB4-83AD-AE64DA4EBD17}"/>
            </c:ext>
          </c:extLst>
        </c:ser>
        <c:ser>
          <c:idx val="2"/>
          <c:order val="2"/>
          <c:tx>
            <c:strRef>
              <c:f>sintapabocas!$D$3</c:f>
              <c:strCache>
                <c:ptCount val="1"/>
                <c:pt idx="0">
                  <c:v>Suma de Porcentaje sin tapabocas_FirstQuartile</c:v>
                </c:pt>
              </c:strCache>
            </c:strRef>
          </c:tx>
          <c:spPr>
            <a:solidFill>
              <a:schemeClr val="bg1"/>
            </a:solidFill>
            <a:ln w="25400">
              <a:noFill/>
            </a:ln>
            <a:effectLst/>
          </c:spPr>
          <c:cat>
            <c:strRef>
              <c:f>sintapabocas!$A$4:$A$43</c:f>
              <c:strCache>
                <c:ptCount val="39"/>
                <c:pt idx="0">
                  <c:v>2021-02-19</c:v>
                </c:pt>
                <c:pt idx="1">
                  <c:v>2021-02-23</c:v>
                </c:pt>
                <c:pt idx="2">
                  <c:v>2021-03-04</c:v>
                </c:pt>
                <c:pt idx="3">
                  <c:v>2021-03-10</c:v>
                </c:pt>
                <c:pt idx="4">
                  <c:v>2021-03-29</c:v>
                </c:pt>
                <c:pt idx="5">
                  <c:v>2021-04-06</c:v>
                </c:pt>
                <c:pt idx="6">
                  <c:v>2021-04-15</c:v>
                </c:pt>
                <c:pt idx="7">
                  <c:v>2021-04-20</c:v>
                </c:pt>
                <c:pt idx="8">
                  <c:v>2021-05-04</c:v>
                </c:pt>
                <c:pt idx="9">
                  <c:v>2021-05-21</c:v>
                </c:pt>
                <c:pt idx="10">
                  <c:v>2021-06-01</c:v>
                </c:pt>
                <c:pt idx="11">
                  <c:v>2021-06-08</c:v>
                </c:pt>
                <c:pt idx="12">
                  <c:v>2021-06-15</c:v>
                </c:pt>
                <c:pt idx="13">
                  <c:v>2021-06-21</c:v>
                </c:pt>
                <c:pt idx="14">
                  <c:v>2021-06-29</c:v>
                </c:pt>
                <c:pt idx="15">
                  <c:v>2021-07-06</c:v>
                </c:pt>
                <c:pt idx="16">
                  <c:v>2021-07-12</c:v>
                </c:pt>
                <c:pt idx="17">
                  <c:v>2021-07-19</c:v>
                </c:pt>
                <c:pt idx="18">
                  <c:v>2021-07-28</c:v>
                </c:pt>
                <c:pt idx="19">
                  <c:v>2021-08-03</c:v>
                </c:pt>
                <c:pt idx="20">
                  <c:v>2021-08-12</c:v>
                </c:pt>
                <c:pt idx="21">
                  <c:v>2021-08-17</c:v>
                </c:pt>
                <c:pt idx="22">
                  <c:v>2021-08-28</c:v>
                </c:pt>
                <c:pt idx="23">
                  <c:v>2021-08-30</c:v>
                </c:pt>
                <c:pt idx="24">
                  <c:v>2021-09-06</c:v>
                </c:pt>
                <c:pt idx="25">
                  <c:v>2021-09-13</c:v>
                </c:pt>
                <c:pt idx="26">
                  <c:v>2021-09-20</c:v>
                </c:pt>
                <c:pt idx="27">
                  <c:v>2021-09-27</c:v>
                </c:pt>
                <c:pt idx="28">
                  <c:v>2021-10-05</c:v>
                </c:pt>
                <c:pt idx="29">
                  <c:v>2021-10-12</c:v>
                </c:pt>
                <c:pt idx="30">
                  <c:v>2021-10-19</c:v>
                </c:pt>
                <c:pt idx="31">
                  <c:v>2021-10-26</c:v>
                </c:pt>
                <c:pt idx="32">
                  <c:v>2021-11-02</c:v>
                </c:pt>
                <c:pt idx="33">
                  <c:v>2021-11-09</c:v>
                </c:pt>
                <c:pt idx="34">
                  <c:v>2021-11-17</c:v>
                </c:pt>
                <c:pt idx="35">
                  <c:v>2021-11-22</c:v>
                </c:pt>
                <c:pt idx="36">
                  <c:v>2021-11-29</c:v>
                </c:pt>
                <c:pt idx="37">
                  <c:v>2021-12-07</c:v>
                </c:pt>
                <c:pt idx="38">
                  <c:v>2021-12-13</c:v>
                </c:pt>
              </c:strCache>
            </c:strRef>
          </c:cat>
          <c:val>
            <c:numRef>
              <c:f>sintapabocas!$D$4:$D$43</c:f>
              <c:numCache>
                <c:formatCode>0.00%</c:formatCode>
                <c:ptCount val="39"/>
                <c:pt idx="0">
                  <c:v>0</c:v>
                </c:pt>
                <c:pt idx="1">
                  <c:v>3.1446540880503146E-3</c:v>
                </c:pt>
                <c:pt idx="2">
                  <c:v>3.7708342094565231E-3</c:v>
                </c:pt>
                <c:pt idx="3">
                  <c:v>0</c:v>
                </c:pt>
                <c:pt idx="4">
                  <c:v>0</c:v>
                </c:pt>
                <c:pt idx="5">
                  <c:v>2.8090774232238111E-3</c:v>
                </c:pt>
                <c:pt idx="6">
                  <c:v>7.0422535211267607E-3</c:v>
                </c:pt>
                <c:pt idx="7">
                  <c:v>4.2735042735042739E-3</c:v>
                </c:pt>
                <c:pt idx="8">
                  <c:v>2.6666666666666666E-3</c:v>
                </c:pt>
                <c:pt idx="9">
                  <c:v>2.4937655860349127E-3</c:v>
                </c:pt>
                <c:pt idx="10">
                  <c:v>2.0746887966804978E-2</c:v>
                </c:pt>
                <c:pt idx="11">
                  <c:v>1.7391304347826087E-2</c:v>
                </c:pt>
                <c:pt idx="12">
                  <c:v>9.9255583126550868E-3</c:v>
                </c:pt>
                <c:pt idx="13">
                  <c:v>1.6597796143250687E-2</c:v>
                </c:pt>
                <c:pt idx="14">
                  <c:v>2.0202020202020204E-2</c:v>
                </c:pt>
                <c:pt idx="15">
                  <c:v>2.6315789473684209E-2</c:v>
                </c:pt>
                <c:pt idx="16">
                  <c:v>1.680672268907563E-2</c:v>
                </c:pt>
                <c:pt idx="17">
                  <c:v>1.4423076923076924E-2</c:v>
                </c:pt>
                <c:pt idx="18">
                  <c:v>2.4844958272720312E-2</c:v>
                </c:pt>
                <c:pt idx="19">
                  <c:v>1.9554140127388535E-2</c:v>
                </c:pt>
                <c:pt idx="20">
                  <c:v>2.0618556701030927E-2</c:v>
                </c:pt>
                <c:pt idx="21">
                  <c:v>2.9900332225913623E-2</c:v>
                </c:pt>
                <c:pt idx="22">
                  <c:v>9.5744680851063829E-2</c:v>
                </c:pt>
                <c:pt idx="23">
                  <c:v>2.1825396825396824E-2</c:v>
                </c:pt>
                <c:pt idx="24">
                  <c:v>1.3043478260869565E-2</c:v>
                </c:pt>
                <c:pt idx="25">
                  <c:v>4.7717842323651449E-2</c:v>
                </c:pt>
                <c:pt idx="26">
                  <c:v>2.75E-2</c:v>
                </c:pt>
                <c:pt idx="27">
                  <c:v>5.3672316384180789E-2</c:v>
                </c:pt>
                <c:pt idx="28">
                  <c:v>1.9809747965087769E-2</c:v>
                </c:pt>
                <c:pt idx="29">
                  <c:v>2.7073455644884215E-2</c:v>
                </c:pt>
                <c:pt idx="30">
                  <c:v>4.2857142857142858E-2</c:v>
                </c:pt>
                <c:pt idx="31">
                  <c:v>1.8518518518518517E-2</c:v>
                </c:pt>
                <c:pt idx="32">
                  <c:v>5.9748427672955975E-2</c:v>
                </c:pt>
                <c:pt idx="33">
                  <c:v>2.9629629629629631E-2</c:v>
                </c:pt>
                <c:pt idx="34">
                  <c:v>5.3003533568904596E-2</c:v>
                </c:pt>
                <c:pt idx="35">
                  <c:v>4.142011834319527E-2</c:v>
                </c:pt>
                <c:pt idx="36">
                  <c:v>3.9603960396039604E-2</c:v>
                </c:pt>
                <c:pt idx="37">
                  <c:v>6.3432835820895525E-2</c:v>
                </c:pt>
                <c:pt idx="38">
                  <c:v>4.044117647058823E-2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CD3-4EB4-83AD-AE64DA4EB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9649984"/>
        <c:axId val="1849642912"/>
      </c:areaChart>
      <c:catAx>
        <c:axId val="184964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9642912"/>
        <c:crosses val="autoZero"/>
        <c:auto val="1"/>
        <c:lblAlgn val="ctr"/>
        <c:lblOffset val="100"/>
        <c:noMultiLvlLbl val="0"/>
      </c:catAx>
      <c:valAx>
        <c:axId val="1849642912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9649984"/>
        <c:crosses val="autoZero"/>
        <c:crossBetween val="midCat"/>
      </c:valAx>
      <c:spPr>
        <a:pattFill prst="pct5">
          <a:fgClr>
            <a:schemeClr val="lt1"/>
          </a:fgClr>
          <a:bgClr>
            <a:schemeClr val="bg1"/>
          </a:bgClr>
        </a:pattFill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  <c:extLst/>
  </c:chart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1"/>
  <c:extLst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[Base cuadros y gráficos Boletin formato sept 2021_2w.xlsx]sin tapabocas Plaza!TablaDinámica8</c:name>
    <c:fmtId val="4"/>
  </c:pivotSource>
  <c:chart>
    <c:autoTitleDeleted val="0"/>
    <c:pivotFmts>
      <c:pivotFmt>
        <c:idx val="0"/>
        <c:spPr>
          <a:solidFill>
            <a:schemeClr val="accent3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>
              <a:lumMod val="20000"/>
              <a:lumOff val="80000"/>
            </a:schemeClr>
          </a:solidFill>
          <a:ln w="15875">
            <a:solidFill>
              <a:srgbClr val="00B05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bg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3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>
              <a:lumMod val="20000"/>
              <a:lumOff val="80000"/>
            </a:schemeClr>
          </a:solidFill>
          <a:ln w="15875">
            <a:solidFill>
              <a:srgbClr val="00B05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bg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3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>
              <a:lumMod val="20000"/>
              <a:lumOff val="80000"/>
            </a:schemeClr>
          </a:solidFill>
          <a:ln w="15875">
            <a:solidFill>
              <a:srgbClr val="00B05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bg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3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2">
              <a:lumMod val="20000"/>
              <a:lumOff val="80000"/>
            </a:schemeClr>
          </a:solidFill>
          <a:ln w="15875">
            <a:solidFill>
              <a:srgbClr val="00B05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bg1"/>
          </a:solidFill>
          <a:ln w="25400"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2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3">
              <a:lumMod val="20000"/>
              <a:lumOff val="80000"/>
            </a:schemeClr>
          </a:solidFill>
          <a:ln w="25400">
            <a:solidFill>
              <a:srgbClr val="00B05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bg1"/>
          </a:solidFill>
          <a:ln w="25400"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2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3">
              <a:lumMod val="20000"/>
              <a:lumOff val="80000"/>
            </a:schemeClr>
          </a:solidFill>
          <a:ln w="25400">
            <a:solidFill>
              <a:srgbClr val="00B05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bg1"/>
          </a:solidFill>
          <a:ln w="25400"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areaChart>
        <c:grouping val="standard"/>
        <c:varyColors val="0"/>
        <c:ser>
          <c:idx val="0"/>
          <c:order val="0"/>
          <c:tx>
            <c:strRef>
              <c:f>'sin tapabocas Plaza'!$B$3</c:f>
              <c:strCache>
                <c:ptCount val="1"/>
                <c:pt idx="0">
                  <c:v>Suma de Porcentaje sin tapabocas_ThirdQuartile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strRef>
              <c:f>'sin tapabocas Plaza'!$A$4:$A$41</c:f>
              <c:strCache>
                <c:ptCount val="37"/>
                <c:pt idx="0">
                  <c:v>2021-02-19</c:v>
                </c:pt>
                <c:pt idx="1">
                  <c:v>2021-02-23</c:v>
                </c:pt>
                <c:pt idx="2">
                  <c:v>2021-03-04</c:v>
                </c:pt>
                <c:pt idx="3">
                  <c:v>2021-03-10</c:v>
                </c:pt>
                <c:pt idx="4">
                  <c:v>2021-03-29</c:v>
                </c:pt>
                <c:pt idx="5">
                  <c:v>2021-04-06</c:v>
                </c:pt>
                <c:pt idx="6">
                  <c:v>2021-04-15</c:v>
                </c:pt>
                <c:pt idx="7">
                  <c:v>2021-04-20</c:v>
                </c:pt>
                <c:pt idx="8">
                  <c:v>2021-05-04</c:v>
                </c:pt>
                <c:pt idx="9">
                  <c:v>2021-05-21</c:v>
                </c:pt>
                <c:pt idx="10">
                  <c:v>2021-06-01</c:v>
                </c:pt>
                <c:pt idx="11">
                  <c:v>2021-06-08</c:v>
                </c:pt>
                <c:pt idx="12">
                  <c:v>2021-06-15</c:v>
                </c:pt>
                <c:pt idx="13">
                  <c:v>2021-06-21</c:v>
                </c:pt>
                <c:pt idx="14">
                  <c:v>2021-06-30</c:v>
                </c:pt>
                <c:pt idx="15">
                  <c:v>2021-07-06</c:v>
                </c:pt>
                <c:pt idx="16">
                  <c:v>2021-07-12</c:v>
                </c:pt>
                <c:pt idx="17">
                  <c:v>2021-07-19</c:v>
                </c:pt>
                <c:pt idx="18">
                  <c:v>2021-07-28</c:v>
                </c:pt>
                <c:pt idx="19">
                  <c:v>2021-08-03</c:v>
                </c:pt>
                <c:pt idx="20">
                  <c:v>2021-08-17</c:v>
                </c:pt>
                <c:pt idx="21">
                  <c:v>2021-08-30</c:v>
                </c:pt>
                <c:pt idx="22">
                  <c:v>2021-09-06</c:v>
                </c:pt>
                <c:pt idx="23">
                  <c:v>2021-09-13</c:v>
                </c:pt>
                <c:pt idx="24">
                  <c:v>2021-09-20</c:v>
                </c:pt>
                <c:pt idx="25">
                  <c:v>2021-09-27</c:v>
                </c:pt>
                <c:pt idx="26">
                  <c:v>2021-10-05</c:v>
                </c:pt>
                <c:pt idx="27">
                  <c:v>2021-10-13</c:v>
                </c:pt>
                <c:pt idx="28">
                  <c:v>2021-10-19</c:v>
                </c:pt>
                <c:pt idx="29">
                  <c:v>2021-10-26</c:v>
                </c:pt>
                <c:pt idx="30">
                  <c:v>2021-11-02</c:v>
                </c:pt>
                <c:pt idx="31">
                  <c:v>2021-11-09</c:v>
                </c:pt>
                <c:pt idx="32">
                  <c:v>2021-11-17</c:v>
                </c:pt>
                <c:pt idx="33">
                  <c:v>2021-11-22</c:v>
                </c:pt>
                <c:pt idx="34">
                  <c:v>2021-11-29</c:v>
                </c:pt>
                <c:pt idx="35">
                  <c:v>2021-12-07</c:v>
                </c:pt>
                <c:pt idx="36">
                  <c:v>2021-12-13</c:v>
                </c:pt>
              </c:strCache>
            </c:strRef>
          </c:cat>
          <c:val>
            <c:numRef>
              <c:f>'sin tapabocas Plaza'!$B$4:$B$41</c:f>
              <c:numCache>
                <c:formatCode>General</c:formatCode>
                <c:ptCount val="37"/>
                <c:pt idx="0">
                  <c:v>3.2051282051282048E-2</c:v>
                </c:pt>
                <c:pt idx="1">
                  <c:v>1.9047619047619049E-2</c:v>
                </c:pt>
                <c:pt idx="2">
                  <c:v>1.8579125478671299E-2</c:v>
                </c:pt>
                <c:pt idx="3">
                  <c:v>1.3513513513513514E-2</c:v>
                </c:pt>
                <c:pt idx="4">
                  <c:v>1.1111111111111112E-2</c:v>
                </c:pt>
                <c:pt idx="5">
                  <c:v>1.1824539097266371E-2</c:v>
                </c:pt>
                <c:pt idx="6">
                  <c:v>2.6845637583892617E-2</c:v>
                </c:pt>
                <c:pt idx="7">
                  <c:v>1.968503937007874E-2</c:v>
                </c:pt>
                <c:pt idx="8">
                  <c:v>1.2658227848101266E-2</c:v>
                </c:pt>
                <c:pt idx="9">
                  <c:v>1.282051282051282E-2</c:v>
                </c:pt>
                <c:pt idx="10">
                  <c:v>4.5037220843672454E-2</c:v>
                </c:pt>
                <c:pt idx="11">
                  <c:v>3.5971223021582732E-2</c:v>
                </c:pt>
                <c:pt idx="12">
                  <c:v>3.9130434782608699E-2</c:v>
                </c:pt>
                <c:pt idx="13">
                  <c:v>5.9048588337291263E-2</c:v>
                </c:pt>
                <c:pt idx="14">
                  <c:v>8.387096774193549E-2</c:v>
                </c:pt>
                <c:pt idx="15">
                  <c:v>7.8947368421052627E-2</c:v>
                </c:pt>
                <c:pt idx="16">
                  <c:v>4.6594982078853042E-2</c:v>
                </c:pt>
                <c:pt idx="17">
                  <c:v>7.8125E-2</c:v>
                </c:pt>
                <c:pt idx="18">
                  <c:v>8.5714285714285715E-2</c:v>
                </c:pt>
                <c:pt idx="19">
                  <c:v>6.4217032967032961E-2</c:v>
                </c:pt>
                <c:pt idx="20">
                  <c:v>7.7586206896551727E-2</c:v>
                </c:pt>
                <c:pt idx="21">
                  <c:v>7.407407407407407E-2</c:v>
                </c:pt>
                <c:pt idx="22">
                  <c:v>3.1948881789137379E-2</c:v>
                </c:pt>
                <c:pt idx="23">
                  <c:v>0.13696224758560141</c:v>
                </c:pt>
                <c:pt idx="24">
                  <c:v>0.17777777777777778</c:v>
                </c:pt>
                <c:pt idx="25">
                  <c:v>0.15094339622641509</c:v>
                </c:pt>
                <c:pt idx="26">
                  <c:v>5.128205128205128E-2</c:v>
                </c:pt>
                <c:pt idx="27">
                  <c:v>0.11428571428571428</c:v>
                </c:pt>
                <c:pt idx="28">
                  <c:v>0.1415929203539823</c:v>
                </c:pt>
                <c:pt idx="29">
                  <c:v>0.14414414414414414</c:v>
                </c:pt>
                <c:pt idx="30">
                  <c:v>0.17204301075268819</c:v>
                </c:pt>
                <c:pt idx="31">
                  <c:v>0.125</c:v>
                </c:pt>
                <c:pt idx="32">
                  <c:v>5.3003533568904596E-2</c:v>
                </c:pt>
                <c:pt idx="33">
                  <c:v>0.17139224411951687</c:v>
                </c:pt>
                <c:pt idx="34">
                  <c:v>0.1415929203539823</c:v>
                </c:pt>
                <c:pt idx="35">
                  <c:v>0.16666666666666666</c:v>
                </c:pt>
                <c:pt idx="36">
                  <c:v>0.11261261261261261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27-489C-B85F-10EA9579396A}"/>
            </c:ext>
          </c:extLst>
        </c:ser>
        <c:ser>
          <c:idx val="1"/>
          <c:order val="1"/>
          <c:tx>
            <c:strRef>
              <c:f>'sin tapabocas Plaza'!$C$3</c:f>
              <c:strCache>
                <c:ptCount val="1"/>
                <c:pt idx="0">
                  <c:v>Porcentaje sin tapabocas.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 w="25400">
              <a:solidFill>
                <a:srgbClr val="00B050"/>
              </a:solidFill>
            </a:ln>
            <a:effectLst/>
          </c:spPr>
          <c:cat>
            <c:strRef>
              <c:f>'sin tapabocas Plaza'!$A$4:$A$41</c:f>
              <c:strCache>
                <c:ptCount val="37"/>
                <c:pt idx="0">
                  <c:v>2021-02-19</c:v>
                </c:pt>
                <c:pt idx="1">
                  <c:v>2021-02-23</c:v>
                </c:pt>
                <c:pt idx="2">
                  <c:v>2021-03-04</c:v>
                </c:pt>
                <c:pt idx="3">
                  <c:v>2021-03-10</c:v>
                </c:pt>
                <c:pt idx="4">
                  <c:v>2021-03-29</c:v>
                </c:pt>
                <c:pt idx="5">
                  <c:v>2021-04-06</c:v>
                </c:pt>
                <c:pt idx="6">
                  <c:v>2021-04-15</c:v>
                </c:pt>
                <c:pt idx="7">
                  <c:v>2021-04-20</c:v>
                </c:pt>
                <c:pt idx="8">
                  <c:v>2021-05-04</c:v>
                </c:pt>
                <c:pt idx="9">
                  <c:v>2021-05-21</c:v>
                </c:pt>
                <c:pt idx="10">
                  <c:v>2021-06-01</c:v>
                </c:pt>
                <c:pt idx="11">
                  <c:v>2021-06-08</c:v>
                </c:pt>
                <c:pt idx="12">
                  <c:v>2021-06-15</c:v>
                </c:pt>
                <c:pt idx="13">
                  <c:v>2021-06-21</c:v>
                </c:pt>
                <c:pt idx="14">
                  <c:v>2021-06-30</c:v>
                </c:pt>
                <c:pt idx="15">
                  <c:v>2021-07-06</c:v>
                </c:pt>
                <c:pt idx="16">
                  <c:v>2021-07-12</c:v>
                </c:pt>
                <c:pt idx="17">
                  <c:v>2021-07-19</c:v>
                </c:pt>
                <c:pt idx="18">
                  <c:v>2021-07-28</c:v>
                </c:pt>
                <c:pt idx="19">
                  <c:v>2021-08-03</c:v>
                </c:pt>
                <c:pt idx="20">
                  <c:v>2021-08-17</c:v>
                </c:pt>
                <c:pt idx="21">
                  <c:v>2021-08-30</c:v>
                </c:pt>
                <c:pt idx="22">
                  <c:v>2021-09-06</c:v>
                </c:pt>
                <c:pt idx="23">
                  <c:v>2021-09-13</c:v>
                </c:pt>
                <c:pt idx="24">
                  <c:v>2021-09-20</c:v>
                </c:pt>
                <c:pt idx="25">
                  <c:v>2021-09-27</c:v>
                </c:pt>
                <c:pt idx="26">
                  <c:v>2021-10-05</c:v>
                </c:pt>
                <c:pt idx="27">
                  <c:v>2021-10-13</c:v>
                </c:pt>
                <c:pt idx="28">
                  <c:v>2021-10-19</c:v>
                </c:pt>
                <c:pt idx="29">
                  <c:v>2021-10-26</c:v>
                </c:pt>
                <c:pt idx="30">
                  <c:v>2021-11-02</c:v>
                </c:pt>
                <c:pt idx="31">
                  <c:v>2021-11-09</c:v>
                </c:pt>
                <c:pt idx="32">
                  <c:v>2021-11-17</c:v>
                </c:pt>
                <c:pt idx="33">
                  <c:v>2021-11-22</c:v>
                </c:pt>
                <c:pt idx="34">
                  <c:v>2021-11-29</c:v>
                </c:pt>
                <c:pt idx="35">
                  <c:v>2021-12-07</c:v>
                </c:pt>
                <c:pt idx="36">
                  <c:v>2021-12-13</c:v>
                </c:pt>
              </c:strCache>
            </c:strRef>
          </c:cat>
          <c:val>
            <c:numRef>
              <c:f>'sin tapabocas Plaza'!$C$4:$C$41</c:f>
              <c:numCache>
                <c:formatCode>General</c:formatCode>
                <c:ptCount val="37"/>
                <c:pt idx="0">
                  <c:v>2.5000000000000001E-2</c:v>
                </c:pt>
                <c:pt idx="1">
                  <c:v>1.2E-2</c:v>
                </c:pt>
                <c:pt idx="2">
                  <c:v>8.3962337561279271E-3</c:v>
                </c:pt>
                <c:pt idx="3">
                  <c:v>1.2345679012345678E-2</c:v>
                </c:pt>
                <c:pt idx="4">
                  <c:v>1.098901098901099E-2</c:v>
                </c:pt>
                <c:pt idx="5">
                  <c:v>5.5468976993581446E-3</c:v>
                </c:pt>
                <c:pt idx="6">
                  <c:v>7.0422535211267607E-3</c:v>
                </c:pt>
                <c:pt idx="7">
                  <c:v>1.1970179259507455E-2</c:v>
                </c:pt>
                <c:pt idx="8">
                  <c:v>3.5211267605633804E-3</c:v>
                </c:pt>
                <c:pt idx="9">
                  <c:v>6.41025641025641E-3</c:v>
                </c:pt>
                <c:pt idx="10">
                  <c:v>3.0804843304843305E-2</c:v>
                </c:pt>
                <c:pt idx="11">
                  <c:v>1.2345679012345678E-2</c:v>
                </c:pt>
                <c:pt idx="12">
                  <c:v>2.731037078863166E-2</c:v>
                </c:pt>
                <c:pt idx="13">
                  <c:v>4.1580221300138311E-2</c:v>
                </c:pt>
                <c:pt idx="14">
                  <c:v>4.8543689320388349E-2</c:v>
                </c:pt>
                <c:pt idx="15">
                  <c:v>4.6099290780141841E-2</c:v>
                </c:pt>
                <c:pt idx="16">
                  <c:v>3.507157464212679E-2</c:v>
                </c:pt>
                <c:pt idx="17">
                  <c:v>3.8277511961722487E-2</c:v>
                </c:pt>
                <c:pt idx="18">
                  <c:v>5.4021200038899153E-2</c:v>
                </c:pt>
                <c:pt idx="19">
                  <c:v>4.7872846673646136E-2</c:v>
                </c:pt>
                <c:pt idx="20">
                  <c:v>7.0175438596491224E-2</c:v>
                </c:pt>
                <c:pt idx="21">
                  <c:v>4.4642857142857144E-2</c:v>
                </c:pt>
                <c:pt idx="22">
                  <c:v>3.0798389007344232E-2</c:v>
                </c:pt>
                <c:pt idx="23">
                  <c:v>0.12090756814374905</c:v>
                </c:pt>
                <c:pt idx="24">
                  <c:v>7.5163398692810454E-2</c:v>
                </c:pt>
                <c:pt idx="25">
                  <c:v>9.5000000000000001E-2</c:v>
                </c:pt>
                <c:pt idx="26">
                  <c:v>5.128205128205128E-2</c:v>
                </c:pt>
                <c:pt idx="27">
                  <c:v>7.8371954842543085E-2</c:v>
                </c:pt>
                <c:pt idx="28">
                  <c:v>0.1069182389937107</c:v>
                </c:pt>
                <c:pt idx="29">
                  <c:v>8.7591240875912413E-2</c:v>
                </c:pt>
                <c:pt idx="30">
                  <c:v>0.10526315789473684</c:v>
                </c:pt>
                <c:pt idx="31">
                  <c:v>8.4239130434782608E-2</c:v>
                </c:pt>
                <c:pt idx="32">
                  <c:v>5.3003533568904596E-2</c:v>
                </c:pt>
                <c:pt idx="33">
                  <c:v>0.12861538461538463</c:v>
                </c:pt>
                <c:pt idx="34">
                  <c:v>0.12921348314606743</c:v>
                </c:pt>
                <c:pt idx="35">
                  <c:v>0.1</c:v>
                </c:pt>
                <c:pt idx="36">
                  <c:v>6.6510387938959373E-2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27-489C-B85F-10EA9579396A}"/>
            </c:ext>
          </c:extLst>
        </c:ser>
        <c:ser>
          <c:idx val="2"/>
          <c:order val="2"/>
          <c:tx>
            <c:strRef>
              <c:f>'sin tapabocas Plaza'!$D$3</c:f>
              <c:strCache>
                <c:ptCount val="1"/>
                <c:pt idx="0">
                  <c:v>Suma de Porcentaje sin tapabocas_FirstQuartile</c:v>
                </c:pt>
              </c:strCache>
            </c:strRef>
          </c:tx>
          <c:spPr>
            <a:solidFill>
              <a:schemeClr val="bg1"/>
            </a:solidFill>
            <a:ln w="25400">
              <a:noFill/>
            </a:ln>
            <a:effectLst/>
          </c:spPr>
          <c:cat>
            <c:strRef>
              <c:f>'sin tapabocas Plaza'!$A$4:$A$41</c:f>
              <c:strCache>
                <c:ptCount val="37"/>
                <c:pt idx="0">
                  <c:v>2021-02-19</c:v>
                </c:pt>
                <c:pt idx="1">
                  <c:v>2021-02-23</c:v>
                </c:pt>
                <c:pt idx="2">
                  <c:v>2021-03-04</c:v>
                </c:pt>
                <c:pt idx="3">
                  <c:v>2021-03-10</c:v>
                </c:pt>
                <c:pt idx="4">
                  <c:v>2021-03-29</c:v>
                </c:pt>
                <c:pt idx="5">
                  <c:v>2021-04-06</c:v>
                </c:pt>
                <c:pt idx="6">
                  <c:v>2021-04-15</c:v>
                </c:pt>
                <c:pt idx="7">
                  <c:v>2021-04-20</c:v>
                </c:pt>
                <c:pt idx="8">
                  <c:v>2021-05-04</c:v>
                </c:pt>
                <c:pt idx="9">
                  <c:v>2021-05-21</c:v>
                </c:pt>
                <c:pt idx="10">
                  <c:v>2021-06-01</c:v>
                </c:pt>
                <c:pt idx="11">
                  <c:v>2021-06-08</c:v>
                </c:pt>
                <c:pt idx="12">
                  <c:v>2021-06-15</c:v>
                </c:pt>
                <c:pt idx="13">
                  <c:v>2021-06-21</c:v>
                </c:pt>
                <c:pt idx="14">
                  <c:v>2021-06-30</c:v>
                </c:pt>
                <c:pt idx="15">
                  <c:v>2021-07-06</c:v>
                </c:pt>
                <c:pt idx="16">
                  <c:v>2021-07-12</c:v>
                </c:pt>
                <c:pt idx="17">
                  <c:v>2021-07-19</c:v>
                </c:pt>
                <c:pt idx="18">
                  <c:v>2021-07-28</c:v>
                </c:pt>
                <c:pt idx="19">
                  <c:v>2021-08-03</c:v>
                </c:pt>
                <c:pt idx="20">
                  <c:v>2021-08-17</c:v>
                </c:pt>
                <c:pt idx="21">
                  <c:v>2021-08-30</c:v>
                </c:pt>
                <c:pt idx="22">
                  <c:v>2021-09-06</c:v>
                </c:pt>
                <c:pt idx="23">
                  <c:v>2021-09-13</c:v>
                </c:pt>
                <c:pt idx="24">
                  <c:v>2021-09-20</c:v>
                </c:pt>
                <c:pt idx="25">
                  <c:v>2021-09-27</c:v>
                </c:pt>
                <c:pt idx="26">
                  <c:v>2021-10-05</c:v>
                </c:pt>
                <c:pt idx="27">
                  <c:v>2021-10-13</c:v>
                </c:pt>
                <c:pt idx="28">
                  <c:v>2021-10-19</c:v>
                </c:pt>
                <c:pt idx="29">
                  <c:v>2021-10-26</c:v>
                </c:pt>
                <c:pt idx="30">
                  <c:v>2021-11-02</c:v>
                </c:pt>
                <c:pt idx="31">
                  <c:v>2021-11-09</c:v>
                </c:pt>
                <c:pt idx="32">
                  <c:v>2021-11-17</c:v>
                </c:pt>
                <c:pt idx="33">
                  <c:v>2021-11-22</c:v>
                </c:pt>
                <c:pt idx="34">
                  <c:v>2021-11-29</c:v>
                </c:pt>
                <c:pt idx="35">
                  <c:v>2021-12-07</c:v>
                </c:pt>
                <c:pt idx="36">
                  <c:v>2021-12-13</c:v>
                </c:pt>
              </c:strCache>
            </c:strRef>
          </c:cat>
          <c:val>
            <c:numRef>
              <c:f>'sin tapabocas Plaza'!$D$4:$D$41</c:f>
              <c:numCache>
                <c:formatCode>General</c:formatCode>
                <c:ptCount val="37"/>
                <c:pt idx="0">
                  <c:v>2.2222222222222223E-2</c:v>
                </c:pt>
                <c:pt idx="1">
                  <c:v>5.8823529411764705E-3</c:v>
                </c:pt>
                <c:pt idx="2">
                  <c:v>4.3493016111170648E-3</c:v>
                </c:pt>
                <c:pt idx="3">
                  <c:v>0</c:v>
                </c:pt>
                <c:pt idx="4">
                  <c:v>6.6006600660066007E-3</c:v>
                </c:pt>
                <c:pt idx="5">
                  <c:v>1.4124293785310734E-3</c:v>
                </c:pt>
                <c:pt idx="6">
                  <c:v>5.1546391752577319E-3</c:v>
                </c:pt>
                <c:pt idx="7">
                  <c:v>4.2553191489361703E-3</c:v>
                </c:pt>
                <c:pt idx="8">
                  <c:v>2.7855153203342618E-3</c:v>
                </c:pt>
                <c:pt idx="9">
                  <c:v>0</c:v>
                </c:pt>
                <c:pt idx="10">
                  <c:v>2.1947518057476564E-2</c:v>
                </c:pt>
                <c:pt idx="11">
                  <c:v>9.5238095238095247E-3</c:v>
                </c:pt>
                <c:pt idx="12">
                  <c:v>9.9255583126550868E-3</c:v>
                </c:pt>
                <c:pt idx="13">
                  <c:v>2.5007763848253543E-2</c:v>
                </c:pt>
                <c:pt idx="14">
                  <c:v>4.519774011299435E-2</c:v>
                </c:pt>
                <c:pt idx="15">
                  <c:v>3.0701754385964911E-2</c:v>
                </c:pt>
                <c:pt idx="16">
                  <c:v>1.8104482495364817E-2</c:v>
                </c:pt>
                <c:pt idx="17">
                  <c:v>1.2738853503184714E-2</c:v>
                </c:pt>
                <c:pt idx="18">
                  <c:v>5.078125E-2</c:v>
                </c:pt>
                <c:pt idx="19">
                  <c:v>1.7473895914262887E-2</c:v>
                </c:pt>
                <c:pt idx="20">
                  <c:v>6.1068702290076333E-2</c:v>
                </c:pt>
                <c:pt idx="21">
                  <c:v>1.6393442622950821E-2</c:v>
                </c:pt>
                <c:pt idx="22">
                  <c:v>1.2658227848101266E-2</c:v>
                </c:pt>
                <c:pt idx="23">
                  <c:v>8.9180327868852466E-2</c:v>
                </c:pt>
                <c:pt idx="24">
                  <c:v>4.3478260869565216E-2</c:v>
                </c:pt>
                <c:pt idx="25">
                  <c:v>5.6768558951965066E-2</c:v>
                </c:pt>
                <c:pt idx="26">
                  <c:v>5.128205128205128E-2</c:v>
                </c:pt>
                <c:pt idx="27">
                  <c:v>5.3571428571428568E-2</c:v>
                </c:pt>
                <c:pt idx="28">
                  <c:v>6.5934065934065936E-2</c:v>
                </c:pt>
                <c:pt idx="29">
                  <c:v>6.5000000000000002E-2</c:v>
                </c:pt>
                <c:pt idx="30">
                  <c:v>9.7560975609756101E-2</c:v>
                </c:pt>
                <c:pt idx="31">
                  <c:v>4.3478260869565216E-2</c:v>
                </c:pt>
                <c:pt idx="32">
                  <c:v>5.3003533568904596E-2</c:v>
                </c:pt>
                <c:pt idx="33">
                  <c:v>6.0129032258064513E-2</c:v>
                </c:pt>
                <c:pt idx="34">
                  <c:v>7.5471698113207544E-2</c:v>
                </c:pt>
                <c:pt idx="35">
                  <c:v>5.6179775280898875E-2</c:v>
                </c:pt>
                <c:pt idx="36">
                  <c:v>2.0408163265306121E-2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27-489C-B85F-10EA95793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2251776"/>
        <c:axId val="1942258432"/>
      </c:areaChart>
      <c:catAx>
        <c:axId val="194225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42258432"/>
        <c:crosses val="autoZero"/>
        <c:auto val="1"/>
        <c:lblAlgn val="ctr"/>
        <c:lblOffset val="100"/>
        <c:noMultiLvlLbl val="0"/>
      </c:catAx>
      <c:valAx>
        <c:axId val="194225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42251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[Base cuadros y gráficos Boletin formato sept 2021_2w.xlsx]bien puesto Plaza!TablaDinámica8</c:name>
    <c:fmtId val="3"/>
  </c:pivotSource>
  <c:chart>
    <c:autoTitleDeleted val="0"/>
    <c:pivotFmts>
      <c:pivotFmt>
        <c:idx val="0"/>
        <c:spPr>
          <a:solidFill>
            <a:schemeClr val="accent3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>
              <a:lumMod val="20000"/>
              <a:lumOff val="80000"/>
            </a:schemeClr>
          </a:solidFill>
          <a:ln w="15875">
            <a:solidFill>
              <a:srgbClr val="00B05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bg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3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>
              <a:lumMod val="20000"/>
              <a:lumOff val="80000"/>
            </a:schemeClr>
          </a:solidFill>
          <a:ln w="15875">
            <a:solidFill>
              <a:srgbClr val="00B05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bg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3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>
              <a:lumMod val="20000"/>
              <a:lumOff val="80000"/>
            </a:schemeClr>
          </a:solidFill>
          <a:ln w="15875">
            <a:solidFill>
              <a:srgbClr val="00B05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bg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3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2">
              <a:lumMod val="20000"/>
              <a:lumOff val="80000"/>
            </a:schemeClr>
          </a:solidFill>
          <a:ln w="15875">
            <a:solidFill>
              <a:srgbClr val="00B05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bg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areaChart>
        <c:grouping val="standard"/>
        <c:varyColors val="0"/>
        <c:ser>
          <c:idx val="0"/>
          <c:order val="0"/>
          <c:tx>
            <c:strRef>
              <c:f>'bien puesto Plaza'!$B$3</c:f>
              <c:strCache>
                <c:ptCount val="1"/>
                <c:pt idx="0">
                  <c:v>Suma de Porcentaje tapabocas bien puesto_ThirdQuartile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strRef>
              <c:f>'bien puesto Plaza'!$A$4:$A$41</c:f>
              <c:strCache>
                <c:ptCount val="37"/>
                <c:pt idx="0">
                  <c:v>2021-02-19</c:v>
                </c:pt>
                <c:pt idx="1">
                  <c:v>2021-02-23</c:v>
                </c:pt>
                <c:pt idx="2">
                  <c:v>2021-03-04</c:v>
                </c:pt>
                <c:pt idx="3">
                  <c:v>2021-03-10</c:v>
                </c:pt>
                <c:pt idx="4">
                  <c:v>2021-03-29</c:v>
                </c:pt>
                <c:pt idx="5">
                  <c:v>2021-04-06</c:v>
                </c:pt>
                <c:pt idx="6">
                  <c:v>2021-04-15</c:v>
                </c:pt>
                <c:pt idx="7">
                  <c:v>2021-04-20</c:v>
                </c:pt>
                <c:pt idx="8">
                  <c:v>2021-05-04</c:v>
                </c:pt>
                <c:pt idx="9">
                  <c:v>2021-05-21</c:v>
                </c:pt>
                <c:pt idx="10">
                  <c:v>2021-06-01</c:v>
                </c:pt>
                <c:pt idx="11">
                  <c:v>2021-06-08</c:v>
                </c:pt>
                <c:pt idx="12">
                  <c:v>2021-06-15</c:v>
                </c:pt>
                <c:pt idx="13">
                  <c:v>2021-06-21</c:v>
                </c:pt>
                <c:pt idx="14">
                  <c:v>2021-06-30</c:v>
                </c:pt>
                <c:pt idx="15">
                  <c:v>2021-07-06</c:v>
                </c:pt>
                <c:pt idx="16">
                  <c:v>2021-07-12</c:v>
                </c:pt>
                <c:pt idx="17">
                  <c:v>2021-07-19</c:v>
                </c:pt>
                <c:pt idx="18">
                  <c:v>2021-07-28</c:v>
                </c:pt>
                <c:pt idx="19">
                  <c:v>2021-08-03</c:v>
                </c:pt>
                <c:pt idx="20">
                  <c:v>2021-08-17</c:v>
                </c:pt>
                <c:pt idx="21">
                  <c:v>2021-08-30</c:v>
                </c:pt>
                <c:pt idx="22">
                  <c:v>2021-09-06</c:v>
                </c:pt>
                <c:pt idx="23">
                  <c:v>2021-09-13</c:v>
                </c:pt>
                <c:pt idx="24">
                  <c:v>2021-09-20</c:v>
                </c:pt>
                <c:pt idx="25">
                  <c:v>2021-09-27</c:v>
                </c:pt>
                <c:pt idx="26">
                  <c:v>2021-10-05</c:v>
                </c:pt>
                <c:pt idx="27">
                  <c:v>2021-10-13</c:v>
                </c:pt>
                <c:pt idx="28">
                  <c:v>2021-10-19</c:v>
                </c:pt>
                <c:pt idx="29">
                  <c:v>2021-10-26</c:v>
                </c:pt>
                <c:pt idx="30">
                  <c:v>2021-11-02</c:v>
                </c:pt>
                <c:pt idx="31">
                  <c:v>2021-11-09</c:v>
                </c:pt>
                <c:pt idx="32">
                  <c:v>2021-11-17</c:v>
                </c:pt>
                <c:pt idx="33">
                  <c:v>2021-11-22</c:v>
                </c:pt>
                <c:pt idx="34">
                  <c:v>2021-11-29</c:v>
                </c:pt>
                <c:pt idx="35">
                  <c:v>2021-12-07</c:v>
                </c:pt>
                <c:pt idx="36">
                  <c:v>2021-12-13</c:v>
                </c:pt>
              </c:strCache>
            </c:strRef>
          </c:cat>
          <c:val>
            <c:numRef>
              <c:f>'bien puesto Plaza'!$B$4:$B$41</c:f>
              <c:numCache>
                <c:formatCode>General</c:formatCode>
                <c:ptCount val="37"/>
                <c:pt idx="0">
                  <c:v>0.87820512820512819</c:v>
                </c:pt>
                <c:pt idx="1">
                  <c:v>0.88</c:v>
                </c:pt>
                <c:pt idx="2">
                  <c:v>0.87544207480441538</c:v>
                </c:pt>
                <c:pt idx="3">
                  <c:v>0.86092715231788075</c:v>
                </c:pt>
                <c:pt idx="4">
                  <c:v>0.85</c:v>
                </c:pt>
                <c:pt idx="5">
                  <c:v>0.89347675225537815</c:v>
                </c:pt>
                <c:pt idx="6">
                  <c:v>0.91666666666666663</c:v>
                </c:pt>
                <c:pt idx="7">
                  <c:v>0.81702127659574464</c:v>
                </c:pt>
                <c:pt idx="8">
                  <c:v>0.88737201365187712</c:v>
                </c:pt>
                <c:pt idx="9">
                  <c:v>0.94262295081967218</c:v>
                </c:pt>
                <c:pt idx="10">
                  <c:v>0.85123712924542794</c:v>
                </c:pt>
                <c:pt idx="11">
                  <c:v>0.8839285714285714</c:v>
                </c:pt>
                <c:pt idx="12">
                  <c:v>0.83622828784119108</c:v>
                </c:pt>
                <c:pt idx="13">
                  <c:v>0.81687577613154627</c:v>
                </c:pt>
                <c:pt idx="14">
                  <c:v>0.8192090395480226</c:v>
                </c:pt>
                <c:pt idx="15">
                  <c:v>0.79824561403508776</c:v>
                </c:pt>
                <c:pt idx="16">
                  <c:v>0.80178335363798958</c:v>
                </c:pt>
                <c:pt idx="17">
                  <c:v>0.71354166666666663</c:v>
                </c:pt>
                <c:pt idx="18">
                  <c:v>0.69811320754716977</c:v>
                </c:pt>
                <c:pt idx="19">
                  <c:v>0.76738721804511278</c:v>
                </c:pt>
                <c:pt idx="20">
                  <c:v>0.74137931034482762</c:v>
                </c:pt>
                <c:pt idx="21">
                  <c:v>0.6216216216216216</c:v>
                </c:pt>
                <c:pt idx="22">
                  <c:v>0.76923076923076927</c:v>
                </c:pt>
                <c:pt idx="23">
                  <c:v>0.60650753768844212</c:v>
                </c:pt>
                <c:pt idx="24">
                  <c:v>0.62962962962962965</c:v>
                </c:pt>
                <c:pt idx="25">
                  <c:v>0.54585152838427953</c:v>
                </c:pt>
                <c:pt idx="26">
                  <c:v>0.69230769230769229</c:v>
                </c:pt>
                <c:pt idx="27">
                  <c:v>0.68571428571428572</c:v>
                </c:pt>
                <c:pt idx="28">
                  <c:v>0.68468468468468469</c:v>
                </c:pt>
                <c:pt idx="29">
                  <c:v>0.67883211678832112</c:v>
                </c:pt>
                <c:pt idx="30">
                  <c:v>0.55000000000000004</c:v>
                </c:pt>
                <c:pt idx="31">
                  <c:v>0.56521739130434778</c:v>
                </c:pt>
                <c:pt idx="32">
                  <c:v>0.65724381625441697</c:v>
                </c:pt>
                <c:pt idx="33">
                  <c:v>0.53323076923076917</c:v>
                </c:pt>
                <c:pt idx="34">
                  <c:v>0.60377358490566035</c:v>
                </c:pt>
                <c:pt idx="35">
                  <c:v>0.69090909090909092</c:v>
                </c:pt>
                <c:pt idx="36">
                  <c:v>0.7142857142857143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F9-49CC-B170-1B95577FB541}"/>
            </c:ext>
          </c:extLst>
        </c:ser>
        <c:ser>
          <c:idx val="1"/>
          <c:order val="1"/>
          <c:tx>
            <c:strRef>
              <c:f>'bien puesto Plaza'!$C$3</c:f>
              <c:strCache>
                <c:ptCount val="1"/>
                <c:pt idx="0">
                  <c:v>Porcentaje tapabocas bien puesto.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15875">
              <a:solidFill>
                <a:srgbClr val="00B050"/>
              </a:solidFill>
            </a:ln>
            <a:effectLst/>
          </c:spPr>
          <c:cat>
            <c:strRef>
              <c:f>'bien puesto Plaza'!$A$4:$A$41</c:f>
              <c:strCache>
                <c:ptCount val="37"/>
                <c:pt idx="0">
                  <c:v>2021-02-19</c:v>
                </c:pt>
                <c:pt idx="1">
                  <c:v>2021-02-23</c:v>
                </c:pt>
                <c:pt idx="2">
                  <c:v>2021-03-04</c:v>
                </c:pt>
                <c:pt idx="3">
                  <c:v>2021-03-10</c:v>
                </c:pt>
                <c:pt idx="4">
                  <c:v>2021-03-29</c:v>
                </c:pt>
                <c:pt idx="5">
                  <c:v>2021-04-06</c:v>
                </c:pt>
                <c:pt idx="6">
                  <c:v>2021-04-15</c:v>
                </c:pt>
                <c:pt idx="7">
                  <c:v>2021-04-20</c:v>
                </c:pt>
                <c:pt idx="8">
                  <c:v>2021-05-04</c:v>
                </c:pt>
                <c:pt idx="9">
                  <c:v>2021-05-21</c:v>
                </c:pt>
                <c:pt idx="10">
                  <c:v>2021-06-01</c:v>
                </c:pt>
                <c:pt idx="11">
                  <c:v>2021-06-08</c:v>
                </c:pt>
                <c:pt idx="12">
                  <c:v>2021-06-15</c:v>
                </c:pt>
                <c:pt idx="13">
                  <c:v>2021-06-21</c:v>
                </c:pt>
                <c:pt idx="14">
                  <c:v>2021-06-30</c:v>
                </c:pt>
                <c:pt idx="15">
                  <c:v>2021-07-06</c:v>
                </c:pt>
                <c:pt idx="16">
                  <c:v>2021-07-12</c:v>
                </c:pt>
                <c:pt idx="17">
                  <c:v>2021-07-19</c:v>
                </c:pt>
                <c:pt idx="18">
                  <c:v>2021-07-28</c:v>
                </c:pt>
                <c:pt idx="19">
                  <c:v>2021-08-03</c:v>
                </c:pt>
                <c:pt idx="20">
                  <c:v>2021-08-17</c:v>
                </c:pt>
                <c:pt idx="21">
                  <c:v>2021-08-30</c:v>
                </c:pt>
                <c:pt idx="22">
                  <c:v>2021-09-06</c:v>
                </c:pt>
                <c:pt idx="23">
                  <c:v>2021-09-13</c:v>
                </c:pt>
                <c:pt idx="24">
                  <c:v>2021-09-20</c:v>
                </c:pt>
                <c:pt idx="25">
                  <c:v>2021-09-27</c:v>
                </c:pt>
                <c:pt idx="26">
                  <c:v>2021-10-05</c:v>
                </c:pt>
                <c:pt idx="27">
                  <c:v>2021-10-13</c:v>
                </c:pt>
                <c:pt idx="28">
                  <c:v>2021-10-19</c:v>
                </c:pt>
                <c:pt idx="29">
                  <c:v>2021-10-26</c:v>
                </c:pt>
                <c:pt idx="30">
                  <c:v>2021-11-02</c:v>
                </c:pt>
                <c:pt idx="31">
                  <c:v>2021-11-09</c:v>
                </c:pt>
                <c:pt idx="32">
                  <c:v>2021-11-17</c:v>
                </c:pt>
                <c:pt idx="33">
                  <c:v>2021-11-22</c:v>
                </c:pt>
                <c:pt idx="34">
                  <c:v>2021-11-29</c:v>
                </c:pt>
                <c:pt idx="35">
                  <c:v>2021-12-07</c:v>
                </c:pt>
                <c:pt idx="36">
                  <c:v>2021-12-13</c:v>
                </c:pt>
              </c:strCache>
            </c:strRef>
          </c:cat>
          <c:val>
            <c:numRef>
              <c:f>'bien puesto Plaza'!$C$4:$C$41</c:f>
              <c:numCache>
                <c:formatCode>General</c:formatCode>
                <c:ptCount val="37"/>
                <c:pt idx="0">
                  <c:v>0.85555555555555551</c:v>
                </c:pt>
                <c:pt idx="1">
                  <c:v>0.87647058823529411</c:v>
                </c:pt>
                <c:pt idx="2">
                  <c:v>0.82862658182598126</c:v>
                </c:pt>
                <c:pt idx="3">
                  <c:v>0.8529411764705882</c:v>
                </c:pt>
                <c:pt idx="4">
                  <c:v>0.82508250825082508</c:v>
                </c:pt>
                <c:pt idx="5">
                  <c:v>0.86684719018486955</c:v>
                </c:pt>
                <c:pt idx="6">
                  <c:v>0.8380281690140845</c:v>
                </c:pt>
                <c:pt idx="7">
                  <c:v>0.79827441782543129</c:v>
                </c:pt>
                <c:pt idx="8">
                  <c:v>0.84057971014492749</c:v>
                </c:pt>
                <c:pt idx="9">
                  <c:v>0.89438839848675911</c:v>
                </c:pt>
                <c:pt idx="10">
                  <c:v>0.82853700977111489</c:v>
                </c:pt>
                <c:pt idx="11">
                  <c:v>0.82159624413145538</c:v>
                </c:pt>
                <c:pt idx="12">
                  <c:v>0.80267335004177109</c:v>
                </c:pt>
                <c:pt idx="13">
                  <c:v>0.77126556016597503</c:v>
                </c:pt>
                <c:pt idx="14">
                  <c:v>0.57281553398058249</c:v>
                </c:pt>
                <c:pt idx="15">
                  <c:v>0.70175438596491224</c:v>
                </c:pt>
                <c:pt idx="16">
                  <c:v>0.76928753327931476</c:v>
                </c:pt>
                <c:pt idx="17">
                  <c:v>0.69426751592356684</c:v>
                </c:pt>
                <c:pt idx="18">
                  <c:v>0.62349330357142851</c:v>
                </c:pt>
                <c:pt idx="19">
                  <c:v>0.75125705716302038</c:v>
                </c:pt>
                <c:pt idx="20">
                  <c:v>0.61403508771929827</c:v>
                </c:pt>
                <c:pt idx="21">
                  <c:v>0.59330143540669855</c:v>
                </c:pt>
                <c:pt idx="22">
                  <c:v>0.69029850746268662</c:v>
                </c:pt>
                <c:pt idx="23">
                  <c:v>0.59386245501799273</c:v>
                </c:pt>
                <c:pt idx="24">
                  <c:v>0.52500000000000002</c:v>
                </c:pt>
                <c:pt idx="25">
                  <c:v>0.49056603773584906</c:v>
                </c:pt>
                <c:pt idx="26">
                  <c:v>0.69230769230769229</c:v>
                </c:pt>
                <c:pt idx="27">
                  <c:v>0.57631578947368423</c:v>
                </c:pt>
                <c:pt idx="28">
                  <c:v>0.64779874213836475</c:v>
                </c:pt>
                <c:pt idx="29">
                  <c:v>0.56000000000000005</c:v>
                </c:pt>
                <c:pt idx="30">
                  <c:v>0.52287581699346408</c:v>
                </c:pt>
                <c:pt idx="31">
                  <c:v>0.45448369565217389</c:v>
                </c:pt>
                <c:pt idx="32">
                  <c:v>0.65724381625441697</c:v>
                </c:pt>
                <c:pt idx="33">
                  <c:v>0.51606611570247929</c:v>
                </c:pt>
                <c:pt idx="34">
                  <c:v>0.5112359550561798</c:v>
                </c:pt>
                <c:pt idx="35">
                  <c:v>0.63636363636363635</c:v>
                </c:pt>
                <c:pt idx="36">
                  <c:v>0.59362934362934361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F9-49CC-B170-1B95577FB541}"/>
            </c:ext>
          </c:extLst>
        </c:ser>
        <c:ser>
          <c:idx val="2"/>
          <c:order val="2"/>
          <c:tx>
            <c:strRef>
              <c:f>'bien puesto Plaza'!$D$3</c:f>
              <c:strCache>
                <c:ptCount val="1"/>
                <c:pt idx="0">
                  <c:v>Suma de Porcentaje tapabocas bien puesto_FirstQuartile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strRef>
              <c:f>'bien puesto Plaza'!$A$4:$A$41</c:f>
              <c:strCache>
                <c:ptCount val="37"/>
                <c:pt idx="0">
                  <c:v>2021-02-19</c:v>
                </c:pt>
                <c:pt idx="1">
                  <c:v>2021-02-23</c:v>
                </c:pt>
                <c:pt idx="2">
                  <c:v>2021-03-04</c:v>
                </c:pt>
                <c:pt idx="3">
                  <c:v>2021-03-10</c:v>
                </c:pt>
                <c:pt idx="4">
                  <c:v>2021-03-29</c:v>
                </c:pt>
                <c:pt idx="5">
                  <c:v>2021-04-06</c:v>
                </c:pt>
                <c:pt idx="6">
                  <c:v>2021-04-15</c:v>
                </c:pt>
                <c:pt idx="7">
                  <c:v>2021-04-20</c:v>
                </c:pt>
                <c:pt idx="8">
                  <c:v>2021-05-04</c:v>
                </c:pt>
                <c:pt idx="9">
                  <c:v>2021-05-21</c:v>
                </c:pt>
                <c:pt idx="10">
                  <c:v>2021-06-01</c:v>
                </c:pt>
                <c:pt idx="11">
                  <c:v>2021-06-08</c:v>
                </c:pt>
                <c:pt idx="12">
                  <c:v>2021-06-15</c:v>
                </c:pt>
                <c:pt idx="13">
                  <c:v>2021-06-21</c:v>
                </c:pt>
                <c:pt idx="14">
                  <c:v>2021-06-30</c:v>
                </c:pt>
                <c:pt idx="15">
                  <c:v>2021-07-06</c:v>
                </c:pt>
                <c:pt idx="16">
                  <c:v>2021-07-12</c:v>
                </c:pt>
                <c:pt idx="17">
                  <c:v>2021-07-19</c:v>
                </c:pt>
                <c:pt idx="18">
                  <c:v>2021-07-28</c:v>
                </c:pt>
                <c:pt idx="19">
                  <c:v>2021-08-03</c:v>
                </c:pt>
                <c:pt idx="20">
                  <c:v>2021-08-17</c:v>
                </c:pt>
                <c:pt idx="21">
                  <c:v>2021-08-30</c:v>
                </c:pt>
                <c:pt idx="22">
                  <c:v>2021-09-06</c:v>
                </c:pt>
                <c:pt idx="23">
                  <c:v>2021-09-13</c:v>
                </c:pt>
                <c:pt idx="24">
                  <c:v>2021-09-20</c:v>
                </c:pt>
                <c:pt idx="25">
                  <c:v>2021-09-27</c:v>
                </c:pt>
                <c:pt idx="26">
                  <c:v>2021-10-05</c:v>
                </c:pt>
                <c:pt idx="27">
                  <c:v>2021-10-13</c:v>
                </c:pt>
                <c:pt idx="28">
                  <c:v>2021-10-19</c:v>
                </c:pt>
                <c:pt idx="29">
                  <c:v>2021-10-26</c:v>
                </c:pt>
                <c:pt idx="30">
                  <c:v>2021-11-02</c:v>
                </c:pt>
                <c:pt idx="31">
                  <c:v>2021-11-09</c:v>
                </c:pt>
                <c:pt idx="32">
                  <c:v>2021-11-17</c:v>
                </c:pt>
                <c:pt idx="33">
                  <c:v>2021-11-22</c:v>
                </c:pt>
                <c:pt idx="34">
                  <c:v>2021-11-29</c:v>
                </c:pt>
                <c:pt idx="35">
                  <c:v>2021-12-07</c:v>
                </c:pt>
                <c:pt idx="36">
                  <c:v>2021-12-13</c:v>
                </c:pt>
              </c:strCache>
            </c:strRef>
          </c:cat>
          <c:val>
            <c:numRef>
              <c:f>'bien puesto Plaza'!$D$4:$D$41</c:f>
              <c:numCache>
                <c:formatCode>General</c:formatCode>
                <c:ptCount val="37"/>
                <c:pt idx="0">
                  <c:v>0.79500000000000004</c:v>
                </c:pt>
                <c:pt idx="1">
                  <c:v>0.87628865979381443</c:v>
                </c:pt>
                <c:pt idx="2">
                  <c:v>0.78434723171565279</c:v>
                </c:pt>
                <c:pt idx="3">
                  <c:v>0.84142394822006472</c:v>
                </c:pt>
                <c:pt idx="4">
                  <c:v>0.81967213114754101</c:v>
                </c:pt>
                <c:pt idx="5">
                  <c:v>0.85164835164835162</c:v>
                </c:pt>
                <c:pt idx="6">
                  <c:v>0.83221476510067116</c:v>
                </c:pt>
                <c:pt idx="7">
                  <c:v>0.77952755905511806</c:v>
                </c:pt>
                <c:pt idx="8">
                  <c:v>0.83565459610027859</c:v>
                </c:pt>
                <c:pt idx="9">
                  <c:v>0.84615384615384615</c:v>
                </c:pt>
                <c:pt idx="10">
                  <c:v>0.78143093465674107</c:v>
                </c:pt>
                <c:pt idx="11">
                  <c:v>0.80246913580246915</c:v>
                </c:pt>
                <c:pt idx="12">
                  <c:v>0.75276752767527677</c:v>
                </c:pt>
                <c:pt idx="13">
                  <c:v>0.73079546423395003</c:v>
                </c:pt>
                <c:pt idx="14">
                  <c:v>0.56774193548387097</c:v>
                </c:pt>
                <c:pt idx="15">
                  <c:v>0.64204545454545459</c:v>
                </c:pt>
                <c:pt idx="16">
                  <c:v>0.65555555555555556</c:v>
                </c:pt>
                <c:pt idx="17">
                  <c:v>0.67464114832535882</c:v>
                </c:pt>
                <c:pt idx="18">
                  <c:v>0.53097345132743368</c:v>
                </c:pt>
                <c:pt idx="19">
                  <c:v>0.54579913757128951</c:v>
                </c:pt>
                <c:pt idx="20">
                  <c:v>0.5572519083969466</c:v>
                </c:pt>
                <c:pt idx="21">
                  <c:v>0.4642857142857143</c:v>
                </c:pt>
                <c:pt idx="22">
                  <c:v>0.5714285714285714</c:v>
                </c:pt>
                <c:pt idx="23">
                  <c:v>0.52080344332855089</c:v>
                </c:pt>
                <c:pt idx="24">
                  <c:v>0.47540983606557374</c:v>
                </c:pt>
                <c:pt idx="25">
                  <c:v>0.44144144144144143</c:v>
                </c:pt>
                <c:pt idx="26">
                  <c:v>0.69230769230769229</c:v>
                </c:pt>
                <c:pt idx="27">
                  <c:v>0.48936170212765956</c:v>
                </c:pt>
                <c:pt idx="28">
                  <c:v>0.57758620689655171</c:v>
                </c:pt>
                <c:pt idx="29">
                  <c:v>0.36936936936936937</c:v>
                </c:pt>
                <c:pt idx="30">
                  <c:v>0.4731182795698925</c:v>
                </c:pt>
                <c:pt idx="31">
                  <c:v>0.34375</c:v>
                </c:pt>
                <c:pt idx="32">
                  <c:v>0.65724381625441697</c:v>
                </c:pt>
                <c:pt idx="33">
                  <c:v>0.43217364258419977</c:v>
                </c:pt>
                <c:pt idx="34">
                  <c:v>0.32743362831858408</c:v>
                </c:pt>
                <c:pt idx="35">
                  <c:v>0.61261261261261257</c:v>
                </c:pt>
                <c:pt idx="36">
                  <c:v>0.47297297297297297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F9-49CC-B170-1B95577FB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2251776"/>
        <c:axId val="1942258432"/>
      </c:areaChart>
      <c:catAx>
        <c:axId val="194225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42258432"/>
        <c:crosses val="autoZero"/>
        <c:auto val="1"/>
        <c:lblAlgn val="ctr"/>
        <c:lblOffset val="100"/>
        <c:noMultiLvlLbl val="0"/>
      </c:catAx>
      <c:valAx>
        <c:axId val="194225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42251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[Base cuadros y gráficos Boletin formato sept 2021_2w.xlsx]bien puesto Centro C!TablaDinámica8</c:name>
    <c:fmtId val="2"/>
  </c:pivotSource>
  <c:chart>
    <c:autoTitleDeleted val="0"/>
    <c:pivotFmts>
      <c:pivotFmt>
        <c:idx val="0"/>
        <c:spPr>
          <a:solidFill>
            <a:schemeClr val="accent3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>
              <a:lumMod val="20000"/>
              <a:lumOff val="80000"/>
            </a:schemeClr>
          </a:solidFill>
          <a:ln w="15875">
            <a:solidFill>
              <a:srgbClr val="00B05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bg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3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>
              <a:lumMod val="20000"/>
              <a:lumOff val="80000"/>
            </a:schemeClr>
          </a:solidFill>
          <a:ln w="15875">
            <a:solidFill>
              <a:srgbClr val="00B05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bg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3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>
              <a:lumMod val="20000"/>
              <a:lumOff val="80000"/>
            </a:schemeClr>
          </a:solidFill>
          <a:ln w="15875">
            <a:solidFill>
              <a:srgbClr val="00B05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bg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areaChart>
        <c:grouping val="standard"/>
        <c:varyColors val="0"/>
        <c:ser>
          <c:idx val="0"/>
          <c:order val="0"/>
          <c:tx>
            <c:strRef>
              <c:f>'bien puesto Centro C'!$B$3</c:f>
              <c:strCache>
                <c:ptCount val="1"/>
                <c:pt idx="0">
                  <c:v>Suma de Porcentaje tapabocas bien puesto_ThirdQuartile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strRef>
              <c:f>'bien puesto Centro C'!$A$4:$A$42</c:f>
              <c:strCache>
                <c:ptCount val="38"/>
                <c:pt idx="0">
                  <c:v>2021-02-19</c:v>
                </c:pt>
                <c:pt idx="1">
                  <c:v>2021-02-23</c:v>
                </c:pt>
                <c:pt idx="2">
                  <c:v>2021-03-04</c:v>
                </c:pt>
                <c:pt idx="3">
                  <c:v>2021-03-10</c:v>
                </c:pt>
                <c:pt idx="4">
                  <c:v>2021-03-29</c:v>
                </c:pt>
                <c:pt idx="5">
                  <c:v>2021-04-06</c:v>
                </c:pt>
                <c:pt idx="6">
                  <c:v>2021-04-15</c:v>
                </c:pt>
                <c:pt idx="7">
                  <c:v>2021-04-20</c:v>
                </c:pt>
                <c:pt idx="8">
                  <c:v>2021-05-04</c:v>
                </c:pt>
                <c:pt idx="9">
                  <c:v>2021-05-21</c:v>
                </c:pt>
                <c:pt idx="10">
                  <c:v>2021-06-01</c:v>
                </c:pt>
                <c:pt idx="11">
                  <c:v>2021-06-08</c:v>
                </c:pt>
                <c:pt idx="12">
                  <c:v>2021-06-15</c:v>
                </c:pt>
                <c:pt idx="13">
                  <c:v>2021-06-21</c:v>
                </c:pt>
                <c:pt idx="14">
                  <c:v>2021-06-29</c:v>
                </c:pt>
                <c:pt idx="15">
                  <c:v>2021-07-06</c:v>
                </c:pt>
                <c:pt idx="16">
                  <c:v>2021-07-12</c:v>
                </c:pt>
                <c:pt idx="17">
                  <c:v>2021-07-19</c:v>
                </c:pt>
                <c:pt idx="18">
                  <c:v>2021-07-28</c:v>
                </c:pt>
                <c:pt idx="19">
                  <c:v>2021-08-03</c:v>
                </c:pt>
                <c:pt idx="20">
                  <c:v>2021-08-12</c:v>
                </c:pt>
                <c:pt idx="21">
                  <c:v>2021-08-17</c:v>
                </c:pt>
                <c:pt idx="22">
                  <c:v>2021-08-30</c:v>
                </c:pt>
                <c:pt idx="23">
                  <c:v>2021-09-06</c:v>
                </c:pt>
                <c:pt idx="24">
                  <c:v>2021-09-13</c:v>
                </c:pt>
                <c:pt idx="25">
                  <c:v>2021-09-20</c:v>
                </c:pt>
                <c:pt idx="26">
                  <c:v>2021-09-27</c:v>
                </c:pt>
                <c:pt idx="27">
                  <c:v>2021-10-06</c:v>
                </c:pt>
                <c:pt idx="28">
                  <c:v>2021-10-12</c:v>
                </c:pt>
                <c:pt idx="29">
                  <c:v>2021-10-19</c:v>
                </c:pt>
                <c:pt idx="30">
                  <c:v>2021-10-26</c:v>
                </c:pt>
                <c:pt idx="31">
                  <c:v>2021-11-02</c:v>
                </c:pt>
                <c:pt idx="32">
                  <c:v>2021-11-09</c:v>
                </c:pt>
                <c:pt idx="33">
                  <c:v>2021-11-17</c:v>
                </c:pt>
                <c:pt idx="34">
                  <c:v>2021-11-23</c:v>
                </c:pt>
                <c:pt idx="35">
                  <c:v>2021-11-29</c:v>
                </c:pt>
                <c:pt idx="36">
                  <c:v>2021-12-07</c:v>
                </c:pt>
                <c:pt idx="37">
                  <c:v>2021-12-13</c:v>
                </c:pt>
              </c:strCache>
            </c:strRef>
          </c:cat>
          <c:val>
            <c:numRef>
              <c:f>'bien puesto Centro C'!$B$4:$B$42</c:f>
              <c:numCache>
                <c:formatCode>General</c:formatCode>
                <c:ptCount val="38"/>
                <c:pt idx="0">
                  <c:v>0.85526315789473684</c:v>
                </c:pt>
                <c:pt idx="1">
                  <c:v>0.92369477911646591</c:v>
                </c:pt>
                <c:pt idx="2">
                  <c:v>0.92265030493984113</c:v>
                </c:pt>
                <c:pt idx="3">
                  <c:v>0.90184049079754602</c:v>
                </c:pt>
                <c:pt idx="4">
                  <c:v>0.93023255813953487</c:v>
                </c:pt>
                <c:pt idx="5">
                  <c:v>0.91987951807228918</c:v>
                </c:pt>
                <c:pt idx="6">
                  <c:v>0.871244635193133</c:v>
                </c:pt>
                <c:pt idx="7">
                  <c:v>0.87730061349693256</c:v>
                </c:pt>
                <c:pt idx="8">
                  <c:v>0.93945720250521925</c:v>
                </c:pt>
                <c:pt idx="9">
                  <c:v>0.88372093023255816</c:v>
                </c:pt>
                <c:pt idx="10">
                  <c:v>0.88709677419354838</c:v>
                </c:pt>
                <c:pt idx="11">
                  <c:v>0.81587301587301586</c:v>
                </c:pt>
                <c:pt idx="12">
                  <c:v>0.88727272727272732</c:v>
                </c:pt>
                <c:pt idx="13">
                  <c:v>0.80165289256198347</c:v>
                </c:pt>
                <c:pt idx="14">
                  <c:v>0.87684729064039413</c:v>
                </c:pt>
                <c:pt idx="15">
                  <c:v>0.7921348314606742</c:v>
                </c:pt>
                <c:pt idx="16">
                  <c:v>0.84435771482403599</c:v>
                </c:pt>
                <c:pt idx="17">
                  <c:v>0.75933609958506221</c:v>
                </c:pt>
                <c:pt idx="18">
                  <c:v>0.86033519553072624</c:v>
                </c:pt>
                <c:pt idx="19">
                  <c:v>0.83893766377842816</c:v>
                </c:pt>
                <c:pt idx="20">
                  <c:v>0.79295154185022021</c:v>
                </c:pt>
                <c:pt idx="21">
                  <c:v>0.83720930232558144</c:v>
                </c:pt>
                <c:pt idx="22">
                  <c:v>0.70631970260223054</c:v>
                </c:pt>
                <c:pt idx="23">
                  <c:v>0.84930867899383644</c:v>
                </c:pt>
                <c:pt idx="24">
                  <c:v>0.74825174825174823</c:v>
                </c:pt>
                <c:pt idx="25">
                  <c:v>0.71168288555108949</c:v>
                </c:pt>
                <c:pt idx="26">
                  <c:v>0.72340425531914898</c:v>
                </c:pt>
                <c:pt idx="27">
                  <c:v>0.73786407766990292</c:v>
                </c:pt>
                <c:pt idx="28">
                  <c:v>0.85532994923857864</c:v>
                </c:pt>
                <c:pt idx="29">
                  <c:v>0.8392857142857143</c:v>
                </c:pt>
                <c:pt idx="30">
                  <c:v>0.89562231759656652</c:v>
                </c:pt>
                <c:pt idx="31">
                  <c:v>0.72900763358778631</c:v>
                </c:pt>
                <c:pt idx="32">
                  <c:v>0.67206672066720663</c:v>
                </c:pt>
                <c:pt idx="33">
                  <c:v>0.76076555023923442</c:v>
                </c:pt>
                <c:pt idx="34">
                  <c:v>0.58139534883720934</c:v>
                </c:pt>
                <c:pt idx="35">
                  <c:v>0.75374732334047112</c:v>
                </c:pt>
                <c:pt idx="36">
                  <c:v>0.69836065573770489</c:v>
                </c:pt>
                <c:pt idx="37">
                  <c:v>0.59880239520958078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DA-4026-A308-1D6908541C7B}"/>
            </c:ext>
          </c:extLst>
        </c:ser>
        <c:ser>
          <c:idx val="1"/>
          <c:order val="1"/>
          <c:tx>
            <c:strRef>
              <c:f>'bien puesto Centro C'!$C$3</c:f>
              <c:strCache>
                <c:ptCount val="1"/>
                <c:pt idx="0">
                  <c:v>Porcentaje tapabocas bien puesto.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15875">
              <a:solidFill>
                <a:srgbClr val="00B050"/>
              </a:solidFill>
            </a:ln>
            <a:effectLst/>
          </c:spPr>
          <c:cat>
            <c:strRef>
              <c:f>'bien puesto Centro C'!$A$4:$A$42</c:f>
              <c:strCache>
                <c:ptCount val="38"/>
                <c:pt idx="0">
                  <c:v>2021-02-19</c:v>
                </c:pt>
                <c:pt idx="1">
                  <c:v>2021-02-23</c:v>
                </c:pt>
                <c:pt idx="2">
                  <c:v>2021-03-04</c:v>
                </c:pt>
                <c:pt idx="3">
                  <c:v>2021-03-10</c:v>
                </c:pt>
                <c:pt idx="4">
                  <c:v>2021-03-29</c:v>
                </c:pt>
                <c:pt idx="5">
                  <c:v>2021-04-06</c:v>
                </c:pt>
                <c:pt idx="6">
                  <c:v>2021-04-15</c:v>
                </c:pt>
                <c:pt idx="7">
                  <c:v>2021-04-20</c:v>
                </c:pt>
                <c:pt idx="8">
                  <c:v>2021-05-04</c:v>
                </c:pt>
                <c:pt idx="9">
                  <c:v>2021-05-21</c:v>
                </c:pt>
                <c:pt idx="10">
                  <c:v>2021-06-01</c:v>
                </c:pt>
                <c:pt idx="11">
                  <c:v>2021-06-08</c:v>
                </c:pt>
                <c:pt idx="12">
                  <c:v>2021-06-15</c:v>
                </c:pt>
                <c:pt idx="13">
                  <c:v>2021-06-21</c:v>
                </c:pt>
                <c:pt idx="14">
                  <c:v>2021-06-29</c:v>
                </c:pt>
                <c:pt idx="15">
                  <c:v>2021-07-06</c:v>
                </c:pt>
                <c:pt idx="16">
                  <c:v>2021-07-12</c:v>
                </c:pt>
                <c:pt idx="17">
                  <c:v>2021-07-19</c:v>
                </c:pt>
                <c:pt idx="18">
                  <c:v>2021-07-28</c:v>
                </c:pt>
                <c:pt idx="19">
                  <c:v>2021-08-03</c:v>
                </c:pt>
                <c:pt idx="20">
                  <c:v>2021-08-12</c:v>
                </c:pt>
                <c:pt idx="21">
                  <c:v>2021-08-17</c:v>
                </c:pt>
                <c:pt idx="22">
                  <c:v>2021-08-30</c:v>
                </c:pt>
                <c:pt idx="23">
                  <c:v>2021-09-06</c:v>
                </c:pt>
                <c:pt idx="24">
                  <c:v>2021-09-13</c:v>
                </c:pt>
                <c:pt idx="25">
                  <c:v>2021-09-20</c:v>
                </c:pt>
                <c:pt idx="26">
                  <c:v>2021-09-27</c:v>
                </c:pt>
                <c:pt idx="27">
                  <c:v>2021-10-06</c:v>
                </c:pt>
                <c:pt idx="28">
                  <c:v>2021-10-12</c:v>
                </c:pt>
                <c:pt idx="29">
                  <c:v>2021-10-19</c:v>
                </c:pt>
                <c:pt idx="30">
                  <c:v>2021-10-26</c:v>
                </c:pt>
                <c:pt idx="31">
                  <c:v>2021-11-02</c:v>
                </c:pt>
                <c:pt idx="32">
                  <c:v>2021-11-09</c:v>
                </c:pt>
                <c:pt idx="33">
                  <c:v>2021-11-17</c:v>
                </c:pt>
                <c:pt idx="34">
                  <c:v>2021-11-23</c:v>
                </c:pt>
                <c:pt idx="35">
                  <c:v>2021-11-29</c:v>
                </c:pt>
                <c:pt idx="36">
                  <c:v>2021-12-07</c:v>
                </c:pt>
                <c:pt idx="37">
                  <c:v>2021-12-13</c:v>
                </c:pt>
              </c:strCache>
            </c:strRef>
          </c:cat>
          <c:val>
            <c:numRef>
              <c:f>'bien puesto Centro C'!$C$4:$C$42</c:f>
              <c:numCache>
                <c:formatCode>General</c:formatCode>
                <c:ptCount val="38"/>
                <c:pt idx="0">
                  <c:v>0.85051546391752575</c:v>
                </c:pt>
                <c:pt idx="1">
                  <c:v>0.90736373165618445</c:v>
                </c:pt>
                <c:pt idx="2">
                  <c:v>0.89645276087705206</c:v>
                </c:pt>
                <c:pt idx="3">
                  <c:v>0.88068181818181823</c:v>
                </c:pt>
                <c:pt idx="4">
                  <c:v>0.90718944980147476</c:v>
                </c:pt>
                <c:pt idx="5">
                  <c:v>0.87369037713742337</c:v>
                </c:pt>
                <c:pt idx="6">
                  <c:v>0.85035656774787216</c:v>
                </c:pt>
                <c:pt idx="7">
                  <c:v>0.87456445993031362</c:v>
                </c:pt>
                <c:pt idx="8">
                  <c:v>0.91891891891891897</c:v>
                </c:pt>
                <c:pt idx="9">
                  <c:v>0.87826944267238882</c:v>
                </c:pt>
                <c:pt idx="10">
                  <c:v>0.85795454545454541</c:v>
                </c:pt>
                <c:pt idx="11">
                  <c:v>0.76095617529880477</c:v>
                </c:pt>
                <c:pt idx="12">
                  <c:v>0.83870967741935487</c:v>
                </c:pt>
                <c:pt idx="13">
                  <c:v>0.78608923884514437</c:v>
                </c:pt>
                <c:pt idx="14">
                  <c:v>0.81987246987246987</c:v>
                </c:pt>
                <c:pt idx="15">
                  <c:v>0.75531914893617025</c:v>
                </c:pt>
                <c:pt idx="16">
                  <c:v>0.81454638384870948</c:v>
                </c:pt>
                <c:pt idx="17">
                  <c:v>0.75213675213675213</c:v>
                </c:pt>
                <c:pt idx="18">
                  <c:v>0.78509316770186333</c:v>
                </c:pt>
                <c:pt idx="19">
                  <c:v>0.67850417652455208</c:v>
                </c:pt>
                <c:pt idx="20">
                  <c:v>0.79295154185022021</c:v>
                </c:pt>
                <c:pt idx="21">
                  <c:v>0.63804723259666951</c:v>
                </c:pt>
                <c:pt idx="22">
                  <c:v>0.69456066945606698</c:v>
                </c:pt>
                <c:pt idx="23">
                  <c:v>0.71859605911330049</c:v>
                </c:pt>
                <c:pt idx="24">
                  <c:v>0.65943799965241578</c:v>
                </c:pt>
                <c:pt idx="25">
                  <c:v>0.65464480874316933</c:v>
                </c:pt>
                <c:pt idx="26">
                  <c:v>0.67647058823529416</c:v>
                </c:pt>
                <c:pt idx="27">
                  <c:v>0.73786407766990292</c:v>
                </c:pt>
                <c:pt idx="28">
                  <c:v>0.68235294117647061</c:v>
                </c:pt>
                <c:pt idx="29">
                  <c:v>0.75</c:v>
                </c:pt>
                <c:pt idx="30">
                  <c:v>0.73107686305111197</c:v>
                </c:pt>
                <c:pt idx="31">
                  <c:v>0.58139534883720934</c:v>
                </c:pt>
                <c:pt idx="32">
                  <c:v>0.63108560497369681</c:v>
                </c:pt>
                <c:pt idx="33">
                  <c:v>0.703125</c:v>
                </c:pt>
                <c:pt idx="34">
                  <c:v>0.5684754521963824</c:v>
                </c:pt>
                <c:pt idx="35">
                  <c:v>0.66714671467146713</c:v>
                </c:pt>
                <c:pt idx="36">
                  <c:v>0.65851033295063144</c:v>
                </c:pt>
                <c:pt idx="37">
                  <c:v>0.53861688387930018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DA-4026-A308-1D6908541C7B}"/>
            </c:ext>
          </c:extLst>
        </c:ser>
        <c:ser>
          <c:idx val="2"/>
          <c:order val="2"/>
          <c:tx>
            <c:strRef>
              <c:f>'bien puesto Centro C'!$D$3</c:f>
              <c:strCache>
                <c:ptCount val="1"/>
                <c:pt idx="0">
                  <c:v>Suma de Porcentaje tapabocas bien puesto_FirstQuartile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strRef>
              <c:f>'bien puesto Centro C'!$A$4:$A$42</c:f>
              <c:strCache>
                <c:ptCount val="38"/>
                <c:pt idx="0">
                  <c:v>2021-02-19</c:v>
                </c:pt>
                <c:pt idx="1">
                  <c:v>2021-02-23</c:v>
                </c:pt>
                <c:pt idx="2">
                  <c:v>2021-03-04</c:v>
                </c:pt>
                <c:pt idx="3">
                  <c:v>2021-03-10</c:v>
                </c:pt>
                <c:pt idx="4">
                  <c:v>2021-03-29</c:v>
                </c:pt>
                <c:pt idx="5">
                  <c:v>2021-04-06</c:v>
                </c:pt>
                <c:pt idx="6">
                  <c:v>2021-04-15</c:v>
                </c:pt>
                <c:pt idx="7">
                  <c:v>2021-04-20</c:v>
                </c:pt>
                <c:pt idx="8">
                  <c:v>2021-05-04</c:v>
                </c:pt>
                <c:pt idx="9">
                  <c:v>2021-05-21</c:v>
                </c:pt>
                <c:pt idx="10">
                  <c:v>2021-06-01</c:v>
                </c:pt>
                <c:pt idx="11">
                  <c:v>2021-06-08</c:v>
                </c:pt>
                <c:pt idx="12">
                  <c:v>2021-06-15</c:v>
                </c:pt>
                <c:pt idx="13">
                  <c:v>2021-06-21</c:v>
                </c:pt>
                <c:pt idx="14">
                  <c:v>2021-06-29</c:v>
                </c:pt>
                <c:pt idx="15">
                  <c:v>2021-07-06</c:v>
                </c:pt>
                <c:pt idx="16">
                  <c:v>2021-07-12</c:v>
                </c:pt>
                <c:pt idx="17">
                  <c:v>2021-07-19</c:v>
                </c:pt>
                <c:pt idx="18">
                  <c:v>2021-07-28</c:v>
                </c:pt>
                <c:pt idx="19">
                  <c:v>2021-08-03</c:v>
                </c:pt>
                <c:pt idx="20">
                  <c:v>2021-08-12</c:v>
                </c:pt>
                <c:pt idx="21">
                  <c:v>2021-08-17</c:v>
                </c:pt>
                <c:pt idx="22">
                  <c:v>2021-08-30</c:v>
                </c:pt>
                <c:pt idx="23">
                  <c:v>2021-09-06</c:v>
                </c:pt>
                <c:pt idx="24">
                  <c:v>2021-09-13</c:v>
                </c:pt>
                <c:pt idx="25">
                  <c:v>2021-09-20</c:v>
                </c:pt>
                <c:pt idx="26">
                  <c:v>2021-09-27</c:v>
                </c:pt>
                <c:pt idx="27">
                  <c:v>2021-10-06</c:v>
                </c:pt>
                <c:pt idx="28">
                  <c:v>2021-10-12</c:v>
                </c:pt>
                <c:pt idx="29">
                  <c:v>2021-10-19</c:v>
                </c:pt>
                <c:pt idx="30">
                  <c:v>2021-10-26</c:v>
                </c:pt>
                <c:pt idx="31">
                  <c:v>2021-11-02</c:v>
                </c:pt>
                <c:pt idx="32">
                  <c:v>2021-11-09</c:v>
                </c:pt>
                <c:pt idx="33">
                  <c:v>2021-11-17</c:v>
                </c:pt>
                <c:pt idx="34">
                  <c:v>2021-11-23</c:v>
                </c:pt>
                <c:pt idx="35">
                  <c:v>2021-11-29</c:v>
                </c:pt>
                <c:pt idx="36">
                  <c:v>2021-12-07</c:v>
                </c:pt>
                <c:pt idx="37">
                  <c:v>2021-12-13</c:v>
                </c:pt>
              </c:strCache>
            </c:strRef>
          </c:cat>
          <c:val>
            <c:numRef>
              <c:f>'bien puesto Centro C'!$D$4:$D$42</c:f>
              <c:numCache>
                <c:formatCode>General</c:formatCode>
                <c:ptCount val="38"/>
                <c:pt idx="0">
                  <c:v>0.81874999999999998</c:v>
                </c:pt>
                <c:pt idx="1">
                  <c:v>0.87765957446808507</c:v>
                </c:pt>
                <c:pt idx="2">
                  <c:v>0.86363326284194009</c:v>
                </c:pt>
                <c:pt idx="3">
                  <c:v>0.8477842003853564</c:v>
                </c:pt>
                <c:pt idx="4">
                  <c:v>0.85950413223140498</c:v>
                </c:pt>
                <c:pt idx="5">
                  <c:v>0.84826615425864693</c:v>
                </c:pt>
                <c:pt idx="6">
                  <c:v>0.84166666666666667</c:v>
                </c:pt>
                <c:pt idx="7">
                  <c:v>0.85892116182572609</c:v>
                </c:pt>
                <c:pt idx="8">
                  <c:v>0.91240875912408759</c:v>
                </c:pt>
                <c:pt idx="9">
                  <c:v>0.87281795511221949</c:v>
                </c:pt>
                <c:pt idx="10">
                  <c:v>0.74208144796380093</c:v>
                </c:pt>
                <c:pt idx="11">
                  <c:v>0.72832369942196529</c:v>
                </c:pt>
                <c:pt idx="12">
                  <c:v>0.82119205298013243</c:v>
                </c:pt>
                <c:pt idx="13">
                  <c:v>0.76470588235294112</c:v>
                </c:pt>
                <c:pt idx="14">
                  <c:v>0.66326530612244894</c:v>
                </c:pt>
                <c:pt idx="15">
                  <c:v>0.67721518987341767</c:v>
                </c:pt>
                <c:pt idx="16">
                  <c:v>0.76681431151629831</c:v>
                </c:pt>
                <c:pt idx="17">
                  <c:v>0.70186335403726707</c:v>
                </c:pt>
                <c:pt idx="18">
                  <c:v>0.71304347826086956</c:v>
                </c:pt>
                <c:pt idx="19">
                  <c:v>0.61340112169987693</c:v>
                </c:pt>
                <c:pt idx="20">
                  <c:v>0.79295154185022021</c:v>
                </c:pt>
                <c:pt idx="21">
                  <c:v>0.62780269058295968</c:v>
                </c:pt>
                <c:pt idx="22">
                  <c:v>0.63218390804597702</c:v>
                </c:pt>
                <c:pt idx="23">
                  <c:v>0.63708271594177635</c:v>
                </c:pt>
                <c:pt idx="24">
                  <c:v>0.48314606741573035</c:v>
                </c:pt>
                <c:pt idx="25">
                  <c:v>0.58277696357813602</c:v>
                </c:pt>
                <c:pt idx="26">
                  <c:v>0.5672268907563025</c:v>
                </c:pt>
                <c:pt idx="27">
                  <c:v>0.73786407766990292</c:v>
                </c:pt>
                <c:pt idx="28">
                  <c:v>0.55968169761273212</c:v>
                </c:pt>
                <c:pt idx="29">
                  <c:v>0.6462585034013606</c:v>
                </c:pt>
                <c:pt idx="30">
                  <c:v>0.32670454545454547</c:v>
                </c:pt>
                <c:pt idx="31">
                  <c:v>0.47560975609756095</c:v>
                </c:pt>
                <c:pt idx="32">
                  <c:v>0.4833971458405848</c:v>
                </c:pt>
                <c:pt idx="33">
                  <c:v>0.63934426229508201</c:v>
                </c:pt>
                <c:pt idx="34">
                  <c:v>0.55555555555555558</c:v>
                </c:pt>
                <c:pt idx="35">
                  <c:v>0.45733788395904434</c:v>
                </c:pt>
                <c:pt idx="36">
                  <c:v>0.62761506276150625</c:v>
                </c:pt>
                <c:pt idx="37">
                  <c:v>0.47843137254901963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DA-4026-A308-1D6908541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2251776"/>
        <c:axId val="1942258432"/>
      </c:areaChart>
      <c:catAx>
        <c:axId val="194225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42258432"/>
        <c:crosses val="autoZero"/>
        <c:auto val="1"/>
        <c:lblAlgn val="ctr"/>
        <c:lblOffset val="100"/>
        <c:noMultiLvlLbl val="0"/>
      </c:catAx>
      <c:valAx>
        <c:axId val="194225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42251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[Base cuadros y gráficos Boletin formato sept 2021_2w.xlsx]bien puesto Calle!TablaDinámica8</c:name>
    <c:fmtId val="1"/>
  </c:pivotSource>
  <c:chart>
    <c:autoTitleDeleted val="0"/>
    <c:pivotFmts>
      <c:pivotFmt>
        <c:idx val="0"/>
        <c:spPr>
          <a:solidFill>
            <a:schemeClr val="accent3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>
              <a:lumMod val="20000"/>
              <a:lumOff val="80000"/>
            </a:schemeClr>
          </a:solidFill>
          <a:ln w="15875">
            <a:solidFill>
              <a:srgbClr val="00B05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bg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3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>
              <a:lumMod val="20000"/>
              <a:lumOff val="80000"/>
            </a:schemeClr>
          </a:solidFill>
          <a:ln w="15875">
            <a:solidFill>
              <a:srgbClr val="00B05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bg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areaChart>
        <c:grouping val="standard"/>
        <c:varyColors val="0"/>
        <c:ser>
          <c:idx val="0"/>
          <c:order val="0"/>
          <c:tx>
            <c:strRef>
              <c:f>'bien puesto Calle'!$B$3</c:f>
              <c:strCache>
                <c:ptCount val="1"/>
                <c:pt idx="0">
                  <c:v>Suma de Porcentaje tapabocas bien puesto_ThirdQuartile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strRef>
              <c:f>'bien puesto Calle'!$A$4:$A$43</c:f>
              <c:strCache>
                <c:ptCount val="39"/>
                <c:pt idx="0">
                  <c:v>2021-02-19</c:v>
                </c:pt>
                <c:pt idx="1">
                  <c:v>2021-02-23</c:v>
                </c:pt>
                <c:pt idx="2">
                  <c:v>2021-03-04</c:v>
                </c:pt>
                <c:pt idx="3">
                  <c:v>2021-03-10</c:v>
                </c:pt>
                <c:pt idx="4">
                  <c:v>2021-03-29</c:v>
                </c:pt>
                <c:pt idx="5">
                  <c:v>2021-04-06</c:v>
                </c:pt>
                <c:pt idx="6">
                  <c:v>2021-04-15</c:v>
                </c:pt>
                <c:pt idx="7">
                  <c:v>2021-04-20</c:v>
                </c:pt>
                <c:pt idx="8">
                  <c:v>2021-05-04</c:v>
                </c:pt>
                <c:pt idx="9">
                  <c:v>2021-05-21</c:v>
                </c:pt>
                <c:pt idx="10">
                  <c:v>2021-06-01</c:v>
                </c:pt>
                <c:pt idx="11">
                  <c:v>2021-06-08</c:v>
                </c:pt>
                <c:pt idx="12">
                  <c:v>2021-06-15</c:v>
                </c:pt>
                <c:pt idx="13">
                  <c:v>2021-06-21</c:v>
                </c:pt>
                <c:pt idx="14">
                  <c:v>2021-06-29</c:v>
                </c:pt>
                <c:pt idx="15">
                  <c:v>2021-07-06</c:v>
                </c:pt>
                <c:pt idx="16">
                  <c:v>2021-07-12</c:v>
                </c:pt>
                <c:pt idx="17">
                  <c:v>2021-07-19</c:v>
                </c:pt>
                <c:pt idx="18">
                  <c:v>2021-07-28</c:v>
                </c:pt>
                <c:pt idx="19">
                  <c:v>2021-08-03</c:v>
                </c:pt>
                <c:pt idx="20">
                  <c:v>2021-08-12</c:v>
                </c:pt>
                <c:pt idx="21">
                  <c:v>2021-08-17</c:v>
                </c:pt>
                <c:pt idx="22">
                  <c:v>2021-08-28</c:v>
                </c:pt>
                <c:pt idx="23">
                  <c:v>2021-08-30</c:v>
                </c:pt>
                <c:pt idx="24">
                  <c:v>2021-09-06</c:v>
                </c:pt>
                <c:pt idx="25">
                  <c:v>2021-09-13</c:v>
                </c:pt>
                <c:pt idx="26">
                  <c:v>2021-09-20</c:v>
                </c:pt>
                <c:pt idx="27">
                  <c:v>2021-09-27</c:v>
                </c:pt>
                <c:pt idx="28">
                  <c:v>2021-10-05</c:v>
                </c:pt>
                <c:pt idx="29">
                  <c:v>2021-10-12</c:v>
                </c:pt>
                <c:pt idx="30">
                  <c:v>2021-10-19</c:v>
                </c:pt>
                <c:pt idx="31">
                  <c:v>2021-10-26</c:v>
                </c:pt>
                <c:pt idx="32">
                  <c:v>2021-11-02</c:v>
                </c:pt>
                <c:pt idx="33">
                  <c:v>2021-11-09</c:v>
                </c:pt>
                <c:pt idx="34">
                  <c:v>2021-11-17</c:v>
                </c:pt>
                <c:pt idx="35">
                  <c:v>2021-11-22</c:v>
                </c:pt>
                <c:pt idx="36">
                  <c:v>2021-11-29</c:v>
                </c:pt>
                <c:pt idx="37">
                  <c:v>2021-12-07</c:v>
                </c:pt>
                <c:pt idx="38">
                  <c:v>2021-12-13</c:v>
                </c:pt>
              </c:strCache>
            </c:strRef>
          </c:cat>
          <c:val>
            <c:numRef>
              <c:f>'bien puesto Calle'!$B$4:$B$43</c:f>
              <c:numCache>
                <c:formatCode>General</c:formatCode>
                <c:ptCount val="39"/>
                <c:pt idx="0">
                  <c:v>0.87387387387387383</c:v>
                </c:pt>
                <c:pt idx="1">
                  <c:v>0.91428571428571426</c:v>
                </c:pt>
                <c:pt idx="2">
                  <c:v>0.876595744680851</c:v>
                </c:pt>
                <c:pt idx="3">
                  <c:v>0.90734265734265729</c:v>
                </c:pt>
                <c:pt idx="4">
                  <c:v>0.89965397923875434</c:v>
                </c:pt>
                <c:pt idx="5">
                  <c:v>0.87572590011614393</c:v>
                </c:pt>
                <c:pt idx="6">
                  <c:v>0.88194765518054163</c:v>
                </c:pt>
                <c:pt idx="7">
                  <c:v>0.88809082483781276</c:v>
                </c:pt>
                <c:pt idx="8">
                  <c:v>0.93283582089552242</c:v>
                </c:pt>
                <c:pt idx="9">
                  <c:v>0.91703056768558955</c:v>
                </c:pt>
                <c:pt idx="10">
                  <c:v>0.82105911330049253</c:v>
                </c:pt>
                <c:pt idx="11">
                  <c:v>0.84682177181463514</c:v>
                </c:pt>
                <c:pt idx="12">
                  <c:v>0.83771929824561409</c:v>
                </c:pt>
                <c:pt idx="13">
                  <c:v>0.80232558139534882</c:v>
                </c:pt>
                <c:pt idx="14">
                  <c:v>0.8204419889502762</c:v>
                </c:pt>
                <c:pt idx="15">
                  <c:v>0.78534031413612571</c:v>
                </c:pt>
                <c:pt idx="16">
                  <c:v>0.82901669153301016</c:v>
                </c:pt>
                <c:pt idx="17">
                  <c:v>0.80895596095747146</c:v>
                </c:pt>
                <c:pt idx="18">
                  <c:v>0.8101983002832861</c:v>
                </c:pt>
                <c:pt idx="19">
                  <c:v>0.72815533980582525</c:v>
                </c:pt>
                <c:pt idx="20">
                  <c:v>0.81443298969072164</c:v>
                </c:pt>
                <c:pt idx="21">
                  <c:v>0.72935779816513757</c:v>
                </c:pt>
                <c:pt idx="22">
                  <c:v>0.76595744680851063</c:v>
                </c:pt>
                <c:pt idx="23">
                  <c:v>0.68387096774193545</c:v>
                </c:pt>
                <c:pt idx="24">
                  <c:v>0.76923076923076927</c:v>
                </c:pt>
                <c:pt idx="25">
                  <c:v>0.70029673590504449</c:v>
                </c:pt>
                <c:pt idx="26">
                  <c:v>0.70499999999999996</c:v>
                </c:pt>
                <c:pt idx="27">
                  <c:v>0.70238095238095233</c:v>
                </c:pt>
                <c:pt idx="28">
                  <c:v>0.71212121212121215</c:v>
                </c:pt>
                <c:pt idx="29">
                  <c:v>0.74647887323943662</c:v>
                </c:pt>
                <c:pt idx="30">
                  <c:v>0.77486910994764402</c:v>
                </c:pt>
                <c:pt idx="31">
                  <c:v>0.7410714285714286</c:v>
                </c:pt>
                <c:pt idx="32">
                  <c:v>0.68645230925032652</c:v>
                </c:pt>
                <c:pt idx="33">
                  <c:v>0.6</c:v>
                </c:pt>
                <c:pt idx="34">
                  <c:v>0.66367713004484308</c:v>
                </c:pt>
                <c:pt idx="35">
                  <c:v>0.71140939597315433</c:v>
                </c:pt>
                <c:pt idx="36">
                  <c:v>0.7183908045977011</c:v>
                </c:pt>
                <c:pt idx="37">
                  <c:v>0.66091954022988508</c:v>
                </c:pt>
                <c:pt idx="38">
                  <c:v>0.56382978723404253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72-4F81-A251-16F87D1F787B}"/>
            </c:ext>
          </c:extLst>
        </c:ser>
        <c:ser>
          <c:idx val="1"/>
          <c:order val="1"/>
          <c:tx>
            <c:strRef>
              <c:f>'bien puesto Calle'!$C$3</c:f>
              <c:strCache>
                <c:ptCount val="1"/>
                <c:pt idx="0">
                  <c:v>Porcentaje tapabocas bien puesto.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15875">
              <a:solidFill>
                <a:srgbClr val="00B050"/>
              </a:solidFill>
            </a:ln>
            <a:effectLst/>
          </c:spPr>
          <c:cat>
            <c:strRef>
              <c:f>'bien puesto Calle'!$A$4:$A$43</c:f>
              <c:strCache>
                <c:ptCount val="39"/>
                <c:pt idx="0">
                  <c:v>2021-02-19</c:v>
                </c:pt>
                <c:pt idx="1">
                  <c:v>2021-02-23</c:v>
                </c:pt>
                <c:pt idx="2">
                  <c:v>2021-03-04</c:v>
                </c:pt>
                <c:pt idx="3">
                  <c:v>2021-03-10</c:v>
                </c:pt>
                <c:pt idx="4">
                  <c:v>2021-03-29</c:v>
                </c:pt>
                <c:pt idx="5">
                  <c:v>2021-04-06</c:v>
                </c:pt>
                <c:pt idx="6">
                  <c:v>2021-04-15</c:v>
                </c:pt>
                <c:pt idx="7">
                  <c:v>2021-04-20</c:v>
                </c:pt>
                <c:pt idx="8">
                  <c:v>2021-05-04</c:v>
                </c:pt>
                <c:pt idx="9">
                  <c:v>2021-05-21</c:v>
                </c:pt>
                <c:pt idx="10">
                  <c:v>2021-06-01</c:v>
                </c:pt>
                <c:pt idx="11">
                  <c:v>2021-06-08</c:v>
                </c:pt>
                <c:pt idx="12">
                  <c:v>2021-06-15</c:v>
                </c:pt>
                <c:pt idx="13">
                  <c:v>2021-06-21</c:v>
                </c:pt>
                <c:pt idx="14">
                  <c:v>2021-06-29</c:v>
                </c:pt>
                <c:pt idx="15">
                  <c:v>2021-07-06</c:v>
                </c:pt>
                <c:pt idx="16">
                  <c:v>2021-07-12</c:v>
                </c:pt>
                <c:pt idx="17">
                  <c:v>2021-07-19</c:v>
                </c:pt>
                <c:pt idx="18">
                  <c:v>2021-07-28</c:v>
                </c:pt>
                <c:pt idx="19">
                  <c:v>2021-08-03</c:v>
                </c:pt>
                <c:pt idx="20">
                  <c:v>2021-08-12</c:v>
                </c:pt>
                <c:pt idx="21">
                  <c:v>2021-08-17</c:v>
                </c:pt>
                <c:pt idx="22">
                  <c:v>2021-08-28</c:v>
                </c:pt>
                <c:pt idx="23">
                  <c:v>2021-08-30</c:v>
                </c:pt>
                <c:pt idx="24">
                  <c:v>2021-09-06</c:v>
                </c:pt>
                <c:pt idx="25">
                  <c:v>2021-09-13</c:v>
                </c:pt>
                <c:pt idx="26">
                  <c:v>2021-09-20</c:v>
                </c:pt>
                <c:pt idx="27">
                  <c:v>2021-09-27</c:v>
                </c:pt>
                <c:pt idx="28">
                  <c:v>2021-10-05</c:v>
                </c:pt>
                <c:pt idx="29">
                  <c:v>2021-10-12</c:v>
                </c:pt>
                <c:pt idx="30">
                  <c:v>2021-10-19</c:v>
                </c:pt>
                <c:pt idx="31">
                  <c:v>2021-10-26</c:v>
                </c:pt>
                <c:pt idx="32">
                  <c:v>2021-11-02</c:v>
                </c:pt>
                <c:pt idx="33">
                  <c:v>2021-11-09</c:v>
                </c:pt>
                <c:pt idx="34">
                  <c:v>2021-11-17</c:v>
                </c:pt>
                <c:pt idx="35">
                  <c:v>2021-11-22</c:v>
                </c:pt>
                <c:pt idx="36">
                  <c:v>2021-11-29</c:v>
                </c:pt>
                <c:pt idx="37">
                  <c:v>2021-12-07</c:v>
                </c:pt>
                <c:pt idx="38">
                  <c:v>2021-12-13</c:v>
                </c:pt>
              </c:strCache>
            </c:strRef>
          </c:cat>
          <c:val>
            <c:numRef>
              <c:f>'bien puesto Calle'!$C$4:$C$43</c:f>
              <c:numCache>
                <c:formatCode>General</c:formatCode>
                <c:ptCount val="39"/>
                <c:pt idx="0">
                  <c:v>0.86826347305389218</c:v>
                </c:pt>
                <c:pt idx="1">
                  <c:v>0.89898989898989901</c:v>
                </c:pt>
                <c:pt idx="2">
                  <c:v>0.85433562071116653</c:v>
                </c:pt>
                <c:pt idx="3">
                  <c:v>0.88233711158375261</c:v>
                </c:pt>
                <c:pt idx="4">
                  <c:v>0.89235306509374346</c:v>
                </c:pt>
                <c:pt idx="5">
                  <c:v>0.83670867633131785</c:v>
                </c:pt>
                <c:pt idx="6">
                  <c:v>0.86183195819170122</c:v>
                </c:pt>
                <c:pt idx="7">
                  <c:v>0.87542871141597256</c:v>
                </c:pt>
                <c:pt idx="8">
                  <c:v>0.90579710144927539</c:v>
                </c:pt>
                <c:pt idx="9">
                  <c:v>0.8889788600017352</c:v>
                </c:pt>
                <c:pt idx="10">
                  <c:v>0.78967391304347823</c:v>
                </c:pt>
                <c:pt idx="11">
                  <c:v>0.79917547151180024</c:v>
                </c:pt>
                <c:pt idx="12">
                  <c:v>0.80991735537190079</c:v>
                </c:pt>
                <c:pt idx="13">
                  <c:v>0.76122448979591839</c:v>
                </c:pt>
                <c:pt idx="14">
                  <c:v>0.7623318385650224</c:v>
                </c:pt>
                <c:pt idx="15">
                  <c:v>0.74</c:v>
                </c:pt>
                <c:pt idx="16">
                  <c:v>0.79466276477146036</c:v>
                </c:pt>
                <c:pt idx="17">
                  <c:v>0.7583333333333333</c:v>
                </c:pt>
                <c:pt idx="18">
                  <c:v>0.69565217391304346</c:v>
                </c:pt>
                <c:pt idx="19">
                  <c:v>0.67553191489361697</c:v>
                </c:pt>
                <c:pt idx="20">
                  <c:v>0.80304982817869419</c:v>
                </c:pt>
                <c:pt idx="21">
                  <c:v>0.64427997513032675</c:v>
                </c:pt>
                <c:pt idx="22">
                  <c:v>0.63636363636363635</c:v>
                </c:pt>
                <c:pt idx="23">
                  <c:v>0.6592619865815742</c:v>
                </c:pt>
                <c:pt idx="24">
                  <c:v>0.71969696969696972</c:v>
                </c:pt>
                <c:pt idx="25">
                  <c:v>0.6223277909738717</c:v>
                </c:pt>
                <c:pt idx="26">
                  <c:v>0.6352301501175619</c:v>
                </c:pt>
                <c:pt idx="27">
                  <c:v>0.64974619289340096</c:v>
                </c:pt>
                <c:pt idx="28">
                  <c:v>0.67075189864305507</c:v>
                </c:pt>
                <c:pt idx="29">
                  <c:v>0.6328125</c:v>
                </c:pt>
                <c:pt idx="30">
                  <c:v>0.75212663426081128</c:v>
                </c:pt>
                <c:pt idx="31">
                  <c:v>0.67204301075268813</c:v>
                </c:pt>
                <c:pt idx="32">
                  <c:v>0.64098057354301574</c:v>
                </c:pt>
                <c:pt idx="33">
                  <c:v>0.59829059829059827</c:v>
                </c:pt>
                <c:pt idx="34">
                  <c:v>0.52631578947368418</c:v>
                </c:pt>
                <c:pt idx="35">
                  <c:v>0.54838709677419351</c:v>
                </c:pt>
                <c:pt idx="36">
                  <c:v>0.60564051434687627</c:v>
                </c:pt>
                <c:pt idx="37">
                  <c:v>0.58964143426294824</c:v>
                </c:pt>
                <c:pt idx="38">
                  <c:v>0.53921568627450978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72-4F81-A251-16F87D1F787B}"/>
            </c:ext>
          </c:extLst>
        </c:ser>
        <c:ser>
          <c:idx val="2"/>
          <c:order val="2"/>
          <c:tx>
            <c:strRef>
              <c:f>'bien puesto Calle'!$D$3</c:f>
              <c:strCache>
                <c:ptCount val="1"/>
                <c:pt idx="0">
                  <c:v>Suma de Porcentaje tapabocas bien puesto_FirstQuartile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strRef>
              <c:f>'bien puesto Calle'!$A$4:$A$43</c:f>
              <c:strCache>
                <c:ptCount val="39"/>
                <c:pt idx="0">
                  <c:v>2021-02-19</c:v>
                </c:pt>
                <c:pt idx="1">
                  <c:v>2021-02-23</c:v>
                </c:pt>
                <c:pt idx="2">
                  <c:v>2021-03-04</c:v>
                </c:pt>
                <c:pt idx="3">
                  <c:v>2021-03-10</c:v>
                </c:pt>
                <c:pt idx="4">
                  <c:v>2021-03-29</c:v>
                </c:pt>
                <c:pt idx="5">
                  <c:v>2021-04-06</c:v>
                </c:pt>
                <c:pt idx="6">
                  <c:v>2021-04-15</c:v>
                </c:pt>
                <c:pt idx="7">
                  <c:v>2021-04-20</c:v>
                </c:pt>
                <c:pt idx="8">
                  <c:v>2021-05-04</c:v>
                </c:pt>
                <c:pt idx="9">
                  <c:v>2021-05-21</c:v>
                </c:pt>
                <c:pt idx="10">
                  <c:v>2021-06-01</c:v>
                </c:pt>
                <c:pt idx="11">
                  <c:v>2021-06-08</c:v>
                </c:pt>
                <c:pt idx="12">
                  <c:v>2021-06-15</c:v>
                </c:pt>
                <c:pt idx="13">
                  <c:v>2021-06-21</c:v>
                </c:pt>
                <c:pt idx="14">
                  <c:v>2021-06-29</c:v>
                </c:pt>
                <c:pt idx="15">
                  <c:v>2021-07-06</c:v>
                </c:pt>
                <c:pt idx="16">
                  <c:v>2021-07-12</c:v>
                </c:pt>
                <c:pt idx="17">
                  <c:v>2021-07-19</c:v>
                </c:pt>
                <c:pt idx="18">
                  <c:v>2021-07-28</c:v>
                </c:pt>
                <c:pt idx="19">
                  <c:v>2021-08-03</c:v>
                </c:pt>
                <c:pt idx="20">
                  <c:v>2021-08-12</c:v>
                </c:pt>
                <c:pt idx="21">
                  <c:v>2021-08-17</c:v>
                </c:pt>
                <c:pt idx="22">
                  <c:v>2021-08-28</c:v>
                </c:pt>
                <c:pt idx="23">
                  <c:v>2021-08-30</c:v>
                </c:pt>
                <c:pt idx="24">
                  <c:v>2021-09-06</c:v>
                </c:pt>
                <c:pt idx="25">
                  <c:v>2021-09-13</c:v>
                </c:pt>
                <c:pt idx="26">
                  <c:v>2021-09-20</c:v>
                </c:pt>
                <c:pt idx="27">
                  <c:v>2021-09-27</c:v>
                </c:pt>
                <c:pt idx="28">
                  <c:v>2021-10-05</c:v>
                </c:pt>
                <c:pt idx="29">
                  <c:v>2021-10-12</c:v>
                </c:pt>
                <c:pt idx="30">
                  <c:v>2021-10-19</c:v>
                </c:pt>
                <c:pt idx="31">
                  <c:v>2021-10-26</c:v>
                </c:pt>
                <c:pt idx="32">
                  <c:v>2021-11-02</c:v>
                </c:pt>
                <c:pt idx="33">
                  <c:v>2021-11-09</c:v>
                </c:pt>
                <c:pt idx="34">
                  <c:v>2021-11-17</c:v>
                </c:pt>
                <c:pt idx="35">
                  <c:v>2021-11-22</c:v>
                </c:pt>
                <c:pt idx="36">
                  <c:v>2021-11-29</c:v>
                </c:pt>
                <c:pt idx="37">
                  <c:v>2021-12-07</c:v>
                </c:pt>
                <c:pt idx="38">
                  <c:v>2021-12-13</c:v>
                </c:pt>
              </c:strCache>
            </c:strRef>
          </c:cat>
          <c:val>
            <c:numRef>
              <c:f>'bien puesto Calle'!$D$4:$D$43</c:f>
              <c:numCache>
                <c:formatCode>General</c:formatCode>
                <c:ptCount val="39"/>
                <c:pt idx="0">
                  <c:v>0.81690140845070425</c:v>
                </c:pt>
                <c:pt idx="1">
                  <c:v>0.86538461538461542</c:v>
                </c:pt>
                <c:pt idx="2">
                  <c:v>0.83378388815941917</c:v>
                </c:pt>
                <c:pt idx="3">
                  <c:v>0.862440872730875</c:v>
                </c:pt>
                <c:pt idx="4">
                  <c:v>0.86455331412103742</c:v>
                </c:pt>
                <c:pt idx="5">
                  <c:v>0.81935123042505587</c:v>
                </c:pt>
                <c:pt idx="6">
                  <c:v>0.83154472818423941</c:v>
                </c:pt>
                <c:pt idx="7">
                  <c:v>0.8016656200472474</c:v>
                </c:pt>
                <c:pt idx="8">
                  <c:v>0.8814589665653495</c:v>
                </c:pt>
                <c:pt idx="9">
                  <c:v>0.86092715231788075</c:v>
                </c:pt>
                <c:pt idx="10">
                  <c:v>0.77122830440587453</c:v>
                </c:pt>
                <c:pt idx="11">
                  <c:v>0.7520818306996262</c:v>
                </c:pt>
                <c:pt idx="12">
                  <c:v>0.76164383561643834</c:v>
                </c:pt>
                <c:pt idx="13">
                  <c:v>0.70742358078602618</c:v>
                </c:pt>
                <c:pt idx="14">
                  <c:v>0.72332015810276684</c:v>
                </c:pt>
                <c:pt idx="15">
                  <c:v>0.63114754098360659</c:v>
                </c:pt>
                <c:pt idx="16">
                  <c:v>0.69940476190476186</c:v>
                </c:pt>
                <c:pt idx="17">
                  <c:v>0.69181186110996151</c:v>
                </c:pt>
                <c:pt idx="18">
                  <c:v>0.56069364161849711</c:v>
                </c:pt>
                <c:pt idx="19">
                  <c:v>0.62666666666666671</c:v>
                </c:pt>
                <c:pt idx="20">
                  <c:v>0.79166666666666663</c:v>
                </c:pt>
                <c:pt idx="21">
                  <c:v>0.61578947368421055</c:v>
                </c:pt>
                <c:pt idx="22">
                  <c:v>0.6224899598393574</c:v>
                </c:pt>
                <c:pt idx="23">
                  <c:v>0.5714285714285714</c:v>
                </c:pt>
                <c:pt idx="24">
                  <c:v>0.6629213483146067</c:v>
                </c:pt>
                <c:pt idx="25">
                  <c:v>0.57058823529411762</c:v>
                </c:pt>
                <c:pt idx="26">
                  <c:v>0.53612167300380231</c:v>
                </c:pt>
                <c:pt idx="27">
                  <c:v>0.59643916913946593</c:v>
                </c:pt>
                <c:pt idx="28">
                  <c:v>0.5535714285714286</c:v>
                </c:pt>
                <c:pt idx="29">
                  <c:v>0.52784503631961255</c:v>
                </c:pt>
                <c:pt idx="30">
                  <c:v>0.70118343195266275</c:v>
                </c:pt>
                <c:pt idx="31">
                  <c:v>0.58823529411764708</c:v>
                </c:pt>
                <c:pt idx="32">
                  <c:v>0.53986339803729888</c:v>
                </c:pt>
                <c:pt idx="33">
                  <c:v>0.52713178294573648</c:v>
                </c:pt>
                <c:pt idx="34">
                  <c:v>0.38202247191011235</c:v>
                </c:pt>
                <c:pt idx="35">
                  <c:v>0.47337278106508873</c:v>
                </c:pt>
                <c:pt idx="36">
                  <c:v>0.51439539347408825</c:v>
                </c:pt>
                <c:pt idx="37">
                  <c:v>0.53968253968253965</c:v>
                </c:pt>
                <c:pt idx="38">
                  <c:v>0.44486692015209123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72-4F81-A251-16F87D1F7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2251776"/>
        <c:axId val="1942258432"/>
      </c:areaChart>
      <c:catAx>
        <c:axId val="194225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42258432"/>
        <c:crosses val="autoZero"/>
        <c:auto val="1"/>
        <c:lblAlgn val="ctr"/>
        <c:lblOffset val="100"/>
        <c:noMultiLvlLbl val="0"/>
      </c:catAx>
      <c:valAx>
        <c:axId val="194225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42251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[Base cuadros y gráficos Boletin formato sept 2021_2w.xlsx]sin tapabocas Centro C!TablaDinámica8</c:name>
    <c:fmtId val="6"/>
  </c:pivotSource>
  <c:chart>
    <c:autoTitleDeleted val="0"/>
    <c:pivotFmts>
      <c:pivotFmt>
        <c:idx val="0"/>
        <c:spPr>
          <a:solidFill>
            <a:schemeClr val="accent3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>
              <a:lumMod val="20000"/>
              <a:lumOff val="80000"/>
            </a:schemeClr>
          </a:solidFill>
          <a:ln w="15875">
            <a:solidFill>
              <a:srgbClr val="00B05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bg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3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>
              <a:lumMod val="20000"/>
              <a:lumOff val="80000"/>
            </a:schemeClr>
          </a:solidFill>
          <a:ln w="15875">
            <a:solidFill>
              <a:srgbClr val="00B05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bg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3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>
              <a:lumMod val="20000"/>
              <a:lumOff val="80000"/>
            </a:schemeClr>
          </a:solidFill>
          <a:ln w="15875">
            <a:solidFill>
              <a:srgbClr val="00B05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bg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3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2">
              <a:lumMod val="20000"/>
              <a:lumOff val="80000"/>
            </a:schemeClr>
          </a:solidFill>
          <a:ln w="15875">
            <a:solidFill>
              <a:srgbClr val="00B05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bg1"/>
          </a:solidFill>
          <a:ln w="25400"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2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3">
              <a:lumMod val="20000"/>
              <a:lumOff val="80000"/>
            </a:schemeClr>
          </a:solidFill>
          <a:ln w="25400">
            <a:solidFill>
              <a:srgbClr val="00B05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bg1"/>
          </a:solidFill>
          <a:ln w="25400"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2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3">
              <a:lumMod val="20000"/>
              <a:lumOff val="80000"/>
            </a:schemeClr>
          </a:solidFill>
          <a:ln w="25400">
            <a:solidFill>
              <a:srgbClr val="00B05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bg1"/>
          </a:solidFill>
          <a:ln w="25400"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2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3">
              <a:lumMod val="20000"/>
              <a:lumOff val="80000"/>
            </a:schemeClr>
          </a:solidFill>
          <a:ln w="25400">
            <a:solidFill>
              <a:srgbClr val="00B05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bg1"/>
          </a:solidFill>
          <a:ln w="25400"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2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3">
              <a:lumMod val="20000"/>
              <a:lumOff val="80000"/>
            </a:schemeClr>
          </a:solidFill>
          <a:ln w="25400">
            <a:solidFill>
              <a:srgbClr val="00B05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bg1"/>
          </a:solidFill>
          <a:ln w="25400"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areaChart>
        <c:grouping val="standard"/>
        <c:varyColors val="0"/>
        <c:ser>
          <c:idx val="0"/>
          <c:order val="0"/>
          <c:tx>
            <c:strRef>
              <c:f>'sin tapabocas Centro C'!$B$3</c:f>
              <c:strCache>
                <c:ptCount val="1"/>
                <c:pt idx="0">
                  <c:v>Suma de Porcentaje sin tapabocas_ThirdQuartile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strRef>
              <c:f>'sin tapabocas Centro C'!$A$4:$A$42</c:f>
              <c:strCache>
                <c:ptCount val="38"/>
                <c:pt idx="0">
                  <c:v>2021-02-19</c:v>
                </c:pt>
                <c:pt idx="1">
                  <c:v>2021-02-23</c:v>
                </c:pt>
                <c:pt idx="2">
                  <c:v>2021-03-04</c:v>
                </c:pt>
                <c:pt idx="3">
                  <c:v>2021-03-10</c:v>
                </c:pt>
                <c:pt idx="4">
                  <c:v>2021-03-29</c:v>
                </c:pt>
                <c:pt idx="5">
                  <c:v>2021-04-06</c:v>
                </c:pt>
                <c:pt idx="6">
                  <c:v>2021-04-15</c:v>
                </c:pt>
                <c:pt idx="7">
                  <c:v>2021-04-20</c:v>
                </c:pt>
                <c:pt idx="8">
                  <c:v>2021-05-04</c:v>
                </c:pt>
                <c:pt idx="9">
                  <c:v>2021-05-21</c:v>
                </c:pt>
                <c:pt idx="10">
                  <c:v>2021-06-01</c:v>
                </c:pt>
                <c:pt idx="11">
                  <c:v>2021-06-08</c:v>
                </c:pt>
                <c:pt idx="12">
                  <c:v>2021-06-15</c:v>
                </c:pt>
                <c:pt idx="13">
                  <c:v>2021-06-21</c:v>
                </c:pt>
                <c:pt idx="14">
                  <c:v>2021-06-29</c:v>
                </c:pt>
                <c:pt idx="15">
                  <c:v>2021-07-06</c:v>
                </c:pt>
                <c:pt idx="16">
                  <c:v>2021-07-12</c:v>
                </c:pt>
                <c:pt idx="17">
                  <c:v>2021-07-19</c:v>
                </c:pt>
                <c:pt idx="18">
                  <c:v>2021-07-28</c:v>
                </c:pt>
                <c:pt idx="19">
                  <c:v>2021-08-03</c:v>
                </c:pt>
                <c:pt idx="20">
                  <c:v>2021-08-12</c:v>
                </c:pt>
                <c:pt idx="21">
                  <c:v>2021-08-17</c:v>
                </c:pt>
                <c:pt idx="22">
                  <c:v>2021-08-30</c:v>
                </c:pt>
                <c:pt idx="23">
                  <c:v>2021-09-06</c:v>
                </c:pt>
                <c:pt idx="24">
                  <c:v>2021-09-13</c:v>
                </c:pt>
                <c:pt idx="25">
                  <c:v>2021-09-20</c:v>
                </c:pt>
                <c:pt idx="26">
                  <c:v>2021-09-27</c:v>
                </c:pt>
                <c:pt idx="27">
                  <c:v>2021-10-06</c:v>
                </c:pt>
                <c:pt idx="28">
                  <c:v>2021-10-12</c:v>
                </c:pt>
                <c:pt idx="29">
                  <c:v>2021-10-19</c:v>
                </c:pt>
                <c:pt idx="30">
                  <c:v>2021-10-26</c:v>
                </c:pt>
                <c:pt idx="31">
                  <c:v>2021-11-02</c:v>
                </c:pt>
                <c:pt idx="32">
                  <c:v>2021-11-09</c:v>
                </c:pt>
                <c:pt idx="33">
                  <c:v>2021-11-17</c:v>
                </c:pt>
                <c:pt idx="34">
                  <c:v>2021-11-23</c:v>
                </c:pt>
                <c:pt idx="35">
                  <c:v>2021-11-29</c:v>
                </c:pt>
                <c:pt idx="36">
                  <c:v>2021-12-07</c:v>
                </c:pt>
                <c:pt idx="37">
                  <c:v>2021-12-13</c:v>
                </c:pt>
              </c:strCache>
            </c:strRef>
          </c:cat>
          <c:val>
            <c:numRef>
              <c:f>'sin tapabocas Centro C'!$B$4:$B$42</c:f>
              <c:numCache>
                <c:formatCode>General</c:formatCode>
                <c:ptCount val="38"/>
                <c:pt idx="0">
                  <c:v>1.0309278350515464E-2</c:v>
                </c:pt>
                <c:pt idx="1">
                  <c:v>5.9523809523809521E-3</c:v>
                </c:pt>
                <c:pt idx="2">
                  <c:v>1.4308615867385223E-2</c:v>
                </c:pt>
                <c:pt idx="3">
                  <c:v>1.1363636363636364E-2</c:v>
                </c:pt>
                <c:pt idx="4">
                  <c:v>9.3023255813953487E-3</c:v>
                </c:pt>
                <c:pt idx="5">
                  <c:v>1.3062437081454895E-2</c:v>
                </c:pt>
                <c:pt idx="6">
                  <c:v>1.5337423312883436E-2</c:v>
                </c:pt>
                <c:pt idx="7">
                  <c:v>1.8404907975460124E-2</c:v>
                </c:pt>
                <c:pt idx="8">
                  <c:v>4.0733197556008143E-3</c:v>
                </c:pt>
                <c:pt idx="9">
                  <c:v>4.6511627906976744E-3</c:v>
                </c:pt>
                <c:pt idx="10">
                  <c:v>0.10859728506787331</c:v>
                </c:pt>
                <c:pt idx="11">
                  <c:v>9.1633466135458169E-2</c:v>
                </c:pt>
                <c:pt idx="12">
                  <c:v>4.72972972972973E-2</c:v>
                </c:pt>
                <c:pt idx="13">
                  <c:v>4.3478260869565216E-2</c:v>
                </c:pt>
                <c:pt idx="14">
                  <c:v>5.1020408163265307E-2</c:v>
                </c:pt>
                <c:pt idx="15">
                  <c:v>3.5608308605341248E-2</c:v>
                </c:pt>
                <c:pt idx="16">
                  <c:v>2.814968814968815E-2</c:v>
                </c:pt>
                <c:pt idx="17">
                  <c:v>3.4188034188034191E-2</c:v>
                </c:pt>
                <c:pt idx="18">
                  <c:v>3.4782608695652174E-2</c:v>
                </c:pt>
                <c:pt idx="19">
                  <c:v>7.4090505767524406E-2</c:v>
                </c:pt>
                <c:pt idx="20">
                  <c:v>3.0837004405286344E-2</c:v>
                </c:pt>
                <c:pt idx="21">
                  <c:v>4.3010752688172046E-2</c:v>
                </c:pt>
                <c:pt idx="22">
                  <c:v>3.313253012048193E-2</c:v>
                </c:pt>
                <c:pt idx="23">
                  <c:v>6.2777826200644996E-2</c:v>
                </c:pt>
                <c:pt idx="24">
                  <c:v>6.0827250608272508E-2</c:v>
                </c:pt>
                <c:pt idx="25">
                  <c:v>6.3733831361969973E-2</c:v>
                </c:pt>
                <c:pt idx="26">
                  <c:v>8.9783281733746126E-2</c:v>
                </c:pt>
                <c:pt idx="27">
                  <c:v>1.9417475728155338E-2</c:v>
                </c:pt>
                <c:pt idx="28">
                  <c:v>0.1095890410958904</c:v>
                </c:pt>
                <c:pt idx="29">
                  <c:v>6.1649659863945577E-2</c:v>
                </c:pt>
                <c:pt idx="30">
                  <c:v>5.1892313694888802E-2</c:v>
                </c:pt>
                <c:pt idx="31">
                  <c:v>7.926829268292683E-2</c:v>
                </c:pt>
                <c:pt idx="32">
                  <c:v>5.8041083369413576E-2</c:v>
                </c:pt>
                <c:pt idx="33">
                  <c:v>0.11475409836065574</c:v>
                </c:pt>
                <c:pt idx="34">
                  <c:v>3.968253968253968E-2</c:v>
                </c:pt>
                <c:pt idx="35">
                  <c:v>9.7826086956521743E-2</c:v>
                </c:pt>
                <c:pt idx="36">
                  <c:v>7.6923076923076927E-2</c:v>
                </c:pt>
                <c:pt idx="37">
                  <c:v>9.8039215686274508E-2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AC-4784-8178-D988DB101304}"/>
            </c:ext>
          </c:extLst>
        </c:ser>
        <c:ser>
          <c:idx val="1"/>
          <c:order val="1"/>
          <c:tx>
            <c:strRef>
              <c:f>'sin tapabocas Centro C'!$C$3</c:f>
              <c:strCache>
                <c:ptCount val="1"/>
                <c:pt idx="0">
                  <c:v>Porcentaje sin tapabocas.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 w="25400">
              <a:solidFill>
                <a:srgbClr val="00B050"/>
              </a:solidFill>
            </a:ln>
            <a:effectLst/>
          </c:spPr>
          <c:cat>
            <c:strRef>
              <c:f>'sin tapabocas Centro C'!$A$4:$A$42</c:f>
              <c:strCache>
                <c:ptCount val="38"/>
                <c:pt idx="0">
                  <c:v>2021-02-19</c:v>
                </c:pt>
                <c:pt idx="1">
                  <c:v>2021-02-23</c:v>
                </c:pt>
                <c:pt idx="2">
                  <c:v>2021-03-04</c:v>
                </c:pt>
                <c:pt idx="3">
                  <c:v>2021-03-10</c:v>
                </c:pt>
                <c:pt idx="4">
                  <c:v>2021-03-29</c:v>
                </c:pt>
                <c:pt idx="5">
                  <c:v>2021-04-06</c:v>
                </c:pt>
                <c:pt idx="6">
                  <c:v>2021-04-15</c:v>
                </c:pt>
                <c:pt idx="7">
                  <c:v>2021-04-20</c:v>
                </c:pt>
                <c:pt idx="8">
                  <c:v>2021-05-04</c:v>
                </c:pt>
                <c:pt idx="9">
                  <c:v>2021-05-21</c:v>
                </c:pt>
                <c:pt idx="10">
                  <c:v>2021-06-01</c:v>
                </c:pt>
                <c:pt idx="11">
                  <c:v>2021-06-08</c:v>
                </c:pt>
                <c:pt idx="12">
                  <c:v>2021-06-15</c:v>
                </c:pt>
                <c:pt idx="13">
                  <c:v>2021-06-21</c:v>
                </c:pt>
                <c:pt idx="14">
                  <c:v>2021-06-29</c:v>
                </c:pt>
                <c:pt idx="15">
                  <c:v>2021-07-06</c:v>
                </c:pt>
                <c:pt idx="16">
                  <c:v>2021-07-12</c:v>
                </c:pt>
                <c:pt idx="17">
                  <c:v>2021-07-19</c:v>
                </c:pt>
                <c:pt idx="18">
                  <c:v>2021-07-28</c:v>
                </c:pt>
                <c:pt idx="19">
                  <c:v>2021-08-03</c:v>
                </c:pt>
                <c:pt idx="20">
                  <c:v>2021-08-12</c:v>
                </c:pt>
                <c:pt idx="21">
                  <c:v>2021-08-17</c:v>
                </c:pt>
                <c:pt idx="22">
                  <c:v>2021-08-30</c:v>
                </c:pt>
                <c:pt idx="23">
                  <c:v>2021-09-06</c:v>
                </c:pt>
                <c:pt idx="24">
                  <c:v>2021-09-13</c:v>
                </c:pt>
                <c:pt idx="25">
                  <c:v>2021-09-20</c:v>
                </c:pt>
                <c:pt idx="26">
                  <c:v>2021-09-27</c:v>
                </c:pt>
                <c:pt idx="27">
                  <c:v>2021-10-06</c:v>
                </c:pt>
                <c:pt idx="28">
                  <c:v>2021-10-12</c:v>
                </c:pt>
                <c:pt idx="29">
                  <c:v>2021-10-19</c:v>
                </c:pt>
                <c:pt idx="30">
                  <c:v>2021-10-26</c:v>
                </c:pt>
                <c:pt idx="31">
                  <c:v>2021-11-02</c:v>
                </c:pt>
                <c:pt idx="32">
                  <c:v>2021-11-09</c:v>
                </c:pt>
                <c:pt idx="33">
                  <c:v>2021-11-17</c:v>
                </c:pt>
                <c:pt idx="34">
                  <c:v>2021-11-23</c:v>
                </c:pt>
                <c:pt idx="35">
                  <c:v>2021-11-29</c:v>
                </c:pt>
                <c:pt idx="36">
                  <c:v>2021-12-07</c:v>
                </c:pt>
                <c:pt idx="37">
                  <c:v>2021-12-13</c:v>
                </c:pt>
              </c:strCache>
            </c:strRef>
          </c:cat>
          <c:val>
            <c:numRef>
              <c:f>'sin tapabocas Centro C'!$C$4:$C$42</c:f>
              <c:numCache>
                <c:formatCode>General</c:formatCode>
                <c:ptCount val="38"/>
                <c:pt idx="0">
                  <c:v>0</c:v>
                </c:pt>
                <c:pt idx="1">
                  <c:v>3.3084381551362683E-3</c:v>
                </c:pt>
                <c:pt idx="2">
                  <c:v>5.6684235025601746E-3</c:v>
                </c:pt>
                <c:pt idx="3">
                  <c:v>3.3557046979865771E-3</c:v>
                </c:pt>
                <c:pt idx="4">
                  <c:v>2.3255813953488372E-3</c:v>
                </c:pt>
                <c:pt idx="5">
                  <c:v>2.9164048835985125E-3</c:v>
                </c:pt>
                <c:pt idx="6">
                  <c:v>1.3845175647750755E-2</c:v>
                </c:pt>
                <c:pt idx="7">
                  <c:v>1.6597510373443983E-2</c:v>
                </c:pt>
                <c:pt idx="8">
                  <c:v>0</c:v>
                </c:pt>
                <c:pt idx="9">
                  <c:v>3.5724641883662935E-3</c:v>
                </c:pt>
                <c:pt idx="10">
                  <c:v>3.9772727272727272E-2</c:v>
                </c:pt>
                <c:pt idx="11">
                  <c:v>5.2631578947368418E-2</c:v>
                </c:pt>
                <c:pt idx="12">
                  <c:v>2.7027027027027029E-2</c:v>
                </c:pt>
                <c:pt idx="13">
                  <c:v>3.0303030303030304E-2</c:v>
                </c:pt>
                <c:pt idx="14">
                  <c:v>2.3305413370559948E-2</c:v>
                </c:pt>
                <c:pt idx="15">
                  <c:v>2.7659574468085105E-2</c:v>
                </c:pt>
                <c:pt idx="16">
                  <c:v>1.2163282069334742E-2</c:v>
                </c:pt>
                <c:pt idx="17">
                  <c:v>2.9045643153526972E-2</c:v>
                </c:pt>
                <c:pt idx="18">
                  <c:v>3.1677018633540374E-2</c:v>
                </c:pt>
                <c:pt idx="19">
                  <c:v>4.0813503043718877E-2</c:v>
                </c:pt>
                <c:pt idx="20">
                  <c:v>3.0837004405286344E-2</c:v>
                </c:pt>
                <c:pt idx="21">
                  <c:v>3.2887385843898512E-2</c:v>
                </c:pt>
                <c:pt idx="22">
                  <c:v>2.0920502092050208E-2</c:v>
                </c:pt>
                <c:pt idx="23">
                  <c:v>2.6636681659170415E-2</c:v>
                </c:pt>
                <c:pt idx="24">
                  <c:v>5.0174710635509934E-2</c:v>
                </c:pt>
                <c:pt idx="25">
                  <c:v>2.8394952008531815E-2</c:v>
                </c:pt>
                <c:pt idx="26">
                  <c:v>8.4112149532710276E-2</c:v>
                </c:pt>
                <c:pt idx="27">
                  <c:v>1.9417475728155338E-2</c:v>
                </c:pt>
                <c:pt idx="28">
                  <c:v>2.3529411764705882E-2</c:v>
                </c:pt>
                <c:pt idx="29">
                  <c:v>2.6785714285714284E-2</c:v>
                </c:pt>
                <c:pt idx="30">
                  <c:v>1.2152053954629063E-2</c:v>
                </c:pt>
                <c:pt idx="31">
                  <c:v>5.9748427672955975E-2</c:v>
                </c:pt>
                <c:pt idx="32">
                  <c:v>5.6130561305613058E-2</c:v>
                </c:pt>
                <c:pt idx="33">
                  <c:v>4.784688995215311E-2</c:v>
                </c:pt>
                <c:pt idx="34">
                  <c:v>2.3717238833517902E-2</c:v>
                </c:pt>
                <c:pt idx="35">
                  <c:v>5.3892889288928894E-2</c:v>
                </c:pt>
                <c:pt idx="36">
                  <c:v>6.3097171048523082E-2</c:v>
                </c:pt>
                <c:pt idx="37">
                  <c:v>6.9977691675472575E-2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AC-4784-8178-D988DB101304}"/>
            </c:ext>
          </c:extLst>
        </c:ser>
        <c:ser>
          <c:idx val="2"/>
          <c:order val="2"/>
          <c:tx>
            <c:strRef>
              <c:f>'sin tapabocas Centro C'!$D$3</c:f>
              <c:strCache>
                <c:ptCount val="1"/>
                <c:pt idx="0">
                  <c:v>Suma de Porcentaje sin tapabocas_FirstQuartile</c:v>
                </c:pt>
              </c:strCache>
            </c:strRef>
          </c:tx>
          <c:spPr>
            <a:solidFill>
              <a:schemeClr val="bg1"/>
            </a:solidFill>
            <a:ln w="25400">
              <a:noFill/>
            </a:ln>
            <a:effectLst/>
          </c:spPr>
          <c:cat>
            <c:strRef>
              <c:f>'sin tapabocas Centro C'!$A$4:$A$42</c:f>
              <c:strCache>
                <c:ptCount val="38"/>
                <c:pt idx="0">
                  <c:v>2021-02-19</c:v>
                </c:pt>
                <c:pt idx="1">
                  <c:v>2021-02-23</c:v>
                </c:pt>
                <c:pt idx="2">
                  <c:v>2021-03-04</c:v>
                </c:pt>
                <c:pt idx="3">
                  <c:v>2021-03-10</c:v>
                </c:pt>
                <c:pt idx="4">
                  <c:v>2021-03-29</c:v>
                </c:pt>
                <c:pt idx="5">
                  <c:v>2021-04-06</c:v>
                </c:pt>
                <c:pt idx="6">
                  <c:v>2021-04-15</c:v>
                </c:pt>
                <c:pt idx="7">
                  <c:v>2021-04-20</c:v>
                </c:pt>
                <c:pt idx="8">
                  <c:v>2021-05-04</c:v>
                </c:pt>
                <c:pt idx="9">
                  <c:v>2021-05-21</c:v>
                </c:pt>
                <c:pt idx="10">
                  <c:v>2021-06-01</c:v>
                </c:pt>
                <c:pt idx="11">
                  <c:v>2021-06-08</c:v>
                </c:pt>
                <c:pt idx="12">
                  <c:v>2021-06-15</c:v>
                </c:pt>
                <c:pt idx="13">
                  <c:v>2021-06-21</c:v>
                </c:pt>
                <c:pt idx="14">
                  <c:v>2021-06-29</c:v>
                </c:pt>
                <c:pt idx="15">
                  <c:v>2021-07-06</c:v>
                </c:pt>
                <c:pt idx="16">
                  <c:v>2021-07-12</c:v>
                </c:pt>
                <c:pt idx="17">
                  <c:v>2021-07-19</c:v>
                </c:pt>
                <c:pt idx="18">
                  <c:v>2021-07-28</c:v>
                </c:pt>
                <c:pt idx="19">
                  <c:v>2021-08-03</c:v>
                </c:pt>
                <c:pt idx="20">
                  <c:v>2021-08-12</c:v>
                </c:pt>
                <c:pt idx="21">
                  <c:v>2021-08-17</c:v>
                </c:pt>
                <c:pt idx="22">
                  <c:v>2021-08-30</c:v>
                </c:pt>
                <c:pt idx="23">
                  <c:v>2021-09-06</c:v>
                </c:pt>
                <c:pt idx="24">
                  <c:v>2021-09-13</c:v>
                </c:pt>
                <c:pt idx="25">
                  <c:v>2021-09-20</c:v>
                </c:pt>
                <c:pt idx="26">
                  <c:v>2021-09-27</c:v>
                </c:pt>
                <c:pt idx="27">
                  <c:v>2021-10-06</c:v>
                </c:pt>
                <c:pt idx="28">
                  <c:v>2021-10-12</c:v>
                </c:pt>
                <c:pt idx="29">
                  <c:v>2021-10-19</c:v>
                </c:pt>
                <c:pt idx="30">
                  <c:v>2021-10-26</c:v>
                </c:pt>
                <c:pt idx="31">
                  <c:v>2021-11-02</c:v>
                </c:pt>
                <c:pt idx="32">
                  <c:v>2021-11-09</c:v>
                </c:pt>
                <c:pt idx="33">
                  <c:v>2021-11-17</c:v>
                </c:pt>
                <c:pt idx="34">
                  <c:v>2021-11-23</c:v>
                </c:pt>
                <c:pt idx="35">
                  <c:v>2021-11-29</c:v>
                </c:pt>
                <c:pt idx="36">
                  <c:v>2021-12-07</c:v>
                </c:pt>
                <c:pt idx="37">
                  <c:v>2021-12-13</c:v>
                </c:pt>
              </c:strCache>
            </c:strRef>
          </c:cat>
          <c:val>
            <c:numRef>
              <c:f>'sin tapabocas Centro C'!$D$4:$D$42</c:f>
              <c:numCache>
                <c:formatCode>General</c:formatCode>
                <c:ptCount val="38"/>
                <c:pt idx="0">
                  <c:v>0</c:v>
                </c:pt>
                <c:pt idx="1">
                  <c:v>2.6595744680851063E-3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1.2422360248447204E-2</c:v>
                </c:pt>
                <c:pt idx="7">
                  <c:v>6.9686411149825784E-3</c:v>
                </c:pt>
                <c:pt idx="8">
                  <c:v>0</c:v>
                </c:pt>
                <c:pt idx="9">
                  <c:v>2.4937655860349127E-3</c:v>
                </c:pt>
                <c:pt idx="10">
                  <c:v>2.6881720430107527E-2</c:v>
                </c:pt>
                <c:pt idx="11">
                  <c:v>1.7341040462427744E-2</c:v>
                </c:pt>
                <c:pt idx="12">
                  <c:v>6.4516129032258064E-3</c:v>
                </c:pt>
                <c:pt idx="13">
                  <c:v>1.6528925619834711E-2</c:v>
                </c:pt>
                <c:pt idx="14">
                  <c:v>1.3513513513513514E-2</c:v>
                </c:pt>
                <c:pt idx="15">
                  <c:v>1.4044943820224719E-2</c:v>
                </c:pt>
                <c:pt idx="16">
                  <c:v>9.6481532651745416E-3</c:v>
                </c:pt>
                <c:pt idx="17">
                  <c:v>1.2944983818770227E-2</c:v>
                </c:pt>
                <c:pt idx="18">
                  <c:v>5.5865921787709499E-3</c:v>
                </c:pt>
                <c:pt idx="19">
                  <c:v>2.2002272907471521E-2</c:v>
                </c:pt>
                <c:pt idx="20">
                  <c:v>3.0837004405286344E-2</c:v>
                </c:pt>
                <c:pt idx="21">
                  <c:v>2.9288702928870293E-2</c:v>
                </c:pt>
                <c:pt idx="22">
                  <c:v>1.6949152542372881E-2</c:v>
                </c:pt>
                <c:pt idx="23">
                  <c:v>5.2051824964710622E-3</c:v>
                </c:pt>
                <c:pt idx="24">
                  <c:v>2.7522935779816515E-2</c:v>
                </c:pt>
                <c:pt idx="25">
                  <c:v>2.0897790804972047E-2</c:v>
                </c:pt>
                <c:pt idx="26">
                  <c:v>7.3298429319371722E-2</c:v>
                </c:pt>
                <c:pt idx="27">
                  <c:v>1.9417475728155338E-2</c:v>
                </c:pt>
                <c:pt idx="28">
                  <c:v>1.015228426395939E-2</c:v>
                </c:pt>
                <c:pt idx="29">
                  <c:v>5.9523809523809521E-3</c:v>
                </c:pt>
                <c:pt idx="30">
                  <c:v>5.7142857142857143E-3</c:v>
                </c:pt>
                <c:pt idx="31">
                  <c:v>4.9618320610687022E-2</c:v>
                </c:pt>
                <c:pt idx="32">
                  <c:v>4.5322335576296939E-2</c:v>
                </c:pt>
                <c:pt idx="33">
                  <c:v>4.6875E-2</c:v>
                </c:pt>
                <c:pt idx="34">
                  <c:v>7.7519379844961239E-3</c:v>
                </c:pt>
                <c:pt idx="35">
                  <c:v>1.284796573875803E-2</c:v>
                </c:pt>
                <c:pt idx="36">
                  <c:v>6.0773480662983423E-2</c:v>
                </c:pt>
                <c:pt idx="37">
                  <c:v>4.1916167664670656E-2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AC-4784-8178-D988DB101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2251776"/>
        <c:axId val="1942258432"/>
      </c:areaChart>
      <c:catAx>
        <c:axId val="194225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42258432"/>
        <c:crosses val="autoZero"/>
        <c:auto val="1"/>
        <c:lblAlgn val="ctr"/>
        <c:lblOffset val="100"/>
        <c:noMultiLvlLbl val="0"/>
      </c:catAx>
      <c:valAx>
        <c:axId val="194225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42251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[Base cuadros y gráficos Boletin formato sept 2021_2w.xlsx]sin tapabocas Calle!TablaDinámica8</c:name>
    <c:fmtId val="5"/>
  </c:pivotSource>
  <c:chart>
    <c:autoTitleDeleted val="0"/>
    <c:pivotFmts>
      <c:pivotFmt>
        <c:idx val="0"/>
        <c:spPr>
          <a:solidFill>
            <a:schemeClr val="accent3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>
              <a:lumMod val="20000"/>
              <a:lumOff val="80000"/>
            </a:schemeClr>
          </a:solidFill>
          <a:ln w="15875">
            <a:solidFill>
              <a:srgbClr val="00B05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bg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3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>
              <a:lumMod val="20000"/>
              <a:lumOff val="80000"/>
            </a:schemeClr>
          </a:solidFill>
          <a:ln w="15875">
            <a:solidFill>
              <a:srgbClr val="00B05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bg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3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>
              <a:lumMod val="20000"/>
              <a:lumOff val="80000"/>
            </a:schemeClr>
          </a:solidFill>
          <a:ln w="15875">
            <a:solidFill>
              <a:srgbClr val="00B05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bg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3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2">
              <a:lumMod val="20000"/>
              <a:lumOff val="80000"/>
            </a:schemeClr>
          </a:solidFill>
          <a:ln w="15875">
            <a:solidFill>
              <a:srgbClr val="00B05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bg1"/>
          </a:solidFill>
          <a:ln w="25400"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2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3">
              <a:lumMod val="20000"/>
              <a:lumOff val="80000"/>
            </a:schemeClr>
          </a:solidFill>
          <a:ln w="25400">
            <a:solidFill>
              <a:srgbClr val="00B05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bg1"/>
          </a:solidFill>
          <a:ln w="25400"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2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3">
              <a:lumMod val="20000"/>
              <a:lumOff val="80000"/>
            </a:schemeClr>
          </a:solidFill>
          <a:ln w="25400">
            <a:solidFill>
              <a:srgbClr val="00B05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bg1"/>
          </a:solidFill>
          <a:ln w="25400"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2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3">
              <a:lumMod val="20000"/>
              <a:lumOff val="80000"/>
            </a:schemeClr>
          </a:solidFill>
          <a:ln w="25400">
            <a:solidFill>
              <a:srgbClr val="00B05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bg1"/>
          </a:solidFill>
          <a:ln w="25400"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areaChart>
        <c:grouping val="standard"/>
        <c:varyColors val="0"/>
        <c:ser>
          <c:idx val="0"/>
          <c:order val="0"/>
          <c:tx>
            <c:strRef>
              <c:f>'sin tapabocas Calle'!$B$3</c:f>
              <c:strCache>
                <c:ptCount val="1"/>
                <c:pt idx="0">
                  <c:v>Suma de Porcentaje sin tapabocas_ThirdQuartile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strRef>
              <c:f>'sin tapabocas Calle'!$A$4:$A$43</c:f>
              <c:strCache>
                <c:ptCount val="39"/>
                <c:pt idx="0">
                  <c:v>2021-02-19</c:v>
                </c:pt>
                <c:pt idx="1">
                  <c:v>2021-02-23</c:v>
                </c:pt>
                <c:pt idx="2">
                  <c:v>2021-03-04</c:v>
                </c:pt>
                <c:pt idx="3">
                  <c:v>2021-03-10</c:v>
                </c:pt>
                <c:pt idx="4">
                  <c:v>2021-03-29</c:v>
                </c:pt>
                <c:pt idx="5">
                  <c:v>2021-04-06</c:v>
                </c:pt>
                <c:pt idx="6">
                  <c:v>2021-04-15</c:v>
                </c:pt>
                <c:pt idx="7">
                  <c:v>2021-04-20</c:v>
                </c:pt>
                <c:pt idx="8">
                  <c:v>2021-05-04</c:v>
                </c:pt>
                <c:pt idx="9">
                  <c:v>2021-05-21</c:v>
                </c:pt>
                <c:pt idx="10">
                  <c:v>2021-06-01</c:v>
                </c:pt>
                <c:pt idx="11">
                  <c:v>2021-06-08</c:v>
                </c:pt>
                <c:pt idx="12">
                  <c:v>2021-06-15</c:v>
                </c:pt>
                <c:pt idx="13">
                  <c:v>2021-06-21</c:v>
                </c:pt>
                <c:pt idx="14">
                  <c:v>2021-06-29</c:v>
                </c:pt>
                <c:pt idx="15">
                  <c:v>2021-07-06</c:v>
                </c:pt>
                <c:pt idx="16">
                  <c:v>2021-07-12</c:v>
                </c:pt>
                <c:pt idx="17">
                  <c:v>2021-07-19</c:v>
                </c:pt>
                <c:pt idx="18">
                  <c:v>2021-07-28</c:v>
                </c:pt>
                <c:pt idx="19">
                  <c:v>2021-08-03</c:v>
                </c:pt>
                <c:pt idx="20">
                  <c:v>2021-08-12</c:v>
                </c:pt>
                <c:pt idx="21">
                  <c:v>2021-08-17</c:v>
                </c:pt>
                <c:pt idx="22">
                  <c:v>2021-08-28</c:v>
                </c:pt>
                <c:pt idx="23">
                  <c:v>2021-08-30</c:v>
                </c:pt>
                <c:pt idx="24">
                  <c:v>2021-09-06</c:v>
                </c:pt>
                <c:pt idx="25">
                  <c:v>2021-09-13</c:v>
                </c:pt>
                <c:pt idx="26">
                  <c:v>2021-09-20</c:v>
                </c:pt>
                <c:pt idx="27">
                  <c:v>2021-09-27</c:v>
                </c:pt>
                <c:pt idx="28">
                  <c:v>2021-10-05</c:v>
                </c:pt>
                <c:pt idx="29">
                  <c:v>2021-10-12</c:v>
                </c:pt>
                <c:pt idx="30">
                  <c:v>2021-10-19</c:v>
                </c:pt>
                <c:pt idx="31">
                  <c:v>2021-10-26</c:v>
                </c:pt>
                <c:pt idx="32">
                  <c:v>2021-11-02</c:v>
                </c:pt>
                <c:pt idx="33">
                  <c:v>2021-11-09</c:v>
                </c:pt>
                <c:pt idx="34">
                  <c:v>2021-11-17</c:v>
                </c:pt>
                <c:pt idx="35">
                  <c:v>2021-11-22</c:v>
                </c:pt>
                <c:pt idx="36">
                  <c:v>2021-11-29</c:v>
                </c:pt>
                <c:pt idx="37">
                  <c:v>2021-12-07</c:v>
                </c:pt>
                <c:pt idx="38">
                  <c:v>2021-12-13</c:v>
                </c:pt>
              </c:strCache>
            </c:strRef>
          </c:cat>
          <c:val>
            <c:numRef>
              <c:f>'sin tapabocas Calle'!$B$4:$B$43</c:f>
              <c:numCache>
                <c:formatCode>General</c:formatCode>
                <c:ptCount val="39"/>
                <c:pt idx="0">
                  <c:v>2.1126760563380281E-2</c:v>
                </c:pt>
                <c:pt idx="1">
                  <c:v>1.1428571428571429E-2</c:v>
                </c:pt>
                <c:pt idx="2">
                  <c:v>1.2601372426699937E-2</c:v>
                </c:pt>
                <c:pt idx="3">
                  <c:v>2.0089335817377835E-2</c:v>
                </c:pt>
                <c:pt idx="4">
                  <c:v>9.9009900990099011E-3</c:v>
                </c:pt>
                <c:pt idx="5">
                  <c:v>1.1466011466011467E-2</c:v>
                </c:pt>
                <c:pt idx="6">
                  <c:v>2.2374827807253236E-2</c:v>
                </c:pt>
                <c:pt idx="7">
                  <c:v>1.0226966896922939E-2</c:v>
                </c:pt>
                <c:pt idx="8">
                  <c:v>1.1204481792717087E-2</c:v>
                </c:pt>
                <c:pt idx="9">
                  <c:v>1.7467248908296942E-2</c:v>
                </c:pt>
                <c:pt idx="10">
                  <c:v>4.4444444444444446E-2</c:v>
                </c:pt>
                <c:pt idx="11">
                  <c:v>3.6468646864686469E-2</c:v>
                </c:pt>
                <c:pt idx="12">
                  <c:v>4.5325779036827198E-2</c:v>
                </c:pt>
                <c:pt idx="13">
                  <c:v>5.5555555555555552E-2</c:v>
                </c:pt>
                <c:pt idx="14">
                  <c:v>5.46875E-2</c:v>
                </c:pt>
                <c:pt idx="15">
                  <c:v>6.8062827225130892E-2</c:v>
                </c:pt>
                <c:pt idx="16">
                  <c:v>5.8470764617691157E-2</c:v>
                </c:pt>
                <c:pt idx="17">
                  <c:v>7.3385518590998039E-2</c:v>
                </c:pt>
                <c:pt idx="18">
                  <c:v>5.6022408963585436E-2</c:v>
                </c:pt>
                <c:pt idx="19">
                  <c:v>5.4621848739495799E-2</c:v>
                </c:pt>
                <c:pt idx="20">
                  <c:v>6.25E-2</c:v>
                </c:pt>
                <c:pt idx="21">
                  <c:v>6.7961165048543687E-2</c:v>
                </c:pt>
                <c:pt idx="22">
                  <c:v>0.12727272727272726</c:v>
                </c:pt>
                <c:pt idx="23">
                  <c:v>6.6666666666666666E-2</c:v>
                </c:pt>
                <c:pt idx="24">
                  <c:v>4.6666666666666669E-2</c:v>
                </c:pt>
                <c:pt idx="25">
                  <c:v>9.0909090909090912E-2</c:v>
                </c:pt>
                <c:pt idx="26">
                  <c:v>0.1</c:v>
                </c:pt>
                <c:pt idx="27">
                  <c:v>0.116751269035533</c:v>
                </c:pt>
                <c:pt idx="28">
                  <c:v>7.6433121019108277E-2</c:v>
                </c:pt>
                <c:pt idx="29">
                  <c:v>0.11380145278450363</c:v>
                </c:pt>
                <c:pt idx="30">
                  <c:v>5.921052631578947E-2</c:v>
                </c:pt>
                <c:pt idx="31">
                  <c:v>0.10784313725490197</c:v>
                </c:pt>
                <c:pt idx="32">
                  <c:v>8.6471891442813614E-2</c:v>
                </c:pt>
                <c:pt idx="33">
                  <c:v>6.3157894736842107E-2</c:v>
                </c:pt>
                <c:pt idx="34">
                  <c:v>0.12280701754385964</c:v>
                </c:pt>
                <c:pt idx="35">
                  <c:v>9.6774193548387094E-2</c:v>
                </c:pt>
                <c:pt idx="36">
                  <c:v>0.10294117647058823</c:v>
                </c:pt>
                <c:pt idx="37">
                  <c:v>0.1453287197231834</c:v>
                </c:pt>
                <c:pt idx="38">
                  <c:v>0.10266159695817491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3B-4CFD-A33A-0F21E125FCB9}"/>
            </c:ext>
          </c:extLst>
        </c:ser>
        <c:ser>
          <c:idx val="1"/>
          <c:order val="1"/>
          <c:tx>
            <c:strRef>
              <c:f>'sin tapabocas Calle'!$C$3</c:f>
              <c:strCache>
                <c:ptCount val="1"/>
                <c:pt idx="0">
                  <c:v>Porcentaje sin tapabocas.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 w="25400">
              <a:solidFill>
                <a:srgbClr val="00B050"/>
              </a:solidFill>
            </a:ln>
            <a:effectLst/>
          </c:spPr>
          <c:cat>
            <c:strRef>
              <c:f>'sin tapabocas Calle'!$A$4:$A$43</c:f>
              <c:strCache>
                <c:ptCount val="39"/>
                <c:pt idx="0">
                  <c:v>2021-02-19</c:v>
                </c:pt>
                <c:pt idx="1">
                  <c:v>2021-02-23</c:v>
                </c:pt>
                <c:pt idx="2">
                  <c:v>2021-03-04</c:v>
                </c:pt>
                <c:pt idx="3">
                  <c:v>2021-03-10</c:v>
                </c:pt>
                <c:pt idx="4">
                  <c:v>2021-03-29</c:v>
                </c:pt>
                <c:pt idx="5">
                  <c:v>2021-04-06</c:v>
                </c:pt>
                <c:pt idx="6">
                  <c:v>2021-04-15</c:v>
                </c:pt>
                <c:pt idx="7">
                  <c:v>2021-04-20</c:v>
                </c:pt>
                <c:pt idx="8">
                  <c:v>2021-05-04</c:v>
                </c:pt>
                <c:pt idx="9">
                  <c:v>2021-05-21</c:v>
                </c:pt>
                <c:pt idx="10">
                  <c:v>2021-06-01</c:v>
                </c:pt>
                <c:pt idx="11">
                  <c:v>2021-06-08</c:v>
                </c:pt>
                <c:pt idx="12">
                  <c:v>2021-06-15</c:v>
                </c:pt>
                <c:pt idx="13">
                  <c:v>2021-06-21</c:v>
                </c:pt>
                <c:pt idx="14">
                  <c:v>2021-06-29</c:v>
                </c:pt>
                <c:pt idx="15">
                  <c:v>2021-07-06</c:v>
                </c:pt>
                <c:pt idx="16">
                  <c:v>2021-07-12</c:v>
                </c:pt>
                <c:pt idx="17">
                  <c:v>2021-07-19</c:v>
                </c:pt>
                <c:pt idx="18">
                  <c:v>2021-07-28</c:v>
                </c:pt>
                <c:pt idx="19">
                  <c:v>2021-08-03</c:v>
                </c:pt>
                <c:pt idx="20">
                  <c:v>2021-08-12</c:v>
                </c:pt>
                <c:pt idx="21">
                  <c:v>2021-08-17</c:v>
                </c:pt>
                <c:pt idx="22">
                  <c:v>2021-08-28</c:v>
                </c:pt>
                <c:pt idx="23">
                  <c:v>2021-08-30</c:v>
                </c:pt>
                <c:pt idx="24">
                  <c:v>2021-09-06</c:v>
                </c:pt>
                <c:pt idx="25">
                  <c:v>2021-09-13</c:v>
                </c:pt>
                <c:pt idx="26">
                  <c:v>2021-09-20</c:v>
                </c:pt>
                <c:pt idx="27">
                  <c:v>2021-09-27</c:v>
                </c:pt>
                <c:pt idx="28">
                  <c:v>2021-10-05</c:v>
                </c:pt>
                <c:pt idx="29">
                  <c:v>2021-10-12</c:v>
                </c:pt>
                <c:pt idx="30">
                  <c:v>2021-10-19</c:v>
                </c:pt>
                <c:pt idx="31">
                  <c:v>2021-10-26</c:v>
                </c:pt>
                <c:pt idx="32">
                  <c:v>2021-11-02</c:v>
                </c:pt>
                <c:pt idx="33">
                  <c:v>2021-11-09</c:v>
                </c:pt>
                <c:pt idx="34">
                  <c:v>2021-11-17</c:v>
                </c:pt>
                <c:pt idx="35">
                  <c:v>2021-11-22</c:v>
                </c:pt>
                <c:pt idx="36">
                  <c:v>2021-11-29</c:v>
                </c:pt>
                <c:pt idx="37">
                  <c:v>2021-12-07</c:v>
                </c:pt>
                <c:pt idx="38">
                  <c:v>2021-12-13</c:v>
                </c:pt>
              </c:strCache>
            </c:strRef>
          </c:cat>
          <c:val>
            <c:numRef>
              <c:f>'sin tapabocas Calle'!$C$4:$C$43</c:f>
              <c:numCache>
                <c:formatCode>General</c:formatCode>
                <c:ptCount val="39"/>
                <c:pt idx="0">
                  <c:v>9.0090090090090089E-3</c:v>
                </c:pt>
                <c:pt idx="1">
                  <c:v>4.7961906514538098E-3</c:v>
                </c:pt>
                <c:pt idx="2">
                  <c:v>1.0319148936170213E-2</c:v>
                </c:pt>
                <c:pt idx="3">
                  <c:v>8.1644894694748067E-3</c:v>
                </c:pt>
                <c:pt idx="4">
                  <c:v>4.9011298026584767E-3</c:v>
                </c:pt>
                <c:pt idx="5">
                  <c:v>1.0424392626494691E-2</c:v>
                </c:pt>
                <c:pt idx="6">
                  <c:v>1.5139646504208622E-2</c:v>
                </c:pt>
                <c:pt idx="7">
                  <c:v>5.3214655125483155E-3</c:v>
                </c:pt>
                <c:pt idx="8">
                  <c:v>3.7313432835820895E-3</c:v>
                </c:pt>
                <c:pt idx="9">
                  <c:v>1.701177014951271E-2</c:v>
                </c:pt>
                <c:pt idx="10">
                  <c:v>3.5176095754757594E-2</c:v>
                </c:pt>
                <c:pt idx="11">
                  <c:v>2.1117196544661144E-2</c:v>
                </c:pt>
                <c:pt idx="12">
                  <c:v>3.287671232876712E-2</c:v>
                </c:pt>
                <c:pt idx="13">
                  <c:v>3.2520325203252036E-2</c:v>
                </c:pt>
                <c:pt idx="14">
                  <c:v>3.1390134529147982E-2</c:v>
                </c:pt>
                <c:pt idx="15">
                  <c:v>4.2424242424242427E-2</c:v>
                </c:pt>
                <c:pt idx="16">
                  <c:v>3.3947583947583945E-2</c:v>
                </c:pt>
                <c:pt idx="17">
                  <c:v>4.9952482775005941E-2</c:v>
                </c:pt>
                <c:pt idx="18">
                  <c:v>2.9629629629629631E-2</c:v>
                </c:pt>
                <c:pt idx="19">
                  <c:v>3.3473807745652409E-2</c:v>
                </c:pt>
                <c:pt idx="20">
                  <c:v>4.1559278350515462E-2</c:v>
                </c:pt>
                <c:pt idx="21">
                  <c:v>5.3740756850804698E-2</c:v>
                </c:pt>
                <c:pt idx="22">
                  <c:v>0.11244979919678715</c:v>
                </c:pt>
                <c:pt idx="23">
                  <c:v>4.5423284755198953E-2</c:v>
                </c:pt>
                <c:pt idx="24">
                  <c:v>2.9702970297029702E-2</c:v>
                </c:pt>
                <c:pt idx="25">
                  <c:v>6.2857142857142861E-2</c:v>
                </c:pt>
                <c:pt idx="26">
                  <c:v>7.5541125541125548E-2</c:v>
                </c:pt>
                <c:pt idx="27">
                  <c:v>6.4864864864864868E-2</c:v>
                </c:pt>
                <c:pt idx="28">
                  <c:v>2.333469000135667E-2</c:v>
                </c:pt>
                <c:pt idx="29">
                  <c:v>6.7567567567567571E-2</c:v>
                </c:pt>
                <c:pt idx="30">
                  <c:v>5.3137254901960786E-2</c:v>
                </c:pt>
                <c:pt idx="31">
                  <c:v>6.273062730627306E-2</c:v>
                </c:pt>
                <c:pt idx="32">
                  <c:v>8.0394260837574338E-2</c:v>
                </c:pt>
                <c:pt idx="33">
                  <c:v>4.9861878453038674E-2</c:v>
                </c:pt>
                <c:pt idx="34">
                  <c:v>0.10762331838565023</c:v>
                </c:pt>
                <c:pt idx="35">
                  <c:v>5.5555555555555552E-2</c:v>
                </c:pt>
                <c:pt idx="36">
                  <c:v>7.7785017051424266E-2</c:v>
                </c:pt>
                <c:pt idx="37">
                  <c:v>0.13025210084033614</c:v>
                </c:pt>
                <c:pt idx="38">
                  <c:v>6.6091954022988508E-2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3B-4CFD-A33A-0F21E125FCB9}"/>
            </c:ext>
          </c:extLst>
        </c:ser>
        <c:ser>
          <c:idx val="2"/>
          <c:order val="2"/>
          <c:tx>
            <c:strRef>
              <c:f>'sin tapabocas Calle'!$D$3</c:f>
              <c:strCache>
                <c:ptCount val="1"/>
                <c:pt idx="0">
                  <c:v>Suma de Porcentaje sin tapabocas_FirstQuartile</c:v>
                </c:pt>
              </c:strCache>
            </c:strRef>
          </c:tx>
          <c:spPr>
            <a:solidFill>
              <a:schemeClr val="bg1"/>
            </a:solidFill>
            <a:ln w="25400">
              <a:noFill/>
            </a:ln>
            <a:effectLst/>
          </c:spPr>
          <c:cat>
            <c:strRef>
              <c:f>'sin tapabocas Calle'!$A$4:$A$43</c:f>
              <c:strCache>
                <c:ptCount val="39"/>
                <c:pt idx="0">
                  <c:v>2021-02-19</c:v>
                </c:pt>
                <c:pt idx="1">
                  <c:v>2021-02-23</c:v>
                </c:pt>
                <c:pt idx="2">
                  <c:v>2021-03-04</c:v>
                </c:pt>
                <c:pt idx="3">
                  <c:v>2021-03-10</c:v>
                </c:pt>
                <c:pt idx="4">
                  <c:v>2021-03-29</c:v>
                </c:pt>
                <c:pt idx="5">
                  <c:v>2021-04-06</c:v>
                </c:pt>
                <c:pt idx="6">
                  <c:v>2021-04-15</c:v>
                </c:pt>
                <c:pt idx="7">
                  <c:v>2021-04-20</c:v>
                </c:pt>
                <c:pt idx="8">
                  <c:v>2021-05-04</c:v>
                </c:pt>
                <c:pt idx="9">
                  <c:v>2021-05-21</c:v>
                </c:pt>
                <c:pt idx="10">
                  <c:v>2021-06-01</c:v>
                </c:pt>
                <c:pt idx="11">
                  <c:v>2021-06-08</c:v>
                </c:pt>
                <c:pt idx="12">
                  <c:v>2021-06-15</c:v>
                </c:pt>
                <c:pt idx="13">
                  <c:v>2021-06-21</c:v>
                </c:pt>
                <c:pt idx="14">
                  <c:v>2021-06-29</c:v>
                </c:pt>
                <c:pt idx="15">
                  <c:v>2021-07-06</c:v>
                </c:pt>
                <c:pt idx="16">
                  <c:v>2021-07-12</c:v>
                </c:pt>
                <c:pt idx="17">
                  <c:v>2021-07-19</c:v>
                </c:pt>
                <c:pt idx="18">
                  <c:v>2021-07-28</c:v>
                </c:pt>
                <c:pt idx="19">
                  <c:v>2021-08-03</c:v>
                </c:pt>
                <c:pt idx="20">
                  <c:v>2021-08-12</c:v>
                </c:pt>
                <c:pt idx="21">
                  <c:v>2021-08-17</c:v>
                </c:pt>
                <c:pt idx="22">
                  <c:v>2021-08-28</c:v>
                </c:pt>
                <c:pt idx="23">
                  <c:v>2021-08-30</c:v>
                </c:pt>
                <c:pt idx="24">
                  <c:v>2021-09-06</c:v>
                </c:pt>
                <c:pt idx="25">
                  <c:v>2021-09-13</c:v>
                </c:pt>
                <c:pt idx="26">
                  <c:v>2021-09-20</c:v>
                </c:pt>
                <c:pt idx="27">
                  <c:v>2021-09-27</c:v>
                </c:pt>
                <c:pt idx="28">
                  <c:v>2021-10-05</c:v>
                </c:pt>
                <c:pt idx="29">
                  <c:v>2021-10-12</c:v>
                </c:pt>
                <c:pt idx="30">
                  <c:v>2021-10-19</c:v>
                </c:pt>
                <c:pt idx="31">
                  <c:v>2021-10-26</c:v>
                </c:pt>
                <c:pt idx="32">
                  <c:v>2021-11-02</c:v>
                </c:pt>
                <c:pt idx="33">
                  <c:v>2021-11-09</c:v>
                </c:pt>
                <c:pt idx="34">
                  <c:v>2021-11-17</c:v>
                </c:pt>
                <c:pt idx="35">
                  <c:v>2021-11-22</c:v>
                </c:pt>
                <c:pt idx="36">
                  <c:v>2021-11-29</c:v>
                </c:pt>
                <c:pt idx="37">
                  <c:v>2021-12-07</c:v>
                </c:pt>
                <c:pt idx="38">
                  <c:v>2021-12-13</c:v>
                </c:pt>
              </c:strCache>
            </c:strRef>
          </c:cat>
          <c:val>
            <c:numRef>
              <c:f>'sin tapabocas Calle'!$D$4:$D$43</c:f>
              <c:numCache>
                <c:formatCode>General</c:formatCode>
                <c:ptCount val="39"/>
                <c:pt idx="0">
                  <c:v>0</c:v>
                </c:pt>
                <c:pt idx="1">
                  <c:v>3.1746031746031746E-3</c:v>
                </c:pt>
                <c:pt idx="2">
                  <c:v>5.870085734146907E-3</c:v>
                </c:pt>
                <c:pt idx="3">
                  <c:v>4.7021613073273587E-3</c:v>
                </c:pt>
                <c:pt idx="4">
                  <c:v>0</c:v>
                </c:pt>
                <c:pt idx="5">
                  <c:v>7.0412311265969805E-3</c:v>
                </c:pt>
                <c:pt idx="6">
                  <c:v>9.4101009002148552E-3</c:v>
                </c:pt>
                <c:pt idx="7">
                  <c:v>2.136752136752137E-3</c:v>
                </c:pt>
                <c:pt idx="8">
                  <c:v>3.2154340836012861E-3</c:v>
                </c:pt>
                <c:pt idx="9">
                  <c:v>1.6556291390728478E-2</c:v>
                </c:pt>
                <c:pt idx="10">
                  <c:v>8.9285714285714281E-3</c:v>
                </c:pt>
                <c:pt idx="11">
                  <c:v>1.7621487346685297E-2</c:v>
                </c:pt>
                <c:pt idx="12">
                  <c:v>1.1019283746556474E-2</c:v>
                </c:pt>
                <c:pt idx="13">
                  <c:v>1.5686274509803921E-2</c:v>
                </c:pt>
                <c:pt idx="14">
                  <c:v>1.9337016574585635E-2</c:v>
                </c:pt>
                <c:pt idx="15">
                  <c:v>2.6315789473684209E-2</c:v>
                </c:pt>
                <c:pt idx="16">
                  <c:v>1.7331932773109245E-2</c:v>
                </c:pt>
                <c:pt idx="17">
                  <c:v>1.467422502870264E-2</c:v>
                </c:pt>
                <c:pt idx="18">
                  <c:v>2.2140221402214021E-2</c:v>
                </c:pt>
                <c:pt idx="19">
                  <c:v>0.02</c:v>
                </c:pt>
                <c:pt idx="20">
                  <c:v>2.0618556701030927E-2</c:v>
                </c:pt>
                <c:pt idx="21">
                  <c:v>3.3519553072625698E-2</c:v>
                </c:pt>
                <c:pt idx="22">
                  <c:v>9.5744680851063829E-2</c:v>
                </c:pt>
                <c:pt idx="23">
                  <c:v>3.1674208144796379E-2</c:v>
                </c:pt>
                <c:pt idx="24">
                  <c:v>1.9230769230769232E-2</c:v>
                </c:pt>
                <c:pt idx="25">
                  <c:v>4.7619047619047616E-2</c:v>
                </c:pt>
                <c:pt idx="26">
                  <c:v>2.75E-2</c:v>
                </c:pt>
                <c:pt idx="27">
                  <c:v>4.7477744807121663E-2</c:v>
                </c:pt>
                <c:pt idx="28">
                  <c:v>2.0202020202020204E-2</c:v>
                </c:pt>
                <c:pt idx="29">
                  <c:v>2.7210884353741496E-2</c:v>
                </c:pt>
                <c:pt idx="30">
                  <c:v>4.2857142857142858E-2</c:v>
                </c:pt>
                <c:pt idx="31">
                  <c:v>2.6785714285714284E-2</c:v>
                </c:pt>
                <c:pt idx="32">
                  <c:v>6.1697880026618496E-2</c:v>
                </c:pt>
                <c:pt idx="33">
                  <c:v>1.7094017094017096E-2</c:v>
                </c:pt>
                <c:pt idx="34">
                  <c:v>6.8249258160237386E-2</c:v>
                </c:pt>
                <c:pt idx="35">
                  <c:v>4.3701799485861184E-2</c:v>
                </c:pt>
                <c:pt idx="36">
                  <c:v>4.4354838709677422E-2</c:v>
                </c:pt>
                <c:pt idx="37">
                  <c:v>0.10778443113772455</c:v>
                </c:pt>
                <c:pt idx="38">
                  <c:v>3.9215686274509803E-2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3B-4CFD-A33A-0F21E125F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2251776"/>
        <c:axId val="1942258432"/>
      </c:areaChart>
      <c:catAx>
        <c:axId val="194225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42258432"/>
        <c:crosses val="autoZero"/>
        <c:auto val="1"/>
        <c:lblAlgn val="ctr"/>
        <c:lblOffset val="100"/>
        <c:noMultiLvlLbl val="0"/>
      </c:catAx>
      <c:valAx>
        <c:axId val="194225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42251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532502187226597"/>
          <c:y val="0.11391643670021108"/>
          <c:w val="0.72570610547140557"/>
          <c:h val="0.7546578556963332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016-4FF0-805B-698785D52DEF}"/>
              </c:ext>
            </c:extLst>
          </c:dPt>
          <c:dPt>
            <c:idx val="1"/>
            <c:bubble3D val="0"/>
            <c:spPr>
              <a:solidFill>
                <a:srgbClr val="8064A2">
                  <a:lumMod val="20000"/>
                  <a:lumOff val="8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016-4FF0-805B-698785D52DEF}"/>
              </c:ext>
            </c:extLst>
          </c:dPt>
          <c:dLbls>
            <c:dLbl>
              <c:idx val="0"/>
              <c:layout>
                <c:manualLayout>
                  <c:x val="1.2467042088473629E-2"/>
                  <c:y val="-1.6939671673165586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16-4FF0-805B-698785D52DEF}"/>
                </c:ext>
              </c:extLst>
            </c:dLbl>
            <c:dLbl>
              <c:idx val="1"/>
              <c:layout>
                <c:manualLayout>
                  <c:x val="-1.0808344958420165E-2"/>
                  <c:y val="-2.101185565152519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16-4FF0-805B-698785D52D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'Cuadros generales'!$B$14:$B$15</c:f>
              <c:strCache>
                <c:ptCount val="2"/>
                <c:pt idx="0">
                  <c:v>Con tapabocas </c:v>
                </c:pt>
                <c:pt idx="1">
                  <c:v>Sin tapabocas</c:v>
                </c:pt>
              </c:strCache>
            </c:strRef>
          </c:cat>
          <c:val>
            <c:numRef>
              <c:f>'Cuadros generales'!$C$14:$C$15</c:f>
              <c:numCache>
                <c:formatCode>#,##0</c:formatCode>
                <c:ptCount val="2"/>
                <c:pt idx="0">
                  <c:v>234481</c:v>
                </c:pt>
                <c:pt idx="1">
                  <c:v>11122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16-4FF0-805B-698785D52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rgbClr val="00206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400">
                <a:latin typeface="Century Gothic" panose="020B0502020202020204" pitchFamily="34" charset="0"/>
              </a:rPr>
              <a:t>Compartivo vendedores informales por localidad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'Cuadros generales'!$L$54</c:f>
              <c:strCache>
                <c:ptCount val="1"/>
                <c:pt idx="0">
                  <c:v>% con tapabocas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'Cuadros generales'!$K$55:$K$73</c:f>
              <c:strCache>
                <c:ptCount val="19"/>
                <c:pt idx="0">
                  <c:v>Chapinero</c:v>
                </c:pt>
                <c:pt idx="1">
                  <c:v>Usaquén</c:v>
                </c:pt>
                <c:pt idx="2">
                  <c:v>Suba</c:v>
                </c:pt>
                <c:pt idx="3">
                  <c:v>Puente Aranda</c:v>
                </c:pt>
                <c:pt idx="4">
                  <c:v>Fontibón</c:v>
                </c:pt>
                <c:pt idx="5">
                  <c:v>Teusaquillo</c:v>
                </c:pt>
                <c:pt idx="6">
                  <c:v>Tunjuelito</c:v>
                </c:pt>
                <c:pt idx="7">
                  <c:v>Los Mártires</c:v>
                </c:pt>
                <c:pt idx="8">
                  <c:v>Engativá</c:v>
                </c:pt>
                <c:pt idx="9">
                  <c:v>La Candelaria</c:v>
                </c:pt>
                <c:pt idx="10">
                  <c:v>Antonio Nariño</c:v>
                </c:pt>
                <c:pt idx="11">
                  <c:v>Kennedy</c:v>
                </c:pt>
                <c:pt idx="12">
                  <c:v>Santa fe</c:v>
                </c:pt>
                <c:pt idx="13">
                  <c:v>Bosa</c:v>
                </c:pt>
                <c:pt idx="14">
                  <c:v>Ciudad Bolívar</c:v>
                </c:pt>
                <c:pt idx="15">
                  <c:v>Usme</c:v>
                </c:pt>
                <c:pt idx="16">
                  <c:v>Rafael Uribe Uribe</c:v>
                </c:pt>
                <c:pt idx="17">
                  <c:v>San Cristóbal</c:v>
                </c:pt>
                <c:pt idx="18">
                  <c:v>Barrio Unidos</c:v>
                </c:pt>
              </c:strCache>
            </c:strRef>
          </c:cat>
          <c:val>
            <c:numRef>
              <c:f>'Cuadros generales'!$L$55:$L$73</c:f>
              <c:numCache>
                <c:formatCode>0.0%</c:formatCode>
                <c:ptCount val="19"/>
                <c:pt idx="0">
                  <c:v>0.95424039048200127</c:v>
                </c:pt>
                <c:pt idx="1">
                  <c:v>0.95269016697588127</c:v>
                </c:pt>
                <c:pt idx="2">
                  <c:v>0.9469328140214216</c:v>
                </c:pt>
                <c:pt idx="3">
                  <c:v>0.94339622641509435</c:v>
                </c:pt>
                <c:pt idx="4">
                  <c:v>0.93982976225418258</c:v>
                </c:pt>
                <c:pt idx="5">
                  <c:v>0.9314980793854033</c:v>
                </c:pt>
                <c:pt idx="6">
                  <c:v>0.92474048442906576</c:v>
                </c:pt>
                <c:pt idx="7">
                  <c:v>0.92129906355847779</c:v>
                </c:pt>
                <c:pt idx="8">
                  <c:v>0.92120407259849491</c:v>
                </c:pt>
                <c:pt idx="9">
                  <c:v>0.92079541624536565</c:v>
                </c:pt>
                <c:pt idx="10">
                  <c:v>0.90766445383222694</c:v>
                </c:pt>
                <c:pt idx="11">
                  <c:v>0.89359978395895223</c:v>
                </c:pt>
                <c:pt idx="12">
                  <c:v>0.89298123697011811</c:v>
                </c:pt>
                <c:pt idx="13">
                  <c:v>0.87953488372093025</c:v>
                </c:pt>
                <c:pt idx="14">
                  <c:v>0.87778170257859411</c:v>
                </c:pt>
                <c:pt idx="15">
                  <c:v>0.87293388429752061</c:v>
                </c:pt>
                <c:pt idx="16">
                  <c:v>0.86619333697433099</c:v>
                </c:pt>
                <c:pt idx="17">
                  <c:v>0.86331684457172608</c:v>
                </c:pt>
                <c:pt idx="18">
                  <c:v>0.86139332365747456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EF-4AFB-9721-F43DF66EB4BC}"/>
            </c:ext>
          </c:extLst>
        </c:ser>
        <c:ser>
          <c:idx val="1"/>
          <c:order val="1"/>
          <c:tx>
            <c:strRef>
              <c:f>'Cuadros generales'!$M$54</c:f>
              <c:strCache>
                <c:ptCount val="1"/>
                <c:pt idx="0">
                  <c:v>% Tapabocas bien puesto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'Cuadros generales'!$K$55:$K$73</c:f>
              <c:strCache>
                <c:ptCount val="19"/>
                <c:pt idx="0">
                  <c:v>Chapinero</c:v>
                </c:pt>
                <c:pt idx="1">
                  <c:v>Usaquén</c:v>
                </c:pt>
                <c:pt idx="2">
                  <c:v>Suba</c:v>
                </c:pt>
                <c:pt idx="3">
                  <c:v>Puente Aranda</c:v>
                </c:pt>
                <c:pt idx="4">
                  <c:v>Fontibón</c:v>
                </c:pt>
                <c:pt idx="5">
                  <c:v>Teusaquillo</c:v>
                </c:pt>
                <c:pt idx="6">
                  <c:v>Tunjuelito</c:v>
                </c:pt>
                <c:pt idx="7">
                  <c:v>Los Mártires</c:v>
                </c:pt>
                <c:pt idx="8">
                  <c:v>Engativá</c:v>
                </c:pt>
                <c:pt idx="9">
                  <c:v>La Candelaria</c:v>
                </c:pt>
                <c:pt idx="10">
                  <c:v>Antonio Nariño</c:v>
                </c:pt>
                <c:pt idx="11">
                  <c:v>Kennedy</c:v>
                </c:pt>
                <c:pt idx="12">
                  <c:v>Santa fe</c:v>
                </c:pt>
                <c:pt idx="13">
                  <c:v>Bosa</c:v>
                </c:pt>
                <c:pt idx="14">
                  <c:v>Ciudad Bolívar</c:v>
                </c:pt>
                <c:pt idx="15">
                  <c:v>Usme</c:v>
                </c:pt>
                <c:pt idx="16">
                  <c:v>Rafael Uribe Uribe</c:v>
                </c:pt>
                <c:pt idx="17">
                  <c:v>San Cristóbal</c:v>
                </c:pt>
                <c:pt idx="18">
                  <c:v>Barrio Unidos</c:v>
                </c:pt>
              </c:strCache>
            </c:strRef>
          </c:cat>
          <c:val>
            <c:numRef>
              <c:f>'Cuadros generales'!$M$55:$M$73</c:f>
              <c:numCache>
                <c:formatCode>0.0%</c:formatCode>
                <c:ptCount val="19"/>
                <c:pt idx="0">
                  <c:v>0.50639386189258317</c:v>
                </c:pt>
                <c:pt idx="1">
                  <c:v>0.53261927945472254</c:v>
                </c:pt>
                <c:pt idx="2">
                  <c:v>0.43136246786632393</c:v>
                </c:pt>
                <c:pt idx="3">
                  <c:v>0.48636363636363639</c:v>
                </c:pt>
                <c:pt idx="4">
                  <c:v>0.46595877576514677</c:v>
                </c:pt>
                <c:pt idx="5">
                  <c:v>0.49484536082474229</c:v>
                </c:pt>
                <c:pt idx="6">
                  <c:v>0.5163704396632367</c:v>
                </c:pt>
                <c:pt idx="7">
                  <c:v>0.3328287197231834</c:v>
                </c:pt>
                <c:pt idx="8">
                  <c:v>0.36184526669870254</c:v>
                </c:pt>
                <c:pt idx="9">
                  <c:v>0.40592972181551978</c:v>
                </c:pt>
                <c:pt idx="10">
                  <c:v>0.40159574468085107</c:v>
                </c:pt>
                <c:pt idx="11">
                  <c:v>0.48655182834693261</c:v>
                </c:pt>
                <c:pt idx="12">
                  <c:v>0.388715953307393</c:v>
                </c:pt>
                <c:pt idx="13">
                  <c:v>0.44050766790058171</c:v>
                </c:pt>
                <c:pt idx="14">
                  <c:v>0.45955734406438631</c:v>
                </c:pt>
                <c:pt idx="15">
                  <c:v>0.37317554240631162</c:v>
                </c:pt>
                <c:pt idx="16">
                  <c:v>0.45586380832282469</c:v>
                </c:pt>
                <c:pt idx="17">
                  <c:v>0.40168878166465621</c:v>
                </c:pt>
                <c:pt idx="18">
                  <c:v>0.45240101095197977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EF-4AFB-9721-F43DF66EB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-1514329120"/>
        <c:axId val="-1514328032"/>
      </c:barChart>
      <c:catAx>
        <c:axId val="-1514329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-1514328032"/>
        <c:crosses val="autoZero"/>
        <c:auto val="1"/>
        <c:lblAlgn val="ctr"/>
        <c:lblOffset val="100"/>
        <c:noMultiLvlLbl val="0"/>
      </c:catAx>
      <c:valAx>
        <c:axId val="-1514328032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-151432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206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CO" sz="1800" b="0" i="0" baseline="0">
                <a:effectLst/>
                <a:latin typeface="Century Gothic" panose="020B0502020202020204" pitchFamily="34" charset="0"/>
              </a:rPr>
              <a:t>Comparativo localidades </a:t>
            </a:r>
            <a:endParaRPr lang="es-CO" sz="1400">
              <a:effectLst/>
              <a:latin typeface="Century Gothic" panose="020B0502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'Cuadros generales'!$L$27</c:f>
              <c:strCache>
                <c:ptCount val="1"/>
                <c:pt idx="0">
                  <c:v>% Uso Tapabocas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'Cuadros generales'!$K$28:$K$46</c:f>
              <c:strCache>
                <c:ptCount val="19"/>
                <c:pt idx="0">
                  <c:v>Usaquén</c:v>
                </c:pt>
                <c:pt idx="1">
                  <c:v>Teusaquillo</c:v>
                </c:pt>
                <c:pt idx="2">
                  <c:v>Suba</c:v>
                </c:pt>
                <c:pt idx="3">
                  <c:v>Puente Aranda</c:v>
                </c:pt>
                <c:pt idx="4">
                  <c:v>Antonio Nariño</c:v>
                </c:pt>
                <c:pt idx="5">
                  <c:v>Kennedy</c:v>
                </c:pt>
                <c:pt idx="6">
                  <c:v>Chapinero</c:v>
                </c:pt>
                <c:pt idx="7">
                  <c:v>Fontibón</c:v>
                </c:pt>
                <c:pt idx="8">
                  <c:v>Engativá</c:v>
                </c:pt>
                <c:pt idx="9">
                  <c:v>Barrio Unidos</c:v>
                </c:pt>
                <c:pt idx="10">
                  <c:v>La Candelaria</c:v>
                </c:pt>
                <c:pt idx="11">
                  <c:v>San Cristóbal</c:v>
                </c:pt>
                <c:pt idx="12">
                  <c:v>Tunjuelito</c:v>
                </c:pt>
                <c:pt idx="13">
                  <c:v>Los Mártires</c:v>
                </c:pt>
                <c:pt idx="14">
                  <c:v>Bosa</c:v>
                </c:pt>
                <c:pt idx="15">
                  <c:v>Ciudad Bolívar</c:v>
                </c:pt>
                <c:pt idx="16">
                  <c:v>Santa fe</c:v>
                </c:pt>
                <c:pt idx="17">
                  <c:v>Usme</c:v>
                </c:pt>
                <c:pt idx="18">
                  <c:v>Rafael Uribe Uribe</c:v>
                </c:pt>
              </c:strCache>
            </c:strRef>
          </c:cat>
          <c:val>
            <c:numRef>
              <c:f>'Cuadros generales'!$L$28:$L$46</c:f>
              <c:numCache>
                <c:formatCode>0.0%</c:formatCode>
                <c:ptCount val="19"/>
                <c:pt idx="0">
                  <c:v>0.97494230135179694</c:v>
                </c:pt>
                <c:pt idx="1">
                  <c:v>0.97492804120587795</c:v>
                </c:pt>
                <c:pt idx="2">
                  <c:v>0.97479976557921466</c:v>
                </c:pt>
                <c:pt idx="3">
                  <c:v>0.97328180137791964</c:v>
                </c:pt>
                <c:pt idx="4">
                  <c:v>0.96777767519157976</c:v>
                </c:pt>
                <c:pt idx="5">
                  <c:v>0.96678065461651197</c:v>
                </c:pt>
                <c:pt idx="6">
                  <c:v>0.96280087527352298</c:v>
                </c:pt>
                <c:pt idx="7">
                  <c:v>0.96258028483663782</c:v>
                </c:pt>
                <c:pt idx="8">
                  <c:v>0.95486221095977197</c:v>
                </c:pt>
                <c:pt idx="9">
                  <c:v>0.95449461764294696</c:v>
                </c:pt>
                <c:pt idx="10">
                  <c:v>0.95209396716069128</c:v>
                </c:pt>
                <c:pt idx="11">
                  <c:v>0.95182067146769445</c:v>
                </c:pt>
                <c:pt idx="12">
                  <c:v>0.95057483614483718</c:v>
                </c:pt>
                <c:pt idx="13">
                  <c:v>0.94839965107696433</c:v>
                </c:pt>
                <c:pt idx="14">
                  <c:v>0.94685896186578311</c:v>
                </c:pt>
                <c:pt idx="15">
                  <c:v>0.94358194622279135</c:v>
                </c:pt>
                <c:pt idx="16">
                  <c:v>0.93858623645857686</c:v>
                </c:pt>
                <c:pt idx="17">
                  <c:v>0.92862197063506102</c:v>
                </c:pt>
                <c:pt idx="18">
                  <c:v>0.90990023023791256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67-40A3-A6AB-52BBFC54AF9E}"/>
            </c:ext>
          </c:extLst>
        </c:ser>
        <c:ser>
          <c:idx val="1"/>
          <c:order val="1"/>
          <c:tx>
            <c:strRef>
              <c:f>'Cuadros generales'!$M$27</c:f>
              <c:strCache>
                <c:ptCount val="1"/>
                <c:pt idx="0">
                  <c:v>% Bien puesto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'Cuadros generales'!$K$28:$K$46</c:f>
              <c:strCache>
                <c:ptCount val="19"/>
                <c:pt idx="0">
                  <c:v>Usaquén</c:v>
                </c:pt>
                <c:pt idx="1">
                  <c:v>Teusaquillo</c:v>
                </c:pt>
                <c:pt idx="2">
                  <c:v>Suba</c:v>
                </c:pt>
                <c:pt idx="3">
                  <c:v>Puente Aranda</c:v>
                </c:pt>
                <c:pt idx="4">
                  <c:v>Antonio Nariño</c:v>
                </c:pt>
                <c:pt idx="5">
                  <c:v>Kennedy</c:v>
                </c:pt>
                <c:pt idx="6">
                  <c:v>Chapinero</c:v>
                </c:pt>
                <c:pt idx="7">
                  <c:v>Fontibón</c:v>
                </c:pt>
                <c:pt idx="8">
                  <c:v>Engativá</c:v>
                </c:pt>
                <c:pt idx="9">
                  <c:v>Barrio Unidos</c:v>
                </c:pt>
                <c:pt idx="10">
                  <c:v>La Candelaria</c:v>
                </c:pt>
                <c:pt idx="11">
                  <c:v>San Cristóbal</c:v>
                </c:pt>
                <c:pt idx="12">
                  <c:v>Tunjuelito</c:v>
                </c:pt>
                <c:pt idx="13">
                  <c:v>Los Mártires</c:v>
                </c:pt>
                <c:pt idx="14">
                  <c:v>Bosa</c:v>
                </c:pt>
                <c:pt idx="15">
                  <c:v>Ciudad Bolívar</c:v>
                </c:pt>
                <c:pt idx="16">
                  <c:v>Santa fe</c:v>
                </c:pt>
                <c:pt idx="17">
                  <c:v>Usme</c:v>
                </c:pt>
                <c:pt idx="18">
                  <c:v>Rafael Uribe Uribe</c:v>
                </c:pt>
              </c:strCache>
            </c:strRef>
          </c:cat>
          <c:val>
            <c:numRef>
              <c:f>'Cuadros generales'!$M$28:$M$46</c:f>
              <c:numCache>
                <c:formatCode>0.0%</c:formatCode>
                <c:ptCount val="19"/>
                <c:pt idx="0">
                  <c:v>0.83150152181264791</c:v>
                </c:pt>
                <c:pt idx="1">
                  <c:v>0.85051666537176596</c:v>
                </c:pt>
                <c:pt idx="2">
                  <c:v>0.8034736138944556</c:v>
                </c:pt>
                <c:pt idx="3">
                  <c:v>0.77045925414364635</c:v>
                </c:pt>
                <c:pt idx="4">
                  <c:v>0.78916237359282582</c:v>
                </c:pt>
                <c:pt idx="5">
                  <c:v>0.76486440963449553</c:v>
                </c:pt>
                <c:pt idx="6">
                  <c:v>0.78785266457680247</c:v>
                </c:pt>
                <c:pt idx="7">
                  <c:v>0.7727008993327531</c:v>
                </c:pt>
                <c:pt idx="8">
                  <c:v>0.7959031348482335</c:v>
                </c:pt>
                <c:pt idx="9">
                  <c:v>0.77627242768216775</c:v>
                </c:pt>
                <c:pt idx="10">
                  <c:v>0.73511174266890578</c:v>
                </c:pt>
                <c:pt idx="11">
                  <c:v>0.75841858482523439</c:v>
                </c:pt>
                <c:pt idx="12">
                  <c:v>0.72182660788968012</c:v>
                </c:pt>
                <c:pt idx="13">
                  <c:v>0.68543936606763833</c:v>
                </c:pt>
                <c:pt idx="14">
                  <c:v>0.68987993138936532</c:v>
                </c:pt>
                <c:pt idx="15">
                  <c:v>0.74098888983122724</c:v>
                </c:pt>
                <c:pt idx="16">
                  <c:v>0.72764261396661967</c:v>
                </c:pt>
                <c:pt idx="17">
                  <c:v>0.71463948947518807</c:v>
                </c:pt>
                <c:pt idx="18">
                  <c:v>0.6691970310391363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67-40A3-A6AB-52BBFC54A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-1514326944"/>
        <c:axId val="-1514326400"/>
      </c:barChart>
      <c:catAx>
        <c:axId val="-1514326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-1514326400"/>
        <c:crosses val="autoZero"/>
        <c:auto val="1"/>
        <c:lblAlgn val="ctr"/>
        <c:lblOffset val="100"/>
        <c:noMultiLvlLbl val="0"/>
      </c:catAx>
      <c:valAx>
        <c:axId val="-151432640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-1514326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rgbClr val="00206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2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Compartivo uso de tapabocas por lugar de recolección</a:t>
            </a:r>
          </a:p>
        </c:rich>
      </c:tx>
      <c:layout>
        <c:manualLayout>
          <c:xMode val="edge"/>
          <c:yMode val="edge"/>
          <c:x val="0.1503641354353356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'Cuadros generales'!$H$84</c:f>
              <c:strCache>
                <c:ptCount val="1"/>
                <c:pt idx="0">
                  <c:v>% P con tapabocas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'Cuadros generales'!$B$85:$B$87</c:f>
              <c:strCache>
                <c:ptCount val="3"/>
                <c:pt idx="0">
                  <c:v>Calle principal con aglomeración de público</c:v>
                </c:pt>
                <c:pt idx="1">
                  <c:v>Alrededor de Centro comercial</c:v>
                </c:pt>
                <c:pt idx="2">
                  <c:v>Alrededor de Plaza de mercado</c:v>
                </c:pt>
              </c:strCache>
            </c:strRef>
          </c:cat>
          <c:val>
            <c:numRef>
              <c:f>'Cuadros generales'!$H$85:$H$87</c:f>
              <c:numCache>
                <c:formatCode>0.0%</c:formatCode>
                <c:ptCount val="3"/>
                <c:pt idx="0">
                  <c:v>0.94854297949378552</c:v>
                </c:pt>
                <c:pt idx="1">
                  <c:v>0.97082770214589442</c:v>
                </c:pt>
                <c:pt idx="2">
                  <c:v>0.95251004502105818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F0-496E-83FA-AEECAFE5D81B}"/>
            </c:ext>
          </c:extLst>
        </c:ser>
        <c:ser>
          <c:idx val="1"/>
          <c:order val="1"/>
          <c:tx>
            <c:strRef>
              <c:f>'Cuadros generales'!$I$84</c:f>
              <c:strCache>
                <c:ptCount val="1"/>
                <c:pt idx="0">
                  <c:v>% Bien puesto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'Cuadros generales'!$B$85:$B$87</c:f>
              <c:strCache>
                <c:ptCount val="3"/>
                <c:pt idx="0">
                  <c:v>Calle principal con aglomeración de público</c:v>
                </c:pt>
                <c:pt idx="1">
                  <c:v>Alrededor de Centro comercial</c:v>
                </c:pt>
                <c:pt idx="2">
                  <c:v>Alrededor de Plaza de mercado</c:v>
                </c:pt>
              </c:strCache>
            </c:strRef>
          </c:cat>
          <c:val>
            <c:numRef>
              <c:f>'Cuadros generales'!$I$85:$I$87</c:f>
              <c:numCache>
                <c:formatCode>0.0%</c:formatCode>
                <c:ptCount val="3"/>
                <c:pt idx="0">
                  <c:v>0.74493668563039095</c:v>
                </c:pt>
                <c:pt idx="1">
                  <c:v>0.79023495857666715</c:v>
                </c:pt>
                <c:pt idx="2">
                  <c:v>0.7504065867046148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F0-496E-83FA-AEECAFE5D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-1514329120"/>
        <c:axId val="-1514328032"/>
      </c:barChart>
      <c:catAx>
        <c:axId val="-151432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rgbClr val="00206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-1514328032"/>
        <c:crosses val="autoZero"/>
        <c:auto val="1"/>
        <c:lblAlgn val="ctr"/>
        <c:lblOffset val="100"/>
        <c:noMultiLvlLbl val="0"/>
      </c:catAx>
      <c:valAx>
        <c:axId val="-1514328032"/>
        <c:scaling>
          <c:orientation val="minMax"/>
          <c:max val="1"/>
          <c:min val="0"/>
        </c:scaling>
        <c:delete val="1"/>
        <c:axPos val="l"/>
        <c:numFmt formatCode="0.0%" sourceLinked="1"/>
        <c:majorTickMark val="none"/>
        <c:minorTickMark val="none"/>
        <c:tickLblPos val="nextTo"/>
        <c:crossAx val="-1514329120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rgbClr val="00206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013629547801072E-2"/>
          <c:y val="0.26023623929594786"/>
          <c:w val="0.95972740904397857"/>
          <c:h val="0.494590270152634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'Cuadros generales'!$H$102</c:f>
              <c:strCache>
                <c:ptCount val="1"/>
                <c:pt idx="0">
                  <c:v>% P con tapabocas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4.3913240391867869E-3"/>
                  <c:y val="3.00810267331330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74-41BD-9051-2D361E85EB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7030A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'Cuadros generales'!$B$103:$B$105</c:f>
              <c:strCache>
                <c:ptCount val="3"/>
                <c:pt idx="0">
                  <c:v>Calle principal con aglomeración de público</c:v>
                </c:pt>
                <c:pt idx="1">
                  <c:v>Alrededor de Centro comercial</c:v>
                </c:pt>
                <c:pt idx="2">
                  <c:v>Alrededor de Plaza de mercado</c:v>
                </c:pt>
              </c:strCache>
            </c:strRef>
          </c:cat>
          <c:val>
            <c:numRef>
              <c:f>'Cuadros generales'!$H$103:$H$105</c:f>
              <c:numCache>
                <c:formatCode>0.0%</c:formatCode>
                <c:ptCount val="3"/>
                <c:pt idx="0">
                  <c:v>0.89990223358652333</c:v>
                </c:pt>
                <c:pt idx="1">
                  <c:v>0.92997983419224739</c:v>
                </c:pt>
                <c:pt idx="2">
                  <c:v>0.89849397590361446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74-41BD-9051-2D361E85EB44}"/>
            </c:ext>
          </c:extLst>
        </c:ser>
        <c:ser>
          <c:idx val="1"/>
          <c:order val="1"/>
          <c:tx>
            <c:strRef>
              <c:f>'Cuadros generales'!$I$102</c:f>
              <c:strCache>
                <c:ptCount val="1"/>
                <c:pt idx="0">
                  <c:v>% Bien puesto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'Cuadros generales'!$B$103:$B$105</c:f>
              <c:strCache>
                <c:ptCount val="3"/>
                <c:pt idx="0">
                  <c:v>Calle principal con aglomeración de público</c:v>
                </c:pt>
                <c:pt idx="1">
                  <c:v>Alrededor de Centro comercial</c:v>
                </c:pt>
                <c:pt idx="2">
                  <c:v>Alrededor de Plaza de mercado</c:v>
                </c:pt>
              </c:strCache>
            </c:strRef>
          </c:cat>
          <c:val>
            <c:numRef>
              <c:f>'Cuadros generales'!$I$103:$I$105</c:f>
              <c:numCache>
                <c:formatCode>0.0%</c:formatCode>
                <c:ptCount val="3"/>
                <c:pt idx="0">
                  <c:v>0.43932809627277286</c:v>
                </c:pt>
                <c:pt idx="1">
                  <c:v>0.44825924587399107</c:v>
                </c:pt>
                <c:pt idx="2">
                  <c:v>0.37646664431780086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74-41BD-9051-2D361E85E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-1514329120"/>
        <c:axId val="-1514328032"/>
      </c:barChart>
      <c:catAx>
        <c:axId val="-151432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rgbClr val="00206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-1514328032"/>
        <c:crosses val="autoZero"/>
        <c:auto val="1"/>
        <c:lblAlgn val="ctr"/>
        <c:lblOffset val="100"/>
        <c:noMultiLvlLbl val="0"/>
      </c:catAx>
      <c:valAx>
        <c:axId val="-1514328032"/>
        <c:scaling>
          <c:orientation val="minMax"/>
          <c:max val="1"/>
          <c:min val="0"/>
        </c:scaling>
        <c:delete val="1"/>
        <c:axPos val="l"/>
        <c:numFmt formatCode="0.0%" sourceLinked="1"/>
        <c:majorTickMark val="none"/>
        <c:minorTickMark val="none"/>
        <c:tickLblPos val="nextTo"/>
        <c:crossAx val="-1514329120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rgbClr val="00206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55E-2"/>
          <c:y val="0.18097222222222226"/>
          <c:w val="0.93888888888888888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C000"/>
              </a:fgClr>
              <a:bgClr>
                <a:schemeClr val="bg1"/>
              </a:bgClr>
            </a:pattFill>
            <a:ln w="19050"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E2CB-4C27-BC4F-44BFDAD278F3}"/>
              </c:ext>
            </c:extLst>
          </c:dPt>
          <c:dPt>
            <c:idx val="1"/>
            <c:invertIfNegative val="0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E2CB-4C27-BC4F-44BFDAD278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'Cuadros generales'!$B$17:$B$18</c:f>
              <c:strCache>
                <c:ptCount val="2"/>
                <c:pt idx="0">
                  <c:v>%  P.  Con tapabocas </c:v>
                </c:pt>
                <c:pt idx="1">
                  <c:v>%  P. Tapabocas bien puesto</c:v>
                </c:pt>
              </c:strCache>
            </c:strRef>
          </c:cat>
          <c:val>
            <c:numRef>
              <c:f>'Cuadros generales'!$D$17:$D$18</c:f>
              <c:numCache>
                <c:formatCode>0.0%</c:formatCode>
                <c:ptCount val="2"/>
                <c:pt idx="0">
                  <c:v>0.95471553686233479</c:v>
                </c:pt>
                <c:pt idx="1">
                  <c:v>0.75723406160840323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CB-4C27-BC4F-44BFDAD27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388144"/>
        <c:axId val="512386176"/>
      </c:barChart>
      <c:catAx>
        <c:axId val="51238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206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512386176"/>
        <c:crosses val="autoZero"/>
        <c:auto val="1"/>
        <c:lblAlgn val="ctr"/>
        <c:lblOffset val="100"/>
        <c:noMultiLvlLbl val="0"/>
      </c:catAx>
      <c:valAx>
        <c:axId val="512386176"/>
        <c:scaling>
          <c:orientation val="minMax"/>
          <c:min val="0.1"/>
        </c:scaling>
        <c:delete val="1"/>
        <c:axPos val="l"/>
        <c:numFmt formatCode="0.0%" sourceLinked="1"/>
        <c:majorTickMark val="out"/>
        <c:minorTickMark val="none"/>
        <c:tickLblPos val="nextTo"/>
        <c:crossAx val="512388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050885943008387E-2"/>
          <c:y val="3.1077198673072914E-2"/>
          <c:w val="0.94594914132932206"/>
          <c:h val="0.69565607159575416"/>
        </c:manualLayout>
      </c:layout>
      <c:lineChart>
        <c:grouping val="standard"/>
        <c:varyColors val="0"/>
        <c:ser>
          <c:idx val="0"/>
          <c:order val="0"/>
          <c:tx>
            <c:strRef>
              <c:f>'Cuadros y gráficos Lugar'!$J$141</c:f>
              <c:strCache>
                <c:ptCount val="1"/>
                <c:pt idx="0">
                  <c:v>%con T. bien puesto</c:v>
                </c:pt>
              </c:strCache>
            </c:strRef>
          </c:tx>
          <c:spPr>
            <a:ln w="22225" cap="rnd">
              <a:solidFill>
                <a:srgbClr val="7030A0">
                  <a:alpha val="99000"/>
                </a:srgb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7030A0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'Cuadros y gráficos Lugar'!$C$142:$C$275</c:f>
              <c:strCache>
                <c:ptCount val="134"/>
                <c:pt idx="0">
                  <c:v>2021-02-19</c:v>
                </c:pt>
                <c:pt idx="1">
                  <c:v>2021-02-23</c:v>
                </c:pt>
                <c:pt idx="2">
                  <c:v>2021-02-25</c:v>
                </c:pt>
                <c:pt idx="3">
                  <c:v>2021-03-04</c:v>
                </c:pt>
                <c:pt idx="4">
                  <c:v>2021-03-05</c:v>
                </c:pt>
                <c:pt idx="5">
                  <c:v>2021-03-10</c:v>
                </c:pt>
                <c:pt idx="6">
                  <c:v>2021-03-11</c:v>
                </c:pt>
                <c:pt idx="7">
                  <c:v>2021-03-12</c:v>
                </c:pt>
                <c:pt idx="8">
                  <c:v>2021-03-29</c:v>
                </c:pt>
                <c:pt idx="9">
                  <c:v>2021-03-30</c:v>
                </c:pt>
                <c:pt idx="10">
                  <c:v>2021-04-06</c:v>
                </c:pt>
                <c:pt idx="11">
                  <c:v>2021-04-07</c:v>
                </c:pt>
                <c:pt idx="12">
                  <c:v>2021-04-15</c:v>
                </c:pt>
                <c:pt idx="13">
                  <c:v>2021-04-20</c:v>
                </c:pt>
                <c:pt idx="14">
                  <c:v>2021-05-04</c:v>
                </c:pt>
                <c:pt idx="15">
                  <c:v>2021-05-07</c:v>
                </c:pt>
                <c:pt idx="16">
                  <c:v>2021-05-21</c:v>
                </c:pt>
                <c:pt idx="17">
                  <c:v>2021-06-01</c:v>
                </c:pt>
                <c:pt idx="18">
                  <c:v>2021-06-03</c:v>
                </c:pt>
                <c:pt idx="19">
                  <c:v>2021-06-04</c:v>
                </c:pt>
                <c:pt idx="20">
                  <c:v>2021-06-08</c:v>
                </c:pt>
                <c:pt idx="21">
                  <c:v>2021-06-10</c:v>
                </c:pt>
                <c:pt idx="22">
                  <c:v>2021-06-11</c:v>
                </c:pt>
                <c:pt idx="23">
                  <c:v>2021-06-12</c:v>
                </c:pt>
                <c:pt idx="24">
                  <c:v>2021-06-15</c:v>
                </c:pt>
                <c:pt idx="25">
                  <c:v>2021-06-16</c:v>
                </c:pt>
                <c:pt idx="26">
                  <c:v>2021-06-17</c:v>
                </c:pt>
                <c:pt idx="27">
                  <c:v>2021-06-18</c:v>
                </c:pt>
                <c:pt idx="28">
                  <c:v>2021-06-19</c:v>
                </c:pt>
                <c:pt idx="29">
                  <c:v>2021-06-21</c:v>
                </c:pt>
                <c:pt idx="30">
                  <c:v>2021-06-22</c:v>
                </c:pt>
                <c:pt idx="31">
                  <c:v>2021-06-23</c:v>
                </c:pt>
                <c:pt idx="32">
                  <c:v>2021-06-24</c:v>
                </c:pt>
                <c:pt idx="33">
                  <c:v>2021-06-25</c:v>
                </c:pt>
                <c:pt idx="34">
                  <c:v>2021-06-26</c:v>
                </c:pt>
                <c:pt idx="35">
                  <c:v>2021-06-29</c:v>
                </c:pt>
                <c:pt idx="36">
                  <c:v>2021-06-30</c:v>
                </c:pt>
                <c:pt idx="37">
                  <c:v>2021-07-01</c:v>
                </c:pt>
                <c:pt idx="38">
                  <c:v>2021-07-02</c:v>
                </c:pt>
                <c:pt idx="39">
                  <c:v>2021-07-03</c:v>
                </c:pt>
                <c:pt idx="40">
                  <c:v>2021-07-06</c:v>
                </c:pt>
                <c:pt idx="41">
                  <c:v>2021-07-07</c:v>
                </c:pt>
                <c:pt idx="42">
                  <c:v>2021-07-08</c:v>
                </c:pt>
                <c:pt idx="43">
                  <c:v>2021-07-09</c:v>
                </c:pt>
                <c:pt idx="44">
                  <c:v>2021-07-10</c:v>
                </c:pt>
                <c:pt idx="45">
                  <c:v>2021-07-12</c:v>
                </c:pt>
                <c:pt idx="46">
                  <c:v>2021-07-13</c:v>
                </c:pt>
                <c:pt idx="47">
                  <c:v>2021-07-14</c:v>
                </c:pt>
                <c:pt idx="48">
                  <c:v>2021-07-15</c:v>
                </c:pt>
                <c:pt idx="49">
                  <c:v>2021-07-16</c:v>
                </c:pt>
                <c:pt idx="50">
                  <c:v>2021-07-17</c:v>
                </c:pt>
                <c:pt idx="51">
                  <c:v>2021-07-19</c:v>
                </c:pt>
                <c:pt idx="52">
                  <c:v>2021-07-21</c:v>
                </c:pt>
                <c:pt idx="53">
                  <c:v>2021-07-22</c:v>
                </c:pt>
                <c:pt idx="54">
                  <c:v>2021-07-23</c:v>
                </c:pt>
                <c:pt idx="55">
                  <c:v>2021-07-24</c:v>
                </c:pt>
                <c:pt idx="56">
                  <c:v>2021-07-28</c:v>
                </c:pt>
                <c:pt idx="57">
                  <c:v>2021-07-29</c:v>
                </c:pt>
                <c:pt idx="58">
                  <c:v>2021-07-30</c:v>
                </c:pt>
                <c:pt idx="59">
                  <c:v>2021-07-31</c:v>
                </c:pt>
                <c:pt idx="60">
                  <c:v>2021-08-03</c:v>
                </c:pt>
                <c:pt idx="61">
                  <c:v>2021-08-04</c:v>
                </c:pt>
                <c:pt idx="62">
                  <c:v>2021-08-05</c:v>
                </c:pt>
                <c:pt idx="63">
                  <c:v>2021-08-06</c:v>
                </c:pt>
                <c:pt idx="64">
                  <c:v>2021-08-12</c:v>
                </c:pt>
                <c:pt idx="65">
                  <c:v>2021-08-17</c:v>
                </c:pt>
                <c:pt idx="66">
                  <c:v>2021-08-18</c:v>
                </c:pt>
                <c:pt idx="67">
                  <c:v>2021-08-19</c:v>
                </c:pt>
                <c:pt idx="68">
                  <c:v>2021-08-20</c:v>
                </c:pt>
                <c:pt idx="69">
                  <c:v>2021-08-28</c:v>
                </c:pt>
                <c:pt idx="70">
                  <c:v>2021-08-30</c:v>
                </c:pt>
                <c:pt idx="71">
                  <c:v>2021-08-31</c:v>
                </c:pt>
                <c:pt idx="72">
                  <c:v>2021-09-01</c:v>
                </c:pt>
                <c:pt idx="73">
                  <c:v>2021-09-02</c:v>
                </c:pt>
                <c:pt idx="74">
                  <c:v>2021-09-03</c:v>
                </c:pt>
                <c:pt idx="75">
                  <c:v>2021-09-04</c:v>
                </c:pt>
                <c:pt idx="76">
                  <c:v>2021-09-06</c:v>
                </c:pt>
                <c:pt idx="77">
                  <c:v>2021-09-08</c:v>
                </c:pt>
                <c:pt idx="78">
                  <c:v>2021-09-10</c:v>
                </c:pt>
                <c:pt idx="79">
                  <c:v>2021-09-13</c:v>
                </c:pt>
                <c:pt idx="80">
                  <c:v>2021-09-14</c:v>
                </c:pt>
                <c:pt idx="81">
                  <c:v>2021-09-15</c:v>
                </c:pt>
                <c:pt idx="82">
                  <c:v>2021-09-16</c:v>
                </c:pt>
                <c:pt idx="83">
                  <c:v>2021-09-17</c:v>
                </c:pt>
                <c:pt idx="84">
                  <c:v>2021-09-18</c:v>
                </c:pt>
                <c:pt idx="85">
                  <c:v>2021-09-20</c:v>
                </c:pt>
                <c:pt idx="86">
                  <c:v>2021-09-21</c:v>
                </c:pt>
                <c:pt idx="87">
                  <c:v>2021-09-22</c:v>
                </c:pt>
                <c:pt idx="88">
                  <c:v>2021-09-23</c:v>
                </c:pt>
                <c:pt idx="89">
                  <c:v>2021-09-24</c:v>
                </c:pt>
                <c:pt idx="90">
                  <c:v>2021-09-25</c:v>
                </c:pt>
                <c:pt idx="91">
                  <c:v>2021-09-27</c:v>
                </c:pt>
                <c:pt idx="92">
                  <c:v>2021-09-28</c:v>
                </c:pt>
                <c:pt idx="93">
                  <c:v>2021-09-29</c:v>
                </c:pt>
                <c:pt idx="94">
                  <c:v>2021-09-30</c:v>
                </c:pt>
                <c:pt idx="95">
                  <c:v>2021-10-01</c:v>
                </c:pt>
                <c:pt idx="96">
                  <c:v>2021-10-05</c:v>
                </c:pt>
                <c:pt idx="97">
                  <c:v>2021-10-06</c:v>
                </c:pt>
                <c:pt idx="98">
                  <c:v>2021-10-11</c:v>
                </c:pt>
                <c:pt idx="99">
                  <c:v>2021-10-12</c:v>
                </c:pt>
                <c:pt idx="100">
                  <c:v>2021-10-13</c:v>
                </c:pt>
                <c:pt idx="101">
                  <c:v>2021-10-14</c:v>
                </c:pt>
                <c:pt idx="102">
                  <c:v>2021-10-15</c:v>
                </c:pt>
                <c:pt idx="103">
                  <c:v>2021-10-16</c:v>
                </c:pt>
                <c:pt idx="104">
                  <c:v>2021-10-19</c:v>
                </c:pt>
                <c:pt idx="105">
                  <c:v>2021-10-20</c:v>
                </c:pt>
                <c:pt idx="106">
                  <c:v>2021-10-22</c:v>
                </c:pt>
                <c:pt idx="107">
                  <c:v>2021-10-26</c:v>
                </c:pt>
                <c:pt idx="108">
                  <c:v>2021-10-27</c:v>
                </c:pt>
                <c:pt idx="109">
                  <c:v>2021-10-28</c:v>
                </c:pt>
                <c:pt idx="110">
                  <c:v>2021-11-02</c:v>
                </c:pt>
                <c:pt idx="111">
                  <c:v>2021-11-03</c:v>
                </c:pt>
                <c:pt idx="112">
                  <c:v>2021-11-06</c:v>
                </c:pt>
                <c:pt idx="113">
                  <c:v>2021-11-09</c:v>
                </c:pt>
                <c:pt idx="114">
                  <c:v>2021-11-10</c:v>
                </c:pt>
                <c:pt idx="115">
                  <c:v>2021-11-12</c:v>
                </c:pt>
                <c:pt idx="116">
                  <c:v>2021-11-17</c:v>
                </c:pt>
                <c:pt idx="117">
                  <c:v>2021-11-18</c:v>
                </c:pt>
                <c:pt idx="118">
                  <c:v>2021-11-19</c:v>
                </c:pt>
                <c:pt idx="119">
                  <c:v>2021-11-22</c:v>
                </c:pt>
                <c:pt idx="120">
                  <c:v>2021-11-23</c:v>
                </c:pt>
                <c:pt idx="121">
                  <c:v>2021-11-24</c:v>
                </c:pt>
                <c:pt idx="122">
                  <c:v>2021-11-25</c:v>
                </c:pt>
                <c:pt idx="123">
                  <c:v>2021-11-26</c:v>
                </c:pt>
                <c:pt idx="124">
                  <c:v>2021-11-29</c:v>
                </c:pt>
                <c:pt idx="125">
                  <c:v>2021-12-03</c:v>
                </c:pt>
                <c:pt idx="126">
                  <c:v>2021-12-04</c:v>
                </c:pt>
                <c:pt idx="127">
                  <c:v>2021-12-07</c:v>
                </c:pt>
                <c:pt idx="128">
                  <c:v>2021-12-09</c:v>
                </c:pt>
                <c:pt idx="129">
                  <c:v>2021-12-10</c:v>
                </c:pt>
                <c:pt idx="130">
                  <c:v>2021-12-11</c:v>
                </c:pt>
                <c:pt idx="131">
                  <c:v>2021-12-13</c:v>
                </c:pt>
                <c:pt idx="132">
                  <c:v>2021-12-14</c:v>
                </c:pt>
                <c:pt idx="133">
                  <c:v>% Acumulado</c:v>
                </c:pt>
              </c:strCache>
            </c:strRef>
          </c:cat>
          <c:val>
            <c:numRef>
              <c:f>'Cuadros y gráficos Lugar'!$J$142:$J$275</c:f>
              <c:numCache>
                <c:formatCode>0.0%</c:formatCode>
                <c:ptCount val="134"/>
                <c:pt idx="0">
                  <c:v>0.85238095238095235</c:v>
                </c:pt>
                <c:pt idx="1">
                  <c:v>0.9</c:v>
                </c:pt>
                <c:pt idx="2">
                  <c:v>0.88698140200286124</c:v>
                </c:pt>
                <c:pt idx="3">
                  <c:v>0.86193136472466081</c:v>
                </c:pt>
                <c:pt idx="4">
                  <c:v>0.85245901639344257</c:v>
                </c:pt>
                <c:pt idx="5">
                  <c:v>0.90548054011119938</c:v>
                </c:pt>
                <c:pt idx="6">
                  <c:v>0.83815028901734101</c:v>
                </c:pt>
                <c:pt idx="7">
                  <c:v>0.89219330855018586</c:v>
                </c:pt>
                <c:pt idx="8">
                  <c:v>0.82101167315175094</c:v>
                </c:pt>
                <c:pt idx="9">
                  <c:v>0.87516960651289011</c:v>
                </c:pt>
                <c:pt idx="10">
                  <c:v>0.84269662921348309</c:v>
                </c:pt>
                <c:pt idx="11">
                  <c:v>0.84517045454545459</c:v>
                </c:pt>
                <c:pt idx="12">
                  <c:v>0.85481852315394247</c:v>
                </c:pt>
                <c:pt idx="13">
                  <c:v>0.84642438452520519</c:v>
                </c:pt>
                <c:pt idx="14">
                  <c:v>0.90834021469859616</c:v>
                </c:pt>
                <c:pt idx="15">
                  <c:v>0.89165867689357625</c:v>
                </c:pt>
                <c:pt idx="16">
                  <c:v>0.88512241054613938</c:v>
                </c:pt>
                <c:pt idx="17">
                  <c:v>0.79710144927536231</c:v>
                </c:pt>
                <c:pt idx="18">
                  <c:v>0.83441558441558439</c:v>
                </c:pt>
                <c:pt idx="19">
                  <c:v>0.76018099547511309</c:v>
                </c:pt>
                <c:pt idx="20">
                  <c:v>0.80922865013774103</c:v>
                </c:pt>
                <c:pt idx="21">
                  <c:v>0.77672955974842772</c:v>
                </c:pt>
                <c:pt idx="22">
                  <c:v>0.79743888242142025</c:v>
                </c:pt>
                <c:pt idx="23">
                  <c:v>0.76323119777158777</c:v>
                </c:pt>
                <c:pt idx="24">
                  <c:v>0.78787878787878785</c:v>
                </c:pt>
                <c:pt idx="25">
                  <c:v>0.79860809047411918</c:v>
                </c:pt>
                <c:pt idx="26">
                  <c:v>0.77595066803699897</c:v>
                </c:pt>
                <c:pt idx="27">
                  <c:v>0.82792207792207795</c:v>
                </c:pt>
                <c:pt idx="28">
                  <c:v>0.83047426841574168</c:v>
                </c:pt>
                <c:pt idx="29">
                  <c:v>0.75709779179810721</c:v>
                </c:pt>
                <c:pt idx="30">
                  <c:v>0.7403200826019618</c:v>
                </c:pt>
                <c:pt idx="31">
                  <c:v>0.72077028885832184</c:v>
                </c:pt>
                <c:pt idx="32">
                  <c:v>0.79453015427769991</c:v>
                </c:pt>
                <c:pt idx="33">
                  <c:v>0.79739413680781757</c:v>
                </c:pt>
                <c:pt idx="34">
                  <c:v>0.75494505494505493</c:v>
                </c:pt>
                <c:pt idx="35">
                  <c:v>0.75887392900856798</c:v>
                </c:pt>
                <c:pt idx="36">
                  <c:v>0.81355932203389836</c:v>
                </c:pt>
                <c:pt idx="37">
                  <c:v>0.75543478260869568</c:v>
                </c:pt>
                <c:pt idx="38">
                  <c:v>0.77777777777777779</c:v>
                </c:pt>
                <c:pt idx="39">
                  <c:v>0.70293398533007334</c:v>
                </c:pt>
                <c:pt idx="40">
                  <c:v>0.72420634920634919</c:v>
                </c:pt>
                <c:pt idx="41">
                  <c:v>0.63699825479930194</c:v>
                </c:pt>
                <c:pt idx="42">
                  <c:v>0.74623655913978493</c:v>
                </c:pt>
                <c:pt idx="43">
                  <c:v>0.77652846099789175</c:v>
                </c:pt>
                <c:pt idx="44">
                  <c:v>0.70819672131147537</c:v>
                </c:pt>
                <c:pt idx="45">
                  <c:v>0.78598726114649686</c:v>
                </c:pt>
                <c:pt idx="46">
                  <c:v>0.64370215727209468</c:v>
                </c:pt>
                <c:pt idx="47">
                  <c:v>0.82151029748283755</c:v>
                </c:pt>
                <c:pt idx="48">
                  <c:v>0.8257575757575758</c:v>
                </c:pt>
                <c:pt idx="49">
                  <c:v>0.81221374045801531</c:v>
                </c:pt>
                <c:pt idx="50">
                  <c:v>0.797827903091061</c:v>
                </c:pt>
                <c:pt idx="51">
                  <c:v>0.72310630171865053</c:v>
                </c:pt>
                <c:pt idx="52">
                  <c:v>0.82377049180327866</c:v>
                </c:pt>
                <c:pt idx="53">
                  <c:v>0.69366197183098588</c:v>
                </c:pt>
                <c:pt idx="54">
                  <c:v>0.64702517162471396</c:v>
                </c:pt>
                <c:pt idx="55">
                  <c:v>0.79476861167002011</c:v>
                </c:pt>
                <c:pt idx="56">
                  <c:v>0.68178382464096754</c:v>
                </c:pt>
                <c:pt idx="57">
                  <c:v>0.80743494423791817</c:v>
                </c:pt>
                <c:pt idx="58">
                  <c:v>0.68693918245264207</c:v>
                </c:pt>
                <c:pt idx="59">
                  <c:v>0.56069364161849711</c:v>
                </c:pt>
                <c:pt idx="60">
                  <c:v>0.69476268412438624</c:v>
                </c:pt>
                <c:pt idx="61">
                  <c:v>0.67947838023335616</c:v>
                </c:pt>
                <c:pt idx="62">
                  <c:v>0.6378439079169006</c:v>
                </c:pt>
                <c:pt idx="63">
                  <c:v>0.6171875</c:v>
                </c:pt>
                <c:pt idx="64">
                  <c:v>0.80473372781065089</c:v>
                </c:pt>
                <c:pt idx="65">
                  <c:v>0.79690522243713735</c:v>
                </c:pt>
                <c:pt idx="66">
                  <c:v>0.72935779816513757</c:v>
                </c:pt>
                <c:pt idx="67">
                  <c:v>0.64778325123152714</c:v>
                </c:pt>
                <c:pt idx="68">
                  <c:v>0.55305466237942125</c:v>
                </c:pt>
                <c:pt idx="69">
                  <c:v>0.65829145728643212</c:v>
                </c:pt>
                <c:pt idx="70">
                  <c:v>0.56584659913169322</c:v>
                </c:pt>
                <c:pt idx="71">
                  <c:v>0.6806451612903226</c:v>
                </c:pt>
                <c:pt idx="72">
                  <c:v>0.570079883805374</c:v>
                </c:pt>
                <c:pt idx="73">
                  <c:v>0.6216216216216216</c:v>
                </c:pt>
                <c:pt idx="74">
                  <c:v>0.56615077383924117</c:v>
                </c:pt>
                <c:pt idx="75">
                  <c:v>0.73513920240782549</c:v>
                </c:pt>
                <c:pt idx="76">
                  <c:v>0.69794903666873831</c:v>
                </c:pt>
                <c:pt idx="77">
                  <c:v>0.72422464375523887</c:v>
                </c:pt>
                <c:pt idx="78">
                  <c:v>0.80219028062970565</c:v>
                </c:pt>
                <c:pt idx="79">
                  <c:v>0.72566371681415931</c:v>
                </c:pt>
                <c:pt idx="80">
                  <c:v>0.54186717998075073</c:v>
                </c:pt>
                <c:pt idx="81">
                  <c:v>0.5662337662337662</c:v>
                </c:pt>
                <c:pt idx="82">
                  <c:v>0.5948148148148148</c:v>
                </c:pt>
                <c:pt idx="83">
                  <c:v>0.72906403940886699</c:v>
                </c:pt>
                <c:pt idx="84">
                  <c:v>0.58321167883211678</c:v>
                </c:pt>
                <c:pt idx="85">
                  <c:v>0.50909090909090904</c:v>
                </c:pt>
                <c:pt idx="86">
                  <c:v>0.65709812108559496</c:v>
                </c:pt>
                <c:pt idx="87">
                  <c:v>0.63983050847457623</c:v>
                </c:pt>
                <c:pt idx="88">
                  <c:v>0.66258420085731784</c:v>
                </c:pt>
                <c:pt idx="89">
                  <c:v>0.73590225563909772</c:v>
                </c:pt>
                <c:pt idx="90">
                  <c:v>0.63809523809523805</c:v>
                </c:pt>
                <c:pt idx="91">
                  <c:v>0.4774381368267831</c:v>
                </c:pt>
                <c:pt idx="92">
                  <c:v>0.6741645244215938</c:v>
                </c:pt>
                <c:pt idx="93">
                  <c:v>0.62002275312855515</c:v>
                </c:pt>
                <c:pt idx="94">
                  <c:v>0.69937958262831357</c:v>
                </c:pt>
                <c:pt idx="95">
                  <c:v>0.53488372093023251</c:v>
                </c:pt>
                <c:pt idx="96">
                  <c:v>0.6655328798185941</c:v>
                </c:pt>
                <c:pt idx="97">
                  <c:v>0.67313432835820897</c:v>
                </c:pt>
                <c:pt idx="98">
                  <c:v>0.63380281690140849</c:v>
                </c:pt>
                <c:pt idx="99">
                  <c:v>0.57397959183673475</c:v>
                </c:pt>
                <c:pt idx="100">
                  <c:v>0.66052842273819057</c:v>
                </c:pt>
                <c:pt idx="101">
                  <c:v>0.69053117782909934</c:v>
                </c:pt>
                <c:pt idx="102">
                  <c:v>0.77049180327868849</c:v>
                </c:pt>
                <c:pt idx="103">
                  <c:v>0.54382332643202214</c:v>
                </c:pt>
                <c:pt idx="104">
                  <c:v>0.74659400544959131</c:v>
                </c:pt>
                <c:pt idx="105">
                  <c:v>0.74661921708185053</c:v>
                </c:pt>
                <c:pt idx="106">
                  <c:v>0.77486910994764402</c:v>
                </c:pt>
                <c:pt idx="107">
                  <c:v>0.62857142857142856</c:v>
                </c:pt>
                <c:pt idx="108">
                  <c:v>0.70409233997901366</c:v>
                </c:pt>
                <c:pt idx="109">
                  <c:v>0.60132450331125831</c:v>
                </c:pt>
                <c:pt idx="110">
                  <c:v>0.65239948119325553</c:v>
                </c:pt>
                <c:pt idx="111">
                  <c:v>0.58121330724070452</c:v>
                </c:pt>
                <c:pt idx="112">
                  <c:v>0.59210526315789469</c:v>
                </c:pt>
                <c:pt idx="113">
                  <c:v>0.50349650349650354</c:v>
                </c:pt>
                <c:pt idx="114">
                  <c:v>0.58444714459295266</c:v>
                </c:pt>
                <c:pt idx="115">
                  <c:v>0.63365468886941279</c:v>
                </c:pt>
                <c:pt idx="116">
                  <c:v>0.61776061776061775</c:v>
                </c:pt>
                <c:pt idx="117">
                  <c:v>0.39320920043811608</c:v>
                </c:pt>
                <c:pt idx="118">
                  <c:v>0.55959302325581395</c:v>
                </c:pt>
                <c:pt idx="119">
                  <c:v>0.64411247803163441</c:v>
                </c:pt>
                <c:pt idx="120">
                  <c:v>0.60431654676258995</c:v>
                </c:pt>
                <c:pt idx="121">
                  <c:v>0.64476386036960986</c:v>
                </c:pt>
                <c:pt idx="122">
                  <c:v>0.49227373068432673</c:v>
                </c:pt>
                <c:pt idx="123">
                  <c:v>0.72665148063781326</c:v>
                </c:pt>
                <c:pt idx="124">
                  <c:v>0.55297273133661151</c:v>
                </c:pt>
                <c:pt idx="125">
                  <c:v>0.61748633879781423</c:v>
                </c:pt>
                <c:pt idx="126">
                  <c:v>0.68569674647022716</c:v>
                </c:pt>
                <c:pt idx="127">
                  <c:v>0.66901408450704225</c:v>
                </c:pt>
                <c:pt idx="128">
                  <c:v>0.572692793931732</c:v>
                </c:pt>
                <c:pt idx="129">
                  <c:v>0.643598615916955</c:v>
                </c:pt>
                <c:pt idx="130">
                  <c:v>0.58199753390875464</c:v>
                </c:pt>
                <c:pt idx="131">
                  <c:v>0.63368983957219249</c:v>
                </c:pt>
                <c:pt idx="132">
                  <c:v>0.51174289245982696</c:v>
                </c:pt>
                <c:pt idx="133">
                  <c:v>0.70660446332207638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6B-4082-9152-0CB9E418D316}"/>
            </c:ext>
          </c:extLst>
        </c:ser>
        <c:ser>
          <c:idx val="1"/>
          <c:order val="1"/>
          <c:tx>
            <c:strRef>
              <c:f>'Cuadros y gráficos Lugar'!$K$141</c:f>
              <c:strCache>
                <c:ptCount val="1"/>
                <c:pt idx="0">
                  <c:v>% Tapabocas mal puesto</c:v>
                </c:pt>
              </c:strCache>
            </c:strRef>
          </c:tx>
          <c:spPr>
            <a:ln w="22225" cap="rnd">
              <a:solidFill>
                <a:srgbClr val="00206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002060"/>
              </a:solidFill>
              <a:ln w="9525">
                <a:noFill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'Cuadros y gráficos Lugar'!$C$142:$C$275</c:f>
              <c:strCache>
                <c:ptCount val="134"/>
                <c:pt idx="0">
                  <c:v>2021-02-19</c:v>
                </c:pt>
                <c:pt idx="1">
                  <c:v>2021-02-23</c:v>
                </c:pt>
                <c:pt idx="2">
                  <c:v>2021-02-25</c:v>
                </c:pt>
                <c:pt idx="3">
                  <c:v>2021-03-04</c:v>
                </c:pt>
                <c:pt idx="4">
                  <c:v>2021-03-05</c:v>
                </c:pt>
                <c:pt idx="5">
                  <c:v>2021-03-10</c:v>
                </c:pt>
                <c:pt idx="6">
                  <c:v>2021-03-11</c:v>
                </c:pt>
                <c:pt idx="7">
                  <c:v>2021-03-12</c:v>
                </c:pt>
                <c:pt idx="8">
                  <c:v>2021-03-29</c:v>
                </c:pt>
                <c:pt idx="9">
                  <c:v>2021-03-30</c:v>
                </c:pt>
                <c:pt idx="10">
                  <c:v>2021-04-06</c:v>
                </c:pt>
                <c:pt idx="11">
                  <c:v>2021-04-07</c:v>
                </c:pt>
                <c:pt idx="12">
                  <c:v>2021-04-15</c:v>
                </c:pt>
                <c:pt idx="13">
                  <c:v>2021-04-20</c:v>
                </c:pt>
                <c:pt idx="14">
                  <c:v>2021-05-04</c:v>
                </c:pt>
                <c:pt idx="15">
                  <c:v>2021-05-07</c:v>
                </c:pt>
                <c:pt idx="16">
                  <c:v>2021-05-21</c:v>
                </c:pt>
                <c:pt idx="17">
                  <c:v>2021-06-01</c:v>
                </c:pt>
                <c:pt idx="18">
                  <c:v>2021-06-03</c:v>
                </c:pt>
                <c:pt idx="19">
                  <c:v>2021-06-04</c:v>
                </c:pt>
                <c:pt idx="20">
                  <c:v>2021-06-08</c:v>
                </c:pt>
                <c:pt idx="21">
                  <c:v>2021-06-10</c:v>
                </c:pt>
                <c:pt idx="22">
                  <c:v>2021-06-11</c:v>
                </c:pt>
                <c:pt idx="23">
                  <c:v>2021-06-12</c:v>
                </c:pt>
                <c:pt idx="24">
                  <c:v>2021-06-15</c:v>
                </c:pt>
                <c:pt idx="25">
                  <c:v>2021-06-16</c:v>
                </c:pt>
                <c:pt idx="26">
                  <c:v>2021-06-17</c:v>
                </c:pt>
                <c:pt idx="27">
                  <c:v>2021-06-18</c:v>
                </c:pt>
                <c:pt idx="28">
                  <c:v>2021-06-19</c:v>
                </c:pt>
                <c:pt idx="29">
                  <c:v>2021-06-21</c:v>
                </c:pt>
                <c:pt idx="30">
                  <c:v>2021-06-22</c:v>
                </c:pt>
                <c:pt idx="31">
                  <c:v>2021-06-23</c:v>
                </c:pt>
                <c:pt idx="32">
                  <c:v>2021-06-24</c:v>
                </c:pt>
                <c:pt idx="33">
                  <c:v>2021-06-25</c:v>
                </c:pt>
                <c:pt idx="34">
                  <c:v>2021-06-26</c:v>
                </c:pt>
                <c:pt idx="35">
                  <c:v>2021-06-29</c:v>
                </c:pt>
                <c:pt idx="36">
                  <c:v>2021-06-30</c:v>
                </c:pt>
                <c:pt idx="37">
                  <c:v>2021-07-01</c:v>
                </c:pt>
                <c:pt idx="38">
                  <c:v>2021-07-02</c:v>
                </c:pt>
                <c:pt idx="39">
                  <c:v>2021-07-03</c:v>
                </c:pt>
                <c:pt idx="40">
                  <c:v>2021-07-06</c:v>
                </c:pt>
                <c:pt idx="41">
                  <c:v>2021-07-07</c:v>
                </c:pt>
                <c:pt idx="42">
                  <c:v>2021-07-08</c:v>
                </c:pt>
                <c:pt idx="43">
                  <c:v>2021-07-09</c:v>
                </c:pt>
                <c:pt idx="44">
                  <c:v>2021-07-10</c:v>
                </c:pt>
                <c:pt idx="45">
                  <c:v>2021-07-12</c:v>
                </c:pt>
                <c:pt idx="46">
                  <c:v>2021-07-13</c:v>
                </c:pt>
                <c:pt idx="47">
                  <c:v>2021-07-14</c:v>
                </c:pt>
                <c:pt idx="48">
                  <c:v>2021-07-15</c:v>
                </c:pt>
                <c:pt idx="49">
                  <c:v>2021-07-16</c:v>
                </c:pt>
                <c:pt idx="50">
                  <c:v>2021-07-17</c:v>
                </c:pt>
                <c:pt idx="51">
                  <c:v>2021-07-19</c:v>
                </c:pt>
                <c:pt idx="52">
                  <c:v>2021-07-21</c:v>
                </c:pt>
                <c:pt idx="53">
                  <c:v>2021-07-22</c:v>
                </c:pt>
                <c:pt idx="54">
                  <c:v>2021-07-23</c:v>
                </c:pt>
                <c:pt idx="55">
                  <c:v>2021-07-24</c:v>
                </c:pt>
                <c:pt idx="56">
                  <c:v>2021-07-28</c:v>
                </c:pt>
                <c:pt idx="57">
                  <c:v>2021-07-29</c:v>
                </c:pt>
                <c:pt idx="58">
                  <c:v>2021-07-30</c:v>
                </c:pt>
                <c:pt idx="59">
                  <c:v>2021-07-31</c:v>
                </c:pt>
                <c:pt idx="60">
                  <c:v>2021-08-03</c:v>
                </c:pt>
                <c:pt idx="61">
                  <c:v>2021-08-04</c:v>
                </c:pt>
                <c:pt idx="62">
                  <c:v>2021-08-05</c:v>
                </c:pt>
                <c:pt idx="63">
                  <c:v>2021-08-06</c:v>
                </c:pt>
                <c:pt idx="64">
                  <c:v>2021-08-12</c:v>
                </c:pt>
                <c:pt idx="65">
                  <c:v>2021-08-17</c:v>
                </c:pt>
                <c:pt idx="66">
                  <c:v>2021-08-18</c:v>
                </c:pt>
                <c:pt idx="67">
                  <c:v>2021-08-19</c:v>
                </c:pt>
                <c:pt idx="68">
                  <c:v>2021-08-20</c:v>
                </c:pt>
                <c:pt idx="69">
                  <c:v>2021-08-28</c:v>
                </c:pt>
                <c:pt idx="70">
                  <c:v>2021-08-30</c:v>
                </c:pt>
                <c:pt idx="71">
                  <c:v>2021-08-31</c:v>
                </c:pt>
                <c:pt idx="72">
                  <c:v>2021-09-01</c:v>
                </c:pt>
                <c:pt idx="73">
                  <c:v>2021-09-02</c:v>
                </c:pt>
                <c:pt idx="74">
                  <c:v>2021-09-03</c:v>
                </c:pt>
                <c:pt idx="75">
                  <c:v>2021-09-04</c:v>
                </c:pt>
                <c:pt idx="76">
                  <c:v>2021-09-06</c:v>
                </c:pt>
                <c:pt idx="77">
                  <c:v>2021-09-08</c:v>
                </c:pt>
                <c:pt idx="78">
                  <c:v>2021-09-10</c:v>
                </c:pt>
                <c:pt idx="79">
                  <c:v>2021-09-13</c:v>
                </c:pt>
                <c:pt idx="80">
                  <c:v>2021-09-14</c:v>
                </c:pt>
                <c:pt idx="81">
                  <c:v>2021-09-15</c:v>
                </c:pt>
                <c:pt idx="82">
                  <c:v>2021-09-16</c:v>
                </c:pt>
                <c:pt idx="83">
                  <c:v>2021-09-17</c:v>
                </c:pt>
                <c:pt idx="84">
                  <c:v>2021-09-18</c:v>
                </c:pt>
                <c:pt idx="85">
                  <c:v>2021-09-20</c:v>
                </c:pt>
                <c:pt idx="86">
                  <c:v>2021-09-21</c:v>
                </c:pt>
                <c:pt idx="87">
                  <c:v>2021-09-22</c:v>
                </c:pt>
                <c:pt idx="88">
                  <c:v>2021-09-23</c:v>
                </c:pt>
                <c:pt idx="89">
                  <c:v>2021-09-24</c:v>
                </c:pt>
                <c:pt idx="90">
                  <c:v>2021-09-25</c:v>
                </c:pt>
                <c:pt idx="91">
                  <c:v>2021-09-27</c:v>
                </c:pt>
                <c:pt idx="92">
                  <c:v>2021-09-28</c:v>
                </c:pt>
                <c:pt idx="93">
                  <c:v>2021-09-29</c:v>
                </c:pt>
                <c:pt idx="94">
                  <c:v>2021-09-30</c:v>
                </c:pt>
                <c:pt idx="95">
                  <c:v>2021-10-01</c:v>
                </c:pt>
                <c:pt idx="96">
                  <c:v>2021-10-05</c:v>
                </c:pt>
                <c:pt idx="97">
                  <c:v>2021-10-06</c:v>
                </c:pt>
                <c:pt idx="98">
                  <c:v>2021-10-11</c:v>
                </c:pt>
                <c:pt idx="99">
                  <c:v>2021-10-12</c:v>
                </c:pt>
                <c:pt idx="100">
                  <c:v>2021-10-13</c:v>
                </c:pt>
                <c:pt idx="101">
                  <c:v>2021-10-14</c:v>
                </c:pt>
                <c:pt idx="102">
                  <c:v>2021-10-15</c:v>
                </c:pt>
                <c:pt idx="103">
                  <c:v>2021-10-16</c:v>
                </c:pt>
                <c:pt idx="104">
                  <c:v>2021-10-19</c:v>
                </c:pt>
                <c:pt idx="105">
                  <c:v>2021-10-20</c:v>
                </c:pt>
                <c:pt idx="106">
                  <c:v>2021-10-22</c:v>
                </c:pt>
                <c:pt idx="107">
                  <c:v>2021-10-26</c:v>
                </c:pt>
                <c:pt idx="108">
                  <c:v>2021-10-27</c:v>
                </c:pt>
                <c:pt idx="109">
                  <c:v>2021-10-28</c:v>
                </c:pt>
                <c:pt idx="110">
                  <c:v>2021-11-02</c:v>
                </c:pt>
                <c:pt idx="111">
                  <c:v>2021-11-03</c:v>
                </c:pt>
                <c:pt idx="112">
                  <c:v>2021-11-06</c:v>
                </c:pt>
                <c:pt idx="113">
                  <c:v>2021-11-09</c:v>
                </c:pt>
                <c:pt idx="114">
                  <c:v>2021-11-10</c:v>
                </c:pt>
                <c:pt idx="115">
                  <c:v>2021-11-12</c:v>
                </c:pt>
                <c:pt idx="116">
                  <c:v>2021-11-17</c:v>
                </c:pt>
                <c:pt idx="117">
                  <c:v>2021-11-18</c:v>
                </c:pt>
                <c:pt idx="118">
                  <c:v>2021-11-19</c:v>
                </c:pt>
                <c:pt idx="119">
                  <c:v>2021-11-22</c:v>
                </c:pt>
                <c:pt idx="120">
                  <c:v>2021-11-23</c:v>
                </c:pt>
                <c:pt idx="121">
                  <c:v>2021-11-24</c:v>
                </c:pt>
                <c:pt idx="122">
                  <c:v>2021-11-25</c:v>
                </c:pt>
                <c:pt idx="123">
                  <c:v>2021-11-26</c:v>
                </c:pt>
                <c:pt idx="124">
                  <c:v>2021-11-29</c:v>
                </c:pt>
                <c:pt idx="125">
                  <c:v>2021-12-03</c:v>
                </c:pt>
                <c:pt idx="126">
                  <c:v>2021-12-04</c:v>
                </c:pt>
                <c:pt idx="127">
                  <c:v>2021-12-07</c:v>
                </c:pt>
                <c:pt idx="128">
                  <c:v>2021-12-09</c:v>
                </c:pt>
                <c:pt idx="129">
                  <c:v>2021-12-10</c:v>
                </c:pt>
                <c:pt idx="130">
                  <c:v>2021-12-11</c:v>
                </c:pt>
                <c:pt idx="131">
                  <c:v>2021-12-13</c:v>
                </c:pt>
                <c:pt idx="132">
                  <c:v>2021-12-14</c:v>
                </c:pt>
                <c:pt idx="133">
                  <c:v>% Acumulado</c:v>
                </c:pt>
              </c:strCache>
            </c:strRef>
          </c:cat>
          <c:val>
            <c:numRef>
              <c:f>'Cuadros y gráficos Lugar'!$K$142:$K$275</c:f>
              <c:numCache>
                <c:formatCode>0.0%</c:formatCode>
                <c:ptCount val="134"/>
                <c:pt idx="0">
                  <c:v>0.1380952380952381</c:v>
                </c:pt>
                <c:pt idx="1">
                  <c:v>9.5454545454545459E-2</c:v>
                </c:pt>
                <c:pt idx="2">
                  <c:v>0.1044349070100143</c:v>
                </c:pt>
                <c:pt idx="3">
                  <c:v>0.12769353551476456</c:v>
                </c:pt>
                <c:pt idx="4">
                  <c:v>0.1360655737704918</c:v>
                </c:pt>
                <c:pt idx="5">
                  <c:v>8.5782366957903103E-2</c:v>
                </c:pt>
                <c:pt idx="6">
                  <c:v>0.14523121387283236</c:v>
                </c:pt>
                <c:pt idx="7">
                  <c:v>9.5724907063197029E-2</c:v>
                </c:pt>
                <c:pt idx="8">
                  <c:v>0.17120622568093385</c:v>
                </c:pt>
                <c:pt idx="9">
                  <c:v>0.11940298507462686</c:v>
                </c:pt>
                <c:pt idx="10">
                  <c:v>0.14526484751203853</c:v>
                </c:pt>
                <c:pt idx="11">
                  <c:v>0.14488636363636365</c:v>
                </c:pt>
                <c:pt idx="12">
                  <c:v>0.13016270337922403</c:v>
                </c:pt>
                <c:pt idx="13">
                  <c:v>0.1477139507620164</c:v>
                </c:pt>
                <c:pt idx="14">
                  <c:v>8.5053674649050365E-2</c:v>
                </c:pt>
                <c:pt idx="15">
                  <c:v>0.10258868648130393</c:v>
                </c:pt>
                <c:pt idx="16">
                  <c:v>9.7928436911487754E-2</c:v>
                </c:pt>
                <c:pt idx="17">
                  <c:v>0.17061923583662714</c:v>
                </c:pt>
                <c:pt idx="18">
                  <c:v>0.14935064935064934</c:v>
                </c:pt>
                <c:pt idx="19">
                  <c:v>0.20814479638009051</c:v>
                </c:pt>
                <c:pt idx="20">
                  <c:v>0.17286501377410468</c:v>
                </c:pt>
                <c:pt idx="21">
                  <c:v>0.16902515723270439</c:v>
                </c:pt>
                <c:pt idx="22">
                  <c:v>0.17462165308498254</c:v>
                </c:pt>
                <c:pt idx="23">
                  <c:v>0.22841225626740946</c:v>
                </c:pt>
                <c:pt idx="24">
                  <c:v>0.17249417249417248</c:v>
                </c:pt>
                <c:pt idx="25">
                  <c:v>0.17529360591561549</c:v>
                </c:pt>
                <c:pt idx="26">
                  <c:v>0.19013360739979446</c:v>
                </c:pt>
                <c:pt idx="27">
                  <c:v>0.16396103896103897</c:v>
                </c:pt>
                <c:pt idx="28">
                  <c:v>0.136226034308779</c:v>
                </c:pt>
                <c:pt idx="29">
                  <c:v>0.19305993690851736</c:v>
                </c:pt>
                <c:pt idx="30">
                  <c:v>0.21837893649974188</c:v>
                </c:pt>
                <c:pt idx="31">
                  <c:v>0.24254928931682715</c:v>
                </c:pt>
                <c:pt idx="32">
                  <c:v>0.15778401122019636</c:v>
                </c:pt>
                <c:pt idx="33">
                  <c:v>0.18892508143322476</c:v>
                </c:pt>
                <c:pt idx="34">
                  <c:v>0.20659340659340658</c:v>
                </c:pt>
                <c:pt idx="35">
                  <c:v>0.200734394124847</c:v>
                </c:pt>
                <c:pt idx="36">
                  <c:v>0.16949152542372881</c:v>
                </c:pt>
                <c:pt idx="37">
                  <c:v>0.19746376811594202</c:v>
                </c:pt>
                <c:pt idx="38">
                  <c:v>0.18518518518518517</c:v>
                </c:pt>
                <c:pt idx="39">
                  <c:v>0.24205378973105135</c:v>
                </c:pt>
                <c:pt idx="40">
                  <c:v>0.24503968253968253</c:v>
                </c:pt>
                <c:pt idx="41">
                  <c:v>0.32635253054101221</c:v>
                </c:pt>
                <c:pt idx="42">
                  <c:v>0.22150537634408601</c:v>
                </c:pt>
                <c:pt idx="43">
                  <c:v>0.1735769501054111</c:v>
                </c:pt>
                <c:pt idx="44">
                  <c:v>0.21721311475409835</c:v>
                </c:pt>
                <c:pt idx="45">
                  <c:v>0.19235668789808918</c:v>
                </c:pt>
                <c:pt idx="46">
                  <c:v>0.30062630480167013</c:v>
                </c:pt>
                <c:pt idx="47">
                  <c:v>0.15560640732265446</c:v>
                </c:pt>
                <c:pt idx="48">
                  <c:v>0.10795454545454546</c:v>
                </c:pt>
                <c:pt idx="49">
                  <c:v>0.15725190839694655</c:v>
                </c:pt>
                <c:pt idx="50">
                  <c:v>0.17627401837928153</c:v>
                </c:pt>
                <c:pt idx="51">
                  <c:v>0.23742838956078929</c:v>
                </c:pt>
                <c:pt idx="52">
                  <c:v>0.14549180327868852</c:v>
                </c:pt>
                <c:pt idx="53">
                  <c:v>0.24647887323943662</c:v>
                </c:pt>
                <c:pt idx="54">
                  <c:v>0.25629290617848971</c:v>
                </c:pt>
                <c:pt idx="55">
                  <c:v>0.1488933601609658</c:v>
                </c:pt>
                <c:pt idx="56">
                  <c:v>0.27739984882842028</c:v>
                </c:pt>
                <c:pt idx="57">
                  <c:v>0.15539033457249071</c:v>
                </c:pt>
                <c:pt idx="58">
                  <c:v>0.2761714855433699</c:v>
                </c:pt>
                <c:pt idx="59">
                  <c:v>0.39884393063583817</c:v>
                </c:pt>
                <c:pt idx="60">
                  <c:v>0.24795417348608839</c:v>
                </c:pt>
                <c:pt idx="61">
                  <c:v>0.2964996568291009</c:v>
                </c:pt>
                <c:pt idx="62">
                  <c:v>0.28635597978663674</c:v>
                </c:pt>
                <c:pt idx="63">
                  <c:v>0.32291666666666669</c:v>
                </c:pt>
                <c:pt idx="64">
                  <c:v>0.15680473372781065</c:v>
                </c:pt>
                <c:pt idx="65">
                  <c:v>0.17408123791102514</c:v>
                </c:pt>
                <c:pt idx="66">
                  <c:v>0.23853211009174313</c:v>
                </c:pt>
                <c:pt idx="67">
                  <c:v>0.25123152709359609</c:v>
                </c:pt>
                <c:pt idx="68">
                  <c:v>0.39228295819935693</c:v>
                </c:pt>
                <c:pt idx="69">
                  <c:v>0.23115577889447236</c:v>
                </c:pt>
                <c:pt idx="70">
                  <c:v>0.3907380607814761</c:v>
                </c:pt>
                <c:pt idx="71">
                  <c:v>0.27419354838709675</c:v>
                </c:pt>
                <c:pt idx="72">
                  <c:v>0.31445170660856936</c:v>
                </c:pt>
                <c:pt idx="73">
                  <c:v>0.30796586059743952</c:v>
                </c:pt>
                <c:pt idx="74">
                  <c:v>0.3205192211682476</c:v>
                </c:pt>
                <c:pt idx="75">
                  <c:v>0.24003009781790821</c:v>
                </c:pt>
                <c:pt idx="76">
                  <c:v>0.26413921690490988</c:v>
                </c:pt>
                <c:pt idx="77">
                  <c:v>0.25146689019279128</c:v>
                </c:pt>
                <c:pt idx="78">
                  <c:v>0.16427104722792607</c:v>
                </c:pt>
                <c:pt idx="79">
                  <c:v>0.22376738305941846</c:v>
                </c:pt>
                <c:pt idx="80">
                  <c:v>0.37054860442733395</c:v>
                </c:pt>
                <c:pt idx="81">
                  <c:v>0.35324675324675325</c:v>
                </c:pt>
                <c:pt idx="82">
                  <c:v>0.34370370370370368</c:v>
                </c:pt>
                <c:pt idx="83">
                  <c:v>0.20443349753694581</c:v>
                </c:pt>
                <c:pt idx="84">
                  <c:v>0.33576642335766421</c:v>
                </c:pt>
                <c:pt idx="85">
                  <c:v>0.37142857142857144</c:v>
                </c:pt>
                <c:pt idx="86">
                  <c:v>0.27557411273486432</c:v>
                </c:pt>
                <c:pt idx="87">
                  <c:v>0.28177966101694918</c:v>
                </c:pt>
                <c:pt idx="88">
                  <c:v>0.28475199020208208</c:v>
                </c:pt>
                <c:pt idx="89">
                  <c:v>0.22650375939849623</c:v>
                </c:pt>
                <c:pt idx="90">
                  <c:v>0.29264069264069265</c:v>
                </c:pt>
                <c:pt idx="91">
                  <c:v>0.42649199417758371</c:v>
                </c:pt>
                <c:pt idx="92">
                  <c:v>0.25128534704370181</c:v>
                </c:pt>
                <c:pt idx="93">
                  <c:v>0.29692832764505117</c:v>
                </c:pt>
                <c:pt idx="94">
                  <c:v>0.25437112239142695</c:v>
                </c:pt>
                <c:pt idx="95">
                  <c:v>0.35465116279069769</c:v>
                </c:pt>
                <c:pt idx="96">
                  <c:v>0.30612244897959184</c:v>
                </c:pt>
                <c:pt idx="97">
                  <c:v>0.28059701492537314</c:v>
                </c:pt>
                <c:pt idx="98">
                  <c:v>0.30017605633802819</c:v>
                </c:pt>
                <c:pt idx="99">
                  <c:v>0.37181122448979592</c:v>
                </c:pt>
                <c:pt idx="100">
                  <c:v>0.26421136909527621</c:v>
                </c:pt>
                <c:pt idx="101">
                  <c:v>0.27367205542725176</c:v>
                </c:pt>
                <c:pt idx="102">
                  <c:v>0.18032786885245902</c:v>
                </c:pt>
                <c:pt idx="103">
                  <c:v>0.34644582470669427</c:v>
                </c:pt>
                <c:pt idx="104">
                  <c:v>0.19346049046321526</c:v>
                </c:pt>
                <c:pt idx="105">
                  <c:v>0.20427046263345194</c:v>
                </c:pt>
                <c:pt idx="106">
                  <c:v>0.17801047120418848</c:v>
                </c:pt>
                <c:pt idx="107">
                  <c:v>0.30476190476190479</c:v>
                </c:pt>
                <c:pt idx="108">
                  <c:v>0.23504721930745015</c:v>
                </c:pt>
                <c:pt idx="109">
                  <c:v>0.32450331125827814</c:v>
                </c:pt>
                <c:pt idx="110">
                  <c:v>0.27172503242542151</c:v>
                </c:pt>
                <c:pt idx="111">
                  <c:v>0.32583170254403132</c:v>
                </c:pt>
                <c:pt idx="112">
                  <c:v>0.32602339181286549</c:v>
                </c:pt>
                <c:pt idx="113">
                  <c:v>0.42657342657342656</c:v>
                </c:pt>
                <c:pt idx="114">
                  <c:v>0.3888213851761847</c:v>
                </c:pt>
                <c:pt idx="115">
                  <c:v>0.31200701139351444</c:v>
                </c:pt>
                <c:pt idx="116">
                  <c:v>0.27027027027027029</c:v>
                </c:pt>
                <c:pt idx="117">
                  <c:v>0.51259583789704266</c:v>
                </c:pt>
                <c:pt idx="118">
                  <c:v>0.35029069767441862</c:v>
                </c:pt>
                <c:pt idx="119">
                  <c:v>0.28471001757469244</c:v>
                </c:pt>
                <c:pt idx="120">
                  <c:v>0.34172661870503596</c:v>
                </c:pt>
                <c:pt idx="121">
                  <c:v>0.28850102669404515</c:v>
                </c:pt>
                <c:pt idx="122">
                  <c:v>0.44959529065489329</c:v>
                </c:pt>
                <c:pt idx="123">
                  <c:v>0.21583143507972666</c:v>
                </c:pt>
                <c:pt idx="124">
                  <c:v>0.37460885113991954</c:v>
                </c:pt>
                <c:pt idx="125">
                  <c:v>0.31147540983606559</c:v>
                </c:pt>
                <c:pt idx="126">
                  <c:v>0.23388581952117865</c:v>
                </c:pt>
                <c:pt idx="127">
                  <c:v>0.20422535211267606</c:v>
                </c:pt>
                <c:pt idx="128">
                  <c:v>0.32111251580278127</c:v>
                </c:pt>
                <c:pt idx="129">
                  <c:v>0.22837370242214533</c:v>
                </c:pt>
                <c:pt idx="130">
                  <c:v>0.28976572133168926</c:v>
                </c:pt>
                <c:pt idx="131">
                  <c:v>0.27941176470588236</c:v>
                </c:pt>
                <c:pt idx="132">
                  <c:v>0.41903584672435107</c:v>
                </c:pt>
                <c:pt idx="133">
                  <c:v>0.24193851617170908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6B-4082-9152-0CB9E418D316}"/>
            </c:ext>
          </c:extLst>
        </c:ser>
        <c:ser>
          <c:idx val="2"/>
          <c:order val="2"/>
          <c:tx>
            <c:strRef>
              <c:f>'Cuadros y gráficos Lugar'!$L$141</c:f>
              <c:strCache>
                <c:ptCount val="1"/>
                <c:pt idx="0">
                  <c:v>% Sin tapabocas</c:v>
                </c:pt>
              </c:strCache>
            </c:strRef>
          </c:tx>
          <c:spPr>
            <a:ln w="12700" cap="rnd">
              <a:solidFill>
                <a:srgbClr val="FF0000">
                  <a:alpha val="43000"/>
                </a:srgbClr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rgbClr val="FF0000">
                  <a:alpha val="43000"/>
                </a:srgbClr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'Cuadros y gráficos Lugar'!$C$142:$C$275</c:f>
              <c:strCache>
                <c:ptCount val="134"/>
                <c:pt idx="0">
                  <c:v>2021-02-19</c:v>
                </c:pt>
                <c:pt idx="1">
                  <c:v>2021-02-23</c:v>
                </c:pt>
                <c:pt idx="2">
                  <c:v>2021-02-25</c:v>
                </c:pt>
                <c:pt idx="3">
                  <c:v>2021-03-04</c:v>
                </c:pt>
                <c:pt idx="4">
                  <c:v>2021-03-05</c:v>
                </c:pt>
                <c:pt idx="5">
                  <c:v>2021-03-10</c:v>
                </c:pt>
                <c:pt idx="6">
                  <c:v>2021-03-11</c:v>
                </c:pt>
                <c:pt idx="7">
                  <c:v>2021-03-12</c:v>
                </c:pt>
                <c:pt idx="8">
                  <c:v>2021-03-29</c:v>
                </c:pt>
                <c:pt idx="9">
                  <c:v>2021-03-30</c:v>
                </c:pt>
                <c:pt idx="10">
                  <c:v>2021-04-06</c:v>
                </c:pt>
                <c:pt idx="11">
                  <c:v>2021-04-07</c:v>
                </c:pt>
                <c:pt idx="12">
                  <c:v>2021-04-15</c:v>
                </c:pt>
                <c:pt idx="13">
                  <c:v>2021-04-20</c:v>
                </c:pt>
                <c:pt idx="14">
                  <c:v>2021-05-04</c:v>
                </c:pt>
                <c:pt idx="15">
                  <c:v>2021-05-07</c:v>
                </c:pt>
                <c:pt idx="16">
                  <c:v>2021-05-21</c:v>
                </c:pt>
                <c:pt idx="17">
                  <c:v>2021-06-01</c:v>
                </c:pt>
                <c:pt idx="18">
                  <c:v>2021-06-03</c:v>
                </c:pt>
                <c:pt idx="19">
                  <c:v>2021-06-04</c:v>
                </c:pt>
                <c:pt idx="20">
                  <c:v>2021-06-08</c:v>
                </c:pt>
                <c:pt idx="21">
                  <c:v>2021-06-10</c:v>
                </c:pt>
                <c:pt idx="22">
                  <c:v>2021-06-11</c:v>
                </c:pt>
                <c:pt idx="23">
                  <c:v>2021-06-12</c:v>
                </c:pt>
                <c:pt idx="24">
                  <c:v>2021-06-15</c:v>
                </c:pt>
                <c:pt idx="25">
                  <c:v>2021-06-16</c:v>
                </c:pt>
                <c:pt idx="26">
                  <c:v>2021-06-17</c:v>
                </c:pt>
                <c:pt idx="27">
                  <c:v>2021-06-18</c:v>
                </c:pt>
                <c:pt idx="28">
                  <c:v>2021-06-19</c:v>
                </c:pt>
                <c:pt idx="29">
                  <c:v>2021-06-21</c:v>
                </c:pt>
                <c:pt idx="30">
                  <c:v>2021-06-22</c:v>
                </c:pt>
                <c:pt idx="31">
                  <c:v>2021-06-23</c:v>
                </c:pt>
                <c:pt idx="32">
                  <c:v>2021-06-24</c:v>
                </c:pt>
                <c:pt idx="33">
                  <c:v>2021-06-25</c:v>
                </c:pt>
                <c:pt idx="34">
                  <c:v>2021-06-26</c:v>
                </c:pt>
                <c:pt idx="35">
                  <c:v>2021-06-29</c:v>
                </c:pt>
                <c:pt idx="36">
                  <c:v>2021-06-30</c:v>
                </c:pt>
                <c:pt idx="37">
                  <c:v>2021-07-01</c:v>
                </c:pt>
                <c:pt idx="38">
                  <c:v>2021-07-02</c:v>
                </c:pt>
                <c:pt idx="39">
                  <c:v>2021-07-03</c:v>
                </c:pt>
                <c:pt idx="40">
                  <c:v>2021-07-06</c:v>
                </c:pt>
                <c:pt idx="41">
                  <c:v>2021-07-07</c:v>
                </c:pt>
                <c:pt idx="42">
                  <c:v>2021-07-08</c:v>
                </c:pt>
                <c:pt idx="43">
                  <c:v>2021-07-09</c:v>
                </c:pt>
                <c:pt idx="44">
                  <c:v>2021-07-10</c:v>
                </c:pt>
                <c:pt idx="45">
                  <c:v>2021-07-12</c:v>
                </c:pt>
                <c:pt idx="46">
                  <c:v>2021-07-13</c:v>
                </c:pt>
                <c:pt idx="47">
                  <c:v>2021-07-14</c:v>
                </c:pt>
                <c:pt idx="48">
                  <c:v>2021-07-15</c:v>
                </c:pt>
                <c:pt idx="49">
                  <c:v>2021-07-16</c:v>
                </c:pt>
                <c:pt idx="50">
                  <c:v>2021-07-17</c:v>
                </c:pt>
                <c:pt idx="51">
                  <c:v>2021-07-19</c:v>
                </c:pt>
                <c:pt idx="52">
                  <c:v>2021-07-21</c:v>
                </c:pt>
                <c:pt idx="53">
                  <c:v>2021-07-22</c:v>
                </c:pt>
                <c:pt idx="54">
                  <c:v>2021-07-23</c:v>
                </c:pt>
                <c:pt idx="55">
                  <c:v>2021-07-24</c:v>
                </c:pt>
                <c:pt idx="56">
                  <c:v>2021-07-28</c:v>
                </c:pt>
                <c:pt idx="57">
                  <c:v>2021-07-29</c:v>
                </c:pt>
                <c:pt idx="58">
                  <c:v>2021-07-30</c:v>
                </c:pt>
                <c:pt idx="59">
                  <c:v>2021-07-31</c:v>
                </c:pt>
                <c:pt idx="60">
                  <c:v>2021-08-03</c:v>
                </c:pt>
                <c:pt idx="61">
                  <c:v>2021-08-04</c:v>
                </c:pt>
                <c:pt idx="62">
                  <c:v>2021-08-05</c:v>
                </c:pt>
                <c:pt idx="63">
                  <c:v>2021-08-06</c:v>
                </c:pt>
                <c:pt idx="64">
                  <c:v>2021-08-12</c:v>
                </c:pt>
                <c:pt idx="65">
                  <c:v>2021-08-17</c:v>
                </c:pt>
                <c:pt idx="66">
                  <c:v>2021-08-18</c:v>
                </c:pt>
                <c:pt idx="67">
                  <c:v>2021-08-19</c:v>
                </c:pt>
                <c:pt idx="68">
                  <c:v>2021-08-20</c:v>
                </c:pt>
                <c:pt idx="69">
                  <c:v>2021-08-28</c:v>
                </c:pt>
                <c:pt idx="70">
                  <c:v>2021-08-30</c:v>
                </c:pt>
                <c:pt idx="71">
                  <c:v>2021-08-31</c:v>
                </c:pt>
                <c:pt idx="72">
                  <c:v>2021-09-01</c:v>
                </c:pt>
                <c:pt idx="73">
                  <c:v>2021-09-02</c:v>
                </c:pt>
                <c:pt idx="74">
                  <c:v>2021-09-03</c:v>
                </c:pt>
                <c:pt idx="75">
                  <c:v>2021-09-04</c:v>
                </c:pt>
                <c:pt idx="76">
                  <c:v>2021-09-06</c:v>
                </c:pt>
                <c:pt idx="77">
                  <c:v>2021-09-08</c:v>
                </c:pt>
                <c:pt idx="78">
                  <c:v>2021-09-10</c:v>
                </c:pt>
                <c:pt idx="79">
                  <c:v>2021-09-13</c:v>
                </c:pt>
                <c:pt idx="80">
                  <c:v>2021-09-14</c:v>
                </c:pt>
                <c:pt idx="81">
                  <c:v>2021-09-15</c:v>
                </c:pt>
                <c:pt idx="82">
                  <c:v>2021-09-16</c:v>
                </c:pt>
                <c:pt idx="83">
                  <c:v>2021-09-17</c:v>
                </c:pt>
                <c:pt idx="84">
                  <c:v>2021-09-18</c:v>
                </c:pt>
                <c:pt idx="85">
                  <c:v>2021-09-20</c:v>
                </c:pt>
                <c:pt idx="86">
                  <c:v>2021-09-21</c:v>
                </c:pt>
                <c:pt idx="87">
                  <c:v>2021-09-22</c:v>
                </c:pt>
                <c:pt idx="88">
                  <c:v>2021-09-23</c:v>
                </c:pt>
                <c:pt idx="89">
                  <c:v>2021-09-24</c:v>
                </c:pt>
                <c:pt idx="90">
                  <c:v>2021-09-25</c:v>
                </c:pt>
                <c:pt idx="91">
                  <c:v>2021-09-27</c:v>
                </c:pt>
                <c:pt idx="92">
                  <c:v>2021-09-28</c:v>
                </c:pt>
                <c:pt idx="93">
                  <c:v>2021-09-29</c:v>
                </c:pt>
                <c:pt idx="94">
                  <c:v>2021-09-30</c:v>
                </c:pt>
                <c:pt idx="95">
                  <c:v>2021-10-01</c:v>
                </c:pt>
                <c:pt idx="96">
                  <c:v>2021-10-05</c:v>
                </c:pt>
                <c:pt idx="97">
                  <c:v>2021-10-06</c:v>
                </c:pt>
                <c:pt idx="98">
                  <c:v>2021-10-11</c:v>
                </c:pt>
                <c:pt idx="99">
                  <c:v>2021-10-12</c:v>
                </c:pt>
                <c:pt idx="100">
                  <c:v>2021-10-13</c:v>
                </c:pt>
                <c:pt idx="101">
                  <c:v>2021-10-14</c:v>
                </c:pt>
                <c:pt idx="102">
                  <c:v>2021-10-15</c:v>
                </c:pt>
                <c:pt idx="103">
                  <c:v>2021-10-16</c:v>
                </c:pt>
                <c:pt idx="104">
                  <c:v>2021-10-19</c:v>
                </c:pt>
                <c:pt idx="105">
                  <c:v>2021-10-20</c:v>
                </c:pt>
                <c:pt idx="106">
                  <c:v>2021-10-22</c:v>
                </c:pt>
                <c:pt idx="107">
                  <c:v>2021-10-26</c:v>
                </c:pt>
                <c:pt idx="108">
                  <c:v>2021-10-27</c:v>
                </c:pt>
                <c:pt idx="109">
                  <c:v>2021-10-28</c:v>
                </c:pt>
                <c:pt idx="110">
                  <c:v>2021-11-02</c:v>
                </c:pt>
                <c:pt idx="111">
                  <c:v>2021-11-03</c:v>
                </c:pt>
                <c:pt idx="112">
                  <c:v>2021-11-06</c:v>
                </c:pt>
                <c:pt idx="113">
                  <c:v>2021-11-09</c:v>
                </c:pt>
                <c:pt idx="114">
                  <c:v>2021-11-10</c:v>
                </c:pt>
                <c:pt idx="115">
                  <c:v>2021-11-12</c:v>
                </c:pt>
                <c:pt idx="116">
                  <c:v>2021-11-17</c:v>
                </c:pt>
                <c:pt idx="117">
                  <c:v>2021-11-18</c:v>
                </c:pt>
                <c:pt idx="118">
                  <c:v>2021-11-19</c:v>
                </c:pt>
                <c:pt idx="119">
                  <c:v>2021-11-22</c:v>
                </c:pt>
                <c:pt idx="120">
                  <c:v>2021-11-23</c:v>
                </c:pt>
                <c:pt idx="121">
                  <c:v>2021-11-24</c:v>
                </c:pt>
                <c:pt idx="122">
                  <c:v>2021-11-25</c:v>
                </c:pt>
                <c:pt idx="123">
                  <c:v>2021-11-26</c:v>
                </c:pt>
                <c:pt idx="124">
                  <c:v>2021-11-29</c:v>
                </c:pt>
                <c:pt idx="125">
                  <c:v>2021-12-03</c:v>
                </c:pt>
                <c:pt idx="126">
                  <c:v>2021-12-04</c:v>
                </c:pt>
                <c:pt idx="127">
                  <c:v>2021-12-07</c:v>
                </c:pt>
                <c:pt idx="128">
                  <c:v>2021-12-09</c:v>
                </c:pt>
                <c:pt idx="129">
                  <c:v>2021-12-10</c:v>
                </c:pt>
                <c:pt idx="130">
                  <c:v>2021-12-11</c:v>
                </c:pt>
                <c:pt idx="131">
                  <c:v>2021-12-13</c:v>
                </c:pt>
                <c:pt idx="132">
                  <c:v>2021-12-14</c:v>
                </c:pt>
                <c:pt idx="133">
                  <c:v>% Acumulado</c:v>
                </c:pt>
              </c:strCache>
            </c:strRef>
          </c:cat>
          <c:val>
            <c:numRef>
              <c:f>'Cuadros y gráficos Lugar'!$L$142:$L$275</c:f>
              <c:numCache>
                <c:formatCode>0.0%</c:formatCode>
                <c:ptCount val="134"/>
                <c:pt idx="0">
                  <c:v>9.5238095238095247E-3</c:v>
                </c:pt>
                <c:pt idx="1">
                  <c:v>4.5454545454545452E-3</c:v>
                </c:pt>
                <c:pt idx="2">
                  <c:v>8.5836909871244635E-3</c:v>
                </c:pt>
                <c:pt idx="3">
                  <c:v>1.0375099760574621E-2</c:v>
                </c:pt>
                <c:pt idx="4">
                  <c:v>1.1475409836065573E-2</c:v>
                </c:pt>
                <c:pt idx="5">
                  <c:v>8.737092930897538E-3</c:v>
                </c:pt>
                <c:pt idx="6">
                  <c:v>1.6618497109826588E-2</c:v>
                </c:pt>
                <c:pt idx="7">
                  <c:v>1.2081784386617101E-2</c:v>
                </c:pt>
                <c:pt idx="8">
                  <c:v>7.7821011673151752E-3</c:v>
                </c:pt>
                <c:pt idx="9">
                  <c:v>5.4274084124830389E-3</c:v>
                </c:pt>
                <c:pt idx="10">
                  <c:v>1.2038523274478331E-2</c:v>
                </c:pt>
                <c:pt idx="11">
                  <c:v>9.943181818181818E-3</c:v>
                </c:pt>
                <c:pt idx="12">
                  <c:v>1.5018773466833541E-2</c:v>
                </c:pt>
                <c:pt idx="13">
                  <c:v>5.8616647127784291E-3</c:v>
                </c:pt>
                <c:pt idx="14">
                  <c:v>6.6061106523534266E-3</c:v>
                </c:pt>
                <c:pt idx="15">
                  <c:v>5.7526366251198467E-3</c:v>
                </c:pt>
                <c:pt idx="16">
                  <c:v>1.6949152542372881E-2</c:v>
                </c:pt>
                <c:pt idx="17">
                  <c:v>3.2279314888010543E-2</c:v>
                </c:pt>
                <c:pt idx="18">
                  <c:v>1.6233766233766232E-2</c:v>
                </c:pt>
                <c:pt idx="19">
                  <c:v>3.1674208144796379E-2</c:v>
                </c:pt>
                <c:pt idx="20">
                  <c:v>1.790633608815427E-2</c:v>
                </c:pt>
                <c:pt idx="21">
                  <c:v>5.4245283018867926E-2</c:v>
                </c:pt>
                <c:pt idx="22">
                  <c:v>2.7939464493597205E-2</c:v>
                </c:pt>
                <c:pt idx="23">
                  <c:v>8.356545961002786E-3</c:v>
                </c:pt>
                <c:pt idx="24">
                  <c:v>3.9627039627039624E-2</c:v>
                </c:pt>
                <c:pt idx="25">
                  <c:v>2.6098303610265331E-2</c:v>
                </c:pt>
                <c:pt idx="26">
                  <c:v>3.391572456320658E-2</c:v>
                </c:pt>
                <c:pt idx="27">
                  <c:v>8.1168831168831161E-3</c:v>
                </c:pt>
                <c:pt idx="28">
                  <c:v>3.3299697275479316E-2</c:v>
                </c:pt>
                <c:pt idx="29">
                  <c:v>4.9842271293375394E-2</c:v>
                </c:pt>
                <c:pt idx="30">
                  <c:v>4.1300980898296334E-2</c:v>
                </c:pt>
                <c:pt idx="31">
                  <c:v>3.6680421824850984E-2</c:v>
                </c:pt>
                <c:pt idx="32">
                  <c:v>4.7685834502103785E-2</c:v>
                </c:pt>
                <c:pt idx="33">
                  <c:v>1.3680781758957655E-2</c:v>
                </c:pt>
                <c:pt idx="34">
                  <c:v>3.8461538461538464E-2</c:v>
                </c:pt>
                <c:pt idx="35">
                  <c:v>4.0391676866585069E-2</c:v>
                </c:pt>
                <c:pt idx="36">
                  <c:v>1.6949152542372881E-2</c:v>
                </c:pt>
                <c:pt idx="37">
                  <c:v>4.710144927536232E-2</c:v>
                </c:pt>
                <c:pt idx="38">
                  <c:v>3.7037037037037035E-2</c:v>
                </c:pt>
                <c:pt idx="39">
                  <c:v>5.5012224938875302E-2</c:v>
                </c:pt>
                <c:pt idx="40">
                  <c:v>3.0753968253968252E-2</c:v>
                </c:pt>
                <c:pt idx="41">
                  <c:v>3.6649214659685861E-2</c:v>
                </c:pt>
                <c:pt idx="42">
                  <c:v>3.2258064516129031E-2</c:v>
                </c:pt>
                <c:pt idx="43">
                  <c:v>4.9894588896697116E-2</c:v>
                </c:pt>
                <c:pt idx="44">
                  <c:v>7.4590163934426232E-2</c:v>
                </c:pt>
                <c:pt idx="45">
                  <c:v>2.1656050955414011E-2</c:v>
                </c:pt>
                <c:pt idx="46">
                  <c:v>5.5671537926235214E-2</c:v>
                </c:pt>
                <c:pt idx="47">
                  <c:v>2.2883295194508008E-2</c:v>
                </c:pt>
                <c:pt idx="48">
                  <c:v>6.6287878787878785E-2</c:v>
                </c:pt>
                <c:pt idx="49">
                  <c:v>3.0534351145038167E-2</c:v>
                </c:pt>
                <c:pt idx="50">
                  <c:v>2.5898078529657476E-2</c:v>
                </c:pt>
                <c:pt idx="51">
                  <c:v>3.9465308720560151E-2</c:v>
                </c:pt>
                <c:pt idx="52">
                  <c:v>3.0737704918032786E-2</c:v>
                </c:pt>
                <c:pt idx="53">
                  <c:v>5.9859154929577461E-2</c:v>
                </c:pt>
                <c:pt idx="54">
                  <c:v>9.6681922196796333E-2</c:v>
                </c:pt>
                <c:pt idx="55">
                  <c:v>5.6338028169014086E-2</c:v>
                </c:pt>
                <c:pt idx="56">
                  <c:v>4.0816326530612242E-2</c:v>
                </c:pt>
                <c:pt idx="57">
                  <c:v>3.717472118959108E-2</c:v>
                </c:pt>
                <c:pt idx="58">
                  <c:v>3.6889332003988036E-2</c:v>
                </c:pt>
                <c:pt idx="59">
                  <c:v>4.046242774566474E-2</c:v>
                </c:pt>
                <c:pt idx="60">
                  <c:v>5.7283142389525366E-2</c:v>
                </c:pt>
                <c:pt idx="61">
                  <c:v>2.4021962937542895E-2</c:v>
                </c:pt>
                <c:pt idx="62">
                  <c:v>7.5800112296462663E-2</c:v>
                </c:pt>
                <c:pt idx="63">
                  <c:v>5.9895833333333336E-2</c:v>
                </c:pt>
                <c:pt idx="64">
                  <c:v>3.8461538461538464E-2</c:v>
                </c:pt>
                <c:pt idx="65">
                  <c:v>2.9013539651837523E-2</c:v>
                </c:pt>
                <c:pt idx="66">
                  <c:v>3.2110091743119268E-2</c:v>
                </c:pt>
                <c:pt idx="67">
                  <c:v>0.10098522167487685</c:v>
                </c:pt>
                <c:pt idx="68">
                  <c:v>5.4662379421221867E-2</c:v>
                </c:pt>
                <c:pt idx="69">
                  <c:v>0.11055276381909548</c:v>
                </c:pt>
                <c:pt idx="70">
                  <c:v>4.3415340086830678E-2</c:v>
                </c:pt>
                <c:pt idx="71">
                  <c:v>4.5161290322580643E-2</c:v>
                </c:pt>
                <c:pt idx="72">
                  <c:v>0.11546840958605664</c:v>
                </c:pt>
                <c:pt idx="73">
                  <c:v>7.0412517780938835E-2</c:v>
                </c:pt>
                <c:pt idx="74">
                  <c:v>0.11333000499251124</c:v>
                </c:pt>
                <c:pt idx="75">
                  <c:v>2.4830699774266364E-2</c:v>
                </c:pt>
                <c:pt idx="76">
                  <c:v>3.791174642635177E-2</c:v>
                </c:pt>
                <c:pt idx="77">
                  <c:v>2.4308466051969825E-2</c:v>
                </c:pt>
                <c:pt idx="78">
                  <c:v>3.3538672142368241E-2</c:v>
                </c:pt>
                <c:pt idx="79">
                  <c:v>5.0568900126422248E-2</c:v>
                </c:pt>
                <c:pt idx="80">
                  <c:v>8.7584215591915301E-2</c:v>
                </c:pt>
                <c:pt idx="81">
                  <c:v>8.0519480519480519E-2</c:v>
                </c:pt>
                <c:pt idx="82">
                  <c:v>6.1481481481481484E-2</c:v>
                </c:pt>
                <c:pt idx="83">
                  <c:v>6.6502463054187194E-2</c:v>
                </c:pt>
                <c:pt idx="84">
                  <c:v>8.1021897810218985E-2</c:v>
                </c:pt>
                <c:pt idx="85">
                  <c:v>0.11948051948051948</c:v>
                </c:pt>
                <c:pt idx="86">
                  <c:v>6.7327766179540713E-2</c:v>
                </c:pt>
                <c:pt idx="87">
                  <c:v>7.8389830508474576E-2</c:v>
                </c:pt>
                <c:pt idx="88">
                  <c:v>5.2663808940600125E-2</c:v>
                </c:pt>
                <c:pt idx="89">
                  <c:v>3.7593984962406013E-2</c:v>
                </c:pt>
                <c:pt idx="90">
                  <c:v>6.9264069264069264E-2</c:v>
                </c:pt>
                <c:pt idx="91">
                  <c:v>9.606986899563319E-2</c:v>
                </c:pt>
                <c:pt idx="92">
                  <c:v>7.4550128534704371E-2</c:v>
                </c:pt>
                <c:pt idx="93">
                  <c:v>8.3048919226393625E-2</c:v>
                </c:pt>
                <c:pt idx="94">
                  <c:v>4.6249294980259446E-2</c:v>
                </c:pt>
                <c:pt idx="95">
                  <c:v>0.11046511627906977</c:v>
                </c:pt>
                <c:pt idx="96">
                  <c:v>2.834467120181406E-2</c:v>
                </c:pt>
                <c:pt idx="97">
                  <c:v>4.6268656716417909E-2</c:v>
                </c:pt>
                <c:pt idx="98">
                  <c:v>6.6021126760563376E-2</c:v>
                </c:pt>
                <c:pt idx="99">
                  <c:v>5.4209183673469385E-2</c:v>
                </c:pt>
                <c:pt idx="100">
                  <c:v>7.5260208166533227E-2</c:v>
                </c:pt>
                <c:pt idx="101">
                  <c:v>3.5796766743648963E-2</c:v>
                </c:pt>
                <c:pt idx="102">
                  <c:v>4.9180327868852458E-2</c:v>
                </c:pt>
                <c:pt idx="103">
                  <c:v>0.10973084886128365</c:v>
                </c:pt>
                <c:pt idx="104">
                  <c:v>5.9945504087193457E-2</c:v>
                </c:pt>
                <c:pt idx="105">
                  <c:v>4.9110320284697508E-2</c:v>
                </c:pt>
                <c:pt idx="106">
                  <c:v>4.712041884816754E-2</c:v>
                </c:pt>
                <c:pt idx="107">
                  <c:v>6.6666666666666666E-2</c:v>
                </c:pt>
                <c:pt idx="108">
                  <c:v>6.0860440713536204E-2</c:v>
                </c:pt>
                <c:pt idx="109">
                  <c:v>7.4172185430463583E-2</c:v>
                </c:pt>
                <c:pt idx="110">
                  <c:v>7.5875486381322951E-2</c:v>
                </c:pt>
                <c:pt idx="111">
                  <c:v>9.2954990215264183E-2</c:v>
                </c:pt>
                <c:pt idx="112">
                  <c:v>8.1871345029239762E-2</c:v>
                </c:pt>
                <c:pt idx="113">
                  <c:v>6.9930069930069935E-2</c:v>
                </c:pt>
                <c:pt idx="114">
                  <c:v>2.6731470230862697E-2</c:v>
                </c:pt>
                <c:pt idx="115">
                  <c:v>5.4338299737072743E-2</c:v>
                </c:pt>
                <c:pt idx="116">
                  <c:v>0.11196911196911197</c:v>
                </c:pt>
                <c:pt idx="117">
                  <c:v>9.419496166484119E-2</c:v>
                </c:pt>
                <c:pt idx="118">
                  <c:v>9.0116279069767435E-2</c:v>
                </c:pt>
                <c:pt idx="119">
                  <c:v>7.1177504393673111E-2</c:v>
                </c:pt>
                <c:pt idx="120">
                  <c:v>5.3956834532374098E-2</c:v>
                </c:pt>
                <c:pt idx="121">
                  <c:v>6.6735112936344973E-2</c:v>
                </c:pt>
                <c:pt idx="122">
                  <c:v>5.8130978660779986E-2</c:v>
                </c:pt>
                <c:pt idx="123">
                  <c:v>5.7517084282460135E-2</c:v>
                </c:pt>
                <c:pt idx="124">
                  <c:v>7.2418417523468934E-2</c:v>
                </c:pt>
                <c:pt idx="125">
                  <c:v>7.1038251366120214E-2</c:v>
                </c:pt>
                <c:pt idx="126">
                  <c:v>8.0417434008594232E-2</c:v>
                </c:pt>
                <c:pt idx="127">
                  <c:v>0.12676056338028169</c:v>
                </c:pt>
                <c:pt idx="128">
                  <c:v>0.10619469026548672</c:v>
                </c:pt>
                <c:pt idx="129">
                  <c:v>0.12802768166089964</c:v>
                </c:pt>
                <c:pt idx="130">
                  <c:v>0.1282367447595561</c:v>
                </c:pt>
                <c:pt idx="131">
                  <c:v>8.6898395721925134E-2</c:v>
                </c:pt>
                <c:pt idx="132">
                  <c:v>6.9221260815822E-2</c:v>
                </c:pt>
                <c:pt idx="133">
                  <c:v>5.1457020506214535E-2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6B-4082-9152-0CB9E418D31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1098176"/>
        <c:axId val="511097520"/>
      </c:lineChart>
      <c:catAx>
        <c:axId val="511098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1097520"/>
        <c:crosses val="autoZero"/>
        <c:auto val="1"/>
        <c:lblAlgn val="ctr"/>
        <c:lblOffset val="100"/>
        <c:noMultiLvlLbl val="0"/>
      </c:catAx>
      <c:valAx>
        <c:axId val="511097520"/>
        <c:scaling>
          <c:orientation val="minMax"/>
          <c:max val="1"/>
          <c:min val="0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109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2158227648211424"/>
          <c:y val="0.92446211480899521"/>
          <c:w val="0.29763663615615304"/>
          <c:h val="4.76326972779923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</cx:f>
      </cx:strDim>
      <cx:numDim type="val">
        <cx:f>_xlchart.v1.1</cx:f>
      </cx:numDim>
    </cx:data>
  </cx:chartData>
  <cx:chart>
    <cx:title pos="t" align="ctr" overlay="0">
      <cx:tx>
        <cx:txData>
          <cx:v>Tapabocas bien puesto p0r semana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Tapabocas bien puesto p0r semana</a:t>
          </a:r>
        </a:p>
      </cx:txPr>
    </cx:title>
    <cx:plotArea>
      <cx:plotAreaRegion>
        <cx:series layoutId="boxWhisker" uniqueId="{78A5D1B9-3BAB-4290-A9F0-4E0847AC5F06}" formatIdx="0">
          <cx:tx>
            <cx:txData>
              <cx:f>_xlchart.v1.0</cx:f>
              <cx:v>Porcentaje tapabocas bien puesto</cx:v>
            </cx:txData>
          </cx:tx>
          <cx:dataId val="0"/>
          <cx:layoutPr>
            <cx:visibility meanLine="0" meanMarker="0" nonoutliers="0" outliers="0"/>
            <cx:statistics quartileMethod="exclusive"/>
          </cx:layoutPr>
        </cx:series>
      </cx:plotAreaRegion>
      <cx:axis id="0">
        <cx:catScaling gapWidth="1.10000002"/>
        <cx:tickLabels/>
      </cx:axis>
      <cx:axis id="1">
        <cx:valScaling/>
        <cx:majorGridlines/>
        <cx:tickLabels/>
      </cx:axis>
    </cx:plotArea>
    <cx:legend pos="t" align="ctr" overlay="0"/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_xlchart.v1.5</cx:f>
      </cx:strDim>
      <cx:numDim type="val">
        <cx:f>_xlchart.v1.4</cx:f>
      </cx:numDim>
    </cx:data>
  </cx:chartData>
  <cx:chart>
    <cx:title pos="t" align="ctr" overlay="0">
      <cx:tx>
        <cx:txData>
          <cx:v>sin Tapabocas p0r semana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sin Tapabocas p0r semana</a:t>
          </a:r>
        </a:p>
      </cx:txPr>
    </cx:title>
    <cx:plotArea>
      <cx:plotAreaRegion>
        <cx:series layoutId="boxWhisker" uniqueId="{78A5D1B9-3BAB-4290-A9F0-4E0847AC5F06}" formatIdx="0">
          <cx:tx>
            <cx:txData>
              <cx:f>_xlchart.v1.3</cx:f>
              <cx:v>Porcentaje sin tapabocas</cx:v>
            </cx:txData>
          </cx:tx>
          <cx:dataId val="0"/>
          <cx:layoutPr>
            <cx:visibility meanLine="0" meanMarker="0" nonoutliers="0" outliers="0"/>
            <cx:statistics quartileMethod="exclusive"/>
          </cx:layoutPr>
        </cx:series>
      </cx:plotAreaRegion>
      <cx:axis id="0">
        <cx:catScaling gapWidth="1.10000002"/>
        <cx:tickLabels/>
      </cx:axis>
      <cx:axis id="1">
        <cx:valScaling/>
        <cx:majorGridlines/>
        <cx:tickLabels/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_xlchart.v1.11</cx:f>
      </cx:strDim>
      <cx:numDim type="val">
        <cx:f>_xlchart.v1.10</cx:f>
      </cx:numDim>
    </cx:data>
  </cx:chartData>
  <cx:chart>
    <cx:title pos="t" align="ctr" overlay="0">
      <cx:tx>
        <cx:txData>
          <cx:v>Tapabocas bien puesto p0r semana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Tapabocas bien puesto p0r semana</a:t>
          </a:r>
        </a:p>
      </cx:txPr>
    </cx:title>
    <cx:plotArea>
      <cx:plotAreaRegion>
        <cx:series layoutId="boxWhisker" uniqueId="{78A5D1B9-3BAB-4290-A9F0-4E0847AC5F06}" formatIdx="0">
          <cx:tx>
            <cx:txData>
              <cx:f>_xlchart.v1.9</cx:f>
              <cx:v>Porcentaje tapabocas bien puesto</cx:v>
            </cx:txData>
          </cx:tx>
          <cx:dataId val="0"/>
          <cx:layoutPr>
            <cx:visibility meanLine="0" meanMarker="0" nonoutliers="0" outliers="0"/>
            <cx:statistics quartileMethod="exclusive"/>
          </cx:layoutPr>
        </cx:series>
      </cx:plotAreaRegion>
      <cx:axis id="0">
        <cx:catScaling gapWidth="1.10000002"/>
        <cx:tickLabels/>
      </cx:axis>
      <cx:axis id="1">
        <cx:valScaling/>
        <cx:majorGridlines/>
        <cx:tickLabels/>
      </cx:axis>
    </cx:plotArea>
    <cx:legend pos="t" align="ctr" overlay="0"/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_xlchart.v1.8</cx:f>
      </cx:strDim>
      <cx:numDim type="val">
        <cx:f>_xlchart.v1.7</cx:f>
      </cx:numDim>
    </cx:data>
  </cx:chartData>
  <cx:chart>
    <cx:title pos="t" align="ctr" overlay="0">
      <cx:tx>
        <cx:txData>
          <cx:v>sin Tapabocas p0r semana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sin Tapabocas p0r semana</a:t>
          </a:r>
        </a:p>
      </cx:txPr>
    </cx:title>
    <cx:plotArea>
      <cx:plotAreaRegion>
        <cx:series layoutId="boxWhisker" uniqueId="{78A5D1B9-3BAB-4290-A9F0-4E0847AC5F06}" formatIdx="0">
          <cx:tx>
            <cx:txData>
              <cx:f>_xlchart.v1.6</cx:f>
              <cx:v>Porcentaje sin tapabocas</cx:v>
            </cx:txData>
          </cx:tx>
          <cx:dataId val="0"/>
          <cx:layoutPr>
            <cx:visibility meanLine="0" meanMarker="0" nonoutliers="0" outliers="0"/>
            <cx:statistics quartileMethod="exclusive"/>
          </cx:layoutPr>
        </cx:series>
      </cx:plotAreaRegion>
      <cx:axis id="0">
        <cx:catScaling gapWidth="1.10000002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40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25000"/>
            <a:lumOff val="7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25000"/>
            <a:lumOff val="7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25000"/>
            <a:lumOff val="7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cap="all" spc="15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40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25000"/>
            <a:lumOff val="7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25000"/>
            <a:lumOff val="7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25000"/>
            <a:lumOff val="7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cap="all" spc="15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40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25000"/>
            <a:lumOff val="7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25000"/>
            <a:lumOff val="7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25000"/>
            <a:lumOff val="7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cap="all" spc="15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40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25000"/>
            <a:lumOff val="7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25000"/>
            <a:lumOff val="7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25000"/>
            <a:lumOff val="7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cap="all" spc="15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14/relationships/chartEx" Target="../charts/chartEx2.xml"/><Relationship Id="rId2" Type="http://schemas.microsoft.com/office/2014/relationships/chartEx" Target="../charts/chartEx1.xml"/><Relationship Id="rId1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microsoft.com/office/2014/relationships/chartEx" Target="../charts/chartEx4.xml"/><Relationship Id="rId1" Type="http://schemas.microsoft.com/office/2014/relationships/chartEx" Target="../charts/chartEx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509587</xdr:colOff>
      <xdr:row>25</xdr:row>
      <xdr:rowOff>19050</xdr:rowOff>
    </xdr:from>
    <xdr:to>
      <xdr:col>16</xdr:col>
      <xdr:colOff>903514</xdr:colOff>
      <xdr:row>48</xdr:row>
      <xdr:rowOff>97972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C9CA2A6-44F6-4034-8306-100EF158EB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866775</xdr:colOff>
      <xdr:row>50</xdr:row>
      <xdr:rowOff>21772</xdr:rowOff>
    </xdr:from>
    <xdr:to>
      <xdr:col>17</xdr:col>
      <xdr:colOff>620485</xdr:colOff>
      <xdr:row>74</xdr:row>
      <xdr:rowOff>152401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322802A-79B4-4817-B7C9-0D6535BD22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85726</xdr:colOff>
      <xdr:row>5</xdr:row>
      <xdr:rowOff>19049</xdr:rowOff>
    </xdr:from>
    <xdr:to>
      <xdr:col>9</xdr:col>
      <xdr:colOff>409576</xdr:colOff>
      <xdr:row>21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369324E-F2C9-46AB-AD33-4DADBF45EF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680</xdr:colOff>
      <xdr:row>53</xdr:row>
      <xdr:rowOff>67626</xdr:rowOff>
    </xdr:from>
    <xdr:to>
      <xdr:col>30</xdr:col>
      <xdr:colOff>239486</xdr:colOff>
      <xdr:row>70</xdr:row>
      <xdr:rowOff>72389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ACB47E9-ED0A-4450-936F-6686F77498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380999</xdr:colOff>
      <xdr:row>23</xdr:row>
      <xdr:rowOff>85725</xdr:rowOff>
    </xdr:from>
    <xdr:to>
      <xdr:col>27</xdr:col>
      <xdr:colOff>326570</xdr:colOff>
      <xdr:row>40</xdr:row>
      <xdr:rowOff>90488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F839DC1-9A8C-4320-A08E-415032E180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57150</xdr:colOff>
      <xdr:row>79</xdr:row>
      <xdr:rowOff>104776</xdr:rowOff>
    </xdr:from>
    <xdr:to>
      <xdr:col>14</xdr:col>
      <xdr:colOff>452438</xdr:colOff>
      <xdr:row>93</xdr:row>
      <xdr:rowOff>57150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C6DBAD7F-39FF-4383-BD02-14A2460029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322491</xdr:colOff>
      <xdr:row>95</xdr:row>
      <xdr:rowOff>10887</xdr:rowOff>
    </xdr:from>
    <xdr:to>
      <xdr:col>14</xdr:col>
      <xdr:colOff>620486</xdr:colOff>
      <xdr:row>109</xdr:row>
      <xdr:rowOff>55111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DB0AE08F-88B3-4E11-94C2-8ECC4F4887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47625</xdr:colOff>
      <xdr:row>6</xdr:row>
      <xdr:rowOff>38099</xdr:rowOff>
    </xdr:from>
    <xdr:to>
      <xdr:col>13</xdr:col>
      <xdr:colOff>581025</xdr:colOff>
      <xdr:row>19</xdr:row>
      <xdr:rowOff>33336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E63772A-789B-433F-B114-95B7ED0CC9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0.98102</cdr:x>
      <cdr:y>0.28638</cdr:y>
    </cdr:from>
    <cdr:to>
      <cdr:x>0.98109</cdr:x>
      <cdr:y>0.28648</cdr:y>
    </cdr:to>
    <mc:AlternateContent xmlns:mc="http://schemas.openxmlformats.org/markup-compatibility/2006" xmlns:cdr14="http://schemas.microsoft.com/office/drawing/2010/chartDrawing">
      <mc:Choice Requires="cdr14">
        <cdr14:contentPart xmlns:r="http://schemas.openxmlformats.org/officeDocument/2006/relationships" r:id="rId1">
          <cdr14:nvContentPartPr>
            <cdr14:cNvPr id="2" name="Entrada de lápiz 1">
              <a:extLst xmlns:a="http://schemas.openxmlformats.org/drawingml/2006/main">
                <a:ext uri="{FF2B5EF4-FFF2-40B4-BE49-F238E27FC236}">
                  <a16:creationId xmlns:a16="http://schemas.microsoft.com/office/drawing/2014/main" id="{6FC60464-81E2-4FBB-83D0-326269C31ABD}"/>
                </a:ext>
              </a:extLst>
            </cdr14:cNvPr>
            <cdr14:cNvContentPartPr/>
          </cdr14:nvContentPartPr>
          <cdr14:nvPr macro=""/>
          <cdr14:xfrm>
            <a:off xmlns:a="http://schemas.openxmlformats.org/drawingml/2006/main" x="5539251" y="1048547"/>
            <a:ext xmlns:a="http://schemas.openxmlformats.org/drawingml/2006/main" cx="395" cy="366"/>
          </cdr14:xfrm>
        </cdr14:contentPart>
      </mc:Choice>
      <mc:Fallback xmlns="">
        <cdr:pic>
          <cdr:nvPicPr>
            <cdr:cNvPr id="2" name="Entrada de lápiz 1">
              <a:extLst xmlns:a="http://schemas.openxmlformats.org/drawingml/2006/main">
                <a:ext uri="{FF2B5EF4-FFF2-40B4-BE49-F238E27FC236}">
                  <a16:creationId xmlns:a16="http://schemas.microsoft.com/office/drawing/2014/main" id="{6FC60464-81E2-4FBB-83D0-326269C31ABD}"/>
                </a:ext>
              </a:extLst>
            </cdr:cNvPr>
            <cdr:cNvPicPr/>
          </cdr:nvPicPr>
          <cdr:blipFill>
            <a:blip xmlns:a="http://schemas.openxmlformats.org/drawingml/2006/main" xmlns:r="http://schemas.openxmlformats.org/officeDocument/2006/relationships" r:embed="rId2"/>
            <a:stretch xmlns:a="http://schemas.openxmlformats.org/drawingml/2006/main">
              <a:fillRect/>
            </a:stretch>
          </cdr:blipFill>
          <cdr:spPr>
            <a:xfrm xmlns:a="http://schemas.openxmlformats.org/drawingml/2006/main">
              <a:off x="5539260" y="1193320"/>
              <a:ext cx="360" cy="360"/>
            </a:xfrm>
            <a:prstGeom xmlns:a="http://schemas.openxmlformats.org/drawingml/2006/main" prst="rect">
              <a:avLst/>
            </a:prstGeom>
          </cdr:spPr>
        </cdr:pic>
      </mc:Fallback>
    </mc:AlternateContent>
  </cdr:relSizeAnchor>
  <cdr:relSizeAnchor xmlns:cdr="http://schemas.openxmlformats.org/drawingml/2006/chartDrawing">
    <cdr:from>
      <cdr:x>0.89609</cdr:x>
      <cdr:y>0.10336</cdr:y>
    </cdr:from>
    <cdr:to>
      <cdr:x>0.99865</cdr:x>
      <cdr:y>0.16996</cdr:y>
    </cdr:to>
    <cdr:sp macro="" textlink="">
      <cdr:nvSpPr>
        <cdr:cNvPr id="3" name="CuadroTexto 9">
          <a:extLst xmlns:a="http://schemas.openxmlformats.org/drawingml/2006/main">
            <a:ext uri="{FF2B5EF4-FFF2-40B4-BE49-F238E27FC236}">
              <a16:creationId xmlns:a16="http://schemas.microsoft.com/office/drawing/2014/main" id="{C4C29454-1C1F-4681-9186-67F55200AD8A}"/>
            </a:ext>
          </a:extLst>
        </cdr:cNvPr>
        <cdr:cNvSpPr txBox="1"/>
      </cdr:nvSpPr>
      <cdr:spPr>
        <a:xfrm xmlns:a="http://schemas.openxmlformats.org/drawingml/2006/main">
          <a:off x="5059680" y="378460"/>
          <a:ext cx="579120" cy="243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O" sz="1100" b="1">
              <a:solidFill>
                <a:srgbClr val="C00000"/>
              </a:solidFill>
            </a:rPr>
            <a:t>54,0%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0.86749</cdr:x>
      <cdr:y>0.14713</cdr:y>
    </cdr:from>
    <cdr:to>
      <cdr:x>0.97333</cdr:x>
      <cdr:y>0.21288</cdr:y>
    </cdr:to>
    <cdr:sp macro="" textlink="">
      <cdr:nvSpPr>
        <cdr:cNvPr id="3" name="CuadroTexto 9">
          <a:extLst xmlns:a="http://schemas.openxmlformats.org/drawingml/2006/main">
            <a:ext uri="{FF2B5EF4-FFF2-40B4-BE49-F238E27FC236}">
              <a16:creationId xmlns:a16="http://schemas.microsoft.com/office/drawing/2014/main" id="{B54F7E54-6C62-4583-B083-63A865741085}"/>
            </a:ext>
          </a:extLst>
        </cdr:cNvPr>
        <cdr:cNvSpPr txBox="1"/>
      </cdr:nvSpPr>
      <cdr:spPr>
        <a:xfrm xmlns:a="http://schemas.openxmlformats.org/drawingml/2006/main">
          <a:off x="5160683" y="534894"/>
          <a:ext cx="629665" cy="23907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O" sz="1100" b="1">
              <a:solidFill>
                <a:srgbClr val="C00000"/>
              </a:solidFill>
            </a:rPr>
            <a:t>53%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215661</xdr:colOff>
      <xdr:row>1</xdr:row>
      <xdr:rowOff>136585</xdr:rowOff>
    </xdr:from>
    <xdr:to>
      <xdr:col>7</xdr:col>
      <xdr:colOff>273170</xdr:colOff>
      <xdr:row>20</xdr:row>
      <xdr:rowOff>7188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CEF7099-E8BC-44F6-98FA-D281F84665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0.88099</cdr:x>
      <cdr:y>0.10284</cdr:y>
    </cdr:from>
    <cdr:to>
      <cdr:x>0.99865</cdr:x>
      <cdr:y>0.17375</cdr:y>
    </cdr:to>
    <cdr:sp macro="" textlink="">
      <cdr:nvSpPr>
        <cdr:cNvPr id="3" name="CuadroTexto 9">
          <a:extLst xmlns:a="http://schemas.openxmlformats.org/drawingml/2006/main">
            <a:ext uri="{FF2B5EF4-FFF2-40B4-BE49-F238E27FC236}">
              <a16:creationId xmlns:a16="http://schemas.microsoft.com/office/drawing/2014/main" id="{C4C29454-1C1F-4681-9186-67F55200AD8A}"/>
            </a:ext>
          </a:extLst>
        </cdr:cNvPr>
        <cdr:cNvSpPr txBox="1"/>
      </cdr:nvSpPr>
      <cdr:spPr>
        <a:xfrm xmlns:a="http://schemas.openxmlformats.org/drawingml/2006/main">
          <a:off x="6016497" y="337869"/>
          <a:ext cx="803529" cy="2329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O" sz="1100" b="1">
              <a:solidFill>
                <a:srgbClr val="C00000"/>
              </a:solidFill>
            </a:rPr>
            <a:t>6%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300990</xdr:colOff>
      <xdr:row>4</xdr:row>
      <xdr:rowOff>57150</xdr:rowOff>
    </xdr:from>
    <xdr:to>
      <xdr:col>7</xdr:col>
      <xdr:colOff>655320</xdr:colOff>
      <xdr:row>21</xdr:row>
      <xdr:rowOff>99060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D7024F7-AB6F-409A-8846-494AC39DD6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300990</xdr:colOff>
      <xdr:row>4</xdr:row>
      <xdr:rowOff>57150</xdr:rowOff>
    </xdr:from>
    <xdr:to>
      <xdr:col>5</xdr:col>
      <xdr:colOff>586740</xdr:colOff>
      <xdr:row>21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3818AEE-4423-4E1A-AA7C-AEC2AF3C53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300990</xdr:colOff>
      <xdr:row>4</xdr:row>
      <xdr:rowOff>57150</xdr:rowOff>
    </xdr:from>
    <xdr:to>
      <xdr:col>5</xdr:col>
      <xdr:colOff>586740</xdr:colOff>
      <xdr:row>21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2DBA92B-90FC-44D3-825F-9D6B876842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300990</xdr:colOff>
      <xdr:row>4</xdr:row>
      <xdr:rowOff>57150</xdr:rowOff>
    </xdr:from>
    <xdr:to>
      <xdr:col>5</xdr:col>
      <xdr:colOff>586740</xdr:colOff>
      <xdr:row>21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DF283A6-36A5-4267-B201-30C168CE5F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300990</xdr:colOff>
      <xdr:row>4</xdr:row>
      <xdr:rowOff>57150</xdr:rowOff>
    </xdr:from>
    <xdr:to>
      <xdr:col>7</xdr:col>
      <xdr:colOff>655320</xdr:colOff>
      <xdr:row>21</xdr:row>
      <xdr:rowOff>99060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9A9F8F5-C67E-4587-A26B-90F078A0F8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300990</xdr:colOff>
      <xdr:row>4</xdr:row>
      <xdr:rowOff>57150</xdr:rowOff>
    </xdr:from>
    <xdr:to>
      <xdr:col>7</xdr:col>
      <xdr:colOff>655320</xdr:colOff>
      <xdr:row>21</xdr:row>
      <xdr:rowOff>99060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E4949A5-FF49-4445-8097-C069AF9A3A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611521</xdr:colOff>
      <xdr:row>142</xdr:row>
      <xdr:rowOff>157443</xdr:rowOff>
    </xdr:from>
    <xdr:to>
      <xdr:col>44</xdr:col>
      <xdr:colOff>277906</xdr:colOff>
      <xdr:row>169</xdr:row>
      <xdr:rowOff>137832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2825AB4-85A9-41A1-910A-FEB2499D32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</xdr:colOff>
      <xdr:row>431</xdr:row>
      <xdr:rowOff>228599</xdr:rowOff>
    </xdr:from>
    <xdr:to>
      <xdr:col>35</xdr:col>
      <xdr:colOff>674914</xdr:colOff>
      <xdr:row>462</xdr:row>
      <xdr:rowOff>97970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A21C223-6539-481B-999C-48EE58E9A4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474009</xdr:colOff>
      <xdr:row>730</xdr:row>
      <xdr:rowOff>56350</xdr:rowOff>
    </xdr:from>
    <xdr:to>
      <xdr:col>41</xdr:col>
      <xdr:colOff>242048</xdr:colOff>
      <xdr:row>755</xdr:row>
      <xdr:rowOff>34579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3D97A46-270A-4FB5-80A1-E63BFB4B4A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185404</xdr:colOff>
      <xdr:row>1046</xdr:row>
      <xdr:rowOff>116541</xdr:rowOff>
    </xdr:from>
    <xdr:to>
      <xdr:col>44</xdr:col>
      <xdr:colOff>217714</xdr:colOff>
      <xdr:row>1076</xdr:row>
      <xdr:rowOff>101174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4846D8-8413-46F2-9EEC-542C77CF4F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133350</xdr:rowOff>
    </xdr:from>
    <xdr:to>
      <xdr:col>5</xdr:col>
      <xdr:colOff>2430780</xdr:colOff>
      <xdr:row>23</xdr:row>
      <xdr:rowOff>45720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B1731B6-EECC-4646-90A3-C0532E8B8A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121920</xdr:colOff>
      <xdr:row>3</xdr:row>
      <xdr:rowOff>7620</xdr:rowOff>
    </xdr:from>
    <xdr:to>
      <xdr:col>13</xdr:col>
      <xdr:colOff>606709</xdr:colOff>
      <xdr:row>24</xdr:row>
      <xdr:rowOff>126036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F190BF10-5BCA-4A51-9CFE-9877C72B7BF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142470" y="579120"/>
              <a:ext cx="7495189" cy="411891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6</xdr:col>
      <xdr:colOff>0</xdr:colOff>
      <xdr:row>25</xdr:row>
      <xdr:rowOff>0</xdr:rowOff>
    </xdr:from>
    <xdr:to>
      <xdr:col>13</xdr:col>
      <xdr:colOff>484789</xdr:colOff>
      <xdr:row>46</xdr:row>
      <xdr:rowOff>118416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149F876C-F151-4E0F-8FD8-5FC612E1825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020550" y="4762500"/>
              <a:ext cx="7495189" cy="411891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2392680</xdr:colOff>
      <xdr:row>2</xdr:row>
      <xdr:rowOff>133350</xdr:rowOff>
    </xdr:from>
    <xdr:to>
      <xdr:col>5</xdr:col>
      <xdr:colOff>2430780</xdr:colOff>
      <xdr:row>23</xdr:row>
      <xdr:rowOff>45720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79E026D-E82F-4B55-8C2A-962B1E9AB7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2392680</xdr:colOff>
      <xdr:row>2</xdr:row>
      <xdr:rowOff>133350</xdr:rowOff>
    </xdr:from>
    <xdr:to>
      <xdr:col>5</xdr:col>
      <xdr:colOff>2430780</xdr:colOff>
      <xdr:row>23</xdr:row>
      <xdr:rowOff>45720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98C822A-D9D0-4560-BF34-467B923DBB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754380</xdr:colOff>
      <xdr:row>2</xdr:row>
      <xdr:rowOff>95250</xdr:rowOff>
    </xdr:from>
    <xdr:to>
      <xdr:col>6</xdr:col>
      <xdr:colOff>739140</xdr:colOff>
      <xdr:row>23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348D545-A724-47A8-95FB-76EDEB9D9D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121920</xdr:colOff>
      <xdr:row>3</xdr:row>
      <xdr:rowOff>7620</xdr:rowOff>
    </xdr:from>
    <xdr:to>
      <xdr:col>13</xdr:col>
      <xdr:colOff>606709</xdr:colOff>
      <xdr:row>24</xdr:row>
      <xdr:rowOff>126036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ADC82A17-B50A-4665-A0D0-11C0BF746D6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171045" y="579120"/>
              <a:ext cx="7438039" cy="411891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6</xdr:col>
      <xdr:colOff>0</xdr:colOff>
      <xdr:row>25</xdr:row>
      <xdr:rowOff>0</xdr:rowOff>
    </xdr:from>
    <xdr:to>
      <xdr:col>13</xdr:col>
      <xdr:colOff>484789</xdr:colOff>
      <xdr:row>46</xdr:row>
      <xdr:rowOff>118416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FABBBE21-BC37-4A53-BA1D-E674850423A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049125" y="4762500"/>
              <a:ext cx="7438039" cy="411891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3</xdr:col>
      <xdr:colOff>45720</xdr:colOff>
      <xdr:row>2</xdr:row>
      <xdr:rowOff>125730</xdr:rowOff>
    </xdr:from>
    <xdr:to>
      <xdr:col>6</xdr:col>
      <xdr:colOff>335280</xdr:colOff>
      <xdr:row>25</xdr:row>
      <xdr:rowOff>131618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37E2881D-6473-4917-BABE-277C0EAA125B}"/>
            </a:ext>
          </a:extLst>
        </xdr:cNvPr>
        <xdr:cNvGrpSpPr/>
      </xdr:nvGrpSpPr>
      <xdr:grpSpPr>
        <a:xfrm>
          <a:off x="4957048" y="506730"/>
          <a:ext cx="7433310" cy="4387388"/>
          <a:chOff x="5067300" y="491490"/>
          <a:chExt cx="7627620" cy="4126230"/>
        </a:xfrm>
      </xdr:grpSpPr>
      <xdr:graphicFrame macro="">
        <xdr:nvGraphicFramePr>
          <xdr:cNvPr id="2" name="Gráfico 1">
            <a:extLst>
              <a:ext uri="{FF2B5EF4-FFF2-40B4-BE49-F238E27FC236}">
                <a16:creationId xmlns:a16="http://schemas.microsoft.com/office/drawing/2014/main" id="{69CE6398-F063-494C-A38F-A7258D296B3F}"/>
              </a:ext>
            </a:extLst>
          </xdr:cNvPr>
          <xdr:cNvGraphicFramePr/>
        </xdr:nvGraphicFramePr>
        <xdr:xfrm>
          <a:off x="5067300" y="491490"/>
          <a:ext cx="7627620" cy="412623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C4C29454-1C1F-4681-9186-67F55200AD8A}"/>
              </a:ext>
            </a:extLst>
          </xdr:cNvPr>
          <xdr:cNvSpPr txBox="1"/>
        </xdr:nvSpPr>
        <xdr:spPr>
          <a:xfrm>
            <a:off x="10457225" y="1138281"/>
            <a:ext cx="579120" cy="24384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s-CO" sz="1100" b="1">
                <a:solidFill>
                  <a:srgbClr val="C00000"/>
                </a:solidFill>
              </a:rPr>
              <a:t>53%</a:t>
            </a:r>
          </a:p>
        </xdr:txBody>
      </xdr:sp>
    </xdr:grpSp>
    <xdr:clientData/>
  </xdr:twoCellAnchor>
  <xdr:twoCellAnchor>
    <xdr:from>
      <xdr:col>5</xdr:col>
      <xdr:colOff>338138</xdr:colOff>
      <xdr:row>15</xdr:row>
      <xdr:rowOff>74023</xdr:rowOff>
    </xdr:from>
    <xdr:to>
      <xdr:col>5</xdr:col>
      <xdr:colOff>880232</xdr:colOff>
      <xdr:row>16</xdr:row>
      <xdr:rowOff>102468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1F1048B4-551B-4EB1-B196-0683048221AB}"/>
            </a:ext>
          </a:extLst>
        </xdr:cNvPr>
        <xdr:cNvSpPr txBox="1"/>
      </xdr:nvSpPr>
      <xdr:spPr>
        <a:xfrm>
          <a:off x="10277476" y="2788648"/>
          <a:ext cx="542094" cy="209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CO" sz="1100" b="1">
              <a:solidFill>
                <a:schemeClr val="accent1">
                  <a:lumMod val="75000"/>
                </a:schemeClr>
              </a:solidFill>
            </a:rPr>
            <a:t>6%</a:t>
          </a:r>
        </a:p>
      </xdr:txBody>
    </xdr:sp>
    <xdr:clientData/>
  </xdr:twoCellAnchor>
  <xdr:twoCellAnchor>
    <xdr:from>
      <xdr:col>5</xdr:col>
      <xdr:colOff>992382</xdr:colOff>
      <xdr:row>13</xdr:row>
      <xdr:rowOff>143230</xdr:rowOff>
    </xdr:from>
    <xdr:to>
      <xdr:col>5</xdr:col>
      <xdr:colOff>1038101</xdr:colOff>
      <xdr:row>14</xdr:row>
      <xdr:rowOff>41229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id="{978A3CDB-1E8D-419E-9E92-B6AB0735DA5A}"/>
            </a:ext>
          </a:extLst>
        </xdr:cNvPr>
        <xdr:cNvSpPr/>
      </xdr:nvSpPr>
      <xdr:spPr>
        <a:xfrm flipH="1" flipV="1">
          <a:off x="10931720" y="2495905"/>
          <a:ext cx="45719" cy="78974"/>
        </a:xfrm>
        <a:prstGeom prst="ellipse">
          <a:avLst/>
        </a:prstGeom>
        <a:solidFill>
          <a:srgbClr val="0070C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995943</xdr:colOff>
      <xdr:row>10</xdr:row>
      <xdr:rowOff>99568</xdr:rowOff>
    </xdr:from>
    <xdr:to>
      <xdr:col>5</xdr:col>
      <xdr:colOff>1041662</xdr:colOff>
      <xdr:row>10</xdr:row>
      <xdr:rowOff>171612</xdr:rowOff>
    </xdr:to>
    <xdr:sp macro="" textlink="">
      <xdr:nvSpPr>
        <xdr:cNvPr id="12" name="Elipse 11">
          <a:extLst>
            <a:ext uri="{FF2B5EF4-FFF2-40B4-BE49-F238E27FC236}">
              <a16:creationId xmlns:a16="http://schemas.microsoft.com/office/drawing/2014/main" id="{77E07E21-AD7F-445A-8EBC-97AE64928714}"/>
            </a:ext>
          </a:extLst>
        </xdr:cNvPr>
        <xdr:cNvSpPr/>
      </xdr:nvSpPr>
      <xdr:spPr>
        <a:xfrm>
          <a:off x="10935281" y="1909318"/>
          <a:ext cx="45719" cy="72044"/>
        </a:xfrm>
        <a:prstGeom prst="ellipse">
          <a:avLst/>
        </a:prstGeom>
        <a:solidFill>
          <a:srgbClr val="FFC000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</xdr:colOff>
      <xdr:row>5</xdr:row>
      <xdr:rowOff>11430</xdr:rowOff>
    </xdr:from>
    <xdr:to>
      <xdr:col>9</xdr:col>
      <xdr:colOff>670560</xdr:colOff>
      <xdr:row>20</xdr:row>
      <xdr:rowOff>11430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271D90B-295A-41EA-911C-7BCBE991A1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26670</xdr:rowOff>
    </xdr:from>
    <xdr:to>
      <xdr:col>11</xdr:col>
      <xdr:colOff>617220</xdr:colOff>
      <xdr:row>20</xdr:row>
      <xdr:rowOff>30480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3575459-3DFA-402E-9C79-12C590EA64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30480</xdr:colOff>
      <xdr:row>19</xdr:row>
      <xdr:rowOff>175260</xdr:rowOff>
    </xdr:from>
    <xdr:to>
      <xdr:col>12</xdr:col>
      <xdr:colOff>457200</xdr:colOff>
      <xdr:row>40</xdr:row>
      <xdr:rowOff>45720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88E58C0-FF30-4CCD-8DFB-D853015578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27T21:00:14.599"/>
    </inkml:context>
    <inkml:brush xml:id="br0">
      <inkml:brushProperty name="width" value="0.1" units="cm"/>
      <inkml:brushProperty name="height" value="0.1" units="cm"/>
      <inkml:brushProperty name="color" value="#E71224"/>
      <inkml:brushProperty name="ignorePressure" value="1"/>
    </inkml:brush>
  </inkml:definitions>
  <inkml:trace contextRef="#ctx0" brushRef="#br0">1 1,'-1'0</inkml:trace>
</inkml: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Base%20cuadros%20y%20gr&#225;ficos%20Boletin%20formato%20sept%202021_2w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Base%20cuadros%20y%20gr&#225;ficos%20Boletin%20formato%20sept%202021_2w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Base%20cuadros%20y%20gr&#225;ficos%20Boletin%20formato%20sept%202021_2w.xlsx" TargetMode="External"/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lintong" refreshedDate="44552.655509490738" createdVersion="7" refreshedVersion="7" minRefreshableVersion="3" recordCount="1072" xr:uid="{0872DEF8-6425-49DE-B848-ECCAE6794C20}">
  <cacheSource type="worksheet">
    <worksheetSource name="Tabla2"/>
  </cacheSource>
  <cacheFields count="22">
    <cacheField name="Fecha de recolección" numFmtId="14">
      <sharedItems containsSemiMixedTypes="0" containsNonDate="0" containsDate="1" containsString="0" minDate="2021-02-19T00:00:00" maxDate="2021-12-15T00:00:00" count="130">
        <d v="2021-02-19T00:00:00"/>
        <d v="2021-02-23T00:00:00"/>
        <d v="2021-02-25T00:00:00"/>
        <d v="2021-03-04T00:00:00"/>
        <d v="2021-03-05T00:00:00"/>
        <d v="2021-03-10T00:00:00"/>
        <d v="2021-03-11T00:00:00"/>
        <d v="2021-03-12T00:00:00"/>
        <d v="2021-03-29T00:00:00"/>
        <d v="2021-03-30T00:00:00"/>
        <d v="2021-04-06T00:00:00"/>
        <d v="2021-04-07T00:00:00"/>
        <d v="2021-04-15T00:00:00"/>
        <d v="2021-04-20T00:00:00"/>
        <d v="2021-05-04T00:00:00"/>
        <d v="2021-05-07T00:00:00"/>
        <d v="2021-05-21T00:00:00"/>
        <d v="2021-06-01T00:00:00"/>
        <d v="2021-06-03T00:00:00"/>
        <d v="2021-06-04T00:00:00"/>
        <d v="2021-06-08T00:00:00"/>
        <d v="2021-06-10T00:00:00"/>
        <d v="2021-06-11T00:00:00"/>
        <d v="2021-06-12T00:00:00"/>
        <d v="2021-06-15T00:00:00"/>
        <d v="2021-06-16T00:00:00"/>
        <d v="2021-06-17T00:00:00"/>
        <d v="2021-06-18T00:00:00"/>
        <d v="2021-06-19T00:00:00"/>
        <d v="2021-06-21T00:00:00"/>
        <d v="2021-06-22T00:00:00"/>
        <d v="2021-06-23T00:00:00"/>
        <d v="2021-06-24T00:00:00"/>
        <d v="2021-06-25T00:00:00"/>
        <d v="2021-06-26T00:00:00"/>
        <d v="2021-06-29T00:00:00"/>
        <d v="2021-06-30T00:00:00"/>
        <d v="2021-07-01T00:00:00"/>
        <d v="2021-07-02T00:00:00"/>
        <d v="2021-07-03T00:00:00"/>
        <d v="2021-07-06T00:00:00"/>
        <d v="2021-07-07T00:00:00"/>
        <d v="2021-07-08T00:00:00"/>
        <d v="2021-07-09T00:00:00"/>
        <d v="2021-07-10T00:00:00"/>
        <d v="2021-07-12T00:00:00"/>
        <d v="2021-07-13T00:00:00"/>
        <d v="2021-07-14T00:00:00"/>
        <d v="2021-07-15T00:00:00"/>
        <d v="2021-07-16T00:00:00"/>
        <d v="2021-07-17T00:00:00"/>
        <d v="2021-07-19T00:00:00"/>
        <d v="2021-07-21T00:00:00"/>
        <d v="2021-07-22T00:00:00"/>
        <d v="2021-07-23T00:00:00"/>
        <d v="2021-07-24T00:00:00"/>
        <d v="2021-07-28T00:00:00"/>
        <d v="2021-07-29T00:00:00"/>
        <d v="2021-07-30T00:00:00"/>
        <d v="2021-07-31T00:00:00"/>
        <d v="2021-08-03T00:00:00"/>
        <d v="2021-08-04T00:00:00"/>
        <d v="2021-08-05T00:00:00"/>
        <d v="2021-08-06T00:00:00"/>
        <d v="2021-08-12T00:00:00"/>
        <d v="2021-08-17T00:00:00"/>
        <d v="2021-08-18T00:00:00"/>
        <d v="2021-08-19T00:00:00"/>
        <d v="2021-08-20T00:00:00"/>
        <d v="2021-08-28T00:00:00"/>
        <d v="2021-08-30T00:00:00"/>
        <d v="2021-08-31T00:00:00"/>
        <d v="2021-09-01T00:00:00"/>
        <d v="2021-09-02T00:00:00"/>
        <d v="2021-09-03T00:00:00"/>
        <d v="2021-09-04T00:00:00"/>
        <d v="2021-09-06T00:00:00"/>
        <d v="2021-09-08T00:00:00"/>
        <d v="2021-09-10T00:00:00"/>
        <d v="2021-09-13T00:00:00"/>
        <d v="2021-09-14T00:00:00"/>
        <d v="2021-09-15T00:00:00"/>
        <d v="2021-09-16T00:00:00"/>
        <d v="2021-09-17T00:00:00"/>
        <d v="2021-09-18T00:00:00"/>
        <d v="2021-09-20T00:00:00"/>
        <d v="2021-09-21T00:00:00"/>
        <d v="2021-09-22T00:00:00"/>
        <d v="2021-09-23T00:00:00"/>
        <d v="2021-09-25T00:00:00"/>
        <d v="2021-09-27T00:00:00"/>
        <d v="2021-09-28T00:00:00"/>
        <d v="2021-09-29T00:00:00"/>
        <d v="2021-09-30T00:00:00"/>
        <d v="2021-10-05T00:00:00"/>
        <d v="2021-10-06T00:00:00"/>
        <d v="2021-10-12T00:00:00"/>
        <d v="2021-10-13T00:00:00"/>
        <d v="2021-10-14T00:00:00"/>
        <d v="2021-10-15T00:00:00"/>
        <d v="2021-10-16T00:00:00"/>
        <d v="2021-10-19T00:00:00"/>
        <d v="2021-10-20T00:00:00"/>
        <d v="2021-10-22T00:00:00"/>
        <d v="2021-10-26T00:00:00"/>
        <d v="2021-10-27T00:00:00"/>
        <d v="2021-10-28T00:00:00"/>
        <d v="2021-11-02T00:00:00"/>
        <d v="2021-11-03T00:00:00"/>
        <d v="2021-11-06T00:00:00"/>
        <d v="2021-11-09T00:00:00"/>
        <d v="2021-11-10T00:00:00"/>
        <d v="2021-11-11T00:00:00"/>
        <d v="2021-11-12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9T00:00:00"/>
        <d v="2021-12-03T00:00:00"/>
        <d v="2021-12-04T00:00:00"/>
        <d v="2021-12-07T00:00:00"/>
        <d v="2021-12-09T00:00:00"/>
        <d v="2021-12-10T00:00:00"/>
        <d v="2021-12-11T00:00:00"/>
        <d v="2021-12-13T00:00:00"/>
        <d v="2021-12-14T00:00:00"/>
      </sharedItems>
      <fieldGroup base="0">
        <rangePr groupBy="days" startDate="2021-02-19T00:00:00" endDate="2021-12-15T00:00:00" groupInterval="15"/>
        <groupItems count="22">
          <s v="&lt;19/02/2021"/>
          <s v="19/02/2021 - 5/03/2021"/>
          <s v="6/03/2021 - 20/03/2021"/>
          <s v="21/03/2021 - 4/04/2021"/>
          <s v="5/04/2021 - 19/04/2021"/>
          <s v="20/04/2021 - 4/05/2021"/>
          <s v="5/05/2021 - 19/05/2021"/>
          <s v="20/05/2021 - 3/06/2021"/>
          <s v="4/06/2021 - 18/06/2021"/>
          <s v="19/06/2021 - 3/07/2021"/>
          <s v="4/07/2021 - 18/07/2021"/>
          <s v="19/07/2021 - 2/08/2021"/>
          <s v="3/08/2021 - 17/08/2021"/>
          <s v="18/08/2021 - 1/09/2021"/>
          <s v="2/09/2021 - 16/09/2021"/>
          <s v="17/09/2021 - 1/10/2021"/>
          <s v="2/10/2021 - 16/10/2021"/>
          <s v="17/10/2021 - 31/10/2021"/>
          <s v="1/11/2021 - 15/11/2021"/>
          <s v="16/11/2021 - 30/11/2021"/>
          <s v="1/12/2021 - 15/12/2021"/>
          <s v="&gt;15/12/2021"/>
        </groupItems>
      </fieldGroup>
    </cacheField>
    <cacheField name="Fecha de recolección2" numFmtId="0">
      <sharedItems/>
    </cacheField>
    <cacheField name="Nombre del recolector de la información" numFmtId="0">
      <sharedItems/>
    </cacheField>
    <cacheField name="Localidad donde se desarrolla el conteo" numFmtId="0">
      <sharedItems containsBlank="1" count="23">
        <s v="Usme"/>
        <s v="San Cristóbal"/>
        <s v="Ciudad Bolívar"/>
        <s v="Usaquén"/>
        <s v="Chapinero"/>
        <s v="La Candelaria"/>
        <s v="Fontibón"/>
        <s v="Suba"/>
        <s v="Engativá"/>
        <s v="Antonio Nariño"/>
        <s v="Rafael Uribe Uribe"/>
        <s v="Puente Aranda"/>
        <s v="Barrio Unidos"/>
        <s v="Teusaquillo"/>
        <s v="Los Mártires"/>
        <s v="Santa fe"/>
        <s v="Bosa"/>
        <s v="Kennedy"/>
        <s v="Tunjuelito"/>
        <m u="1"/>
        <s v="Calle principal con aglomeración de púbico" u="1"/>
        <s v="Centro comercial" u="1"/>
        <s v="Plaza de mercado" u="1"/>
      </sharedItems>
    </cacheField>
    <cacheField name="Nombre del barrio" numFmtId="0">
      <sharedItems containsBlank="1"/>
    </cacheField>
    <cacheField name="Lugar de recolección " numFmtId="0">
      <sharedItems count="5">
        <s v="Plaza de mercado"/>
        <s v="Calle principal con aglomeración de púbico"/>
        <s v="Centro comercial"/>
        <s v="Otro"/>
        <s v="parque fundacional Fontibón"/>
      </sharedItems>
    </cacheField>
    <cacheField name="Tapabocas bien puesto " numFmtId="0">
      <sharedItems containsSemiMixedTypes="0" containsString="0" containsNumber="1" containsInteger="1" minValue="3" maxValue="599"/>
    </cacheField>
    <cacheField name="Tapabocas mal puesto" numFmtId="0">
      <sharedItems containsSemiMixedTypes="0" containsString="0" containsNumber="1" containsInteger="1" minValue="3" maxValue="245"/>
    </cacheField>
    <cacheField name="Sin tapabocas" numFmtId="0">
      <sharedItems containsSemiMixedTypes="0" containsString="0" containsNumber="1" containsInteger="1" minValue="0" maxValue="152"/>
    </cacheField>
    <cacheField name="Vendedor tapabocas bien puesto " numFmtId="0">
      <sharedItems containsSemiMixedTypes="0" containsString="0" containsNumber="1" containsInteger="1" minValue="0" maxValue="143"/>
    </cacheField>
    <cacheField name="Vendedor tapabocas mal puesto " numFmtId="0">
      <sharedItems containsSemiMixedTypes="0" containsString="0" containsNumber="1" containsInteger="1" minValue="0" maxValue="142"/>
    </cacheField>
    <cacheField name="Vendedor sin tapabocas " numFmtId="0">
      <sharedItems containsSemiMixedTypes="0" containsString="0" containsNumber="1" containsInteger="1" minValue="0" maxValue="68"/>
    </cacheField>
    <cacheField name="Total" numFmtId="0">
      <sharedItems containsSemiMixedTypes="0" containsString="0" containsNumber="1" containsInteger="1" minValue="18" maxValue="762"/>
    </cacheField>
    <cacheField name="Total vendedor" numFmtId="0">
      <sharedItems containsSemiMixedTypes="0" containsString="0" containsNumber="1" containsInteger="1" minValue="0" maxValue="217"/>
    </cacheField>
    <cacheField name="Porcentaje tapabocas bien puesto" numFmtId="2">
      <sharedItems containsSemiMixedTypes="0" containsString="0" containsNumber="1" minValue="6.25E-2" maxValue="0.97306397306397308"/>
    </cacheField>
    <cacheField name="Porcentaje sin tapabocas" numFmtId="2">
      <sharedItems containsSemiMixedTypes="0" containsString="0" containsNumber="1" minValue="0" maxValue="0.44444444444444442"/>
    </cacheField>
    <cacheField name="Porcentaje vendedro tapabocas mal puesto" numFmtId="2">
      <sharedItems containsSemiMixedTypes="0" containsString="0" containsNumber="1" minValue="0" maxValue="1"/>
    </cacheField>
    <cacheField name="Porcentaje vendedor sin tapaboca" numFmtId="2">
      <sharedItems containsSemiMixedTypes="0" containsString="0" containsNumber="1" minValue="0" maxValue="1"/>
    </cacheField>
    <cacheField name="semana" numFmtId="166">
      <sharedItems containsSemiMixedTypes="0" containsString="0" containsNumber="1" containsInteger="1" minValue="8" maxValue="51"/>
    </cacheField>
    <cacheField name="porcentaje Sin" numFmtId="0" formula="'Sin tapabocas'/Total" databaseField="0"/>
    <cacheField name="Porcentaje buen uso tapabocas" numFmtId="0" formula="'Tapabocas bien puesto '/Total" databaseField="0"/>
    <cacheField name="semana2" numFmtId="0" formula="WEEKNUM('Fecha de recolección'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bservatorio" refreshedDate="44547.505094675929" createdVersion="6" refreshedVersion="6" minRefreshableVersion="3" recordCount="1130" xr:uid="{86971BF7-FE34-4B82-B41A-C673DF70A002}">
  <cacheSource type="worksheet">
    <worksheetSource ref="A1:J1048576" sheet="Base corte al 14 12 21" r:id="rId2"/>
  </cacheSource>
  <cacheFields count="10">
    <cacheField name="Fecha de recolección" numFmtId="0">
      <sharedItems containsBlank="1" count="134">
        <s v="2021-02-19"/>
        <s v="2021-02-23"/>
        <s v="2021-02-25"/>
        <s v="2021-03-04"/>
        <s v="2021-03-05"/>
        <s v="2021-03-10"/>
        <s v="2021-03-11"/>
        <s v="2021-03-12"/>
        <s v="2021-03-29"/>
        <s v="2021-03-30"/>
        <s v="2021-04-06"/>
        <s v="2021-04-07"/>
        <s v="2021-04-15"/>
        <s v="2021-04-20"/>
        <s v="2021-05-04"/>
        <s v="2021-05-07"/>
        <s v="2021-05-21"/>
        <s v="2021-06-01"/>
        <s v="2021-06-03"/>
        <s v="2021-06-04"/>
        <s v="2021-06-08"/>
        <s v="2021-06-10"/>
        <s v="2021-06-11"/>
        <s v="2021-06-12"/>
        <s v="2021-06-15"/>
        <s v="2021-06-16"/>
        <s v="2021-06-17"/>
        <s v="2021-06-18"/>
        <s v="2021-06-19"/>
        <s v="2021-06-21"/>
        <s v="2021-06-22"/>
        <s v="2021-06-23"/>
        <s v="2021-06-24"/>
        <s v="2021-06-25"/>
        <s v="2021-06-26"/>
        <s v="2021-06-29"/>
        <s v="2021-06-30"/>
        <s v="2021-07-01"/>
        <s v="2021-07-02"/>
        <s v="2021-07-03"/>
        <s v="2021-07-06"/>
        <s v="2021-07-07"/>
        <s v="2021-07-08"/>
        <s v="2021-07-09"/>
        <s v="2021-07-10"/>
        <s v="2021-07-12"/>
        <s v="2021-07-13"/>
        <s v="2021-07-14"/>
        <s v="2021-07-15"/>
        <s v="2021-07-16"/>
        <s v="2021-07-17"/>
        <s v="2021-07-19"/>
        <s v="2021-07-21"/>
        <s v="2021-07-22"/>
        <s v="2021-07-23"/>
        <s v="2021-07-24"/>
        <s v="2021-07-28"/>
        <s v="2021-07-29"/>
        <s v="2021-07-30"/>
        <s v="2021-07-31"/>
        <s v="2021-08-03"/>
        <s v="2021-08-04"/>
        <s v="2021-08-05"/>
        <s v="2021-08-06"/>
        <s v="2021-08-12"/>
        <s v="2021-08-17"/>
        <s v="2021-08-18"/>
        <s v="2021-08-19"/>
        <s v="2021-08-20"/>
        <s v="2021-08-28"/>
        <s v="2021-08-30"/>
        <s v="2021-08-31"/>
        <s v="2021-09-01"/>
        <s v="2021-09-02"/>
        <s v="2021-09-03"/>
        <s v="2021-09-04"/>
        <s v="2021-09-06"/>
        <s v="2021-09-08"/>
        <s v="2021-09-10"/>
        <s v="2021-09-13"/>
        <s v="2021-09-14"/>
        <s v="2021-09-15"/>
        <s v="2021-09-16"/>
        <s v="2021-09-17"/>
        <s v="2021-09-18"/>
        <s v="2021-09-20"/>
        <s v="2021-09-21"/>
        <s v="2021-09-22"/>
        <s v="2021-09-23"/>
        <s v="2021-09-24"/>
        <s v="2021-09-25"/>
        <s v="2021-09-27"/>
        <s v="2021-09-28"/>
        <s v="2021-09-29"/>
        <s v="2021-09-30"/>
        <s v="2021-10-01"/>
        <s v="2021-10-05"/>
        <s v="2021-10-06"/>
        <s v="2021-10-11"/>
        <s v="2021-10-12"/>
        <s v="2021-10-13"/>
        <s v="2021-10-14"/>
        <s v="2021-10-15"/>
        <s v="2021-10-16"/>
        <s v="2021-10-19"/>
        <s v="2021-10-20"/>
        <s v="2021-10-22"/>
        <s v="2021-10-26"/>
        <s v="2021-10-27"/>
        <s v="2021-10-28"/>
        <s v="2021-11-02"/>
        <s v="2021-11-03"/>
        <s v="2021-11-06"/>
        <s v="2021-11-09"/>
        <s v="2021-11-10"/>
        <s v="2021-11-12"/>
        <s v="2021-11-17"/>
        <s v="2021-11-18"/>
        <s v="2021-11-19"/>
        <s v="2021-11-22"/>
        <s v="2021-11-23"/>
        <s v="2021-11-24"/>
        <s v="2021-11-25"/>
        <s v="2021-11-26"/>
        <s v="2021-11-29"/>
        <s v="2021-12-03"/>
        <s v="2021-12-04"/>
        <s v="2021-12-07"/>
        <s v="2021-12-09"/>
        <s v="2021-12-10"/>
        <s v="2021-12-11"/>
        <s v="2021-12-13"/>
        <s v="2021-12-14"/>
        <m/>
      </sharedItems>
    </cacheField>
    <cacheField name="Localidad donde se desarrolla el conteo" numFmtId="0">
      <sharedItems containsBlank="1" count="20">
        <s v="Usme"/>
        <s v="San Cristóbal"/>
        <s v="Ciudad Bolívar"/>
        <s v="Usaquén"/>
        <s v="Chapinero"/>
        <s v="La Candelaria"/>
        <s v="Suba"/>
        <s v="Engativá"/>
        <s v="Fontibón"/>
        <s v="Antonio Nariño"/>
        <s v="Rafael Uribe Uribe"/>
        <s v="Puente Aranda"/>
        <s v="Barrio Unidos"/>
        <s v="Teusaquillo"/>
        <s v="Los Mártires"/>
        <s v="Santa fe"/>
        <s v="Bosa"/>
        <s v="Kennedy"/>
        <s v="Tunjuelito"/>
        <m/>
      </sharedItems>
    </cacheField>
    <cacheField name="Lugar de recolección " numFmtId="0">
      <sharedItems containsBlank="1" count="5">
        <s v="Plaza de mercado"/>
        <s v="Calle principal con aglomeración de púbico"/>
        <s v="Centro comercial"/>
        <s v="Otro"/>
        <m/>
      </sharedItems>
    </cacheField>
    <cacheField name="¿Cuál? " numFmtId="0">
      <sharedItems containsBlank="1"/>
    </cacheField>
    <cacheField name="P Bien " numFmtId="0">
      <sharedItems containsString="0" containsBlank="1" containsNumber="1" containsInteger="1" minValue="3" maxValue="599"/>
    </cacheField>
    <cacheField name="P Mal " numFmtId="0">
      <sharedItems containsString="0" containsBlank="1" containsNumber="1" containsInteger="1" minValue="3" maxValue="245"/>
    </cacheField>
    <cacheField name="P sin " numFmtId="0">
      <sharedItems containsString="0" containsBlank="1" containsNumber="1" containsInteger="1" minValue="-10" maxValue="152"/>
    </cacheField>
    <cacheField name="V Bien " numFmtId="0">
      <sharedItems containsString="0" containsBlank="1" containsNumber="1" containsInteger="1" minValue="0" maxValue="143"/>
    </cacheField>
    <cacheField name="V Mal " numFmtId="0">
      <sharedItems containsString="0" containsBlank="1" containsNumber="1" containsInteger="1" minValue="0" maxValue="142"/>
    </cacheField>
    <cacheField name="V Sin " numFmtId="0">
      <sharedItems containsString="0" containsBlank="1" containsNumber="1" containsInteger="1" minValue="0" maxValue="6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lintong" refreshedDate="44552.661914930555" createdVersion="7" refreshedVersion="7" minRefreshableVersion="3" recordCount="39" xr:uid="{7BF64FD9-75AE-4A6D-B519-897145AE3B37}">
  <cacheSource type="worksheet">
    <worksheetSource ref="A1:S40" sheet="Sheet1" r:id="rId2"/>
  </cacheSource>
  <cacheFields count="19">
    <cacheField name="Fecha de recolección2_Min" numFmtId="0">
      <sharedItems count="39">
        <s v="2021-02-19"/>
        <s v="2021-02-23"/>
        <s v="2021-03-04"/>
        <s v="2021-03-10"/>
        <s v="2021-03-29"/>
        <s v="2021-04-06"/>
        <s v="2021-04-15"/>
        <s v="2021-04-20"/>
        <s v="2021-05-04"/>
        <s v="2021-05-21"/>
        <s v="2021-06-01"/>
        <s v="2021-06-08"/>
        <s v="2021-06-15"/>
        <s v="2021-06-21"/>
        <s v="2021-06-29"/>
        <s v="2021-07-06"/>
        <s v="2021-07-12"/>
        <s v="2021-07-19"/>
        <s v="2021-07-28"/>
        <s v="2021-08-03"/>
        <s v="2021-08-12"/>
        <s v="2021-08-17"/>
        <s v="2021-08-28"/>
        <s v="2021-08-30"/>
        <s v="2021-09-06"/>
        <s v="2021-09-13"/>
        <s v="2021-09-20"/>
        <s v="2021-09-27"/>
        <s v="2021-10-05"/>
        <s v="2021-10-12"/>
        <s v="2021-10-19"/>
        <s v="2021-10-26"/>
        <s v="2021-11-02"/>
        <s v="2021-11-09"/>
        <s v="2021-11-17"/>
        <s v="2021-11-22"/>
        <s v="2021-11-29"/>
        <s v="2021-12-07"/>
        <s v="2021-12-13"/>
      </sharedItems>
    </cacheField>
    <cacheField name="Porcentaje tapabocas bien puesto_Mean" numFmtId="9">
      <sharedItems containsSemiMixedTypes="0" containsString="0" containsNumber="1" minValue="0.5488570656772026" maxValue="0.89540032244077883"/>
    </cacheField>
    <cacheField name="Porcentaje tapabocas bien puesto_Median" numFmtId="9">
      <sharedItems containsSemiMixedTypes="0" containsString="0" containsNumber="1" minValue="0.53846153846153844" maxValue="0.90579710144927539"/>
    </cacheField>
    <cacheField name="Porcentaje tapabocas bien puesto_FirstQuartile" numFmtId="9">
      <sharedItems containsSemiMixedTypes="0" containsString="0" containsNumber="1" minValue="0.45348837209302323" maxValue="0.88028169014084512"/>
    </cacheField>
    <cacheField name="Porcentaje tapabocas bien puesto_ThirdQuartile" numFmtId="9">
      <sharedItems containsSemiMixedTypes="0" containsString="0" containsNumber="1" minValue="0.5813160912218116" maxValue="0.92077087794432544"/>
    </cacheField>
    <cacheField name="Porcentaje sin tapabocas_Mean" numFmtId="9">
      <sharedItems containsSemiMixedTypes="0" containsString="0" containsNumber="1" minValue="4.8482474490753134E-3" maxValue="0.11320566642242587"/>
    </cacheField>
    <cacheField name="Porcentaje sin tapabocas_Median" numFmtId="9">
      <sharedItems containsSemiMixedTypes="0" containsString="0" containsNumber="1" minValue="3.5211267605633804E-3" maxValue="0.11244979919678715"/>
    </cacheField>
    <cacheField name="Porcentaje sin tapabocas_FirstQuartile" numFmtId="9">
      <sharedItems containsSemiMixedTypes="0" containsString="0" containsNumber="1" minValue="0" maxValue="9.5744680851063829E-2"/>
    </cacheField>
    <cacheField name="Porcentaje sin tapabocas_ThirdQuartile" numFmtId="9">
      <sharedItems containsSemiMixedTypes="0" containsString="0" containsNumber="1" minValue="7.2992700729927005E-3" maxValue="0.14074074074074075"/>
    </cacheField>
    <cacheField name="Porcentaje vendedro tapabocas mal puesto_Mean" numFmtId="9">
      <sharedItems containsSemiMixedTypes="0" containsString="0" containsNumber="1" minValue="0.25756448529014636" maxValue="0.67115969584816937"/>
    </cacheField>
    <cacheField name="Porcentaje vendedro tapabocas mal puesto_Median" numFmtId="9">
      <sharedItems containsSemiMixedTypes="0" containsString="0" containsNumber="1" minValue="0.2542124542124542" maxValue="0.69230769230769229"/>
    </cacheField>
    <cacheField name="Porcentaje vendedro tapabocas mal puesto_FirstQuartile" numFmtId="9">
      <sharedItems containsSemiMixedTypes="0" containsString="0" containsNumber="1" minValue="0.1760154738878143" maxValue="0.60256410256410253"/>
    </cacheField>
    <cacheField name="Porcentaje vendedro tapabocas mal puesto_ThirdQuartile" numFmtId="9">
      <sharedItems containsSemiMixedTypes="0" containsString="0" containsNumber="1" minValue="0.31116794543904519" maxValue="0.77777777777777779"/>
    </cacheField>
    <cacheField name="Porcentaje vendedor sin tapaboca_Mean" numFmtId="9">
      <sharedItems containsSemiMixedTypes="0" containsString="0" containsNumber="1" minValue="0" maxValue="0.21196018539852221"/>
    </cacheField>
    <cacheField name="Porcentaje vendedor sin tapaboca_Median" numFmtId="9">
      <sharedItems containsSemiMixedTypes="0" containsString="0" containsNumber="1" minValue="0" maxValue="0.20189520624303234"/>
    </cacheField>
    <cacheField name="Porcentaje vendedor sin tapaboca_FirstQuartile" numFmtId="9">
      <sharedItems containsSemiMixedTypes="0" containsString="0" containsNumber="1" minValue="0" maxValue="0.16985645933014354"/>
    </cacheField>
    <cacheField name="Porcentaje vendedor sin tapaboca_ThirdQuartile" numFmtId="9">
      <sharedItems containsSemiMixedTypes="0" containsString="0" containsNumber="1" minValue="0" maxValue="0.33333333333333331"/>
    </cacheField>
    <cacheField name="semana" numFmtId="0">
      <sharedItems containsSemiMixedTypes="0" containsString="0" containsNumber="1" containsInteger="1" minValue="8" maxValue="51"/>
    </cacheField>
    <cacheField name="Record_Count" numFmtId="0">
      <sharedItems containsSemiMixedTypes="0" containsString="0" containsNumber="1" containsInteger="1" minValue="3" maxValue="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lintong" refreshedDate="44552.663308101852" createdVersion="7" refreshedVersion="7" minRefreshableVersion="3" recordCount="131" xr:uid="{F9C37397-254C-4C10-9C8A-6A5D391CF16C}">
  <cacheSource type="worksheet">
    <worksheetSource ref="A1:T132" sheet="Sheet1_" r:id="rId2"/>
  </cacheSource>
  <cacheFields count="20">
    <cacheField name="Fecha de recolección2_Min" numFmtId="0">
      <sharedItems count="55">
        <s v="2021-02-19"/>
        <s v="2021-02-23"/>
        <s v="2021-03-04"/>
        <s v="2021-03-10"/>
        <s v="2021-03-29"/>
        <s v="2021-03-30"/>
        <s v="2021-04-06"/>
        <s v="2021-04-15"/>
        <s v="2021-04-20"/>
        <s v="2021-05-04"/>
        <s v="2021-05-21"/>
        <s v="2021-06-01"/>
        <s v="2021-06-08"/>
        <s v="2021-06-10"/>
        <s v="2021-06-15"/>
        <s v="2021-06-16"/>
        <s v="2021-06-21"/>
        <s v="2021-06-29"/>
        <s v="2021-06-30"/>
        <s v="2021-07-01"/>
        <s v="2021-07-06"/>
        <s v="2021-07-12"/>
        <s v="2021-07-13"/>
        <s v="2021-07-19"/>
        <s v="2021-07-28"/>
        <s v="2021-07-30"/>
        <s v="2021-08-03"/>
        <s v="2021-08-04"/>
        <s v="2021-08-12"/>
        <s v="2021-08-17"/>
        <s v="2021-08-28"/>
        <s v="2021-08-30"/>
        <s v="2021-09-01"/>
        <s v="2021-09-06"/>
        <s v="2021-09-13"/>
        <s v="2021-09-16"/>
        <s v="2021-09-20"/>
        <s v="2021-09-23"/>
        <s v="2021-09-27"/>
        <s v="2021-10-05"/>
        <s v="2021-10-06"/>
        <s v="2021-10-12"/>
        <s v="2021-10-13"/>
        <s v="2021-10-19"/>
        <s v="2021-10-26"/>
        <s v="2021-11-02"/>
        <s v="2021-11-09"/>
        <s v="2021-11-12"/>
        <s v="2021-11-17"/>
        <s v="2021-11-19"/>
        <s v="2021-11-22"/>
        <s v="2021-11-23"/>
        <s v="2021-11-29"/>
        <s v="2021-12-07"/>
        <s v="2021-12-13"/>
      </sharedItems>
    </cacheField>
    <cacheField name="Lugar de recolección" numFmtId="0">
      <sharedItems count="5">
        <s v="Plaza de mercado"/>
        <s v="Calle principal con aglomeración de púbico"/>
        <s v="Centro comercial"/>
        <s v="Otro"/>
        <s v="parque fundacional Fontibón"/>
      </sharedItems>
    </cacheField>
    <cacheField name="Porcentaje tapabocas bien puesto_Mean" numFmtId="9">
      <sharedItems containsSemiMixedTypes="0" containsString="0" containsNumber="1" minValue="0.40845070422535212" maxValue="0.92166765483594559"/>
    </cacheField>
    <cacheField name="Porcentaje tapabocas bien puesto_Median" numFmtId="9">
      <sharedItems containsSemiMixedTypes="0" containsString="0" containsNumber="1" minValue="0.40845070422535212" maxValue="0.91891891891891897"/>
    </cacheField>
    <cacheField name="Porcentaje tapabocas bien puesto_FirstQuartile" numFmtId="9">
      <sharedItems containsSemiMixedTypes="0" containsString="0" containsNumber="1" minValue="0.32670454545454547" maxValue="0.91240875912408759"/>
    </cacheField>
    <cacheField name="Porcentaje tapabocas bien puesto_ThirdQuartile" numFmtId="9">
      <sharedItems containsSemiMixedTypes="0" containsString="0" containsNumber="1" minValue="0.40845070422535212" maxValue="0.94262295081967218"/>
    </cacheField>
    <cacheField name="Porcentaje sin tapabocas_Mean" numFmtId="9">
      <sharedItems containsSemiMixedTypes="0" containsString="0" containsNumber="1" minValue="1.6246556897990736E-3" maxValue="0.19767441860465115"/>
    </cacheField>
    <cacheField name="Porcentaje sin tapabocas_Median" numFmtId="9">
      <sharedItems containsSemiMixedTypes="0" containsString="0" containsNumber="1" minValue="0" maxValue="0.19767441860465115"/>
    </cacheField>
    <cacheField name="Porcentaje sin tapabocas_FirstQuartile" numFmtId="9">
      <sharedItems containsSemiMixedTypes="0" containsString="0" containsNumber="1" minValue="0" maxValue="0.19767441860465115"/>
    </cacheField>
    <cacheField name="Porcentaje sin tapabocas_ThirdQuartile" numFmtId="9">
      <sharedItems containsSemiMixedTypes="0" containsString="0" containsNumber="1" minValue="4.0733197556008143E-3" maxValue="0.19767441860465115"/>
    </cacheField>
    <cacheField name="Porcentaje vendedro tapabocas mal puesto_Mean" numFmtId="9">
      <sharedItems containsSemiMixedTypes="0" containsString="0" containsNumber="1" minValue="0" maxValue="0.83333333333333337"/>
    </cacheField>
    <cacheField name="Porcentaje vendedro tapabocas mal puesto_Median" numFmtId="9">
      <sharedItems containsSemiMixedTypes="0" containsString="0" containsNumber="1" minValue="0" maxValue="0.83333333333333337"/>
    </cacheField>
    <cacheField name="Porcentaje vendedro tapabocas mal puesto_FirstQuartile" numFmtId="9">
      <sharedItems containsSemiMixedTypes="0" containsString="0" containsNumber="1" minValue="0" maxValue="0.83333333333333337"/>
    </cacheField>
    <cacheField name="Porcentaje vendedro tapabocas mal puesto_ThirdQuartile" numFmtId="9">
      <sharedItems containsSemiMixedTypes="0" containsString="0" containsNumber="1" minValue="0" maxValue="1"/>
    </cacheField>
    <cacheField name="Porcentaje vendedor sin tapaboca_Mean" numFmtId="9">
      <sharedItems containsSemiMixedTypes="0" containsString="0" containsNumber="1" minValue="0" maxValue="0.35465803546298902"/>
    </cacheField>
    <cacheField name="Porcentaje vendedor sin tapaboca_Median" numFmtId="9">
      <sharedItems containsSemiMixedTypes="0" containsString="0" containsNumber="1" minValue="0" maxValue="0.29487179487179488"/>
    </cacheField>
    <cacheField name="Porcentaje vendedor sin tapaboca_FirstQuartile" numFmtId="9">
      <sharedItems containsSemiMixedTypes="0" containsString="0" containsNumber="1" minValue="0" maxValue="0.29487179487179488"/>
    </cacheField>
    <cacheField name="Porcentaje vendedor sin tapaboca_ThirdQuartile" numFmtId="9">
      <sharedItems containsSemiMixedTypes="0" containsString="0" containsNumber="1" minValue="0" maxValue="0.6272727272727272"/>
    </cacheField>
    <cacheField name="semana" numFmtId="0">
      <sharedItems containsSemiMixedTypes="0" containsString="0" containsNumber="1" containsInteger="1" minValue="8" maxValue="51"/>
    </cacheField>
    <cacheField name="Record_Count" numFmtId="1">
      <sharedItems containsSemiMixedTypes="0" containsString="0" containsNumber="1" containsInteger="1" minValue="1" maxValue="4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72">
  <r>
    <x v="0"/>
    <s v="2021-02-19"/>
    <s v="Juan Carlos Rozo"/>
    <x v="0"/>
    <s v="Plaza de usme"/>
    <x v="0"/>
    <n v="159"/>
    <n v="36"/>
    <n v="5"/>
    <n v="7"/>
    <n v="2"/>
    <n v="0"/>
    <n v="200"/>
    <n v="9"/>
    <n v="0.79500000000000004"/>
    <n v="2.5000000000000001E-2"/>
    <n v="0.77777777777777779"/>
    <n v="0"/>
    <n v="8"/>
  </r>
  <r>
    <x v="0"/>
    <s v="2021-02-19"/>
    <s v="Juan Carlos Rozo"/>
    <x v="0"/>
    <s v="Plaza de usme"/>
    <x v="1"/>
    <n v="116"/>
    <n v="23"/>
    <n v="3"/>
    <n v="8"/>
    <n v="3"/>
    <n v="0"/>
    <n v="142"/>
    <n v="11"/>
    <n v="0.81690140845070425"/>
    <n v="2.1126760563380281E-2"/>
    <n v="0.72727272727272729"/>
    <n v="0"/>
    <n v="8"/>
  </r>
  <r>
    <x v="0"/>
    <s v="2021-02-19"/>
    <s v="Juan Carlos Rozo"/>
    <x v="0"/>
    <s v="Usme"/>
    <x v="2"/>
    <n v="131"/>
    <n v="29"/>
    <n v="0"/>
    <n v="14"/>
    <n v="3"/>
    <n v="1"/>
    <n v="160"/>
    <n v="18"/>
    <n v="0.81874999999999998"/>
    <n v="0"/>
    <n v="0.77777777777777779"/>
    <n v="5.5555555555555552E-2"/>
    <n v="8"/>
  </r>
  <r>
    <x v="0"/>
    <s v="2021-02-19"/>
    <s v="Juan Carlos Rozo"/>
    <x v="1"/>
    <s v="Usme"/>
    <x v="1"/>
    <n v="145"/>
    <n v="22"/>
    <n v="0"/>
    <n v="49"/>
    <n v="39"/>
    <n v="0"/>
    <n v="167"/>
    <n v="88"/>
    <n v="0.86826347305389218"/>
    <n v="0"/>
    <n v="0.55681818181818177"/>
    <n v="0"/>
    <n v="8"/>
  </r>
  <r>
    <x v="0"/>
    <s v="2021-02-19"/>
    <s v="Juan Carlos Rozo"/>
    <x v="1"/>
    <s v="20 de julio"/>
    <x v="0"/>
    <n v="154"/>
    <n v="22"/>
    <n v="4"/>
    <n v="47"/>
    <n v="39"/>
    <n v="21"/>
    <n v="180"/>
    <n v="107"/>
    <n v="0.85555555555555551"/>
    <n v="2.2222222222222223E-2"/>
    <n v="0.43925233644859812"/>
    <n v="0.19626168224299065"/>
    <n v="8"/>
  </r>
  <r>
    <x v="0"/>
    <s v="2021-02-19"/>
    <s v="Juan Carlos Rozo"/>
    <x v="1"/>
    <s v="20 de julio"/>
    <x v="2"/>
    <n v="165"/>
    <n v="27"/>
    <n v="2"/>
    <n v="16"/>
    <n v="4"/>
    <n v="0"/>
    <n v="194"/>
    <n v="20"/>
    <n v="0.85051546391752575"/>
    <n v="1.0309278350515464E-2"/>
    <n v="0.8"/>
    <n v="0"/>
    <n v="8"/>
  </r>
  <r>
    <x v="0"/>
    <s v="2021-02-19"/>
    <s v="Juan Carlos Rozo"/>
    <x v="2"/>
    <s v="Candelaria la nueva"/>
    <x v="0"/>
    <n v="137"/>
    <n v="14"/>
    <n v="5"/>
    <n v="47"/>
    <n v="28"/>
    <n v="3"/>
    <n v="156"/>
    <n v="78"/>
    <n v="0.87820512820512819"/>
    <n v="3.2051282051282048E-2"/>
    <n v="0.60256410256410253"/>
    <n v="3.8461538461538464E-2"/>
    <n v="8"/>
  </r>
  <r>
    <x v="0"/>
    <s v="2021-02-19"/>
    <s v="Juan Carlos Rozo"/>
    <x v="2"/>
    <s v="El ensueño"/>
    <x v="2"/>
    <n v="65"/>
    <n v="11"/>
    <n v="0"/>
    <n v="9"/>
    <n v="4"/>
    <n v="0"/>
    <n v="76"/>
    <n v="13"/>
    <n v="0.85526315789473684"/>
    <n v="0"/>
    <n v="0.69230769230769229"/>
    <n v="0"/>
    <n v="8"/>
  </r>
  <r>
    <x v="0"/>
    <s v="2021-02-19"/>
    <s v="Juan Carlos Rozo"/>
    <x v="2"/>
    <s v="Peñon del cortijo"/>
    <x v="1"/>
    <n v="97"/>
    <n v="13"/>
    <n v="1"/>
    <n v="2"/>
    <n v="1"/>
    <n v="0"/>
    <n v="111"/>
    <n v="3"/>
    <n v="0.87387387387387383"/>
    <n v="9.0090090090090089E-3"/>
    <n v="0.66666666666666663"/>
    <n v="0"/>
    <n v="8"/>
  </r>
  <r>
    <x v="1"/>
    <s v="2021-02-23"/>
    <s v="Pedro Bernal Meauri"/>
    <x v="3"/>
    <s v="Unicentro"/>
    <x v="2"/>
    <n v="260"/>
    <n v="27"/>
    <n v="1"/>
    <n v="4"/>
    <n v="3"/>
    <n v="0"/>
    <n v="288"/>
    <n v="7"/>
    <n v="0.90277777777777779"/>
    <n v="3.472222222222222E-3"/>
    <n v="0.5714285714285714"/>
    <n v="0"/>
    <n v="9"/>
  </r>
  <r>
    <x v="1"/>
    <s v="2021-02-23"/>
    <s v="Pedro Bernal Meauri"/>
    <x v="3"/>
    <s v="Usaquén"/>
    <x v="0"/>
    <n v="180"/>
    <n v="22"/>
    <n v="0"/>
    <n v="3"/>
    <n v="2"/>
    <n v="0"/>
    <n v="202"/>
    <n v="5"/>
    <n v="0.8910891089108911"/>
    <n v="0"/>
    <n v="0.6"/>
    <n v="0"/>
    <n v="9"/>
  </r>
  <r>
    <x v="1"/>
    <s v="2021-02-23"/>
    <s v="Pedro Bernal Meauri"/>
    <x v="3"/>
    <s v="Usaquén"/>
    <x v="1"/>
    <n v="190"/>
    <n v="18"/>
    <n v="1"/>
    <n v="7"/>
    <n v="4"/>
    <n v="0"/>
    <n v="209"/>
    <n v="11"/>
    <n v="0.90909090909090906"/>
    <n v="4.7846889952153108E-3"/>
    <n v="0.63636363636363635"/>
    <n v="0"/>
    <n v="9"/>
  </r>
  <r>
    <x v="1"/>
    <s v="2021-02-23"/>
    <s v="Pedro Bernal Meauri"/>
    <x v="4"/>
    <s v="Chapinero"/>
    <x v="1"/>
    <n v="230"/>
    <n v="12"/>
    <n v="0"/>
    <n v="5"/>
    <n v="6"/>
    <n v="0"/>
    <n v="242"/>
    <n v="11"/>
    <n v="0.95041322314049592"/>
    <n v="0"/>
    <n v="0.45454545454545453"/>
    <n v="0"/>
    <n v="9"/>
  </r>
  <r>
    <x v="1"/>
    <s v="2021-02-23"/>
    <s v="Pedro Bernal Meauri"/>
    <x v="4"/>
    <s v="Avenida Chile"/>
    <x v="2"/>
    <n v="230"/>
    <n v="19"/>
    <n v="0"/>
    <n v="10"/>
    <n v="6"/>
    <n v="0"/>
    <n v="249"/>
    <n v="16"/>
    <n v="0.92369477911646591"/>
    <n v="0"/>
    <n v="0.625"/>
    <n v="0"/>
    <n v="9"/>
  </r>
  <r>
    <x v="1"/>
    <s v="2021-02-23"/>
    <s v="Pedro Bernal Meauri"/>
    <x v="4"/>
    <s v="Lourdes"/>
    <x v="3"/>
    <n v="210"/>
    <n v="21"/>
    <n v="2"/>
    <n v="9"/>
    <n v="8"/>
    <n v="0"/>
    <n v="233"/>
    <n v="17"/>
    <n v="0.90128755364806867"/>
    <n v="8.5836909871244635E-3"/>
    <n v="0.52941176470588236"/>
    <n v="0"/>
    <n v="9"/>
  </r>
  <r>
    <x v="1"/>
    <s v="2021-02-23"/>
    <s v="Pedro Bernal Meauri"/>
    <x v="5"/>
    <s v="Centro"/>
    <x v="1"/>
    <n v="360"/>
    <n v="54"/>
    <n v="2"/>
    <n v="25"/>
    <n v="36"/>
    <n v="1"/>
    <n v="416"/>
    <n v="62"/>
    <n v="0.86538461538461542"/>
    <n v="4.807692307692308E-3"/>
    <n v="0.40322580645161288"/>
    <n v="1.6129032258064516E-2"/>
    <n v="9"/>
  </r>
  <r>
    <x v="1"/>
    <s v="2021-02-23"/>
    <s v="Pedro Bernal Meauri"/>
    <x v="5"/>
    <s v="Centro"/>
    <x v="2"/>
    <n v="310"/>
    <n v="46"/>
    <n v="5"/>
    <n v="17"/>
    <n v="17"/>
    <n v="0"/>
    <n v="361"/>
    <n v="34"/>
    <n v="0.8587257617728532"/>
    <n v="1.3850415512465374E-2"/>
    <n v="0.5"/>
    <n v="0"/>
    <n v="9"/>
  </r>
  <r>
    <x v="1"/>
    <s v="2021-02-23"/>
    <s v="Pedro Bernal Meauri"/>
    <x v="5"/>
    <s v="Egipto"/>
    <x v="0"/>
    <n v="149"/>
    <n v="20"/>
    <n v="1"/>
    <n v="0"/>
    <n v="0"/>
    <n v="0"/>
    <n v="170"/>
    <n v="0"/>
    <n v="0.87647058823529411"/>
    <n v="5.8823529411764705E-3"/>
    <n v="0"/>
    <n v="0"/>
    <n v="9"/>
  </r>
  <r>
    <x v="2"/>
    <s v="2021-02-25"/>
    <s v="Pedro Bernal Meauri"/>
    <x v="6"/>
    <s v="Hayuelos"/>
    <x v="2"/>
    <n v="320"/>
    <n v="14"/>
    <n v="2"/>
    <n v="2"/>
    <n v="0"/>
    <n v="0"/>
    <n v="336"/>
    <n v="2"/>
    <n v="0.95238095238095233"/>
    <n v="5.9523809523809521E-3"/>
    <n v="1"/>
    <n v="0"/>
    <n v="9"/>
  </r>
  <r>
    <x v="2"/>
    <s v="2021-02-25"/>
    <s v="Pedro Bernal Meauri"/>
    <x v="7"/>
    <s v="El Portal"/>
    <x v="1"/>
    <n v="280"/>
    <n v="34"/>
    <n v="1"/>
    <n v="14"/>
    <n v="22"/>
    <n v="0"/>
    <n v="315"/>
    <n v="36"/>
    <n v="0.88888888888888884"/>
    <n v="3.1746031746031746E-3"/>
    <n v="0.3888888888888889"/>
    <n v="0"/>
    <n v="9"/>
  </r>
  <r>
    <x v="2"/>
    <s v="2021-02-25"/>
    <s v="Pedro Bernal Meauri"/>
    <x v="7"/>
    <s v="Centro Suba"/>
    <x v="2"/>
    <n v="330"/>
    <n v="45"/>
    <n v="1"/>
    <n v="16"/>
    <n v="15"/>
    <n v="0"/>
    <n v="376"/>
    <n v="31"/>
    <n v="0.87765957446808507"/>
    <n v="2.6595744680851063E-3"/>
    <n v="0.5161290322580645"/>
    <n v="0"/>
    <n v="9"/>
  </r>
  <r>
    <x v="2"/>
    <s v="2021-02-25"/>
    <s v="Pedro Bernal Meauri"/>
    <x v="7"/>
    <s v="El Rincón"/>
    <x v="0"/>
    <n v="260"/>
    <n v="49"/>
    <n v="6"/>
    <n v="14"/>
    <n v="23"/>
    <n v="0"/>
    <n v="315"/>
    <n v="37"/>
    <n v="0.82539682539682535"/>
    <n v="1.9047619047619049E-2"/>
    <n v="0.3783783783783784"/>
    <n v="0"/>
    <n v="9"/>
  </r>
  <r>
    <x v="2"/>
    <s v="2021-02-25"/>
    <s v="Pedro Bernal Meauri"/>
    <x v="8"/>
    <s v="El Portal 80"/>
    <x v="2"/>
    <n v="290"/>
    <n v="27"/>
    <n v="1"/>
    <n v="8"/>
    <n v="15"/>
    <n v="0"/>
    <n v="318"/>
    <n v="23"/>
    <n v="0.91194968553459121"/>
    <n v="3.1446540880503146E-3"/>
    <n v="0.34782608695652173"/>
    <n v="0"/>
    <n v="9"/>
  </r>
  <r>
    <x v="2"/>
    <s v="2021-02-25"/>
    <s v="Pedro Bernal Meauri"/>
    <x v="8"/>
    <s v="Las Ferias"/>
    <x v="1"/>
    <n v="180"/>
    <n v="26"/>
    <n v="3"/>
    <n v="6"/>
    <n v="25"/>
    <n v="2"/>
    <n v="209"/>
    <n v="33"/>
    <n v="0.86124401913875603"/>
    <n v="1.4354066985645933E-2"/>
    <n v="0.18181818181818182"/>
    <n v="6.0606060606060608E-2"/>
    <n v="9"/>
  </r>
  <r>
    <x v="2"/>
    <s v="2021-02-25"/>
    <s v="Pedro Bernal Meauri"/>
    <x v="8"/>
    <s v="Las Ferias"/>
    <x v="0"/>
    <n v="220"/>
    <n v="27"/>
    <n v="3"/>
    <n v="0"/>
    <n v="7"/>
    <n v="0"/>
    <n v="250"/>
    <n v="7"/>
    <n v="0.88"/>
    <n v="1.2E-2"/>
    <n v="0"/>
    <n v="0"/>
    <n v="9"/>
  </r>
  <r>
    <x v="2"/>
    <s v="2021-02-25"/>
    <s v="Pedro Bernal Meauri"/>
    <x v="6"/>
    <s v="Fontibón"/>
    <x v="1"/>
    <n v="160"/>
    <n v="13"/>
    <n v="2"/>
    <n v="7"/>
    <n v="5"/>
    <n v="0"/>
    <n v="175"/>
    <n v="12"/>
    <n v="0.91428571428571426"/>
    <n v="1.1428571428571429E-2"/>
    <n v="0.58333333333333337"/>
    <n v="0"/>
    <n v="9"/>
  </r>
  <r>
    <x v="2"/>
    <s v="2021-02-25"/>
    <s v="Pedro Bernal Meauri"/>
    <x v="6"/>
    <s v="Fontibón"/>
    <x v="0"/>
    <n v="170"/>
    <n v="19"/>
    <n v="5"/>
    <n v="9"/>
    <n v="14"/>
    <n v="0"/>
    <n v="194"/>
    <n v="23"/>
    <n v="0.87628865979381443"/>
    <n v="2.5773195876288658E-2"/>
    <n v="0.39130434782608697"/>
    <n v="0"/>
    <n v="9"/>
  </r>
  <r>
    <x v="3"/>
    <s v="2021-03-04"/>
    <s v="Pedro Bernal Meauri"/>
    <x v="9"/>
    <s v="Restrepo"/>
    <x v="1"/>
    <n v="250"/>
    <n v="29"/>
    <n v="3"/>
    <n v="10"/>
    <n v="9"/>
    <n v="0"/>
    <n v="282"/>
    <n v="19"/>
    <n v="0.88652482269503541"/>
    <n v="1.0638297872340425E-2"/>
    <n v="0.52631578947368418"/>
    <n v="0"/>
    <n v="10"/>
  </r>
  <r>
    <x v="3"/>
    <s v="2021-03-04"/>
    <s v="Pedro Bernal Meauri"/>
    <x v="9"/>
    <s v="Restrepo"/>
    <x v="0"/>
    <n v="330"/>
    <n v="40"/>
    <n v="2"/>
    <n v="21"/>
    <n v="31"/>
    <n v="2"/>
    <n v="372"/>
    <n v="54"/>
    <n v="0.88709677419354838"/>
    <n v="5.3763440860215058E-3"/>
    <n v="0.3888888888888889"/>
    <n v="3.7037037037037035E-2"/>
    <n v="10"/>
  </r>
  <r>
    <x v="3"/>
    <s v="2021-03-04"/>
    <s v="Pedro Bernal Meauri"/>
    <x v="2"/>
    <s v="Ecocampo"/>
    <x v="0"/>
    <n v="180"/>
    <n v="43"/>
    <n v="5"/>
    <n v="12"/>
    <n v="33"/>
    <n v="0"/>
    <n v="228"/>
    <n v="45"/>
    <n v="0.78947368421052633"/>
    <n v="2.1929824561403508E-2"/>
    <n v="0.26666666666666666"/>
    <n v="0"/>
    <n v="10"/>
  </r>
  <r>
    <x v="3"/>
    <s v="2021-03-04"/>
    <s v="Pedro Bernal Meauri"/>
    <x v="2"/>
    <s v="Perdomo"/>
    <x v="2"/>
    <n v="220"/>
    <n v="16"/>
    <n v="1"/>
    <n v="4"/>
    <n v="2"/>
    <n v="0"/>
    <n v="237"/>
    <n v="6"/>
    <n v="0.92827004219409281"/>
    <n v="4.2194092827004216E-3"/>
    <n v="0.66666666666666663"/>
    <n v="0"/>
    <n v="10"/>
  </r>
  <r>
    <x v="3"/>
    <s v="2021-03-04"/>
    <s v="Pedro Bernal Meauri"/>
    <x v="2"/>
    <s v="Perdomo"/>
    <x v="1"/>
    <n v="270"/>
    <n v="49"/>
    <n v="2"/>
    <n v="6"/>
    <n v="6"/>
    <n v="0"/>
    <n v="321"/>
    <n v="12"/>
    <n v="0.84112149532710279"/>
    <n v="6.2305295950155761E-3"/>
    <n v="0.5"/>
    <n v="0"/>
    <n v="10"/>
  </r>
  <r>
    <x v="3"/>
    <s v="2021-03-04"/>
    <s v="Pedro Bernal Meauri"/>
    <x v="10"/>
    <s v="El Carmen"/>
    <x v="0"/>
    <n v="60"/>
    <n v="13"/>
    <n v="4"/>
    <n v="4"/>
    <n v="3"/>
    <n v="0"/>
    <n v="77"/>
    <n v="7"/>
    <n v="0.77922077922077926"/>
    <n v="5.1948051948051951E-2"/>
    <n v="0.5714285714285714"/>
    <n v="0"/>
    <n v="10"/>
  </r>
  <r>
    <x v="3"/>
    <s v="2021-03-04"/>
    <s v="Pedro Bernal Meauri"/>
    <x v="10"/>
    <s v="La Estrella"/>
    <x v="2"/>
    <n v="190"/>
    <n v="21"/>
    <n v="3"/>
    <n v="2"/>
    <n v="0"/>
    <n v="0"/>
    <n v="214"/>
    <n v="2"/>
    <n v="0.88785046728971961"/>
    <n v="1.4018691588785047E-2"/>
    <n v="1"/>
    <n v="0"/>
    <n v="10"/>
  </r>
  <r>
    <x v="3"/>
    <s v="2021-03-04"/>
    <s v="Pedro Bernal Meauri"/>
    <x v="10"/>
    <s v="Olaya"/>
    <x v="1"/>
    <n v="260"/>
    <n v="37"/>
    <n v="3"/>
    <n v="8"/>
    <n v="12"/>
    <n v="0"/>
    <n v="300"/>
    <n v="20"/>
    <n v="0.8666666666666667"/>
    <n v="0.01"/>
    <n v="0.4"/>
    <n v="0"/>
    <n v="10"/>
  </r>
  <r>
    <x v="3"/>
    <s v="2021-03-04"/>
    <s v="Pedro Bernal Meauri"/>
    <x v="9"/>
    <s v="Centro Mayor"/>
    <x v="2"/>
    <n v="440"/>
    <n v="16"/>
    <n v="0"/>
    <n v="2"/>
    <n v="6"/>
    <n v="0"/>
    <n v="456"/>
    <n v="8"/>
    <n v="0.96491228070175439"/>
    <n v="0"/>
    <n v="0.25"/>
    <n v="0"/>
    <n v="10"/>
  </r>
  <r>
    <x v="3"/>
    <s v="2021-03-04"/>
    <s v="Pedro Bernal Meauri"/>
    <x v="11"/>
    <s v="Trinidad Galan"/>
    <x v="0"/>
    <n v="140"/>
    <n v="40"/>
    <n v="1"/>
    <n v="4"/>
    <n v="3"/>
    <n v="0"/>
    <n v="181"/>
    <n v="7"/>
    <n v="0.77348066298342544"/>
    <n v="5.5248618784530384E-3"/>
    <n v="0.5714285714285714"/>
    <n v="0"/>
    <n v="10"/>
  </r>
  <r>
    <x v="3"/>
    <s v="2021-03-04"/>
    <s v="Pedro Bernal Meauri"/>
    <x v="11"/>
    <s v="San Andresito la 38"/>
    <x v="1"/>
    <n v="300"/>
    <n v="45"/>
    <n v="5"/>
    <n v="9"/>
    <n v="13"/>
    <n v="0"/>
    <n v="350"/>
    <n v="22"/>
    <n v="0.8571428571428571"/>
    <n v="1.4285714285714285E-2"/>
    <n v="0.40909090909090912"/>
    <n v="0"/>
    <n v="10"/>
  </r>
  <r>
    <x v="3"/>
    <s v="2021-03-04"/>
    <s v="Pedro Bernal Meauri"/>
    <x v="11"/>
    <s v="Plaza Centro"/>
    <x v="2"/>
    <n v="420"/>
    <n v="38"/>
    <n v="0"/>
    <n v="4"/>
    <n v="3"/>
    <n v="0"/>
    <n v="458"/>
    <n v="7"/>
    <n v="0.91703056768558955"/>
    <n v="0"/>
    <n v="0.5714285714285714"/>
    <n v="0"/>
    <n v="10"/>
  </r>
  <r>
    <x v="4"/>
    <s v="2021-03-05"/>
    <s v="Pedro Bernal Meauri"/>
    <x v="12"/>
    <s v="La Floresta"/>
    <x v="2"/>
    <n v="280"/>
    <n v="30"/>
    <n v="0"/>
    <n v="5"/>
    <n v="6"/>
    <n v="0"/>
    <n v="310"/>
    <n v="11"/>
    <n v="0.90322580645161288"/>
    <n v="0"/>
    <n v="0.45454545454545453"/>
    <n v="0"/>
    <n v="10"/>
  </r>
  <r>
    <x v="4"/>
    <s v="2021-03-05"/>
    <s v="Pedro Bernal Meauri"/>
    <x v="12"/>
    <s v="Siete de Agosto"/>
    <x v="0"/>
    <n v="260"/>
    <n v="40"/>
    <n v="1"/>
    <n v="4"/>
    <n v="11"/>
    <n v="0"/>
    <n v="301"/>
    <n v="15"/>
    <n v="0.86378737541528239"/>
    <n v="3.3222591362126247E-3"/>
    <n v="0.26666666666666666"/>
    <n v="0"/>
    <n v="10"/>
  </r>
  <r>
    <x v="4"/>
    <s v="2021-03-05"/>
    <s v="Pedro Bernal Meauri"/>
    <x v="12"/>
    <s v="Siete de Agosto"/>
    <x v="1"/>
    <n v="300"/>
    <n v="61"/>
    <n v="2"/>
    <n v="7"/>
    <n v="6"/>
    <n v="1"/>
    <n v="363"/>
    <n v="14"/>
    <n v="0.82644628099173556"/>
    <n v="5.5096418732782371E-3"/>
    <n v="0.5"/>
    <n v="7.1428571428571425E-2"/>
    <n v="10"/>
  </r>
  <r>
    <x v="4"/>
    <s v="2021-03-05"/>
    <s v="Pedro Bernal Meauri"/>
    <x v="13"/>
    <s v="Pablo VI"/>
    <x v="0"/>
    <n v="270"/>
    <n v="27"/>
    <n v="0"/>
    <n v="4"/>
    <n v="5"/>
    <n v="0"/>
    <n v="297"/>
    <n v="9"/>
    <n v="0.90909090909090906"/>
    <n v="0"/>
    <n v="0.44444444444444442"/>
    <n v="0"/>
    <n v="10"/>
  </r>
  <r>
    <x v="4"/>
    <s v="2021-03-05"/>
    <s v="Pedro Bernal Meauri"/>
    <x v="13"/>
    <s v="Galerías"/>
    <x v="2"/>
    <n v="250"/>
    <n v="29"/>
    <n v="2"/>
    <n v="9"/>
    <n v="15"/>
    <n v="0"/>
    <n v="281"/>
    <n v="24"/>
    <n v="0.88967971530249113"/>
    <n v="7.1174377224199285E-3"/>
    <n v="0.375"/>
    <n v="0"/>
    <n v="10"/>
  </r>
  <r>
    <x v="4"/>
    <s v="2021-03-05"/>
    <s v="Pedro Bernal Meauri"/>
    <x v="13"/>
    <s v="Parkway"/>
    <x v="1"/>
    <n v="200"/>
    <n v="17"/>
    <n v="0"/>
    <n v="8"/>
    <n v="6"/>
    <n v="0"/>
    <n v="217"/>
    <n v="14"/>
    <n v="0.92165898617511521"/>
    <n v="0"/>
    <n v="0.5714285714285714"/>
    <n v="0"/>
    <n v="10"/>
  </r>
  <r>
    <x v="4"/>
    <s v="2021-03-05"/>
    <s v="Pedro Bernal Meauri"/>
    <x v="14"/>
    <s v="Paloquemao"/>
    <x v="0"/>
    <n v="300"/>
    <n v="51"/>
    <n v="4"/>
    <n v="25"/>
    <n v="53"/>
    <n v="0"/>
    <n v="355"/>
    <n v="78"/>
    <n v="0.84507042253521125"/>
    <n v="1.1267605633802818E-2"/>
    <n v="0.32051282051282054"/>
    <n v="0"/>
    <n v="10"/>
  </r>
  <r>
    <x v="4"/>
    <s v="2021-03-05"/>
    <s v="Pedro Bernal Meauri"/>
    <x v="15"/>
    <s v="La Perseverancia"/>
    <x v="0"/>
    <n v="160"/>
    <n v="34"/>
    <n v="3"/>
    <n v="0"/>
    <n v="0"/>
    <n v="0"/>
    <n v="197"/>
    <n v="0"/>
    <n v="0.81218274111675126"/>
    <n v="1.5228426395939087E-2"/>
    <n v="0"/>
    <n v="0"/>
    <n v="10"/>
  </r>
  <r>
    <x v="4"/>
    <s v="2021-03-05"/>
    <s v="Pedro Bernal Meauri"/>
    <x v="15"/>
    <s v="Centro"/>
    <x v="2"/>
    <n v="250"/>
    <n v="81"/>
    <n v="5"/>
    <n v="10"/>
    <n v="16"/>
    <n v="0"/>
    <n v="336"/>
    <n v="26"/>
    <n v="0.74404761904761907"/>
    <n v="1.488095238095238E-2"/>
    <n v="0.38461538461538464"/>
    <n v="0"/>
    <n v="10"/>
  </r>
  <r>
    <x v="4"/>
    <s v="2021-03-05"/>
    <s v="Pedro Bernal Meauri"/>
    <x v="14"/>
    <s v="San Victorino"/>
    <x v="2"/>
    <n v="460"/>
    <n v="80"/>
    <n v="8"/>
    <n v="36"/>
    <n v="84"/>
    <n v="0"/>
    <n v="548"/>
    <n v="120"/>
    <n v="0.83941605839416056"/>
    <n v="1.4598540145985401E-2"/>
    <n v="0.3"/>
    <n v="0"/>
    <n v="10"/>
  </r>
  <r>
    <x v="4"/>
    <s v="2021-03-05"/>
    <s v="Pedro Bernal Meauri"/>
    <x v="14"/>
    <s v="Calle 6"/>
    <x v="1"/>
    <n v="150"/>
    <n v="25"/>
    <n v="7"/>
    <n v="3"/>
    <n v="7"/>
    <n v="1"/>
    <n v="182"/>
    <n v="11"/>
    <n v="0.82417582417582413"/>
    <n v="3.8461538461538464E-2"/>
    <n v="0.27272727272727271"/>
    <n v="9.0909090909090912E-2"/>
    <n v="10"/>
  </r>
  <r>
    <x v="4"/>
    <s v="2021-03-05"/>
    <s v="Pedro Bernal Meauri"/>
    <x v="15"/>
    <s v="Centro"/>
    <x v="1"/>
    <n v="390"/>
    <n v="63"/>
    <n v="5"/>
    <n v="37"/>
    <n v="59"/>
    <n v="0"/>
    <n v="458"/>
    <n v="96"/>
    <n v="0.85152838427947597"/>
    <n v="1.0917030567685589E-2"/>
    <n v="0.38541666666666669"/>
    <n v="0"/>
    <n v="10"/>
  </r>
  <r>
    <x v="5"/>
    <s v="2021-03-10"/>
    <s v="Pedro Bernal Meauri"/>
    <x v="7"/>
    <s v="Portal Suba"/>
    <x v="1"/>
    <n v="330"/>
    <n v="30"/>
    <n v="3"/>
    <n v="14"/>
    <n v="20"/>
    <n v="0"/>
    <n v="363"/>
    <n v="34"/>
    <n v="0.90909090909090906"/>
    <n v="8.2644628099173556E-3"/>
    <n v="0.41176470588235292"/>
    <n v="0"/>
    <n v="11"/>
  </r>
  <r>
    <x v="5"/>
    <s v="2021-03-10"/>
    <s v="Pedro Bernal Meauri"/>
    <x v="7"/>
    <s v="Centro Suba"/>
    <x v="2"/>
    <n v="310"/>
    <n v="38"/>
    <n v="4"/>
    <n v="11"/>
    <n v="6"/>
    <n v="0"/>
    <n v="352"/>
    <n v="17"/>
    <n v="0.88068181818181823"/>
    <n v="1.1363636363636364E-2"/>
    <n v="0.6470588235294118"/>
    <n v="0"/>
    <n v="11"/>
  </r>
  <r>
    <x v="5"/>
    <s v="2021-03-10"/>
    <s v="Pedro Bernal Meauri"/>
    <x v="7"/>
    <s v="El Rincon"/>
    <x v="0"/>
    <n v="240"/>
    <n v="56"/>
    <n v="7"/>
    <n v="11"/>
    <n v="37"/>
    <n v="1"/>
    <n v="303"/>
    <n v="49"/>
    <n v="0.79207920792079212"/>
    <n v="2.3102310231023101E-2"/>
    <n v="0.22448979591836735"/>
    <n v="2.0408163265306121E-2"/>
    <n v="11"/>
  </r>
  <r>
    <x v="5"/>
    <s v="2021-03-10"/>
    <s v="Pedro Bernal Meauri"/>
    <x v="8"/>
    <s v="Portal 80 de TRansmilenio"/>
    <x v="2"/>
    <n v="280"/>
    <n v="57"/>
    <n v="2"/>
    <n v="5"/>
    <n v="25"/>
    <n v="1"/>
    <n v="339"/>
    <n v="31"/>
    <n v="0.82595870206489674"/>
    <n v="5.8997050147492625E-3"/>
    <n v="0.16129032258064516"/>
    <n v="3.2258064516129031E-2"/>
    <n v="11"/>
  </r>
  <r>
    <x v="5"/>
    <s v="2021-03-10"/>
    <s v="Pedro Bernal Meauri"/>
    <x v="8"/>
    <s v="Las Ferias"/>
    <x v="0"/>
    <n v="160"/>
    <n v="27"/>
    <n v="0"/>
    <n v="7"/>
    <n v="35"/>
    <n v="1"/>
    <n v="187"/>
    <n v="43"/>
    <n v="0.85561497326203206"/>
    <n v="0"/>
    <n v="0.16279069767441862"/>
    <n v="2.3255813953488372E-2"/>
    <n v="11"/>
  </r>
  <r>
    <x v="5"/>
    <s v="2021-03-10"/>
    <s v="Pedro Bernal Meauri"/>
    <x v="8"/>
    <s v="Las Ferias"/>
    <x v="1"/>
    <n v="220"/>
    <n v="26"/>
    <n v="2"/>
    <n v="7"/>
    <n v="7"/>
    <n v="0"/>
    <n v="248"/>
    <n v="14"/>
    <n v="0.88709677419354838"/>
    <n v="8.0645161290322578E-3"/>
    <n v="0.5"/>
    <n v="0"/>
    <n v="11"/>
  </r>
  <r>
    <x v="5"/>
    <s v="2021-03-10"/>
    <s v="Pedro Bernal Meauri"/>
    <x v="4"/>
    <s v="Chapinero"/>
    <x v="0"/>
    <n v="260"/>
    <n v="40"/>
    <n v="9"/>
    <n v="8"/>
    <n v="9"/>
    <n v="0"/>
    <n v="309"/>
    <n v="17"/>
    <n v="0.84142394822006472"/>
    <n v="2.9126213592233011E-2"/>
    <n v="0.47058823529411764"/>
    <n v="0"/>
    <n v="11"/>
  </r>
  <r>
    <x v="5"/>
    <s v="2021-03-10"/>
    <s v="Pedro Bernal Meauri"/>
    <x v="4"/>
    <s v="Avenida Chile"/>
    <x v="2"/>
    <n v="220"/>
    <n v="24"/>
    <n v="0"/>
    <n v="6"/>
    <n v="6"/>
    <n v="0"/>
    <n v="244"/>
    <n v="12"/>
    <n v="0.90163934426229508"/>
    <n v="0"/>
    <n v="0.5"/>
    <n v="0"/>
    <n v="11"/>
  </r>
  <r>
    <x v="5"/>
    <s v="2021-03-10"/>
    <s v="Pedro Bernal Meauri"/>
    <x v="4"/>
    <s v="Chapinero"/>
    <x v="1"/>
    <n v="330"/>
    <n v="18"/>
    <n v="2"/>
    <n v="7"/>
    <n v="6"/>
    <n v="0"/>
    <n v="350"/>
    <n v="13"/>
    <n v="0.94285714285714284"/>
    <n v="5.7142857142857143E-3"/>
    <n v="0.53846153846153844"/>
    <n v="0"/>
    <n v="11"/>
  </r>
  <r>
    <x v="5"/>
    <s v="2021-03-10"/>
    <s v="Pedro Bernal Meauri"/>
    <x v="3"/>
    <s v="Chicó"/>
    <x v="1"/>
    <n v="260"/>
    <n v="34"/>
    <n v="4"/>
    <n v="2"/>
    <n v="9"/>
    <n v="0"/>
    <n v="298"/>
    <n v="11"/>
    <n v="0.87248322147651003"/>
    <n v="1.3422818791946308E-2"/>
    <n v="0.18181818181818182"/>
    <n v="0"/>
    <n v="11"/>
  </r>
  <r>
    <x v="5"/>
    <s v="2021-03-10"/>
    <s v="Pedro Bernal Meauri"/>
    <x v="3"/>
    <s v="Usaquen"/>
    <x v="0"/>
    <n v="150"/>
    <n v="10"/>
    <n v="2"/>
    <n v="2"/>
    <n v="6"/>
    <n v="0"/>
    <n v="162"/>
    <n v="8"/>
    <n v="0.92592592592592593"/>
    <n v="1.2345679012345678E-2"/>
    <n v="0.25"/>
    <n v="0"/>
    <n v="11"/>
  </r>
  <r>
    <x v="5"/>
    <s v="2021-03-10"/>
    <s v="Pedro Bernal Meauri"/>
    <x v="3"/>
    <s v="Unicentro"/>
    <x v="2"/>
    <n v="330"/>
    <n v="47"/>
    <n v="0"/>
    <n v="12"/>
    <n v="10"/>
    <n v="0"/>
    <n v="377"/>
    <n v="22"/>
    <n v="0.87533156498673736"/>
    <n v="0"/>
    <n v="0.54545454545454541"/>
    <n v="0"/>
    <n v="11"/>
  </r>
  <r>
    <x v="6"/>
    <s v="2021-03-11"/>
    <s v="Pedro Bernal Meauri"/>
    <x v="12"/>
    <s v="La Floresta"/>
    <x v="2"/>
    <n v="270"/>
    <n v="27"/>
    <n v="1"/>
    <n v="4"/>
    <n v="7"/>
    <n v="0"/>
    <n v="298"/>
    <n v="11"/>
    <n v="0.90604026845637586"/>
    <n v="3.3557046979865771E-3"/>
    <n v="0.36363636363636365"/>
    <n v="0"/>
    <n v="11"/>
  </r>
  <r>
    <x v="6"/>
    <s v="2021-03-11"/>
    <s v="Pedro Bernal Meauri"/>
    <x v="12"/>
    <s v="Siete de Agosto"/>
    <x v="0"/>
    <n v="290"/>
    <n v="48"/>
    <n v="2"/>
    <n v="4"/>
    <n v="7"/>
    <n v="0"/>
    <n v="340"/>
    <n v="11"/>
    <n v="0.8529411764705882"/>
    <n v="5.8823529411764705E-3"/>
    <n v="0.36363636363636365"/>
    <n v="0"/>
    <n v="11"/>
  </r>
  <r>
    <x v="6"/>
    <s v="2021-03-11"/>
    <s v="Pedro Bernal Meauri"/>
    <x v="12"/>
    <s v="Siete de Agosto"/>
    <x v="1"/>
    <n v="260"/>
    <n v="77"/>
    <n v="10"/>
    <n v="8"/>
    <n v="5"/>
    <n v="0"/>
    <n v="347"/>
    <n v="13"/>
    <n v="0.74927953890489918"/>
    <n v="2.8818443804034581E-2"/>
    <n v="0.61538461538461542"/>
    <n v="0"/>
    <n v="11"/>
  </r>
  <r>
    <x v="6"/>
    <s v="2021-03-11"/>
    <s v="Pedro Bernal Meauri"/>
    <x v="13"/>
    <s v="Pablo VI"/>
    <x v="0"/>
    <n v="240"/>
    <n v="24"/>
    <n v="0"/>
    <n v="7"/>
    <n v="5"/>
    <n v="0"/>
    <n v="264"/>
    <n v="12"/>
    <n v="0.90909090909090906"/>
    <n v="0"/>
    <n v="0.58333333333333337"/>
    <n v="0"/>
    <n v="11"/>
  </r>
  <r>
    <x v="6"/>
    <s v="2021-03-11"/>
    <s v="Pedro Bernal Meauri"/>
    <x v="13"/>
    <s v="Galerías"/>
    <x v="2"/>
    <n v="310"/>
    <n v="30"/>
    <n v="0"/>
    <n v="13"/>
    <n v="13"/>
    <n v="0"/>
    <n v="340"/>
    <n v="26"/>
    <n v="0.91176470588235292"/>
    <n v="0"/>
    <n v="0.5"/>
    <n v="0"/>
    <n v="11"/>
  </r>
  <r>
    <x v="6"/>
    <s v="2021-03-11"/>
    <s v="Pedro Bernal Meauri"/>
    <x v="13"/>
    <s v="Galerías"/>
    <x v="1"/>
    <n v="190"/>
    <n v="27"/>
    <n v="0"/>
    <n v="11"/>
    <n v="5"/>
    <n v="0"/>
    <n v="217"/>
    <n v="16"/>
    <n v="0.87557603686635943"/>
    <n v="0"/>
    <n v="0.6875"/>
    <n v="0"/>
    <n v="11"/>
  </r>
  <r>
    <x v="6"/>
    <s v="2021-03-11"/>
    <s v="Pedro Bernal Meauri"/>
    <x v="14"/>
    <s v="Paloquemao"/>
    <x v="0"/>
    <n v="260"/>
    <n v="38"/>
    <n v="4"/>
    <n v="13"/>
    <n v="39"/>
    <n v="0"/>
    <n v="302"/>
    <n v="52"/>
    <n v="0.86092715231788075"/>
    <n v="1.3245033112582781E-2"/>
    <n v="0.25"/>
    <n v="0"/>
    <n v="11"/>
  </r>
  <r>
    <x v="6"/>
    <s v="2021-03-11"/>
    <s v="Pedro Bernal Meauri"/>
    <x v="15"/>
    <s v="La Perseverancia"/>
    <x v="0"/>
    <n v="120"/>
    <n v="26"/>
    <n v="2"/>
    <n v="0"/>
    <n v="0"/>
    <n v="0"/>
    <n v="148"/>
    <n v="0"/>
    <n v="0.81081081081081086"/>
    <n v="1.3513513513513514E-2"/>
    <n v="0"/>
    <n v="0"/>
    <n v="11"/>
  </r>
  <r>
    <x v="6"/>
    <s v="2021-03-11"/>
    <s v="Pedro Bernal Meauri"/>
    <x v="15"/>
    <s v="Centro"/>
    <x v="2"/>
    <n v="210"/>
    <n v="49"/>
    <n v="4"/>
    <n v="10"/>
    <n v="17"/>
    <n v="0"/>
    <n v="263"/>
    <n v="27"/>
    <n v="0.79847908745247154"/>
    <n v="1.5209125475285171E-2"/>
    <n v="0.37037037037037035"/>
    <n v="0"/>
    <n v="11"/>
  </r>
  <r>
    <x v="6"/>
    <s v="2021-03-11"/>
    <s v="Pedro Bernal Meauri"/>
    <x v="14"/>
    <s v="San Victorino"/>
    <x v="2"/>
    <n v="440"/>
    <n v="70"/>
    <n v="9"/>
    <n v="20"/>
    <n v="80"/>
    <n v="0"/>
    <n v="519"/>
    <n v="100"/>
    <n v="0.8477842003853564"/>
    <n v="1.7341040462427744E-2"/>
    <n v="0.2"/>
    <n v="0"/>
    <n v="11"/>
  </r>
  <r>
    <x v="6"/>
    <s v="2021-03-11"/>
    <s v="Pedro Bernal Meauri"/>
    <x v="14"/>
    <s v="La Playa"/>
    <x v="1"/>
    <n v="250"/>
    <n v="41"/>
    <n v="8"/>
    <n v="3"/>
    <n v="8"/>
    <n v="0"/>
    <n v="299"/>
    <n v="11"/>
    <n v="0.83612040133779264"/>
    <n v="2.6755852842809364E-2"/>
    <n v="0.27272727272727271"/>
    <n v="0"/>
    <n v="11"/>
  </r>
  <r>
    <x v="6"/>
    <s v="2021-03-11"/>
    <s v="Pedro Bernal Meauri"/>
    <x v="15"/>
    <s v="Centro"/>
    <x v="1"/>
    <n v="460"/>
    <n v="56"/>
    <n v="5"/>
    <n v="35"/>
    <n v="75"/>
    <n v="2"/>
    <n v="521"/>
    <n v="112"/>
    <n v="0.88291746641074853"/>
    <n v="9.5969289827255271E-3"/>
    <n v="0.3125"/>
    <n v="1.7857142857142856E-2"/>
    <n v="11"/>
  </r>
  <r>
    <x v="7"/>
    <s v="2021-03-12"/>
    <s v="Juan Carlos Rozo"/>
    <x v="16"/>
    <s v="La Amistad"/>
    <x v="1"/>
    <n v="261"/>
    <n v="25"/>
    <n v="10"/>
    <n v="7"/>
    <n v="2"/>
    <n v="0"/>
    <n v="296"/>
    <n v="9"/>
    <n v="0.8817567567567568"/>
    <n v="3.3783783783783786E-2"/>
    <n v="0.77777777777777779"/>
    <n v="0"/>
    <n v="11"/>
  </r>
  <r>
    <x v="7"/>
    <s v="2021-03-12"/>
    <s v="Juan Carlos Rozo"/>
    <x v="16"/>
    <s v="Bosa centro"/>
    <x v="1"/>
    <n v="231"/>
    <n v="39"/>
    <n v="1"/>
    <n v="10"/>
    <n v="9"/>
    <n v="0"/>
    <n v="271"/>
    <n v="19"/>
    <n v="0.85239852398523985"/>
    <n v="3.6900369003690036E-3"/>
    <n v="0.52631578947368418"/>
    <n v="0"/>
    <n v="11"/>
  </r>
  <r>
    <x v="7"/>
    <s v="2021-03-12"/>
    <s v="Juan Carlos Rozo"/>
    <x v="16"/>
    <s v="Bosa centro"/>
    <x v="1"/>
    <n v="259"/>
    <n v="25"/>
    <n v="2"/>
    <n v="6"/>
    <n v="2"/>
    <n v="0"/>
    <n v="286"/>
    <n v="8"/>
    <n v="0.90559440559440563"/>
    <n v="6.993006993006993E-3"/>
    <n v="0.75"/>
    <n v="0"/>
    <n v="11"/>
  </r>
  <r>
    <x v="7"/>
    <s v="2021-03-12"/>
    <s v="Juan Carlos Rozo"/>
    <x v="17"/>
    <s v="Abastos"/>
    <x v="0"/>
    <n v="197"/>
    <n v="34"/>
    <n v="0"/>
    <n v="64"/>
    <n v="53"/>
    <n v="1"/>
    <n v="231"/>
    <n v="118"/>
    <n v="0.8528138528138528"/>
    <n v="0"/>
    <n v="0.5423728813559322"/>
    <n v="8.4745762711864406E-3"/>
    <n v="11"/>
  </r>
  <r>
    <x v="7"/>
    <s v="2021-03-12"/>
    <s v="Juan Carlos Rozo"/>
    <x v="17"/>
    <s v="El Tintal"/>
    <x v="2"/>
    <n v="147"/>
    <n v="16"/>
    <n v="0"/>
    <n v="3"/>
    <n v="0"/>
    <n v="0"/>
    <n v="163"/>
    <n v="3"/>
    <n v="0.90184049079754602"/>
    <n v="0"/>
    <n v="1"/>
    <n v="0"/>
    <n v="11"/>
  </r>
  <r>
    <x v="7"/>
    <s v="2021-03-12"/>
    <s v="Juan Carlos Rozo"/>
    <x v="17"/>
    <s v="Kennedy Centro"/>
    <x v="1"/>
    <n v="209"/>
    <n v="14"/>
    <n v="0"/>
    <n v="15"/>
    <n v="9"/>
    <n v="0"/>
    <n v="223"/>
    <n v="24"/>
    <n v="0.93721973094170408"/>
    <n v="0"/>
    <n v="0.625"/>
    <n v="0"/>
    <n v="11"/>
  </r>
  <r>
    <x v="8"/>
    <s v="2021-03-29"/>
    <s v="Juan Carlos Rozo"/>
    <x v="1"/>
    <s v="20 de julio"/>
    <x v="1"/>
    <n v="95"/>
    <n v="32"/>
    <n v="2"/>
    <n v="23"/>
    <n v="53"/>
    <n v="1"/>
    <n v="129"/>
    <n v="77"/>
    <n v="0.73643410852713176"/>
    <n v="1.5503875968992248E-2"/>
    <n v="0.29870129870129869"/>
    <n v="1.2987012987012988E-2"/>
    <n v="14"/>
  </r>
  <r>
    <x v="8"/>
    <s v="2021-03-29"/>
    <s v="Juan Carlos Roz"/>
    <x v="1"/>
    <s v="20 de julio"/>
    <x v="0"/>
    <n v="84"/>
    <n v="31"/>
    <n v="0"/>
    <n v="21"/>
    <n v="45"/>
    <n v="2"/>
    <n v="115"/>
    <n v="68"/>
    <n v="0.73043478260869565"/>
    <n v="0"/>
    <n v="0.30882352941176472"/>
    <n v="2.9411764705882353E-2"/>
    <n v="14"/>
  </r>
  <r>
    <x v="8"/>
    <s v="2021-03-29"/>
    <s v="Juan Carlos Rozo"/>
    <x v="1"/>
    <s v="20 de julio"/>
    <x v="2"/>
    <n v="104"/>
    <n v="17"/>
    <n v="0"/>
    <n v="17"/>
    <n v="6"/>
    <n v="0"/>
    <n v="121"/>
    <n v="23"/>
    <n v="0.85950413223140498"/>
    <n v="0"/>
    <n v="0.73913043478260865"/>
    <n v="0"/>
    <n v="14"/>
  </r>
  <r>
    <x v="8"/>
    <s v="2021-03-29"/>
    <s v="Juan Carlos Rozo"/>
    <x v="9"/>
    <s v="El restrepo"/>
    <x v="1"/>
    <n v="116"/>
    <n v="12"/>
    <n v="0"/>
    <n v="11"/>
    <n v="6"/>
    <n v="0"/>
    <n v="128"/>
    <n v="17"/>
    <n v="0.90625"/>
    <n v="0"/>
    <n v="0.6470588235294118"/>
    <n v="0"/>
    <n v="14"/>
  </r>
  <r>
    <x v="8"/>
    <s v="2021-03-29"/>
    <s v="Juan Carlos Rozo"/>
    <x v="9"/>
    <s v="Restrepo"/>
    <x v="0"/>
    <n v="153"/>
    <n v="25"/>
    <n v="2"/>
    <n v="15"/>
    <n v="24"/>
    <n v="1"/>
    <n v="180"/>
    <n v="40"/>
    <n v="0.85"/>
    <n v="1.1111111111111112E-2"/>
    <n v="0.375"/>
    <n v="2.5000000000000001E-2"/>
    <n v="14"/>
  </r>
  <r>
    <x v="8"/>
    <s v="2021-03-29"/>
    <s v="Juan Carlos Rozo"/>
    <x v="9"/>
    <s v="Villa Mayor"/>
    <x v="2"/>
    <n v="116"/>
    <n v="21"/>
    <n v="0"/>
    <n v="3"/>
    <n v="0"/>
    <n v="0"/>
    <n v="137"/>
    <n v="3"/>
    <n v="0.84671532846715325"/>
    <n v="0"/>
    <n v="1"/>
    <n v="0"/>
    <n v="14"/>
  </r>
  <r>
    <x v="9"/>
    <s v="2021-03-30"/>
    <s v="Pedro Bernal Meauri"/>
    <x v="8"/>
    <s v="Las Ferias"/>
    <x v="1"/>
    <n v="270"/>
    <n v="30"/>
    <n v="3"/>
    <n v="9"/>
    <n v="35"/>
    <n v="0"/>
    <n v="303"/>
    <n v="44"/>
    <n v="0.8910891089108911"/>
    <n v="9.9009900990099011E-3"/>
    <n v="0.20454545454545456"/>
    <n v="0"/>
    <n v="14"/>
  </r>
  <r>
    <x v="9"/>
    <s v="2021-03-30"/>
    <s v="Pedro Bernal Meauri"/>
    <x v="4"/>
    <s v="Lourdes"/>
    <x v="3"/>
    <n v="250"/>
    <n v="48"/>
    <n v="2"/>
    <n v="3"/>
    <n v="6"/>
    <n v="0"/>
    <n v="300"/>
    <n v="9"/>
    <n v="0.83333333333333337"/>
    <n v="6.6666666666666671E-3"/>
    <n v="0.33333333333333331"/>
    <n v="0"/>
    <n v="14"/>
  </r>
  <r>
    <x v="9"/>
    <s v="2021-03-30"/>
    <s v="Pedro Bernal Meauri"/>
    <x v="4"/>
    <s v="Avenida Chile"/>
    <x v="2"/>
    <n v="200"/>
    <n v="13"/>
    <n v="2"/>
    <n v="3"/>
    <n v="2"/>
    <n v="0"/>
    <n v="215"/>
    <n v="5"/>
    <n v="0.93023255813953487"/>
    <n v="9.3023255813953487E-3"/>
    <n v="0.6"/>
    <n v="0"/>
    <n v="14"/>
  </r>
  <r>
    <x v="9"/>
    <s v="2021-03-30"/>
    <s v="Pedro Bernal Meauri"/>
    <x v="4"/>
    <s v="Chicó"/>
    <x v="1"/>
    <n v="260"/>
    <n v="27"/>
    <n v="2"/>
    <n v="1"/>
    <n v="5"/>
    <n v="0"/>
    <n v="289"/>
    <n v="6"/>
    <n v="0.89965397923875434"/>
    <n v="6.920415224913495E-3"/>
    <n v="0.16666666666666666"/>
    <n v="0"/>
    <n v="14"/>
  </r>
  <r>
    <x v="9"/>
    <s v="2021-03-30"/>
    <s v="Pedro Bernal Meauri"/>
    <x v="3"/>
    <s v="Chicó"/>
    <x v="1"/>
    <n v="210"/>
    <n v="25"/>
    <n v="0"/>
    <n v="1"/>
    <n v="7"/>
    <n v="0"/>
    <n v="235"/>
    <n v="8"/>
    <n v="0.8936170212765957"/>
    <n v="0"/>
    <n v="0.125"/>
    <n v="0"/>
    <n v="14"/>
  </r>
  <r>
    <x v="9"/>
    <s v="2021-03-30"/>
    <s v="Pedro Bernal Meauri"/>
    <x v="3"/>
    <s v="Usaquén"/>
    <x v="0"/>
    <n v="160"/>
    <n v="20"/>
    <n v="2"/>
    <n v="1"/>
    <n v="4"/>
    <n v="0"/>
    <n v="182"/>
    <n v="5"/>
    <n v="0.87912087912087911"/>
    <n v="1.098901098901099E-2"/>
    <n v="0.2"/>
    <n v="0"/>
    <n v="14"/>
  </r>
  <r>
    <x v="9"/>
    <s v="2021-03-30"/>
    <s v="Pedro Bernal Meauri"/>
    <x v="3"/>
    <s v="Unicentro"/>
    <x v="2"/>
    <n v="370"/>
    <n v="16"/>
    <n v="0"/>
    <n v="3"/>
    <n v="5"/>
    <n v="0"/>
    <n v="386"/>
    <n v="8"/>
    <n v="0.95854922279792742"/>
    <n v="0"/>
    <n v="0.375"/>
    <n v="0"/>
    <n v="14"/>
  </r>
  <r>
    <x v="9"/>
    <s v="2021-03-30"/>
    <s v="Pedro Bernal Meauri"/>
    <x v="7"/>
    <s v="Portal de Suba"/>
    <x v="1"/>
    <n v="300"/>
    <n v="46"/>
    <n v="1"/>
    <n v="7"/>
    <n v="24"/>
    <n v="0"/>
    <n v="347"/>
    <n v="31"/>
    <n v="0.86455331412103742"/>
    <n v="2.881844380403458E-3"/>
    <n v="0.22580645161290322"/>
    <n v="0"/>
    <n v="14"/>
  </r>
  <r>
    <x v="9"/>
    <s v="2021-03-30"/>
    <s v="Pedro Bernal Meauri"/>
    <x v="7"/>
    <s v="Centro Suba"/>
    <x v="2"/>
    <n v="290"/>
    <n v="33"/>
    <n v="5"/>
    <n v="17"/>
    <n v="28"/>
    <n v="0"/>
    <n v="328"/>
    <n v="45"/>
    <n v="0.88414634146341464"/>
    <n v="1.524390243902439E-2"/>
    <n v="0.37777777777777777"/>
    <n v="0"/>
    <n v="14"/>
  </r>
  <r>
    <x v="9"/>
    <s v="2021-03-30"/>
    <s v="Pedro Bernal Meauri"/>
    <x v="7"/>
    <s v="Rincón"/>
    <x v="0"/>
    <n v="250"/>
    <n v="51"/>
    <n v="2"/>
    <n v="10"/>
    <n v="37"/>
    <n v="0"/>
    <n v="303"/>
    <n v="47"/>
    <n v="0.82508250825082508"/>
    <n v="6.6006600660066007E-3"/>
    <n v="0.21276595744680851"/>
    <n v="0"/>
    <n v="14"/>
  </r>
  <r>
    <x v="9"/>
    <s v="2021-03-30"/>
    <s v="Pedro Bernal Meauri"/>
    <x v="8"/>
    <s v="Portal 80"/>
    <x v="2"/>
    <n v="400"/>
    <n v="28"/>
    <n v="2"/>
    <n v="3"/>
    <n v="20"/>
    <n v="0"/>
    <n v="430"/>
    <n v="23"/>
    <n v="0.93023255813953487"/>
    <n v="4.6511627906976744E-3"/>
    <n v="0.13043478260869565"/>
    <n v="0"/>
    <n v="14"/>
  </r>
  <r>
    <x v="9"/>
    <s v="2021-03-30"/>
    <s v="Pedro Bernal Meauri"/>
    <x v="8"/>
    <s v="Las Ferias"/>
    <x v="0"/>
    <n v="200"/>
    <n v="41"/>
    <n v="3"/>
    <n v="2"/>
    <n v="15"/>
    <n v="1"/>
    <n v="244"/>
    <n v="18"/>
    <n v="0.81967213114754101"/>
    <n v="1.2295081967213115E-2"/>
    <n v="0.1111111111111111"/>
    <n v="5.5555555555555552E-2"/>
    <n v="14"/>
  </r>
  <r>
    <x v="10"/>
    <s v="2021-04-06"/>
    <s v="Pedro Bernal Meauri"/>
    <x v="14"/>
    <s v="San Victorino"/>
    <x v="2"/>
    <n v="460"/>
    <n v="73"/>
    <n v="3"/>
    <n v="19"/>
    <n v="76"/>
    <n v="0"/>
    <n v="536"/>
    <n v="95"/>
    <n v="0.85820895522388063"/>
    <n v="5.597014925373134E-3"/>
    <n v="0.2"/>
    <n v="0"/>
    <n v="15"/>
  </r>
  <r>
    <x v="10"/>
    <s v="2021-04-06"/>
    <s v="Pedro Bernal Meauri"/>
    <x v="14"/>
    <s v="La Playa"/>
    <x v="1"/>
    <n v="180"/>
    <n v="23"/>
    <n v="7"/>
    <n v="1"/>
    <n v="9"/>
    <n v="0"/>
    <n v="210"/>
    <n v="10"/>
    <n v="0.8571428571428571"/>
    <n v="3.3333333333333333E-2"/>
    <n v="0.1"/>
    <n v="0"/>
    <n v="15"/>
  </r>
  <r>
    <x v="10"/>
    <s v="2021-04-06"/>
    <s v="Pedro Bernal Meauri"/>
    <x v="12"/>
    <s v="La Floresta"/>
    <x v="2"/>
    <n v="270"/>
    <n v="30"/>
    <n v="0"/>
    <n v="4"/>
    <n v="11"/>
    <n v="0"/>
    <n v="300"/>
    <n v="15"/>
    <n v="0.9"/>
    <n v="0"/>
    <n v="0.26666666666666666"/>
    <n v="0"/>
    <n v="15"/>
  </r>
  <r>
    <x v="10"/>
    <s v="2021-04-06"/>
    <s v="Pedro Bernal Meauri"/>
    <x v="12"/>
    <s v="Siete de Agosto"/>
    <x v="0"/>
    <n v="290"/>
    <n v="48"/>
    <n v="0"/>
    <n v="4"/>
    <n v="7"/>
    <n v="0"/>
    <n v="338"/>
    <n v="11"/>
    <n v="0.85798816568047342"/>
    <n v="0"/>
    <n v="0.36363636363636365"/>
    <n v="0"/>
    <n v="15"/>
  </r>
  <r>
    <x v="10"/>
    <s v="2021-04-06"/>
    <s v="Pedro Bernal Meauri"/>
    <x v="12"/>
    <s v="Siete de Agosto"/>
    <x v="1"/>
    <n v="260"/>
    <n v="66"/>
    <n v="4"/>
    <n v="4"/>
    <n v="7"/>
    <n v="0"/>
    <n v="330"/>
    <n v="11"/>
    <n v="0.78787878787878785"/>
    <n v="1.2121212121212121E-2"/>
    <n v="0.36363636363636365"/>
    <n v="0"/>
    <n v="15"/>
  </r>
  <r>
    <x v="10"/>
    <s v="2021-04-06"/>
    <s v="Pedro Bernal Meauri"/>
    <x v="13"/>
    <s v="Pablo VI"/>
    <x v="0"/>
    <n v="270"/>
    <n v="18"/>
    <n v="1"/>
    <n v="5"/>
    <n v="2"/>
    <n v="0"/>
    <n v="289"/>
    <n v="7"/>
    <n v="0.93425605536332179"/>
    <n v="3.4602076124567475E-3"/>
    <n v="0.7142857142857143"/>
    <n v="0"/>
    <n v="15"/>
  </r>
  <r>
    <x v="10"/>
    <s v="2021-04-06"/>
    <s v="Pedro Bernal Meauri"/>
    <x v="13"/>
    <s v="Galerías"/>
    <x v="2"/>
    <n v="310"/>
    <n v="47"/>
    <n v="1"/>
    <n v="13"/>
    <n v="19"/>
    <n v="0"/>
    <n v="358"/>
    <n v="32"/>
    <n v="0.86592178770949724"/>
    <n v="2.7932960893854749E-3"/>
    <n v="0.40625"/>
    <n v="0"/>
    <n v="15"/>
  </r>
  <r>
    <x v="10"/>
    <s v="2021-04-06"/>
    <s v="Pedro Bernal Meauri"/>
    <x v="13"/>
    <s v="Palermo"/>
    <x v="1"/>
    <n v="190"/>
    <n v="11"/>
    <n v="1"/>
    <n v="7"/>
    <n v="3"/>
    <n v="0"/>
    <n v="202"/>
    <n v="10"/>
    <n v="0.94059405940594054"/>
    <n v="4.9504950495049506E-3"/>
    <n v="0.7"/>
    <n v="0"/>
    <n v="15"/>
  </r>
  <r>
    <x v="10"/>
    <s v="2021-04-06"/>
    <s v="Pedro Bernal Meauri"/>
    <x v="14"/>
    <s v="Paloquemao"/>
    <x v="0"/>
    <n v="220"/>
    <n v="36"/>
    <n v="4"/>
    <n v="9"/>
    <n v="22"/>
    <n v="0"/>
    <n v="260"/>
    <n v="31"/>
    <n v="0.84615384615384615"/>
    <n v="1.5384615384615385E-2"/>
    <n v="0.29032258064516131"/>
    <n v="0"/>
    <n v="15"/>
  </r>
  <r>
    <x v="10"/>
    <s v="2021-04-06"/>
    <s v="Pedro Bernal Meauri"/>
    <x v="15"/>
    <s v="Perseverancia"/>
    <x v="0"/>
    <n v="110"/>
    <n v="18"/>
    <n v="2"/>
    <n v="1"/>
    <n v="0"/>
    <n v="0"/>
    <n v="130"/>
    <n v="1"/>
    <n v="0.84615384615384615"/>
    <n v="1.5384615384615385E-2"/>
    <n v="1"/>
    <n v="0"/>
    <n v="15"/>
  </r>
  <r>
    <x v="10"/>
    <s v="2021-04-06"/>
    <s v="Pedro Bernal Meauri"/>
    <x v="15"/>
    <s v="Centro"/>
    <x v="2"/>
    <n v="280"/>
    <n v="54"/>
    <n v="7"/>
    <n v="11"/>
    <n v="17"/>
    <n v="0"/>
    <n v="341"/>
    <n v="28"/>
    <n v="0.82111436950146632"/>
    <n v="2.0527859237536656E-2"/>
    <n v="0.39285714285714285"/>
    <n v="0"/>
    <n v="15"/>
  </r>
  <r>
    <x v="10"/>
    <s v="2021-04-06"/>
    <s v="Pedro Bernal Meauri"/>
    <x v="15"/>
    <s v="Centro"/>
    <x v="1"/>
    <n v="420"/>
    <n v="81"/>
    <n v="3"/>
    <n v="28"/>
    <n v="81"/>
    <n v="0"/>
    <n v="504"/>
    <n v="109"/>
    <n v="0.83333333333333337"/>
    <n v="5.9523809523809521E-3"/>
    <n v="0.25688073394495414"/>
    <n v="0"/>
    <n v="15"/>
  </r>
  <r>
    <x v="11"/>
    <s v="2021-04-07"/>
    <s v="Pedro Bernal Meauri"/>
    <x v="11"/>
    <s v="Trinidad Galán"/>
    <x v="0"/>
    <n v="210"/>
    <n v="35"/>
    <n v="0"/>
    <n v="2"/>
    <n v="0"/>
    <n v="0"/>
    <n v="245"/>
    <n v="2"/>
    <n v="0.8571428571428571"/>
    <n v="0"/>
    <n v="1"/>
    <n v="0"/>
    <n v="15"/>
  </r>
  <r>
    <x v="11"/>
    <s v="2021-04-07"/>
    <s v="Pedro Bernal Meauri"/>
    <x v="6"/>
    <s v="Fontibón"/>
    <x v="0"/>
    <n v="230"/>
    <n v="30"/>
    <n v="2"/>
    <n v="15"/>
    <n v="26"/>
    <n v="0"/>
    <n v="262"/>
    <n v="41"/>
    <n v="0.87786259541984735"/>
    <n v="7.6335877862595417E-3"/>
    <n v="0.36585365853658536"/>
    <n v="0"/>
    <n v="15"/>
  </r>
  <r>
    <x v="11"/>
    <s v="2021-04-07"/>
    <s v="Pedro Bernal Meauri"/>
    <x v="6"/>
    <s v="Fontibón"/>
    <x v="1"/>
    <n v="240"/>
    <n v="55"/>
    <n v="3"/>
    <n v="6"/>
    <n v="9"/>
    <n v="0"/>
    <n v="298"/>
    <n v="15"/>
    <n v="0.80536912751677847"/>
    <n v="1.0067114093959731E-2"/>
    <n v="0.4"/>
    <n v="0"/>
    <n v="15"/>
  </r>
  <r>
    <x v="11"/>
    <s v="2021-04-07"/>
    <s v="Pedro Bernal Meauri"/>
    <x v="6"/>
    <s v="Hayuelos"/>
    <x v="2"/>
    <n v="490"/>
    <n v="28"/>
    <n v="0"/>
    <n v="2"/>
    <n v="5"/>
    <n v="0"/>
    <n v="518"/>
    <n v="7"/>
    <n v="0.94594594594594594"/>
    <n v="0"/>
    <n v="0.2857142857142857"/>
    <n v="0"/>
    <n v="15"/>
  </r>
  <r>
    <x v="11"/>
    <s v="2021-04-07"/>
    <s v="Pedro Bernal Meauri"/>
    <x v="11"/>
    <s v="San Andresito la 38"/>
    <x v="1"/>
    <n v="310"/>
    <n v="56"/>
    <n v="4"/>
    <n v="19"/>
    <n v="30"/>
    <n v="0"/>
    <n v="370"/>
    <n v="49"/>
    <n v="0.83783783783783783"/>
    <n v="1.0810810810810811E-2"/>
    <n v="0.38775510204081631"/>
    <n v="0"/>
    <n v="15"/>
  </r>
  <r>
    <x v="11"/>
    <s v="2021-04-07"/>
    <s v="Pedro Bernal Meauri"/>
    <x v="11"/>
    <s v="Las Américas"/>
    <x v="2"/>
    <n v="390"/>
    <n v="25"/>
    <n v="0"/>
    <n v="3"/>
    <n v="4"/>
    <n v="0"/>
    <n v="415"/>
    <n v="7"/>
    <n v="0.93975903614457834"/>
    <n v="0"/>
    <n v="0.42857142857142855"/>
    <n v="0"/>
    <n v="15"/>
  </r>
  <r>
    <x v="11"/>
    <s v="2021-04-07"/>
    <s v="Pedro Bernal Meauri"/>
    <x v="9"/>
    <s v="Olaya"/>
    <x v="1"/>
    <n v="310"/>
    <n v="57"/>
    <n v="4"/>
    <n v="3"/>
    <n v="5"/>
    <n v="0"/>
    <n v="371"/>
    <n v="8"/>
    <n v="0.83557951482479786"/>
    <n v="1.078167115902965E-2"/>
    <n v="0.375"/>
    <n v="0"/>
    <n v="15"/>
  </r>
  <r>
    <x v="11"/>
    <s v="2021-04-07"/>
    <s v="Pedro Bernal Meauri"/>
    <x v="9"/>
    <s v="El Restrepo"/>
    <x v="0"/>
    <n v="310"/>
    <n v="43"/>
    <n v="1"/>
    <n v="13"/>
    <n v="27"/>
    <n v="2"/>
    <n v="354"/>
    <n v="42"/>
    <n v="0.87570621468926557"/>
    <n v="2.8248587570621469E-3"/>
    <n v="0.30952380952380953"/>
    <n v="4.7619047619047616E-2"/>
    <n v="15"/>
  </r>
  <r>
    <x v="11"/>
    <s v="2021-04-07"/>
    <s v="Pedro Bernal Meauri"/>
    <x v="10"/>
    <s v="Olaya"/>
    <x v="1"/>
    <n v="330"/>
    <n v="36"/>
    <n v="3"/>
    <n v="6"/>
    <n v="11"/>
    <n v="0"/>
    <n v="369"/>
    <n v="17"/>
    <n v="0.89430894308943087"/>
    <n v="8.130081300813009E-3"/>
    <n v="0.35294117647058826"/>
    <n v="0"/>
    <n v="15"/>
  </r>
  <r>
    <x v="11"/>
    <s v="2021-04-07"/>
    <s v="Pedro Bernal Meauri"/>
    <x v="9"/>
    <s v="Villa Mayor"/>
    <x v="2"/>
    <n v="290"/>
    <n v="38"/>
    <n v="1"/>
    <n v="2"/>
    <n v="1"/>
    <n v="0"/>
    <n v="329"/>
    <n v="3"/>
    <n v="0.8814589665653495"/>
    <n v="3.0395136778115501E-3"/>
    <n v="0.66666666666666663"/>
    <n v="0"/>
    <n v="15"/>
  </r>
  <r>
    <x v="11"/>
    <s v="2021-04-07"/>
    <s v="Pedro Bernal Meauri"/>
    <x v="10"/>
    <s v="Claret"/>
    <x v="2"/>
    <n v="140"/>
    <n v="23"/>
    <n v="4"/>
    <n v="1"/>
    <n v="0"/>
    <n v="0"/>
    <n v="167"/>
    <n v="1"/>
    <n v="0.83832335329341312"/>
    <n v="2.3952095808383235E-2"/>
    <n v="1"/>
    <n v="0"/>
    <n v="15"/>
  </r>
  <r>
    <x v="11"/>
    <s v="2021-04-07"/>
    <s v="Pedro Bernal Meauri"/>
    <x v="10"/>
    <s v="El Carmen"/>
    <x v="0"/>
    <n v="110"/>
    <n v="10"/>
    <n v="1"/>
    <n v="1"/>
    <n v="0"/>
    <n v="0"/>
    <n v="121"/>
    <n v="1"/>
    <n v="0.90909090909090906"/>
    <n v="8.2644628099173556E-3"/>
    <n v="1"/>
    <n v="0"/>
    <n v="15"/>
  </r>
  <r>
    <x v="12"/>
    <s v="2021-04-15"/>
    <s v="Pedro Bernal Meauri"/>
    <x v="1"/>
    <s v="20 de Julio"/>
    <x v="1"/>
    <n v="220"/>
    <n v="26"/>
    <n v="3"/>
    <n v="7"/>
    <n v="16"/>
    <n v="0"/>
    <n v="249"/>
    <n v="23"/>
    <n v="0.88353413654618473"/>
    <n v="1.2048192771084338E-2"/>
    <n v="0.30434782608695654"/>
    <n v="0"/>
    <n v="16"/>
  </r>
  <r>
    <x v="12"/>
    <s v="2021-04-15"/>
    <s v="Pedro Bernal Merauri"/>
    <x v="1"/>
    <s v="20 de Julio"/>
    <x v="0"/>
    <n v="240"/>
    <n v="55"/>
    <n v="2"/>
    <n v="21"/>
    <n v="52"/>
    <n v="2"/>
    <n v="297"/>
    <n v="75"/>
    <n v="0.80808080808080807"/>
    <n v="6.7340067340067337E-3"/>
    <n v="0.28000000000000003"/>
    <n v="2.6666666666666668E-2"/>
    <n v="16"/>
  </r>
  <r>
    <x v="12"/>
    <s v="2021-04-15"/>
    <s v="Pedro Bernal Meauri"/>
    <x v="1"/>
    <s v="20 de Julio"/>
    <x v="2"/>
    <n v="230"/>
    <n v="36"/>
    <n v="4"/>
    <n v="13"/>
    <n v="15"/>
    <n v="0"/>
    <n v="270"/>
    <n v="28"/>
    <n v="0.85185185185185186"/>
    <n v="1.4814814814814815E-2"/>
    <n v="0.4642857142857143"/>
    <n v="0"/>
    <n v="16"/>
  </r>
  <r>
    <x v="12"/>
    <s v="2021-04-15"/>
    <s v="Pedro Bernal Meauri"/>
    <x v="15"/>
    <s v="Centro"/>
    <x v="2"/>
    <n v="270"/>
    <n v="51"/>
    <n v="5"/>
    <n v="5"/>
    <n v="24"/>
    <n v="1"/>
    <n v="326"/>
    <n v="30"/>
    <n v="0.82822085889570551"/>
    <n v="1.5337423312883436E-2"/>
    <n v="0.16666666666666666"/>
    <n v="3.3333333333333333E-2"/>
    <n v="16"/>
  </r>
  <r>
    <x v="12"/>
    <s v="2021-04-15"/>
    <s v="Pedro Bernal Meauri"/>
    <x v="15"/>
    <s v="Centro"/>
    <x v="1"/>
    <n v="400"/>
    <n v="58"/>
    <n v="9"/>
    <n v="23"/>
    <n v="81"/>
    <n v="2"/>
    <n v="467"/>
    <n v="106"/>
    <n v="0.85653104925053536"/>
    <n v="1.9271948608137045E-2"/>
    <n v="0.21698113207547171"/>
    <n v="1.8867924528301886E-2"/>
    <n v="16"/>
  </r>
  <r>
    <x v="12"/>
    <s v="2021-04-15"/>
    <s v="Pedro Bernal Meauri"/>
    <x v="5"/>
    <s v="Centro"/>
    <x v="1"/>
    <n v="390"/>
    <n v="50"/>
    <n v="3"/>
    <n v="20"/>
    <n v="63"/>
    <n v="1"/>
    <n v="443"/>
    <n v="84"/>
    <n v="0.88036117381489842"/>
    <n v="6.7720090293453723E-3"/>
    <n v="0.23809523809523808"/>
    <n v="1.1904761904761904E-2"/>
    <n v="16"/>
  </r>
  <r>
    <x v="12"/>
    <s v="2021-04-15"/>
    <s v="Pedro Bernal Meauri"/>
    <x v="5"/>
    <s v="Centro"/>
    <x v="1"/>
    <n v="420"/>
    <n v="63"/>
    <n v="8"/>
    <n v="20"/>
    <n v="65"/>
    <n v="0"/>
    <n v="491"/>
    <n v="85"/>
    <n v="0.85539714867617112"/>
    <n v="1.6293279022403257E-2"/>
    <n v="0.23529411764705882"/>
    <n v="0"/>
    <n v="16"/>
  </r>
  <r>
    <x v="12"/>
    <s v="2021-04-15"/>
    <s v="Pedro Bernal Meauri"/>
    <x v="14"/>
    <s v="San Victorino"/>
    <x v="2"/>
    <n v="410"/>
    <n v="67"/>
    <n v="6"/>
    <n v="15"/>
    <n v="72"/>
    <n v="7"/>
    <n v="483"/>
    <n v="94"/>
    <n v="0.84886128364389235"/>
    <n v="1.2422360248447204E-2"/>
    <n v="0.15957446808510639"/>
    <n v="7.4468085106382975E-2"/>
    <n v="16"/>
  </r>
  <r>
    <x v="12"/>
    <s v="2021-04-15"/>
    <s v="Pedro Bernal Meauri"/>
    <x v="5"/>
    <s v="Egipto"/>
    <x v="0"/>
    <n v="80"/>
    <n v="7"/>
    <n v="0"/>
    <n v="1"/>
    <n v="3"/>
    <n v="0"/>
    <n v="87"/>
    <n v="4"/>
    <n v="0.91954022988505746"/>
    <n v="0"/>
    <n v="0.25"/>
    <n v="0"/>
    <n v="16"/>
  </r>
  <r>
    <x v="12"/>
    <s v="2021-04-15"/>
    <s v="Pedro Bernal Meauri"/>
    <x v="15"/>
    <s v="Perseverancia"/>
    <x v="0"/>
    <n v="110"/>
    <n v="9"/>
    <n v="1"/>
    <n v="0"/>
    <n v="0"/>
    <n v="0"/>
    <n v="120"/>
    <n v="0"/>
    <n v="0.91666666666666663"/>
    <n v="8.3333333333333332E-3"/>
    <n v="0"/>
    <n v="0"/>
    <n v="16"/>
  </r>
  <r>
    <x v="12"/>
    <s v="2021-04-15"/>
    <s v="Pedro Bernal Meauri"/>
    <x v="14"/>
    <s v="San José"/>
    <x v="1"/>
    <n v="210"/>
    <n v="43"/>
    <n v="7"/>
    <n v="5"/>
    <n v="32"/>
    <n v="4"/>
    <n v="260"/>
    <n v="41"/>
    <n v="0.80769230769230771"/>
    <n v="2.6923076923076925E-2"/>
    <n v="0.12195121951219512"/>
    <n v="9.7560975609756101E-2"/>
    <n v="16"/>
  </r>
  <r>
    <x v="12"/>
    <s v="2021-04-15"/>
    <s v="Pedro Bernal Meauri"/>
    <x v="14"/>
    <s v="Paloquemao"/>
    <x v="0"/>
    <n v="180"/>
    <n v="28"/>
    <n v="8"/>
    <n v="5"/>
    <n v="22"/>
    <n v="0"/>
    <n v="216"/>
    <n v="27"/>
    <n v="0.83333333333333337"/>
    <n v="3.7037037037037035E-2"/>
    <n v="0.18518518518518517"/>
    <n v="0"/>
    <n v="16"/>
  </r>
  <r>
    <x v="12"/>
    <s v="2021-04-15"/>
    <s v="Juan Carlos Rozo"/>
    <x v="0"/>
    <s v="Santa Librada"/>
    <x v="1"/>
    <n v="114"/>
    <n v="39"/>
    <n v="4"/>
    <n v="10"/>
    <n v="3"/>
    <n v="0"/>
    <n v="157"/>
    <n v="13"/>
    <n v="0.72611464968152861"/>
    <n v="2.5477707006369428E-2"/>
    <n v="0.76923076923076927"/>
    <n v="0"/>
    <n v="16"/>
  </r>
  <r>
    <x v="12"/>
    <s v="2021-04-15"/>
    <s v="Juan Carlos Rozo"/>
    <x v="0"/>
    <s v="Quintas del portal - portal usme"/>
    <x v="2"/>
    <n v="101"/>
    <n v="17"/>
    <n v="2"/>
    <n v="7"/>
    <n v="4"/>
    <n v="0"/>
    <n v="120"/>
    <n v="11"/>
    <n v="0.84166666666666667"/>
    <n v="1.6666666666666666E-2"/>
    <n v="0.63636363636363635"/>
    <n v="0"/>
    <n v="16"/>
  </r>
  <r>
    <x v="12"/>
    <s v="2021-04-15"/>
    <s v="Juan Carlos Rozo"/>
    <x v="18"/>
    <s v="San Carlos"/>
    <x v="0"/>
    <n v="119"/>
    <n v="22"/>
    <n v="1"/>
    <n v="2"/>
    <n v="0"/>
    <n v="0"/>
    <n v="142"/>
    <n v="2"/>
    <n v="0.8380281690140845"/>
    <n v="7.0422535211267607E-3"/>
    <n v="1"/>
    <n v="0"/>
    <n v="16"/>
  </r>
  <r>
    <x v="12"/>
    <s v="2021-04-15"/>
    <s v="Juan Carlos Rozo"/>
    <x v="18"/>
    <s v="Tunal"/>
    <x v="2"/>
    <n v="203"/>
    <n v="27"/>
    <n v="3"/>
    <n v="6"/>
    <n v="1"/>
    <n v="0"/>
    <n v="233"/>
    <n v="7"/>
    <n v="0.871244635193133"/>
    <n v="1.2875536480686695E-2"/>
    <n v="0.8571428571428571"/>
    <n v="0"/>
    <n v="16"/>
  </r>
  <r>
    <x v="12"/>
    <s v="2021-04-15"/>
    <s v="Juan Carlos Rozo"/>
    <x v="18"/>
    <s v="Venecia"/>
    <x v="1"/>
    <n v="124"/>
    <n v="17"/>
    <n v="2"/>
    <n v="4"/>
    <n v="2"/>
    <n v="0"/>
    <n v="143"/>
    <n v="6"/>
    <n v="0.86713286713286708"/>
    <n v="1.3986013986013986E-2"/>
    <n v="0.66666666666666663"/>
    <n v="0"/>
    <n v="16"/>
  </r>
  <r>
    <x v="12"/>
    <s v="2021-04-15"/>
    <s v="Juan Carlos Rozo"/>
    <x v="9"/>
    <s v="Restrepo"/>
    <x v="0"/>
    <n v="164"/>
    <n v="29"/>
    <n v="1"/>
    <n v="30"/>
    <n v="22"/>
    <n v="0"/>
    <n v="194"/>
    <n v="52"/>
    <n v="0.84536082474226804"/>
    <n v="5.1546391752577319E-3"/>
    <n v="0.57692307692307687"/>
    <n v="0"/>
    <n v="16"/>
  </r>
  <r>
    <x v="12"/>
    <s v="2021-04-15"/>
    <s v="Juan Carlos Rozo"/>
    <x v="9"/>
    <s v="Bravo paez"/>
    <x v="2"/>
    <n v="147"/>
    <n v="17"/>
    <n v="2"/>
    <n v="2"/>
    <n v="1"/>
    <n v="0"/>
    <n v="166"/>
    <n v="3"/>
    <n v="0.88554216867469882"/>
    <n v="1.2048192771084338E-2"/>
    <n v="0.66666666666666663"/>
    <n v="0"/>
    <n v="16"/>
  </r>
  <r>
    <x v="12"/>
    <s v="2021-04-15"/>
    <s v="Juan Carlos Rozo"/>
    <x v="9"/>
    <s v="Restrepo"/>
    <x v="1"/>
    <n v="171"/>
    <n v="16"/>
    <n v="0"/>
    <n v="3"/>
    <n v="1"/>
    <n v="0"/>
    <n v="187"/>
    <n v="4"/>
    <n v="0.91443850267379678"/>
    <n v="0"/>
    <n v="0.75"/>
    <n v="0"/>
    <n v="16"/>
  </r>
  <r>
    <x v="12"/>
    <s v="2021-04-15"/>
    <s v="Juan Carlos Rozo"/>
    <x v="0"/>
    <s v="Santa Librada"/>
    <x v="0"/>
    <n v="124"/>
    <n v="21"/>
    <n v="4"/>
    <n v="14"/>
    <n v="7"/>
    <n v="0"/>
    <n v="149"/>
    <n v="21"/>
    <n v="0.83221476510067116"/>
    <n v="2.6845637583892617E-2"/>
    <n v="0.66666666666666663"/>
    <n v="0"/>
    <n v="16"/>
  </r>
  <r>
    <x v="13"/>
    <s v="2021-04-20"/>
    <s v="Juan Carlos Rozo"/>
    <x v="16"/>
    <s v="Bosa Centro"/>
    <x v="2"/>
    <n v="251"/>
    <n v="34"/>
    <n v="2"/>
    <n v="14"/>
    <n v="19"/>
    <n v="2"/>
    <n v="287"/>
    <n v="35"/>
    <n v="0.87456445993031362"/>
    <n v="6.9686411149825784E-3"/>
    <n v="0.4"/>
    <n v="5.7142857142857141E-2"/>
    <n v="17"/>
  </r>
  <r>
    <x v="13"/>
    <s v="2021-04-20"/>
    <s v="Juan Carlos Rozo"/>
    <x v="17"/>
    <s v="Tintal"/>
    <x v="2"/>
    <n v="143"/>
    <n v="17"/>
    <n v="3"/>
    <n v="7"/>
    <n v="2"/>
    <n v="0"/>
    <n v="163"/>
    <n v="9"/>
    <n v="0.87730061349693256"/>
    <n v="1.8404907975460124E-2"/>
    <n v="0.77777777777777779"/>
    <n v="0"/>
    <n v="17"/>
  </r>
  <r>
    <x v="13"/>
    <s v="2021-04-20"/>
    <s v="Juan Carlos Rozo"/>
    <x v="17"/>
    <s v="Abastos"/>
    <x v="0"/>
    <n v="192"/>
    <n v="42"/>
    <n v="1"/>
    <n v="28"/>
    <n v="44"/>
    <n v="4"/>
    <n v="235"/>
    <n v="76"/>
    <n v="0.81702127659574464"/>
    <n v="4.2553191489361703E-3"/>
    <n v="0.36842105263157893"/>
    <n v="5.2631578947368418E-2"/>
    <n v="17"/>
  </r>
  <r>
    <x v="13"/>
    <s v="2021-04-20"/>
    <s v="Juan Carlos Rozo"/>
    <x v="17"/>
    <s v="Nuevo Kennedy"/>
    <x v="1"/>
    <n v="207"/>
    <n v="26"/>
    <n v="1"/>
    <n v="6"/>
    <n v="25"/>
    <n v="2"/>
    <n v="234"/>
    <n v="33"/>
    <n v="0.88461538461538458"/>
    <n v="4.2735042735042739E-3"/>
    <n v="0.18181818181818182"/>
    <n v="6.0606060606060608E-2"/>
    <n v="17"/>
  </r>
  <r>
    <x v="13"/>
    <s v="2021-04-20"/>
    <s v="Juan Carlos Rozo"/>
    <x v="16"/>
    <s v="Bosa centro"/>
    <x v="1"/>
    <n v="222"/>
    <n v="27"/>
    <n v="0"/>
    <n v="10"/>
    <n v="5"/>
    <n v="0"/>
    <n v="249"/>
    <n v="15"/>
    <n v="0.89156626506024095"/>
    <n v="0"/>
    <n v="0.66666666666666663"/>
    <n v="0"/>
    <n v="17"/>
  </r>
  <r>
    <x v="13"/>
    <s v="2021-04-20"/>
    <s v="Juan Carlos Rozo"/>
    <x v="16"/>
    <s v="La Estancia"/>
    <x v="1"/>
    <n v="157"/>
    <n v="53"/>
    <n v="3"/>
    <n v="8"/>
    <n v="3"/>
    <n v="0"/>
    <n v="213"/>
    <n v="11"/>
    <n v="0.73708920187793425"/>
    <n v="1.4084507042253521E-2"/>
    <n v="0.72727272727272729"/>
    <n v="0"/>
    <n v="17"/>
  </r>
  <r>
    <x v="13"/>
    <s v="2021-04-20"/>
    <s v="Juan Carlos Rozo"/>
    <x v="2"/>
    <s v="Candelaria la nueva"/>
    <x v="0"/>
    <n v="198"/>
    <n v="51"/>
    <n v="5"/>
    <n v="28"/>
    <n v="34"/>
    <n v="4"/>
    <n v="254"/>
    <n v="66"/>
    <n v="0.77952755905511806"/>
    <n v="1.968503937007874E-2"/>
    <n v="0.42424242424242425"/>
    <n v="6.0606060606060608E-2"/>
    <n v="17"/>
  </r>
  <r>
    <x v="13"/>
    <s v="2021-04-20"/>
    <s v="Juan Carlos Rozo"/>
    <x v="2"/>
    <s v="El Ensueño"/>
    <x v="2"/>
    <n v="207"/>
    <n v="30"/>
    <n v="4"/>
    <n v="7"/>
    <n v="5"/>
    <n v="0"/>
    <n v="241"/>
    <n v="12"/>
    <n v="0.85892116182572609"/>
    <n v="1.6597510373443983E-2"/>
    <n v="0.58333333333333337"/>
    <n v="0"/>
    <n v="17"/>
  </r>
  <r>
    <x v="13"/>
    <s v="2021-04-20"/>
    <s v="Juan Carlos Rozo"/>
    <x v="2"/>
    <s v="El Perdomo"/>
    <x v="1"/>
    <n v="136"/>
    <n v="20"/>
    <n v="1"/>
    <n v="7"/>
    <n v="3"/>
    <n v="0"/>
    <n v="157"/>
    <n v="10"/>
    <n v="0.86624203821656054"/>
    <n v="6.369426751592357E-3"/>
    <n v="0.7"/>
    <n v="0"/>
    <n v="17"/>
  </r>
  <r>
    <x v="14"/>
    <s v="2021-05-04"/>
    <s v="Pedro Bernal Meauri"/>
    <x v="12"/>
    <s v="La Floresta"/>
    <x v="2"/>
    <n v="340"/>
    <n v="30"/>
    <n v="0"/>
    <n v="9"/>
    <n v="8"/>
    <n v="0"/>
    <n v="370"/>
    <n v="17"/>
    <n v="0.91891891891891897"/>
    <n v="0"/>
    <n v="0.52941176470588236"/>
    <n v="0"/>
    <n v="19"/>
  </r>
  <r>
    <x v="14"/>
    <s v="2021-05-04"/>
    <s v="Pedro Bernal Meauri"/>
    <x v="12"/>
    <s v="Siete de Agosto"/>
    <x v="0"/>
    <n v="300"/>
    <n v="58"/>
    <n v="1"/>
    <n v="6"/>
    <n v="6"/>
    <n v="0"/>
    <n v="359"/>
    <n v="12"/>
    <n v="0.83565459610027859"/>
    <n v="2.7855153203342618E-3"/>
    <n v="0.5"/>
    <n v="0"/>
    <n v="19"/>
  </r>
  <r>
    <x v="14"/>
    <s v="2021-05-04"/>
    <s v="Pedro Bernal Meauri"/>
    <x v="12"/>
    <s v="Siete de Agosto"/>
    <x v="1"/>
    <n v="290"/>
    <n v="35"/>
    <n v="4"/>
    <n v="4"/>
    <n v="7"/>
    <n v="0"/>
    <n v="329"/>
    <n v="11"/>
    <n v="0.8814589665653495"/>
    <n v="1.2158054711246201E-2"/>
    <n v="0.36363636363636365"/>
    <n v="0"/>
    <n v="19"/>
  </r>
  <r>
    <x v="14"/>
    <s v="2021-05-04"/>
    <s v="Pedro Bernal Meauri"/>
    <x v="13"/>
    <s v="Pablo VI"/>
    <x v="0"/>
    <n v="350"/>
    <n v="23"/>
    <n v="1"/>
    <n v="6"/>
    <n v="3"/>
    <n v="0"/>
    <n v="374"/>
    <n v="9"/>
    <n v="0.93582887700534756"/>
    <n v="2.6737967914438501E-3"/>
    <n v="0.66666666666666663"/>
    <n v="0"/>
    <n v="19"/>
  </r>
  <r>
    <x v="14"/>
    <s v="2021-05-04"/>
    <s v="Pedro Bernal Meauri"/>
    <x v="13"/>
    <s v="Galerías"/>
    <x v="2"/>
    <n v="390"/>
    <n v="43"/>
    <n v="0"/>
    <n v="19"/>
    <n v="17"/>
    <n v="0"/>
    <n v="433"/>
    <n v="36"/>
    <n v="0.90069284064665123"/>
    <n v="0"/>
    <n v="0.52777777777777779"/>
    <n v="0"/>
    <n v="19"/>
  </r>
  <r>
    <x v="14"/>
    <s v="2021-05-04"/>
    <s v="Pedro Bernal Meauri"/>
    <x v="13"/>
    <s v="Park Way"/>
    <x v="1"/>
    <n v="250"/>
    <n v="17"/>
    <n v="1"/>
    <n v="6"/>
    <n v="7"/>
    <n v="0"/>
    <n v="268"/>
    <n v="13"/>
    <n v="0.93283582089552242"/>
    <n v="3.7313432835820895E-3"/>
    <n v="0.46153846153846156"/>
    <n v="0"/>
    <n v="19"/>
  </r>
  <r>
    <x v="14"/>
    <s v="2021-05-04"/>
    <s v="Pedro Bernal Meauri"/>
    <x v="4"/>
    <s v="Lourdes"/>
    <x v="0"/>
    <n v="300"/>
    <n v="55"/>
    <n v="3"/>
    <n v="9"/>
    <n v="21"/>
    <n v="0"/>
    <n v="358"/>
    <n v="30"/>
    <n v="0.83798882681564246"/>
    <n v="8.3798882681564244E-3"/>
    <n v="0.3"/>
    <n v="0"/>
    <n v="19"/>
  </r>
  <r>
    <x v="14"/>
    <s v="2021-05-04"/>
    <s v="Pedro Bernal Meauri"/>
    <x v="4"/>
    <s v="Avenida Chile"/>
    <x v="2"/>
    <n v="250"/>
    <n v="22"/>
    <n v="2"/>
    <n v="8"/>
    <n v="9"/>
    <n v="0"/>
    <n v="274"/>
    <n v="17"/>
    <n v="0.91240875912408759"/>
    <n v="7.2992700729927005E-3"/>
    <n v="0.47058823529411764"/>
    <n v="0"/>
    <n v="19"/>
  </r>
  <r>
    <x v="14"/>
    <s v="2021-05-04"/>
    <s v="Pedro Bernal Meauri"/>
    <x v="4"/>
    <s v="Chicó"/>
    <x v="1"/>
    <n v="310"/>
    <n v="26"/>
    <n v="2"/>
    <n v="4"/>
    <n v="6"/>
    <n v="0"/>
    <n v="338"/>
    <n v="10"/>
    <n v="0.91715976331360949"/>
    <n v="5.9171597633136093E-3"/>
    <n v="0.4"/>
    <n v="0"/>
    <n v="19"/>
  </r>
  <r>
    <x v="14"/>
    <s v="2021-05-04"/>
    <s v="Pedro Bernal Meauri"/>
    <x v="3"/>
    <s v="Chicó"/>
    <x v="1"/>
    <n v="250"/>
    <n v="25"/>
    <n v="1"/>
    <n v="2"/>
    <n v="4"/>
    <n v="0"/>
    <n v="276"/>
    <n v="6"/>
    <n v="0.90579710144927539"/>
    <n v="3.6231884057971015E-3"/>
    <n v="0.33333333333333331"/>
    <n v="0"/>
    <n v="19"/>
  </r>
  <r>
    <x v="14"/>
    <s v="2021-05-04"/>
    <s v="Pedro Bernal Meauri"/>
    <x v="3"/>
    <s v="Usaquén"/>
    <x v="0"/>
    <n v="250"/>
    <n v="33"/>
    <n v="1"/>
    <n v="1"/>
    <n v="5"/>
    <n v="0"/>
    <n v="284"/>
    <n v="6"/>
    <n v="0.88028169014084512"/>
    <n v="3.5211267605633804E-3"/>
    <n v="0.16666666666666666"/>
    <n v="0"/>
    <n v="19"/>
  </r>
  <r>
    <x v="14"/>
    <s v="2021-05-04"/>
    <s v="Pedro Bernal Meauri"/>
    <x v="3"/>
    <s v="Unicentro"/>
    <x v="2"/>
    <n v="450"/>
    <n v="29"/>
    <n v="0"/>
    <n v="4"/>
    <n v="6"/>
    <n v="0"/>
    <n v="479"/>
    <n v="10"/>
    <n v="0.93945720250521925"/>
    <n v="0"/>
    <n v="0.4"/>
    <n v="0"/>
    <n v="19"/>
  </r>
  <r>
    <x v="15"/>
    <s v="2021-05-07"/>
    <s v="Pedro Bernal Meauri"/>
    <x v="8"/>
    <s v="Las Ferias"/>
    <x v="0"/>
    <n v="290"/>
    <n v="50"/>
    <n v="5"/>
    <n v="12"/>
    <n v="45"/>
    <n v="0"/>
    <n v="345"/>
    <n v="57"/>
    <n v="0.84057971014492749"/>
    <n v="1.4492753623188406E-2"/>
    <n v="0.21052631578947367"/>
    <n v="0"/>
    <n v="19"/>
  </r>
  <r>
    <x v="15"/>
    <s v="2021-05-07"/>
    <s v="Pedro Bernal Meauri"/>
    <x v="8"/>
    <s v="Titan"/>
    <x v="2"/>
    <n v="430"/>
    <n v="37"/>
    <n v="0"/>
    <n v="5"/>
    <n v="4"/>
    <n v="0"/>
    <n v="467"/>
    <n v="9"/>
    <n v="0.92077087794432544"/>
    <n v="0"/>
    <n v="0.55555555555555558"/>
    <n v="0"/>
    <n v="19"/>
  </r>
  <r>
    <x v="15"/>
    <s v="2021-05-07"/>
    <s v="Pedro Bernal Meauri"/>
    <x v="7"/>
    <s v="Portal de Suba"/>
    <x v="1"/>
    <n v="350"/>
    <n v="24"/>
    <n v="1"/>
    <n v="7"/>
    <n v="18"/>
    <n v="0"/>
    <n v="375"/>
    <n v="25"/>
    <n v="0.93333333333333335"/>
    <n v="2.6666666666666666E-3"/>
    <n v="0.28000000000000003"/>
    <n v="0"/>
    <n v="19"/>
  </r>
  <r>
    <x v="15"/>
    <s v="2021-05-07"/>
    <s v="Pedro Bernal Meauri"/>
    <x v="7"/>
    <s v="Centro Suba"/>
    <x v="2"/>
    <n v="450"/>
    <n v="39"/>
    <n v="2"/>
    <n v="5"/>
    <n v="11"/>
    <n v="0"/>
    <n v="491"/>
    <n v="16"/>
    <n v="0.91649694501018331"/>
    <n v="4.0733197556008143E-3"/>
    <n v="0.3125"/>
    <n v="0"/>
    <n v="19"/>
  </r>
  <r>
    <x v="15"/>
    <s v="2021-05-07"/>
    <s v="Pedro Bernal Meauri"/>
    <x v="7"/>
    <s v="El Rincón"/>
    <x v="0"/>
    <n v="260"/>
    <n v="52"/>
    <n v="4"/>
    <n v="8"/>
    <n v="23"/>
    <n v="0"/>
    <n v="316"/>
    <n v="31"/>
    <n v="0.82278481012658233"/>
    <n v="1.2658227848101266E-2"/>
    <n v="0.25806451612903225"/>
    <n v="0"/>
    <n v="19"/>
  </r>
  <r>
    <x v="15"/>
    <s v="2021-05-07"/>
    <s v="Pedro Bernal Meauri"/>
    <x v="8"/>
    <s v="Las Ferias"/>
    <x v="1"/>
    <n v="280"/>
    <n v="30"/>
    <n v="1"/>
    <n v="8"/>
    <n v="7"/>
    <n v="0"/>
    <n v="311"/>
    <n v="15"/>
    <n v="0.90032154340836013"/>
    <n v="3.2154340836012861E-3"/>
    <n v="0.53333333333333333"/>
    <n v="0"/>
    <n v="19"/>
  </r>
  <r>
    <x v="15"/>
    <s v="2021-05-07"/>
    <s v="Pedro Bernal Meauri"/>
    <x v="6"/>
    <s v="Ciudad Hayuelos"/>
    <x v="2"/>
    <n v="380"/>
    <n v="23"/>
    <n v="0"/>
    <n v="2"/>
    <n v="3"/>
    <n v="0"/>
    <n v="403"/>
    <n v="5"/>
    <n v="0.94292803970223327"/>
    <n v="0"/>
    <n v="0.4"/>
    <n v="0"/>
    <n v="19"/>
  </r>
  <r>
    <x v="15"/>
    <s v="2021-05-07"/>
    <s v="Pedro Bernal Meauri"/>
    <x v="6"/>
    <s v="Antigua estación del ferrocarril"/>
    <x v="1"/>
    <n v="300"/>
    <n v="53"/>
    <n v="4"/>
    <n v="11"/>
    <n v="6"/>
    <n v="0"/>
    <n v="357"/>
    <n v="17"/>
    <n v="0.84033613445378152"/>
    <n v="1.1204481792717087E-2"/>
    <n v="0.6470588235294118"/>
    <n v="0"/>
    <n v="19"/>
  </r>
  <r>
    <x v="15"/>
    <s v="2021-05-07"/>
    <s v="Pedro Bernal Meauri"/>
    <x v="6"/>
    <s v="Fontibón"/>
    <x v="0"/>
    <n v="260"/>
    <n v="32"/>
    <n v="1"/>
    <n v="14"/>
    <n v="27"/>
    <n v="0"/>
    <n v="293"/>
    <n v="41"/>
    <n v="0.88737201365187712"/>
    <n v="3.4129692832764505E-3"/>
    <n v="0.34146341463414637"/>
    <n v="0"/>
    <n v="19"/>
  </r>
  <r>
    <x v="16"/>
    <s v="2021-05-21"/>
    <s v="Pedro Bernal Meauri"/>
    <x v="12"/>
    <s v="La Floresta"/>
    <x v="2"/>
    <n v="350"/>
    <n v="50"/>
    <n v="1"/>
    <n v="5"/>
    <n v="9"/>
    <n v="0"/>
    <n v="401"/>
    <n v="14"/>
    <n v="0.87281795511221949"/>
    <n v="2.4937655860349127E-3"/>
    <n v="0.35714285714285715"/>
    <n v="0"/>
    <n v="21"/>
  </r>
  <r>
    <x v="16"/>
    <s v="2021-05-21"/>
    <s v="Pedro Bernal Meauri"/>
    <x v="12"/>
    <s v="Siete de Agosto"/>
    <x v="0"/>
    <n v="330"/>
    <n v="55"/>
    <n v="5"/>
    <n v="6"/>
    <n v="9"/>
    <n v="0"/>
    <n v="390"/>
    <n v="15"/>
    <n v="0.84615384615384615"/>
    <n v="1.282051282051282E-2"/>
    <n v="0.4"/>
    <n v="0"/>
    <n v="21"/>
  </r>
  <r>
    <x v="16"/>
    <s v="2021-05-21"/>
    <s v="Pedro Bernal Meauri"/>
    <x v="12"/>
    <s v="Siete de Agosto"/>
    <x v="1"/>
    <n v="260"/>
    <n v="37"/>
    <n v="5"/>
    <n v="5"/>
    <n v="9"/>
    <n v="0"/>
    <n v="302"/>
    <n v="14"/>
    <n v="0.86092715231788075"/>
    <n v="1.6556291390728478E-2"/>
    <n v="0.35714285714285715"/>
    <n v="0"/>
    <n v="21"/>
  </r>
  <r>
    <x v="16"/>
    <s v="2021-05-21"/>
    <s v="Pedro Bernal Meauri"/>
    <x v="13"/>
    <s v="Pablo VI"/>
    <x v="0"/>
    <n v="230"/>
    <n v="14"/>
    <n v="0"/>
    <n v="6"/>
    <n v="4"/>
    <n v="0"/>
    <n v="244"/>
    <n v="10"/>
    <n v="0.94262295081967218"/>
    <n v="0"/>
    <n v="0.6"/>
    <n v="0"/>
    <n v="21"/>
  </r>
  <r>
    <x v="16"/>
    <s v="2021-05-21"/>
    <s v="Pedro Bernal Meauri"/>
    <x v="13"/>
    <s v="Galerías"/>
    <x v="2"/>
    <n v="380"/>
    <n v="48"/>
    <n v="2"/>
    <n v="14"/>
    <n v="13"/>
    <n v="0"/>
    <n v="430"/>
    <n v="27"/>
    <n v="0.88372093023255816"/>
    <n v="4.6511627906976744E-3"/>
    <n v="0.51851851851851849"/>
    <n v="0"/>
    <n v="21"/>
  </r>
  <r>
    <x v="16"/>
    <s v="2021-05-21"/>
    <s v="Pedro Bernal Meauri"/>
    <x v="13"/>
    <s v="Teusaquillo"/>
    <x v="1"/>
    <n v="210"/>
    <n v="15"/>
    <n v="4"/>
    <n v="7"/>
    <n v="3"/>
    <n v="0"/>
    <n v="229"/>
    <n v="10"/>
    <n v="0.91703056768558955"/>
    <n v="1.7467248908296942E-2"/>
    <n v="0.7"/>
    <n v="0"/>
    <n v="21"/>
  </r>
  <r>
    <x v="17"/>
    <s v="2021-06-01"/>
    <s v="Hernan Dario Vargas Galvan"/>
    <x v="15"/>
    <s v="La perseverancia"/>
    <x v="0"/>
    <n v="125"/>
    <n v="22"/>
    <n v="8"/>
    <n v="1"/>
    <n v="0"/>
    <n v="0"/>
    <n v="155"/>
    <n v="1"/>
    <n v="0.80645161290322576"/>
    <n v="5.1612903225806452E-2"/>
    <n v="1"/>
    <n v="0"/>
    <n v="23"/>
  </r>
  <r>
    <x v="17"/>
    <s v="2021-06-01"/>
    <s v="Hernan Dario Vargas Galvan"/>
    <x v="15"/>
    <m/>
    <x v="2"/>
    <n v="164"/>
    <n v="33"/>
    <n v="24"/>
    <n v="22"/>
    <n v="4"/>
    <n v="4"/>
    <n v="221"/>
    <n v="30"/>
    <n v="0.74208144796380093"/>
    <n v="0.10859728506787331"/>
    <n v="0.73333333333333328"/>
    <n v="0.13333333333333333"/>
    <n v="23"/>
  </r>
  <r>
    <x v="17"/>
    <s v="2021-06-01"/>
    <s v="Pedro Bernal Meauri"/>
    <x v="1"/>
    <s v="20 de Julio"/>
    <x v="1"/>
    <n v="185"/>
    <n v="35"/>
    <n v="10"/>
    <n v="23"/>
    <n v="46"/>
    <n v="4"/>
    <n v="230"/>
    <n v="73"/>
    <n v="0.80434782608695654"/>
    <n v="4.3478260869565216E-2"/>
    <n v="0.31506849315068491"/>
    <n v="5.4794520547945202E-2"/>
    <n v="23"/>
  </r>
  <r>
    <x v="17"/>
    <s v="2021-06-01"/>
    <s v="Pedro Bernal Meauri"/>
    <x v="1"/>
    <s v="20 de Julio"/>
    <x v="0"/>
    <n v="205"/>
    <n v="31"/>
    <n v="5"/>
    <n v="31"/>
    <n v="61"/>
    <n v="9"/>
    <n v="241"/>
    <n v="101"/>
    <n v="0.85062240663900412"/>
    <n v="2.0746887966804978E-2"/>
    <n v="0.30693069306930693"/>
    <n v="8.9108910891089105E-2"/>
    <n v="23"/>
  </r>
  <r>
    <x v="17"/>
    <s v="2021-06-01"/>
    <s v="Pedro Bernal Meauri"/>
    <x v="1"/>
    <s v="20 de Julio"/>
    <x v="2"/>
    <n v="165"/>
    <n v="16"/>
    <n v="5"/>
    <n v="20"/>
    <n v="36"/>
    <n v="5"/>
    <n v="186"/>
    <n v="61"/>
    <n v="0.88709677419354838"/>
    <n v="2.6881720430107527E-2"/>
    <n v="0.32786885245901637"/>
    <n v="8.1967213114754092E-2"/>
    <n v="23"/>
  </r>
  <r>
    <x v="17"/>
    <s v="2021-06-01"/>
    <s v="Mileidy Araque Bedoya"/>
    <x v="9"/>
    <s v="RESTREPO"/>
    <x v="1"/>
    <n v="135"/>
    <n v="21"/>
    <n v="0"/>
    <n v="8"/>
    <n v="7"/>
    <n v="0"/>
    <n v="156"/>
    <n v="15"/>
    <n v="0.86538461538461542"/>
    <n v="0"/>
    <n v="0.53333333333333333"/>
    <n v="0"/>
    <n v="23"/>
  </r>
  <r>
    <x v="17"/>
    <s v="2021-06-01"/>
    <s v="Mileidy Araque Bedoya"/>
    <x v="9"/>
    <s v="RESTREPO"/>
    <x v="1"/>
    <n v="138"/>
    <n v="27"/>
    <n v="3"/>
    <n v="4"/>
    <n v="0"/>
    <n v="0"/>
    <n v="168"/>
    <n v="4"/>
    <n v="0.8214285714285714"/>
    <n v="1.7857142857142856E-2"/>
    <n v="1"/>
    <n v="0"/>
    <n v="23"/>
  </r>
  <r>
    <x v="17"/>
    <s v="2021-06-01"/>
    <s v="Juan Carlos Valencia Salazar"/>
    <x v="5"/>
    <s v="Egipto"/>
    <x v="0"/>
    <n v="59"/>
    <n v="16"/>
    <n v="3"/>
    <n v="0"/>
    <n v="1"/>
    <n v="0"/>
    <n v="78"/>
    <n v="1"/>
    <n v="0.75641025641025639"/>
    <n v="3.8461538461538464E-2"/>
    <n v="0"/>
    <n v="0"/>
    <n v="23"/>
  </r>
  <r>
    <x v="17"/>
    <s v="2021-06-01"/>
    <s v="Juan Carlos Valencia Salazar"/>
    <x v="5"/>
    <s v="plaza Bolivar"/>
    <x v="1"/>
    <n v="189"/>
    <n v="46"/>
    <n v="10"/>
    <n v="8"/>
    <n v="6"/>
    <n v="4"/>
    <n v="245"/>
    <n v="18"/>
    <n v="0.77142857142857146"/>
    <n v="4.0816326530612242E-2"/>
    <n v="0.44444444444444442"/>
    <n v="0.22222222222222221"/>
    <n v="23"/>
  </r>
  <r>
    <x v="17"/>
    <s v="2021-06-01"/>
    <s v="Mileidy Araque Bedoya"/>
    <x v="9"/>
    <s v="RESTREPO"/>
    <x v="1"/>
    <n v="119"/>
    <n v="26"/>
    <n v="0"/>
    <n v="15"/>
    <n v="25"/>
    <n v="0"/>
    <n v="145"/>
    <n v="40"/>
    <n v="0.82068965517241377"/>
    <n v="0"/>
    <n v="0.375"/>
    <n v="0"/>
    <n v="23"/>
  </r>
  <r>
    <x v="17"/>
    <s v="2021-06-01"/>
    <s v="Juan Carlos Valencia Salazar"/>
    <x v="5"/>
    <s v="centro"/>
    <x v="1"/>
    <n v="165"/>
    <n v="39"/>
    <n v="10"/>
    <n v="6"/>
    <n v="3"/>
    <n v="2"/>
    <n v="214"/>
    <n v="11"/>
    <n v="0.7710280373831776"/>
    <n v="4.6728971962616821E-2"/>
    <n v="0.54545454545454541"/>
    <n v="0.18181818181818182"/>
    <n v="23"/>
  </r>
  <r>
    <x v="17"/>
    <s v="2021-06-01"/>
    <s v="Hernan Dario Vargas Galvan"/>
    <x v="15"/>
    <m/>
    <x v="1"/>
    <n v="279"/>
    <n v="65"/>
    <n v="16"/>
    <n v="17"/>
    <n v="38"/>
    <n v="9"/>
    <n v="360"/>
    <n v="64"/>
    <n v="0.77500000000000002"/>
    <n v="4.4444444444444446E-2"/>
    <n v="0.265625"/>
    <n v="0.140625"/>
    <n v="23"/>
  </r>
  <r>
    <x v="18"/>
    <s v="2021-06-03"/>
    <s v="Mileidy Araque Bedoya"/>
    <x v="13"/>
    <s v="GALERIAS"/>
    <x v="1"/>
    <n v="179"/>
    <n v="28"/>
    <n v="0"/>
    <n v="5"/>
    <n v="1"/>
    <n v="2"/>
    <n v="207"/>
    <n v="8"/>
    <n v="0.86473429951690817"/>
    <n v="0"/>
    <n v="0.625"/>
    <n v="0.25"/>
    <n v="23"/>
  </r>
  <r>
    <x v="18"/>
    <s v="2021-06-03"/>
    <s v="Mileidy Araque Bedoya"/>
    <x v="13"/>
    <s v="GALERIAS"/>
    <x v="2"/>
    <n v="151"/>
    <n v="18"/>
    <n v="7"/>
    <n v="20"/>
    <n v="5"/>
    <n v="3"/>
    <n v="176"/>
    <n v="28"/>
    <n v="0.85795454545454541"/>
    <n v="3.9772727272727272E-2"/>
    <n v="0.7142857142857143"/>
    <n v="0.10714285714285714"/>
    <n v="23"/>
  </r>
  <r>
    <x v="18"/>
    <s v="2021-06-03"/>
    <s v="Mileidy Araque Bedoya"/>
    <x v="13"/>
    <s v="GALERIAS"/>
    <x v="1"/>
    <n v="78"/>
    <n v="18"/>
    <n v="5"/>
    <n v="2"/>
    <n v="1"/>
    <n v="0"/>
    <n v="101"/>
    <n v="3"/>
    <n v="0.7722772277227723"/>
    <n v="4.9504950495049507E-2"/>
    <n v="0.66666666666666663"/>
    <n v="0"/>
    <n v="23"/>
  </r>
  <r>
    <x v="19"/>
    <s v="2021-06-04"/>
    <s v="Hernan Dario Vargas"/>
    <x v="12"/>
    <s v="7 de Agosto"/>
    <x v="0"/>
    <n v="184"/>
    <n v="27"/>
    <n v="5"/>
    <n v="12"/>
    <n v="16"/>
    <n v="3"/>
    <n v="216"/>
    <n v="31"/>
    <n v="0.85185185185185186"/>
    <n v="2.3148148148148147E-2"/>
    <n v="0.38709677419354838"/>
    <n v="9.6774193548387094E-2"/>
    <n v="23"/>
  </r>
  <r>
    <x v="19"/>
    <s v="2021-06-04"/>
    <s v="Hernan Dario Vargas"/>
    <x v="12"/>
    <s v="siete de agosto"/>
    <x v="1"/>
    <n v="249"/>
    <n v="76"/>
    <n v="7"/>
    <n v="7"/>
    <n v="21"/>
    <n v="0"/>
    <n v="332"/>
    <n v="28"/>
    <n v="0.75"/>
    <n v="2.1084337349397589E-2"/>
    <n v="0.25"/>
    <n v="0"/>
    <n v="23"/>
  </r>
  <r>
    <x v="19"/>
    <s v="2021-06-04"/>
    <s v="Hernan Dario Vargas"/>
    <x v="12"/>
    <s v="Siete de agosto"/>
    <x v="1"/>
    <n v="229"/>
    <n v="72"/>
    <n v="14"/>
    <n v="7"/>
    <n v="21"/>
    <n v="0"/>
    <n v="315"/>
    <n v="28"/>
    <n v="0.72698412698412695"/>
    <n v="4.4444444444444446E-2"/>
    <n v="0.25"/>
    <n v="0"/>
    <n v="23"/>
  </r>
  <r>
    <x v="19"/>
    <s v="2021-06-04"/>
    <s v="Hernan Dario Vargas"/>
    <x v="12"/>
    <s v="siete de agosto"/>
    <x v="1"/>
    <n v="194"/>
    <n v="36"/>
    <n v="7"/>
    <n v="7"/>
    <n v="21"/>
    <n v="0"/>
    <n v="237"/>
    <n v="28"/>
    <n v="0.81856540084388185"/>
    <n v="2.9535864978902954E-2"/>
    <n v="0.25"/>
    <n v="0"/>
    <n v="23"/>
  </r>
  <r>
    <x v="20"/>
    <s v="2021-06-08"/>
    <s v="Juan Carlos Valencia Salazar"/>
    <x v="17"/>
    <s v="kennedy central"/>
    <x v="1"/>
    <n v="153"/>
    <n v="40"/>
    <n v="4"/>
    <n v="25"/>
    <n v="30"/>
    <n v="2"/>
    <n v="197"/>
    <n v="57"/>
    <n v="0.7766497461928934"/>
    <n v="2.030456852791878E-2"/>
    <n v="0.43859649122807015"/>
    <n v="3.5087719298245612E-2"/>
    <n v="24"/>
  </r>
  <r>
    <x v="20"/>
    <s v="2021-06-08"/>
    <s v="Mileidy Araque Bedoya"/>
    <x v="16"/>
    <s v="BOSA  CENTRO"/>
    <x v="1"/>
    <n v="181"/>
    <n v="45"/>
    <n v="4"/>
    <n v="3"/>
    <n v="5"/>
    <n v="0"/>
    <n v="230"/>
    <n v="8"/>
    <n v="0.78695652173913044"/>
    <n v="1.7391304347826087E-2"/>
    <n v="0.375"/>
    <n v="0"/>
    <n v="24"/>
  </r>
  <r>
    <x v="20"/>
    <s v="2021-06-08"/>
    <s v="MILEIDYB ARAQUE BEDOYA"/>
    <x v="16"/>
    <s v="BOSA"/>
    <x v="2"/>
    <n v="93"/>
    <n v="23"/>
    <n v="7"/>
    <n v="9"/>
    <n v="15"/>
    <n v="0"/>
    <n v="123"/>
    <n v="24"/>
    <n v="0.75609756097560976"/>
    <n v="5.6910569105691054E-2"/>
    <n v="0.375"/>
    <n v="0"/>
    <n v="24"/>
  </r>
  <r>
    <x v="20"/>
    <s v="2021-06-08"/>
    <s v="Mileidy Araque Bedoya"/>
    <x v="16"/>
    <s v="BOSA LA ESTCION"/>
    <x v="1"/>
    <n v="191"/>
    <n v="32"/>
    <n v="5"/>
    <n v="5"/>
    <n v="0"/>
    <n v="0"/>
    <n v="228"/>
    <n v="5"/>
    <n v="0.83771929824561409"/>
    <n v="2.1929824561403508E-2"/>
    <n v="1"/>
    <n v="0"/>
    <n v="24"/>
  </r>
  <r>
    <x v="20"/>
    <s v="2021-06-08"/>
    <s v="Juan Carlos Valencia Salazar"/>
    <x v="17"/>
    <s v="Kennedy central"/>
    <x v="1"/>
    <n v="167"/>
    <n v="57"/>
    <n v="4"/>
    <n v="55"/>
    <n v="37"/>
    <n v="15"/>
    <n v="228"/>
    <n v="107"/>
    <n v="0.73245614035087714"/>
    <n v="1.7543859649122806E-2"/>
    <n v="0.51401869158878499"/>
    <n v="0.14018691588785046"/>
    <n v="24"/>
  </r>
  <r>
    <x v="20"/>
    <s v="2021-06-08"/>
    <s v="Juan Carlos Valencia Salazar"/>
    <x v="17"/>
    <s v="Kennedy central"/>
    <x v="1"/>
    <n v="157"/>
    <n v="24"/>
    <n v="5"/>
    <n v="36"/>
    <n v="28"/>
    <n v="10"/>
    <n v="186"/>
    <n v="74"/>
    <n v="0.84408602150537637"/>
    <n v="2.6881720430107527E-2"/>
    <n v="0.48648648648648651"/>
    <n v="0.13513513513513514"/>
    <n v="24"/>
  </r>
  <r>
    <x v="20"/>
    <s v="2021-06-08"/>
    <s v="Pedro Bernal Meauri"/>
    <x v="6"/>
    <s v="Fontibón Centro"/>
    <x v="1"/>
    <n v="134"/>
    <n v="23"/>
    <n v="0"/>
    <n v="13"/>
    <n v="8"/>
    <n v="0"/>
    <n v="157"/>
    <n v="21"/>
    <n v="0.85350318471337583"/>
    <n v="0"/>
    <n v="0.61904761904761907"/>
    <n v="0"/>
    <n v="24"/>
  </r>
  <r>
    <x v="20"/>
    <s v="2021-06-08"/>
    <s v="Pedro Bernal Meauri"/>
    <x v="6"/>
    <s v="Fontibón Centro"/>
    <x v="0"/>
    <n v="130"/>
    <n v="30"/>
    <n v="2"/>
    <n v="13"/>
    <n v="6"/>
    <n v="0"/>
    <n v="162"/>
    <n v="19"/>
    <n v="0.80246913580246915"/>
    <n v="1.2345679012345678E-2"/>
    <n v="0.68421052631578949"/>
    <n v="0"/>
    <n v="24"/>
  </r>
  <r>
    <x v="20"/>
    <s v="2021-06-08"/>
    <s v="Pedro Bernal Meauri"/>
    <x v="6"/>
    <s v="Fontibón Centro"/>
    <x v="1"/>
    <n v="192"/>
    <n v="30"/>
    <n v="4"/>
    <n v="18"/>
    <n v="34"/>
    <n v="0"/>
    <n v="226"/>
    <n v="52"/>
    <n v="0.84955752212389379"/>
    <n v="1.7699115044247787E-2"/>
    <n v="0.34615384615384615"/>
    <n v="0"/>
    <n v="24"/>
  </r>
  <r>
    <x v="21"/>
    <s v="2021-06-10"/>
    <s v="Hernan Darío Vargas Galván"/>
    <x v="18"/>
    <s v="San carlos"/>
    <x v="0"/>
    <n v="175"/>
    <n v="27"/>
    <n v="11"/>
    <n v="2"/>
    <n v="4"/>
    <n v="0"/>
    <n v="213"/>
    <n v="6"/>
    <n v="0.82159624413145538"/>
    <n v="5.1643192488262914E-2"/>
    <n v="0.33333333333333331"/>
    <n v="0"/>
    <n v="24"/>
  </r>
  <r>
    <x v="21"/>
    <s v="2021-06-10"/>
    <s v="Juan Carlos Valencia Salazar"/>
    <x v="10"/>
    <s v="Olaya"/>
    <x v="1"/>
    <n v="89"/>
    <n v="10"/>
    <n v="3"/>
    <n v="10"/>
    <n v="21"/>
    <n v="5"/>
    <n v="102"/>
    <n v="36"/>
    <n v="0.87254901960784315"/>
    <n v="2.9411764705882353E-2"/>
    <n v="0.27777777777777779"/>
    <n v="0.1388888888888889"/>
    <n v="24"/>
  </r>
  <r>
    <x v="21"/>
    <s v="2021-06-10"/>
    <s v="Mileidy Araque Bedoya"/>
    <x v="11"/>
    <s v="zona industrial"/>
    <x v="1"/>
    <n v="83"/>
    <n v="16"/>
    <n v="2"/>
    <n v="9"/>
    <n v="2"/>
    <n v="0"/>
    <n v="101"/>
    <n v="11"/>
    <n v="0.82178217821782173"/>
    <n v="1.9801980198019802E-2"/>
    <n v="0.81818181818181823"/>
    <n v="0"/>
    <n v="24"/>
  </r>
  <r>
    <x v="21"/>
    <s v="2021-06-10"/>
    <s v="Mileidy Araque Bedoya"/>
    <x v="11"/>
    <s v="ZONA INDUSTRIAL"/>
    <x v="0"/>
    <n v="93"/>
    <n v="11"/>
    <n v="1"/>
    <n v="4"/>
    <n v="2"/>
    <n v="0"/>
    <n v="105"/>
    <n v="6"/>
    <n v="0.88571428571428568"/>
    <n v="9.5238095238095247E-3"/>
    <n v="0.66666666666666663"/>
    <n v="0"/>
    <n v="24"/>
  </r>
  <r>
    <x v="21"/>
    <s v="2021-06-10"/>
    <s v="Mileidy Araque Bedoya"/>
    <x v="11"/>
    <s v="ZONA INDUSTRIAL"/>
    <x v="2"/>
    <n v="126"/>
    <n v="44"/>
    <n v="3"/>
    <n v="13"/>
    <n v="8"/>
    <n v="0"/>
    <n v="173"/>
    <n v="21"/>
    <n v="0.72832369942196529"/>
    <n v="1.7341040462427744E-2"/>
    <n v="0.61904761904761907"/>
    <n v="0"/>
    <n v="24"/>
  </r>
  <r>
    <x v="21"/>
    <s v="2021-06-10"/>
    <s v="Pedro Bernal Meauri"/>
    <x v="7"/>
    <s v="Suba Centro"/>
    <x v="2"/>
    <n v="376"/>
    <n v="43"/>
    <n v="2"/>
    <n v="25"/>
    <n v="14"/>
    <n v="2"/>
    <n v="421"/>
    <n v="41"/>
    <n v="0.89311163895486934"/>
    <n v="4.7505938242280287E-3"/>
    <n v="0.6097560975609756"/>
    <n v="4.878048780487805E-2"/>
    <n v="24"/>
  </r>
  <r>
    <x v="21"/>
    <s v="2021-06-10"/>
    <s v="Pedro Bernal Meauri"/>
    <x v="7"/>
    <s v="Suba Centro"/>
    <x v="1"/>
    <n v="192"/>
    <n v="16"/>
    <n v="4"/>
    <n v="19"/>
    <n v="8"/>
    <n v="0"/>
    <n v="212"/>
    <n v="27"/>
    <n v="0.90566037735849059"/>
    <n v="1.8867924528301886E-2"/>
    <n v="0.70370370370370372"/>
    <n v="0"/>
    <n v="24"/>
  </r>
  <r>
    <x v="21"/>
    <s v="2021-06-10"/>
    <s v="Pedro Bernal Meauri"/>
    <x v="7"/>
    <s v="Suba centro"/>
    <x v="3"/>
    <n v="157"/>
    <n v="18"/>
    <n v="6"/>
    <n v="3"/>
    <n v="1"/>
    <n v="0"/>
    <n v="181"/>
    <n v="4"/>
    <n v="0.86740331491712708"/>
    <n v="3.3149171270718231E-2"/>
    <n v="0.75"/>
    <n v="0"/>
    <n v="24"/>
  </r>
  <r>
    <x v="21"/>
    <s v="2021-06-10"/>
    <s v="Juan Carlos Valencia Salazar"/>
    <x v="10"/>
    <s v="Olaya"/>
    <x v="1"/>
    <n v="115"/>
    <n v="33"/>
    <n v="3"/>
    <n v="16"/>
    <n v="24"/>
    <n v="5"/>
    <n v="151"/>
    <n v="45"/>
    <n v="0.76158940397350994"/>
    <n v="1.9867549668874173E-2"/>
    <n v="0.35555555555555557"/>
    <n v="0.1111111111111111"/>
    <n v="24"/>
  </r>
  <r>
    <x v="21"/>
    <s v="2021-06-10"/>
    <s v="Juan Caros Valencia S"/>
    <x v="10"/>
    <s v="Centenario"/>
    <x v="1"/>
    <n v="143"/>
    <n v="99"/>
    <n v="43"/>
    <n v="10"/>
    <n v="13"/>
    <n v="4"/>
    <n v="285"/>
    <n v="27"/>
    <n v="0.50175438596491229"/>
    <n v="0.15087719298245614"/>
    <n v="0.37037037037037035"/>
    <n v="0.14814814814814814"/>
    <n v="24"/>
  </r>
  <r>
    <x v="21"/>
    <s v="2021-06-10"/>
    <s v="Hernán Darío Vargas Galván"/>
    <x v="18"/>
    <s v="Tunal"/>
    <x v="1"/>
    <n v="209"/>
    <n v="23"/>
    <n v="8"/>
    <n v="14"/>
    <n v="6"/>
    <n v="0"/>
    <n v="240"/>
    <n v="20"/>
    <n v="0.87083333333333335"/>
    <n v="3.3333333333333333E-2"/>
    <n v="0.7"/>
    <n v="0"/>
    <n v="24"/>
  </r>
  <r>
    <x v="21"/>
    <s v="2021-06-10"/>
    <s v="Hernán Darío Vargas Galván"/>
    <x v="18"/>
    <s v="Tunal"/>
    <x v="2"/>
    <n v="257"/>
    <n v="52"/>
    <n v="6"/>
    <n v="9"/>
    <n v="12"/>
    <n v="3"/>
    <n v="315"/>
    <n v="24"/>
    <n v="0.81587301587301586"/>
    <n v="1.9047619047619049E-2"/>
    <n v="0.375"/>
    <n v="0.125"/>
    <n v="24"/>
  </r>
  <r>
    <x v="22"/>
    <s v="2021-06-11"/>
    <s v="Pedro Bernal Meauri"/>
    <x v="3"/>
    <s v="Unicentro"/>
    <x v="2"/>
    <n v="191"/>
    <n v="37"/>
    <n v="23"/>
    <n v="10"/>
    <n v="14"/>
    <n v="4"/>
    <n v="251"/>
    <n v="28"/>
    <n v="0.76095617529880477"/>
    <n v="9.1633466135458169E-2"/>
    <n v="0.35714285714285715"/>
    <n v="0.14285714285714285"/>
    <n v="24"/>
  </r>
  <r>
    <x v="22"/>
    <s v="2021-06-11"/>
    <s v="Pedro Bernal Meauri"/>
    <x v="3"/>
    <s v="Santa Barbara Occidental"/>
    <x v="1"/>
    <n v="195"/>
    <n v="43"/>
    <n v="8"/>
    <n v="11"/>
    <n v="9"/>
    <n v="13"/>
    <n v="246"/>
    <n v="33"/>
    <n v="0.79268292682926833"/>
    <n v="3.2520325203252036E-2"/>
    <n v="0.33333333333333331"/>
    <n v="0.39393939393939392"/>
    <n v="24"/>
  </r>
  <r>
    <x v="22"/>
    <s v="2021-06-11"/>
    <s v="Pedro Bernal Meauri"/>
    <x v="3"/>
    <s v="Santa Barbara Occidental"/>
    <x v="1"/>
    <n v="174"/>
    <n v="44"/>
    <n v="3"/>
    <n v="11"/>
    <n v="7"/>
    <n v="3"/>
    <n v="221"/>
    <n v="21"/>
    <n v="0.78733031674208143"/>
    <n v="1.3574660633484163E-2"/>
    <n v="0.52380952380952384"/>
    <n v="0.14285714285714285"/>
    <n v="24"/>
  </r>
  <r>
    <x v="22"/>
    <s v="2021-06-11"/>
    <s v="Mileidy Araque Bedoya"/>
    <x v="15"/>
    <s v="SAN DIEGO"/>
    <x v="1"/>
    <n v="199"/>
    <n v="44"/>
    <n v="4"/>
    <n v="4"/>
    <n v="7"/>
    <n v="3"/>
    <n v="247"/>
    <n v="14"/>
    <n v="0.80566801619433204"/>
    <n v="1.6194331983805668E-2"/>
    <n v="0.2857142857142857"/>
    <n v="0.21428571428571427"/>
    <n v="24"/>
  </r>
  <r>
    <x v="22"/>
    <s v="2021-06-11"/>
    <s v="Mileidy Araque Bedoya"/>
    <x v="15"/>
    <s v="SAN DIEGO"/>
    <x v="1"/>
    <n v="117"/>
    <n v="19"/>
    <n v="9"/>
    <n v="4"/>
    <n v="7"/>
    <n v="4"/>
    <n v="145"/>
    <n v="15"/>
    <n v="0.80689655172413788"/>
    <n v="6.2068965517241378E-2"/>
    <n v="0.26666666666666666"/>
    <n v="0.26666666666666666"/>
    <n v="24"/>
  </r>
  <r>
    <x v="22"/>
    <s v="2021-06-11"/>
    <s v="Mileidy Araque Bedoya"/>
    <x v="15"/>
    <s v="PERSEVERANCIA"/>
    <x v="0"/>
    <n v="99"/>
    <n v="13"/>
    <n v="0"/>
    <n v="0"/>
    <n v="0"/>
    <n v="0"/>
    <n v="112"/>
    <n v="0"/>
    <n v="0.8839285714285714"/>
    <n v="0"/>
    <n v="0"/>
    <n v="0"/>
    <n v="24"/>
  </r>
  <r>
    <x v="23"/>
    <s v="2021-06-12"/>
    <s v="Pedro Bernal Meauri"/>
    <x v="9"/>
    <s v="Restrepo"/>
    <x v="0"/>
    <n v="212"/>
    <n v="56"/>
    <n v="10"/>
    <n v="43"/>
    <n v="46"/>
    <n v="10"/>
    <n v="278"/>
    <n v="99"/>
    <n v="0.76258992805755399"/>
    <n v="3.5971223021582732E-2"/>
    <n v="0.43434343434343436"/>
    <n v="0.10101010101010101"/>
    <n v="24"/>
  </r>
  <r>
    <x v="23"/>
    <s v="2021-06-12"/>
    <s v="Pedro Bernal Meauri"/>
    <x v="9"/>
    <s v="Restrepo"/>
    <x v="1"/>
    <n v="150"/>
    <n v="44"/>
    <n v="8"/>
    <n v="6"/>
    <n v="11"/>
    <n v="0"/>
    <n v="202"/>
    <n v="17"/>
    <n v="0.74257425742574257"/>
    <n v="3.9603960396039604E-2"/>
    <n v="0.35294117647058826"/>
    <n v="0"/>
    <n v="24"/>
  </r>
  <r>
    <x v="23"/>
    <s v="2021-06-12"/>
    <s v="Pedro Bernal Meauri"/>
    <x v="9"/>
    <s v="Restrepo"/>
    <x v="2"/>
    <n v="85"/>
    <n v="10"/>
    <n v="14"/>
    <n v="2"/>
    <n v="5"/>
    <n v="0"/>
    <n v="109"/>
    <n v="7"/>
    <n v="0.77981651376146788"/>
    <n v="0.12844036697247707"/>
    <n v="0.2857142857142857"/>
    <n v="0"/>
    <n v="24"/>
  </r>
  <r>
    <x v="23"/>
    <s v="2021-06-12"/>
    <s v="Mileidy Araque Bedoya"/>
    <x v="16"/>
    <s v="bosa"/>
    <x v="1"/>
    <n v="67"/>
    <n v="16"/>
    <n v="10"/>
    <n v="10"/>
    <n v="5"/>
    <n v="0"/>
    <n v="93"/>
    <n v="15"/>
    <n v="0.72043010752688175"/>
    <n v="0.10752688172043011"/>
    <n v="0.66666666666666663"/>
    <n v="0"/>
    <n v="24"/>
  </r>
  <r>
    <x v="23"/>
    <s v="2021-06-12"/>
    <s v="Mileidy Araque Bedoya"/>
    <x v="16"/>
    <s v="BOSA"/>
    <x v="2"/>
    <n v="95"/>
    <n v="31"/>
    <n v="7"/>
    <n v="22"/>
    <n v="8"/>
    <n v="5"/>
    <n v="133"/>
    <n v="35"/>
    <n v="0.7142857142857143"/>
    <n v="5.2631578947368418E-2"/>
    <n v="0.62857142857142856"/>
    <n v="0.14285714285714285"/>
    <n v="24"/>
  </r>
  <r>
    <x v="23"/>
    <s v="2021-06-12"/>
    <s v="Mileidy Araque Bedoya"/>
    <x v="16"/>
    <s v="BOSA"/>
    <x v="1"/>
    <n v="57"/>
    <n v="22"/>
    <n v="5"/>
    <n v="15"/>
    <n v="7"/>
    <n v="0"/>
    <n v="84"/>
    <n v="22"/>
    <n v="0.6785714285714286"/>
    <n v="5.9523809523809521E-2"/>
    <n v="0.68181818181818177"/>
    <n v="0"/>
    <n v="24"/>
  </r>
  <r>
    <x v="24"/>
    <s v="2021-06-15"/>
    <s v="Pedro Bernal Meauri"/>
    <x v="8"/>
    <s v="Las Ferias"/>
    <x v="0"/>
    <n v="182"/>
    <n v="62"/>
    <n v="9"/>
    <n v="13"/>
    <n v="64"/>
    <n v="1"/>
    <n v="253"/>
    <n v="78"/>
    <n v="0.71936758893280628"/>
    <n v="3.5573122529644272E-2"/>
    <n v="0.16666666666666666"/>
    <n v="1.282051282051282E-2"/>
    <n v="25"/>
  </r>
  <r>
    <x v="24"/>
    <s v="2021-06-15"/>
    <s v="Juan Carlos Valencia Salazar"/>
    <x v="14"/>
    <s v="el gran san  es el nombre del centro comercial"/>
    <x v="1"/>
    <n v="205"/>
    <n v="39"/>
    <n v="6"/>
    <n v="47"/>
    <n v="72"/>
    <n v="8"/>
    <n v="250"/>
    <n v="127"/>
    <n v="0.82"/>
    <n v="2.4E-2"/>
    <n v="0.37007874015748032"/>
    <n v="6.2992125984251968E-2"/>
    <n v="25"/>
  </r>
  <r>
    <x v="24"/>
    <s v="2021-06-15"/>
    <s v="Juan Carlos Valencia Salazar"/>
    <x v="14"/>
    <s v="San Jose"/>
    <x v="1"/>
    <n v="193"/>
    <n v="28"/>
    <n v="9"/>
    <n v="7"/>
    <n v="12"/>
    <n v="0"/>
    <n v="230"/>
    <n v="19"/>
    <n v="0.83913043478260874"/>
    <n v="3.9130434782608699E-2"/>
    <n v="0.36842105263157893"/>
    <n v="0"/>
    <n v="25"/>
  </r>
  <r>
    <x v="24"/>
    <s v="2021-06-15"/>
    <s v="Juan Carlos Valencia Salazar"/>
    <x v="14"/>
    <s v="Paloquemao"/>
    <x v="1"/>
    <n v="239"/>
    <n v="78"/>
    <n v="3"/>
    <n v="14"/>
    <n v="45"/>
    <n v="0"/>
    <n v="320"/>
    <n v="59"/>
    <n v="0.74687499999999996"/>
    <n v="9.3749999999999997E-3"/>
    <n v="0.23728813559322035"/>
    <n v="0"/>
    <n v="25"/>
  </r>
  <r>
    <x v="24"/>
    <s v="2021-06-15"/>
    <s v="Hernán Darío Vargas Galván"/>
    <x v="11"/>
    <s v="Pradera"/>
    <x v="2"/>
    <n v="244"/>
    <n v="31"/>
    <n v="0"/>
    <n v="14"/>
    <n v="8"/>
    <n v="0"/>
    <n v="275"/>
    <n v="22"/>
    <n v="0.88727272727272732"/>
    <n v="0"/>
    <n v="0.63636363636363635"/>
    <n v="0"/>
    <n v="25"/>
  </r>
  <r>
    <x v="24"/>
    <s v="2021-06-15"/>
    <s v="Hernán Darío Vargas Galván"/>
    <x v="11"/>
    <s v="Trinidad"/>
    <x v="0"/>
    <n v="257"/>
    <n v="52"/>
    <n v="6"/>
    <n v="16"/>
    <n v="22"/>
    <n v="6"/>
    <n v="315"/>
    <n v="44"/>
    <n v="0.81587301587301586"/>
    <n v="1.9047619047619049E-2"/>
    <n v="0.36363636363636365"/>
    <n v="0.13636363636363635"/>
    <n v="25"/>
  </r>
  <r>
    <x v="24"/>
    <s v="2021-06-15"/>
    <s v="Hernán Darío Vargas Galván"/>
    <x v="11"/>
    <s v="Pradera"/>
    <x v="1"/>
    <n v="98"/>
    <n v="26"/>
    <n v="7"/>
    <n v="11"/>
    <n v="19"/>
    <n v="0"/>
    <n v="131"/>
    <n v="30"/>
    <n v="0.74809160305343514"/>
    <n v="5.3435114503816793E-2"/>
    <n v="0.36666666666666664"/>
    <n v="0"/>
    <n v="25"/>
  </r>
  <r>
    <x v="24"/>
    <s v="2021-06-15"/>
    <s v="Pedro Bernal Meauri"/>
    <x v="8"/>
    <s v="Las Ferias"/>
    <x v="1"/>
    <n v="273"/>
    <n v="64"/>
    <n v="16"/>
    <n v="75"/>
    <n v="12"/>
    <n v="1"/>
    <n v="353"/>
    <n v="88"/>
    <n v="0.77337110481586402"/>
    <n v="4.5325779036827198E-2"/>
    <n v="0.85227272727272729"/>
    <n v="1.1363636363636364E-2"/>
    <n v="25"/>
  </r>
  <r>
    <x v="24"/>
    <s v="2021-06-15"/>
    <s v="Pedro Bernal Meauri"/>
    <x v="8"/>
    <s v="Las Ferias"/>
    <x v="2"/>
    <n v="130"/>
    <n v="24"/>
    <n v="1"/>
    <n v="6"/>
    <n v="12"/>
    <n v="0"/>
    <n v="155"/>
    <n v="18"/>
    <n v="0.83870967741935487"/>
    <n v="6.4516129032258064E-3"/>
    <n v="0.33333333333333331"/>
    <n v="0"/>
    <n v="25"/>
  </r>
  <r>
    <x v="24"/>
    <s v="2021-06-15"/>
    <s v="Mileidy Araque  Bedoya"/>
    <x v="2"/>
    <s v="Candelaria"/>
    <x v="2"/>
    <n v="105"/>
    <n v="14"/>
    <n v="7"/>
    <n v="34"/>
    <n v="12"/>
    <n v="9"/>
    <n v="126"/>
    <n v="55"/>
    <n v="0.83333333333333337"/>
    <n v="5.5555555555555552E-2"/>
    <n v="0.61818181818181817"/>
    <n v="0.16363636363636364"/>
    <n v="25"/>
  </r>
  <r>
    <x v="24"/>
    <s v="2021-06-15"/>
    <s v="Mileidy Araque Bedoya"/>
    <x v="2"/>
    <s v="Perdomo"/>
    <x v="1"/>
    <n v="175"/>
    <n v="35"/>
    <n v="12"/>
    <n v="11"/>
    <n v="8"/>
    <n v="0"/>
    <n v="222"/>
    <n v="19"/>
    <n v="0.78828828828828834"/>
    <n v="5.4054054054054057E-2"/>
    <n v="0.57894736842105265"/>
    <n v="0"/>
    <n v="25"/>
  </r>
  <r>
    <x v="24"/>
    <s v="2021-06-15"/>
    <s v="Mileidy Araque Bedoya"/>
    <x v="2"/>
    <s v="Candelaria la nueva"/>
    <x v="1"/>
    <n v="169"/>
    <n v="26"/>
    <n v="15"/>
    <n v="8"/>
    <n v="3"/>
    <n v="0"/>
    <n v="210"/>
    <n v="11"/>
    <n v="0.80476190476190479"/>
    <n v="7.1428571428571425E-2"/>
    <n v="0.72727272727272729"/>
    <n v="0"/>
    <n v="25"/>
  </r>
  <r>
    <x v="25"/>
    <s v="2021-06-16"/>
    <s v="Pedro Bernal Meauri"/>
    <x v="4"/>
    <s v="Chapinero"/>
    <x v="1"/>
    <n v="163"/>
    <n v="36"/>
    <n v="7"/>
    <n v="9"/>
    <n v="18"/>
    <n v="0"/>
    <n v="206"/>
    <n v="27"/>
    <n v="0.79126213592233008"/>
    <n v="3.3980582524271843E-2"/>
    <n v="0.33333333333333331"/>
    <n v="0"/>
    <n v="25"/>
  </r>
  <r>
    <x v="25"/>
    <s v="2021-06-16"/>
    <s v="Pedro Bernal Meauri"/>
    <x v="4"/>
    <s v="Chapinero"/>
    <x v="3"/>
    <n v="199"/>
    <n v="44"/>
    <n v="9"/>
    <n v="31"/>
    <n v="49"/>
    <n v="2"/>
    <n v="252"/>
    <n v="82"/>
    <n v="0.78968253968253965"/>
    <n v="3.5714285714285712E-2"/>
    <n v="0.37804878048780488"/>
    <n v="2.4390243902439025E-2"/>
    <n v="25"/>
  </r>
  <r>
    <x v="25"/>
    <s v="2021-06-16"/>
    <s v="Pedro Bernal Meauri"/>
    <x v="4"/>
    <s v="Chapinero"/>
    <x v="2"/>
    <n v="241"/>
    <n v="19"/>
    <n v="5"/>
    <n v="9"/>
    <n v="20"/>
    <n v="0"/>
    <n v="265"/>
    <n v="29"/>
    <n v="0.90943396226415096"/>
    <n v="1.8867924528301886E-2"/>
    <n v="0.31034482758620691"/>
    <n v="0"/>
    <n v="25"/>
  </r>
  <r>
    <x v="25"/>
    <s v="2021-06-16"/>
    <s v="Juan Carlos Valencia Salazar"/>
    <x v="0"/>
    <s v="Santa Librada"/>
    <x v="1"/>
    <n v="201"/>
    <n v="33"/>
    <n v="12"/>
    <n v="21"/>
    <n v="41"/>
    <n v="2"/>
    <n v="246"/>
    <n v="64"/>
    <n v="0.81707317073170727"/>
    <n v="4.878048780487805E-2"/>
    <n v="0.328125"/>
    <n v="3.125E-2"/>
    <n v="25"/>
  </r>
  <r>
    <x v="25"/>
    <s v="2021-06-16"/>
    <s v="Juan Carlos Valencia s"/>
    <x v="0"/>
    <s v="Brasilia"/>
    <x v="1"/>
    <n v="264"/>
    <n v="77"/>
    <n v="20"/>
    <n v="28"/>
    <n v="39"/>
    <n v="4"/>
    <n v="361"/>
    <n v="71"/>
    <n v="0.73130193905817176"/>
    <n v="5.5401662049861494E-2"/>
    <n v="0.39436619718309857"/>
    <n v="5.6338028169014086E-2"/>
    <n v="25"/>
  </r>
  <r>
    <x v="25"/>
    <s v="2021-06-16"/>
    <s v="Hernan Dario Vargas Galvan"/>
    <x v="5"/>
    <s v="Egipto"/>
    <x v="0"/>
    <n v="45"/>
    <n v="12"/>
    <n v="0"/>
    <n v="2"/>
    <n v="1"/>
    <n v="0"/>
    <n v="57"/>
    <n v="3"/>
    <n v="0.78947368421052633"/>
    <n v="0"/>
    <n v="0.66666666666666663"/>
    <n v="0"/>
    <n v="25"/>
  </r>
  <r>
    <x v="25"/>
    <s v="2021-06-16"/>
    <s v="Hernan Dario Vargas Galvan"/>
    <x v="5"/>
    <m/>
    <x v="1"/>
    <n v="461"/>
    <n v="98"/>
    <n v="0"/>
    <n v="28"/>
    <n v="36"/>
    <n v="8"/>
    <n v="559"/>
    <n v="72"/>
    <n v="0.8246869409660107"/>
    <n v="0"/>
    <n v="0.3888888888888889"/>
    <n v="0.1111111111111111"/>
    <n v="25"/>
  </r>
  <r>
    <x v="25"/>
    <s v="2021-06-16"/>
    <s v="Hernan Dario Vargas Galvan"/>
    <x v="5"/>
    <m/>
    <x v="1"/>
    <n v="172"/>
    <n v="22"/>
    <n v="0"/>
    <n v="5"/>
    <n v="5"/>
    <n v="0"/>
    <n v="194"/>
    <n v="10"/>
    <n v="0.88659793814432986"/>
    <n v="0"/>
    <n v="0.5"/>
    <n v="0"/>
    <n v="25"/>
  </r>
  <r>
    <x v="25"/>
    <s v="2021-06-16"/>
    <s v="Mileidy Araque Bedoya"/>
    <x v="10"/>
    <s v="20 julio  plaza de mercado"/>
    <x v="0"/>
    <n v="204"/>
    <n v="56"/>
    <n v="11"/>
    <n v="80"/>
    <n v="52"/>
    <n v="32"/>
    <n v="271"/>
    <n v="164"/>
    <n v="0.75276752767527677"/>
    <n v="4.0590405904059039E-2"/>
    <n v="0.48780487804878048"/>
    <n v="0.1951219512195122"/>
    <n v="25"/>
  </r>
  <r>
    <x v="25"/>
    <s v="2021-06-16"/>
    <s v="Mileidy Araque Bedoya"/>
    <x v="10"/>
    <s v="20 de julio"/>
    <x v="2"/>
    <n v="104"/>
    <n v="37"/>
    <n v="7"/>
    <n v="10"/>
    <n v="17"/>
    <n v="2"/>
    <n v="148"/>
    <n v="29"/>
    <n v="0.70270270270270274"/>
    <n v="4.72972972972973E-2"/>
    <n v="0.34482758620689657"/>
    <n v="6.8965517241379309E-2"/>
    <n v="25"/>
  </r>
  <r>
    <x v="25"/>
    <s v="2021-06-16"/>
    <s v="Mileidy Araque Bedoya"/>
    <x v="10"/>
    <s v="20 de julio estación contri sur"/>
    <x v="1"/>
    <n v="98"/>
    <n v="18"/>
    <n v="0"/>
    <n v="0"/>
    <n v="0"/>
    <n v="0"/>
    <n v="116"/>
    <n v="0"/>
    <n v="0.84482758620689657"/>
    <n v="0"/>
    <n v="0"/>
    <n v="0"/>
    <n v="25"/>
  </r>
  <r>
    <x v="25"/>
    <s v="2021-06-16"/>
    <s v="Juan Carlos Valencia Salazar"/>
    <x v="0"/>
    <s v="Santa Librada"/>
    <x v="1"/>
    <n v="278"/>
    <n v="75"/>
    <n v="12"/>
    <n v="25"/>
    <n v="41"/>
    <n v="1"/>
    <n v="365"/>
    <n v="67"/>
    <n v="0.76164383561643834"/>
    <n v="3.287671232876712E-2"/>
    <n v="0.37313432835820898"/>
    <n v="1.4925373134328358E-2"/>
    <n v="25"/>
  </r>
  <r>
    <x v="26"/>
    <s v="2021-06-17"/>
    <s v="Pedro Bernal Meauri"/>
    <x v="13"/>
    <s v="Teusaquillo"/>
    <x v="1"/>
    <n v="129"/>
    <n v="24"/>
    <n v="0"/>
    <n v="22"/>
    <n v="13"/>
    <n v="0"/>
    <n v="153"/>
    <n v="35"/>
    <n v="0.84313725490196079"/>
    <n v="0"/>
    <n v="0.62857142857142856"/>
    <n v="0"/>
    <n v="25"/>
  </r>
  <r>
    <x v="26"/>
    <s v="2021-06-17"/>
    <s v="Pedro Bernal Meauri"/>
    <x v="13"/>
    <s v="Galerías"/>
    <x v="2"/>
    <n v="124"/>
    <n v="22"/>
    <n v="5"/>
    <n v="28"/>
    <n v="31"/>
    <n v="1"/>
    <n v="151"/>
    <n v="60"/>
    <n v="0.82119205298013243"/>
    <n v="3.3112582781456956E-2"/>
    <n v="0.46666666666666667"/>
    <n v="1.6666666666666666E-2"/>
    <n v="25"/>
  </r>
  <r>
    <x v="26"/>
    <s v="2021-06-17"/>
    <s v="Pedro Bernal Meauri"/>
    <x v="13"/>
    <s v="Teusaquillo"/>
    <x v="1"/>
    <n v="190"/>
    <n v="39"/>
    <n v="1"/>
    <n v="26"/>
    <n v="1"/>
    <n v="0"/>
    <n v="230"/>
    <n v="27"/>
    <n v="0.82608695652173914"/>
    <n v="4.3478260869565218E-3"/>
    <n v="0.96296296296296291"/>
    <n v="0"/>
    <n v="25"/>
  </r>
  <r>
    <x v="26"/>
    <s v="2021-06-17"/>
    <s v="Mileidy Araque Bedoya"/>
    <x v="17"/>
    <s v="Kennedy éxito"/>
    <x v="1"/>
    <n v="178"/>
    <n v="35"/>
    <n v="5"/>
    <n v="11"/>
    <n v="3"/>
    <n v="2"/>
    <n v="218"/>
    <n v="16"/>
    <n v="0.8165137614678899"/>
    <n v="2.2935779816513763E-2"/>
    <n v="0.6875"/>
    <n v="0.125"/>
    <n v="25"/>
  </r>
  <r>
    <x v="26"/>
    <s v="2021-06-17"/>
    <s v="Mileidy Araque Bedoya"/>
    <x v="17"/>
    <s v="Kennedy zona bancaria"/>
    <x v="1"/>
    <n v="126"/>
    <n v="27"/>
    <n v="3"/>
    <n v="11"/>
    <n v="44"/>
    <n v="7"/>
    <n v="156"/>
    <n v="62"/>
    <n v="0.80769230769230771"/>
    <n v="1.9230769230769232E-2"/>
    <n v="0.17741935483870969"/>
    <n v="0.11290322580645161"/>
    <n v="25"/>
  </r>
  <r>
    <x v="26"/>
    <s v="2021-06-17"/>
    <s v="Mileidy Araque Bedoya"/>
    <x v="17"/>
    <s v="Kennedy"/>
    <x v="1"/>
    <n v="193"/>
    <n v="37"/>
    <n v="8"/>
    <n v="44"/>
    <n v="20"/>
    <n v="3"/>
    <n v="238"/>
    <n v="67"/>
    <n v="0.81092436974789917"/>
    <n v="3.3613445378151259E-2"/>
    <n v="0.65671641791044777"/>
    <n v="4.4776119402985072E-2"/>
    <n v="25"/>
  </r>
  <r>
    <x v="26"/>
    <s v="2021-06-17"/>
    <s v="Juan Carlos Valencia Salazar"/>
    <x v="12"/>
    <s v="7 agosto"/>
    <x v="1"/>
    <n v="199"/>
    <n v="37"/>
    <n v="29"/>
    <n v="76"/>
    <n v="15"/>
    <n v="68"/>
    <n v="265"/>
    <n v="159"/>
    <n v="0.75094339622641515"/>
    <n v="0.10943396226415095"/>
    <n v="0.4779874213836478"/>
    <n v="0.42767295597484278"/>
    <n v="25"/>
  </r>
  <r>
    <x v="26"/>
    <s v="2021-06-17"/>
    <s v="Juan Carlos Valencia Salazar"/>
    <x v="12"/>
    <s v="siete de Agosto"/>
    <x v="1"/>
    <n v="276"/>
    <n v="89"/>
    <n v="10"/>
    <n v="58"/>
    <n v="114"/>
    <n v="31"/>
    <n v="375"/>
    <n v="203"/>
    <n v="0.73599999999999999"/>
    <n v="2.6666666666666668E-2"/>
    <n v="0.2857142857142857"/>
    <n v="0.15270935960591134"/>
    <n v="25"/>
  </r>
  <r>
    <x v="26"/>
    <s v="2021-06-17"/>
    <s v="Juan Carlos Valencia Salazar"/>
    <x v="12"/>
    <s v="7 agosto"/>
    <x v="1"/>
    <n v="219"/>
    <n v="82"/>
    <n v="10"/>
    <n v="38"/>
    <n v="37"/>
    <n v="5"/>
    <n v="311"/>
    <n v="80"/>
    <n v="0.70418006430868163"/>
    <n v="3.215434083601286E-2"/>
    <n v="0.47499999999999998"/>
    <n v="6.25E-2"/>
    <n v="25"/>
  </r>
  <r>
    <x v="27"/>
    <s v="2021-06-18"/>
    <s v="Pedro Bernal Meauri"/>
    <x v="6"/>
    <s v="Fontibón"/>
    <x v="3"/>
    <n v="216"/>
    <n v="36"/>
    <n v="1"/>
    <n v="24"/>
    <n v="19"/>
    <n v="2"/>
    <n v="253"/>
    <n v="45"/>
    <n v="0.85375494071146241"/>
    <n v="3.952569169960474E-3"/>
    <n v="0.53333333333333333"/>
    <n v="4.4444444444444446E-2"/>
    <n v="25"/>
  </r>
  <r>
    <x v="27"/>
    <s v="2021-06-18"/>
    <s v="Pedro Bernal Meauri"/>
    <x v="6"/>
    <s v="Fontibón Centro"/>
    <x v="0"/>
    <n v="337"/>
    <n v="62"/>
    <n v="4"/>
    <n v="80"/>
    <n v="44"/>
    <n v="1"/>
    <n v="403"/>
    <n v="125"/>
    <n v="0.83622828784119108"/>
    <n v="9.9255583126550868E-3"/>
    <n v="0.64"/>
    <n v="8.0000000000000002E-3"/>
    <n v="25"/>
  </r>
  <r>
    <x v="27"/>
    <s v="2021-06-18"/>
    <s v="Pedro Bernal Meauri"/>
    <x v="6"/>
    <s v="Fontibón Centro"/>
    <x v="1"/>
    <n v="294"/>
    <n v="65"/>
    <n v="4"/>
    <n v="61"/>
    <n v="54"/>
    <n v="7"/>
    <n v="363"/>
    <n v="122"/>
    <n v="0.80991735537190079"/>
    <n v="1.1019283746556474E-2"/>
    <n v="0.5"/>
    <n v="5.737704918032787E-2"/>
    <n v="25"/>
  </r>
  <r>
    <x v="28"/>
    <s v="2021-06-19"/>
    <s v="Hernán Darío Vargas Galván"/>
    <x v="16"/>
    <m/>
    <x v="2"/>
    <n v="188"/>
    <n v="28"/>
    <n v="6"/>
    <n v="45"/>
    <n v="13"/>
    <n v="6"/>
    <n v="222"/>
    <n v="64"/>
    <n v="0.84684684684684686"/>
    <n v="2.7027027027027029E-2"/>
    <n v="0.703125"/>
    <n v="9.375E-2"/>
    <n v="25"/>
  </r>
  <r>
    <x v="28"/>
    <s v="2021-06-19"/>
    <s v="Pedro Bernal Meauri"/>
    <x v="12"/>
    <s v="Siete de Agosto"/>
    <x v="1"/>
    <n v="191"/>
    <n v="29"/>
    <n v="8"/>
    <n v="3"/>
    <n v="5"/>
    <n v="0"/>
    <n v="228"/>
    <n v="8"/>
    <n v="0.83771929824561409"/>
    <n v="3.5087719298245612E-2"/>
    <n v="0.375"/>
    <n v="0"/>
    <n v="25"/>
  </r>
  <r>
    <x v="28"/>
    <s v="2021-06-19"/>
    <s v="Pedro Bernal Meauri"/>
    <x v="12"/>
    <s v="Siete de Agosto"/>
    <x v="0"/>
    <n v="198"/>
    <n v="23"/>
    <n v="9"/>
    <n v="7"/>
    <n v="4"/>
    <n v="0"/>
    <n v="230"/>
    <n v="11"/>
    <n v="0.86086956521739133"/>
    <n v="3.9130434782608699E-2"/>
    <n v="0.63636363636363635"/>
    <n v="0"/>
    <n v="25"/>
  </r>
  <r>
    <x v="28"/>
    <s v="2021-06-19"/>
    <s v="Pedro Bernal Meauri"/>
    <x v="12"/>
    <s v="Siete de Agosto"/>
    <x v="1"/>
    <n v="199"/>
    <n v="27"/>
    <n v="8"/>
    <n v="8"/>
    <n v="5"/>
    <n v="2"/>
    <n v="234"/>
    <n v="15"/>
    <n v="0.8504273504273504"/>
    <n v="3.4188034188034191E-2"/>
    <n v="0.53333333333333333"/>
    <n v="0.13333333333333333"/>
    <n v="25"/>
  </r>
  <r>
    <x v="28"/>
    <s v="2021-06-19"/>
    <s v="Hernán Darío Vargas Galván"/>
    <x v="16"/>
    <m/>
    <x v="1"/>
    <n v="206"/>
    <n v="27"/>
    <n v="10"/>
    <n v="12"/>
    <n v="3"/>
    <n v="0"/>
    <n v="243"/>
    <n v="15"/>
    <n v="0.84773662551440332"/>
    <n v="4.1152263374485597E-2"/>
    <n v="0.8"/>
    <n v="0"/>
    <n v="25"/>
  </r>
  <r>
    <x v="28"/>
    <s v="2021-06-19"/>
    <s v="Hernán Darío Vargas Galván"/>
    <x v="16"/>
    <m/>
    <x v="1"/>
    <n v="227"/>
    <n v="52"/>
    <n v="7"/>
    <n v="9"/>
    <n v="12"/>
    <n v="0"/>
    <n v="286"/>
    <n v="21"/>
    <n v="0.79370629370629375"/>
    <n v="2.4475524475524476E-2"/>
    <n v="0.42857142857142855"/>
    <n v="0"/>
    <n v="25"/>
  </r>
  <r>
    <x v="29"/>
    <s v="2021-06-21"/>
    <s v="Pedro Bernal"/>
    <x v="5"/>
    <s v="centro"/>
    <x v="1"/>
    <n v="197"/>
    <n v="45"/>
    <n v="51"/>
    <n v="21"/>
    <n v="22"/>
    <n v="3"/>
    <n v="293"/>
    <n v="46"/>
    <n v="0.67235494880546076"/>
    <n v="0.17406143344709898"/>
    <n v="0.45652173913043476"/>
    <n v="6.5217391304347824E-2"/>
    <n v="26"/>
  </r>
  <r>
    <x v="29"/>
    <s v="2021-06-21"/>
    <s v="Pedro Bernal"/>
    <x v="5"/>
    <s v="Egipto"/>
    <x v="0"/>
    <n v="18"/>
    <n v="5"/>
    <n v="1"/>
    <n v="0"/>
    <n v="2"/>
    <n v="0"/>
    <n v="24"/>
    <n v="2"/>
    <n v="0.75"/>
    <n v="4.1666666666666664E-2"/>
    <n v="0"/>
    <n v="0"/>
    <n v="26"/>
  </r>
  <r>
    <x v="29"/>
    <s v="2021-06-21"/>
    <s v="Juan Calos Valencia"/>
    <x v="17"/>
    <s v="Kennedy Central"/>
    <x v="1"/>
    <n v="230"/>
    <n v="56"/>
    <n v="4"/>
    <n v="66"/>
    <n v="68"/>
    <n v="5"/>
    <n v="290"/>
    <n v="139"/>
    <n v="0.7931034482758621"/>
    <n v="1.3793103448275862E-2"/>
    <n v="0.47482014388489208"/>
    <n v="3.5971223021582732E-2"/>
    <n v="26"/>
  </r>
  <r>
    <x v="29"/>
    <s v="2021-06-21"/>
    <s v="Juan Carlos Valencia"/>
    <x v="17"/>
    <s v="Kennedy Central"/>
    <x v="1"/>
    <n v="220"/>
    <n v="41"/>
    <n v="7"/>
    <n v="16"/>
    <n v="12"/>
    <n v="0"/>
    <n v="268"/>
    <n v="28"/>
    <n v="0.82089552238805974"/>
    <n v="2.6119402985074626E-2"/>
    <n v="0.5714285714285714"/>
    <n v="0"/>
    <n v="26"/>
  </r>
  <r>
    <x v="29"/>
    <s v="2021-06-21"/>
    <s v="Juan Carlos Valencia"/>
    <x v="17"/>
    <s v="kennedy central"/>
    <x v="1"/>
    <n v="161"/>
    <n v="52"/>
    <n v="5"/>
    <n v="19"/>
    <n v="35"/>
    <n v="2"/>
    <n v="218"/>
    <n v="56"/>
    <n v="0.73853211009174313"/>
    <n v="2.2935779816513763E-2"/>
    <n v="0.3392857142857143"/>
    <n v="3.5714285714285712E-2"/>
    <n v="26"/>
  </r>
  <r>
    <x v="29"/>
    <s v="2021-06-21"/>
    <s v="Juan Carlos Valencia s"/>
    <x v="17"/>
    <s v="kennedy Central"/>
    <x v="1"/>
    <n v="161"/>
    <n v="52"/>
    <n v="5"/>
    <n v="19"/>
    <n v="35"/>
    <n v="2"/>
    <n v="218"/>
    <n v="56"/>
    <n v="0.73853211009174313"/>
    <n v="2.2935779816513763E-2"/>
    <n v="0.3392857142857143"/>
    <n v="3.5714285714285712E-2"/>
    <n v="26"/>
  </r>
  <r>
    <x v="29"/>
    <s v="2021-06-21"/>
    <s v="Mileidy Araque"/>
    <x v="2"/>
    <s v="C, ensueño"/>
    <x v="2"/>
    <n v="229"/>
    <n v="52"/>
    <n v="9"/>
    <n v="12"/>
    <n v="16"/>
    <n v="0"/>
    <n v="290"/>
    <n v="28"/>
    <n v="0.78965517241379313"/>
    <n v="3.1034482758620689E-2"/>
    <n v="0.42857142857142855"/>
    <n v="0"/>
    <n v="26"/>
  </r>
  <r>
    <x v="29"/>
    <s v="2021-06-21"/>
    <s v="Miledy Araque"/>
    <x v="2"/>
    <s v="Perdomo"/>
    <x v="1"/>
    <n v="92"/>
    <n v="35"/>
    <n v="4"/>
    <n v="25"/>
    <n v="11"/>
    <n v="2"/>
    <n v="131"/>
    <n v="38"/>
    <n v="0.70229007633587781"/>
    <n v="3.0534351145038167E-2"/>
    <n v="0.65789473684210531"/>
    <n v="5.2631578947368418E-2"/>
    <n v="26"/>
  </r>
  <r>
    <x v="29"/>
    <s v="2021-06-21"/>
    <s v="Mileidy Araque"/>
    <x v="2"/>
    <s v="Candelaria"/>
    <x v="1"/>
    <n v="139"/>
    <n v="25"/>
    <n v="3"/>
    <n v="12"/>
    <n v="3"/>
    <n v="0"/>
    <n v="167"/>
    <n v="15"/>
    <n v="0.83233532934131738"/>
    <n v="1.7964071856287425E-2"/>
    <n v="0.8"/>
    <n v="0"/>
    <n v="26"/>
  </r>
  <r>
    <x v="30"/>
    <s v="2021-06-22"/>
    <s v="Juan Calor Valencia"/>
    <x v="10"/>
    <s v="Olaya"/>
    <x v="1"/>
    <n v="410"/>
    <n v="78"/>
    <n v="9"/>
    <n v="18"/>
    <n v="13"/>
    <n v="1"/>
    <n v="497"/>
    <n v="32"/>
    <n v="0.82494969818913477"/>
    <n v="1.8108651911468814E-2"/>
    <n v="0.5625"/>
    <n v="3.125E-2"/>
    <n v="26"/>
  </r>
  <r>
    <x v="30"/>
    <s v="2021-06-22"/>
    <s v="Juan Calos Valencia"/>
    <x v="10"/>
    <s v="Olaya"/>
    <x v="1"/>
    <n v="373"/>
    <n v="96"/>
    <n v="21"/>
    <n v="22"/>
    <n v="17"/>
    <n v="2"/>
    <n v="490"/>
    <n v="41"/>
    <n v="0.76122448979591839"/>
    <n v="4.2857142857142858E-2"/>
    <n v="0.53658536585365857"/>
    <n v="4.878048780487805E-2"/>
    <n v="26"/>
  </r>
  <r>
    <x v="30"/>
    <s v="2021-06-22"/>
    <s v="Juan Calor Valencia"/>
    <x v="10"/>
    <s v="Santander"/>
    <x v="1"/>
    <n v="265"/>
    <n v="75"/>
    <n v="20"/>
    <n v="20"/>
    <n v="21"/>
    <n v="1"/>
    <n v="360"/>
    <n v="42"/>
    <n v="0.73611111111111116"/>
    <n v="5.5555555555555552E-2"/>
    <n v="0.47619047619047616"/>
    <n v="2.3809523809523808E-2"/>
    <n v="26"/>
  </r>
  <r>
    <x v="30"/>
    <s v="2021-06-22"/>
    <s v="Hernan Dario Vargas"/>
    <x v="11"/>
    <s v="Galan"/>
    <x v="0"/>
    <n v="98"/>
    <n v="23"/>
    <n v="0"/>
    <n v="5"/>
    <n v="4"/>
    <n v="0"/>
    <n v="121"/>
    <n v="9"/>
    <n v="0.80991735537190079"/>
    <n v="0"/>
    <n v="0.55555555555555558"/>
    <n v="0"/>
    <n v="26"/>
  </r>
  <r>
    <x v="30"/>
    <s v="2021-06-22"/>
    <s v="Hernan Dario Vargas"/>
    <x v="11"/>
    <s v="Pradera"/>
    <x v="1"/>
    <n v="210"/>
    <n v="101"/>
    <n v="3"/>
    <n v="16"/>
    <n v="24"/>
    <n v="2"/>
    <n v="314"/>
    <n v="42"/>
    <n v="0.66878980891719741"/>
    <n v="9.5541401273885346E-3"/>
    <n v="0.38095238095238093"/>
    <n v="4.7619047619047616E-2"/>
    <n v="26"/>
  </r>
  <r>
    <x v="30"/>
    <s v="2021-06-22"/>
    <s v="Hernan Dario"/>
    <x v="11"/>
    <s v="Outlets de las americas"/>
    <x v="2"/>
    <n v="599"/>
    <n v="163"/>
    <n v="0"/>
    <n v="49"/>
    <n v="43"/>
    <n v="6"/>
    <n v="762"/>
    <n v="98"/>
    <n v="0.78608923884514437"/>
    <n v="0"/>
    <n v="0.5"/>
    <n v="6.1224489795918366E-2"/>
    <n v="26"/>
  </r>
  <r>
    <x v="30"/>
    <s v="2021-06-22"/>
    <s v="Mileidy Araque"/>
    <x v="18"/>
    <s v="San Carlos"/>
    <x v="0"/>
    <n v="159"/>
    <n v="28"/>
    <n v="6"/>
    <n v="18"/>
    <n v="16"/>
    <n v="2"/>
    <n v="193"/>
    <n v="36"/>
    <n v="0.82383419689119175"/>
    <n v="3.1088082901554404E-2"/>
    <n v="0.5"/>
    <n v="5.5555555555555552E-2"/>
    <n v="26"/>
  </r>
  <r>
    <x v="30"/>
    <s v="2021-06-22"/>
    <s v="Mileidy Araque"/>
    <x v="18"/>
    <s v="Tunal"/>
    <x v="2"/>
    <n v="75"/>
    <n v="21"/>
    <n v="3"/>
    <n v="7"/>
    <n v="8"/>
    <n v="1"/>
    <n v="99"/>
    <n v="16"/>
    <n v="0.75757575757575757"/>
    <n v="3.0303030303030304E-2"/>
    <n v="0.4375"/>
    <n v="6.25E-2"/>
    <n v="26"/>
  </r>
  <r>
    <x v="30"/>
    <s v="2021-06-22"/>
    <s v="Mileidy Araque"/>
    <x v="18"/>
    <s v="santa lucia"/>
    <x v="1"/>
    <n v="57"/>
    <n v="25"/>
    <n v="4"/>
    <n v="11"/>
    <n v="3"/>
    <n v="2"/>
    <n v="86"/>
    <n v="16"/>
    <n v="0.66279069767441856"/>
    <n v="4.6511627906976744E-2"/>
    <n v="0.6875"/>
    <n v="0.125"/>
    <n v="26"/>
  </r>
  <r>
    <x v="30"/>
    <s v="2021-06-22"/>
    <s v="Pedro Bernal"/>
    <x v="3"/>
    <s v="Unicentro"/>
    <x v="2"/>
    <n v="138"/>
    <n v="24"/>
    <n v="8"/>
    <n v="24"/>
    <n v="3"/>
    <n v="0"/>
    <n v="170"/>
    <n v="27"/>
    <n v="0.81176470588235294"/>
    <n v="4.7058823529411764E-2"/>
    <n v="0.88888888888888884"/>
    <n v="0"/>
    <n v="26"/>
  </r>
  <r>
    <x v="30"/>
    <s v="2021-06-22"/>
    <s v="Pedro Bernal"/>
    <x v="3"/>
    <s v="Unicentro"/>
    <x v="1"/>
    <n v="74"/>
    <n v="43"/>
    <n v="12"/>
    <n v="4"/>
    <n v="4"/>
    <n v="0"/>
    <n v="129"/>
    <n v="8"/>
    <n v="0.5736434108527132"/>
    <n v="9.3023255813953487E-2"/>
    <n v="0.5"/>
    <n v="0"/>
    <n v="26"/>
  </r>
  <r>
    <x v="30"/>
    <s v="2021-06-22"/>
    <s v="Pedro Bernal"/>
    <x v="3"/>
    <s v="Unicentro"/>
    <x v="1"/>
    <n v="45"/>
    <n v="5"/>
    <n v="11"/>
    <n v="1"/>
    <n v="0"/>
    <n v="0"/>
    <n v="61"/>
    <n v="1"/>
    <n v="0.73770491803278693"/>
    <n v="0.18032786885245902"/>
    <n v="1"/>
    <n v="0"/>
    <n v="26"/>
  </r>
  <r>
    <x v="31"/>
    <s v="2021-06-23"/>
    <s v="Mileidy Araque"/>
    <x v="1"/>
    <s v="20 de julio"/>
    <x v="1"/>
    <n v="94"/>
    <n v="40"/>
    <n v="0"/>
    <n v="27"/>
    <n v="8"/>
    <n v="0"/>
    <n v="134"/>
    <n v="35"/>
    <n v="0.70149253731343286"/>
    <n v="0"/>
    <n v="0.77142857142857146"/>
    <n v="0"/>
    <n v="26"/>
  </r>
  <r>
    <x v="31"/>
    <s v="2021-06-23"/>
    <s v="Mileidy Araque"/>
    <x v="1"/>
    <s v="20 de Julio"/>
    <x v="2"/>
    <n v="178"/>
    <n v="42"/>
    <n v="10"/>
    <n v="35"/>
    <n v="20"/>
    <n v="5"/>
    <n v="230"/>
    <n v="60"/>
    <n v="0.77391304347826084"/>
    <n v="4.3478260869565216E-2"/>
    <n v="0.58333333333333337"/>
    <n v="8.3333333333333329E-2"/>
    <n v="26"/>
  </r>
  <r>
    <x v="31"/>
    <s v="2021-06-23"/>
    <s v="Mileidy Araque"/>
    <x v="1"/>
    <s v="20 Julio"/>
    <x v="0"/>
    <n v="199"/>
    <n v="29"/>
    <n v="11"/>
    <n v="143"/>
    <n v="35"/>
    <n v="10"/>
    <n v="239"/>
    <n v="188"/>
    <n v="0.83263598326359833"/>
    <n v="4.6025104602510462E-2"/>
    <n v="0.76063829787234039"/>
    <n v="5.3191489361702128E-2"/>
    <n v="26"/>
  </r>
  <r>
    <x v="31"/>
    <s v="2021-06-23"/>
    <s v="Pedro Bernal"/>
    <x v="4"/>
    <s v="CHAPINERO"/>
    <x v="1"/>
    <n v="138"/>
    <n v="21"/>
    <n v="8"/>
    <n v="8"/>
    <n v="7"/>
    <n v="1"/>
    <n v="167"/>
    <n v="16"/>
    <n v="0.82634730538922152"/>
    <n v="4.790419161676647E-2"/>
    <n v="0.5"/>
    <n v="6.25E-2"/>
    <n v="26"/>
  </r>
  <r>
    <x v="31"/>
    <s v="2021-06-23"/>
    <s v="Juan Carlos Valencia"/>
    <x v="0"/>
    <s v="SANTA LIBRADA"/>
    <x v="1"/>
    <n v="263"/>
    <n v="94"/>
    <n v="12"/>
    <n v="14"/>
    <n v="44"/>
    <n v="20"/>
    <n v="369"/>
    <n v="78"/>
    <n v="0.7127371273712737"/>
    <n v="3.2520325203252036E-2"/>
    <n v="0.17948717948717949"/>
    <n v="0.25641025641025639"/>
    <n v="26"/>
  </r>
  <r>
    <x v="31"/>
    <s v="2021-06-23"/>
    <s v="Juan Carlos Valencia"/>
    <x v="0"/>
    <m/>
    <x v="1"/>
    <n v="120"/>
    <n v="35"/>
    <n v="10"/>
    <n v="24"/>
    <n v="30"/>
    <n v="10"/>
    <n v="165"/>
    <n v="64"/>
    <n v="0.72727272727272729"/>
    <n v="6.0606060606060608E-2"/>
    <n v="0.375"/>
    <n v="0.15625"/>
    <n v="26"/>
  </r>
  <r>
    <x v="31"/>
    <s v="2021-06-23"/>
    <s v="Juan Carlos Valencia"/>
    <x v="0"/>
    <s v="COLSUBSIDIO"/>
    <x v="1"/>
    <n v="234"/>
    <n v="70"/>
    <n v="11"/>
    <n v="22"/>
    <n v="37"/>
    <n v="10"/>
    <n v="315"/>
    <n v="69"/>
    <n v="0.74285714285714288"/>
    <n v="3.4920634920634921E-2"/>
    <n v="0.3188405797101449"/>
    <n v="0.14492753623188406"/>
    <n v="26"/>
  </r>
  <r>
    <x v="31"/>
    <s v="2021-06-23"/>
    <s v="Pedro Bernal"/>
    <x v="4"/>
    <s v="CHAPINERO"/>
    <x v="1"/>
    <n v="118"/>
    <n v="14"/>
    <n v="21"/>
    <n v="17"/>
    <n v="22"/>
    <n v="2"/>
    <n v="153"/>
    <n v="41"/>
    <n v="0.77124183006535951"/>
    <n v="0.13725490196078433"/>
    <n v="0.41463414634146339"/>
    <n v="4.878048780487805E-2"/>
    <n v="26"/>
  </r>
  <r>
    <x v="31"/>
    <s v="2021-06-23"/>
    <s v="Pedro Bernal"/>
    <x v="4"/>
    <s v="CHAPINERO"/>
    <x v="1"/>
    <n v="104"/>
    <n v="52"/>
    <n v="8"/>
    <n v="9"/>
    <n v="43"/>
    <n v="1"/>
    <n v="164"/>
    <n v="53"/>
    <n v="0.63414634146341464"/>
    <n v="4.878048780487805E-2"/>
    <n v="0.16981132075471697"/>
    <n v="1.8867924528301886E-2"/>
    <n v="26"/>
  </r>
  <r>
    <x v="31"/>
    <s v="2021-06-23"/>
    <s v="Hernan Dario Vargas"/>
    <x v="5"/>
    <s v="CENTRO"/>
    <x v="1"/>
    <n v="301"/>
    <n v="166"/>
    <n v="7"/>
    <n v="64"/>
    <n v="78"/>
    <n v="8"/>
    <n v="474"/>
    <n v="150"/>
    <n v="0.63502109704641352"/>
    <n v="1.4767932489451477E-2"/>
    <n v="0.42666666666666669"/>
    <n v="5.3333333333333337E-2"/>
    <n v="26"/>
  </r>
  <r>
    <x v="31"/>
    <s v="2021-06-23"/>
    <s v="Hernan Dario Vargas"/>
    <x v="5"/>
    <s v="CENTRO"/>
    <x v="1"/>
    <n v="63"/>
    <n v="13"/>
    <n v="0"/>
    <n v="10"/>
    <n v="10"/>
    <n v="1"/>
    <n v="76"/>
    <n v="21"/>
    <n v="0.82894736842105265"/>
    <n v="0"/>
    <n v="0.47619047619047616"/>
    <n v="4.7619047619047616E-2"/>
    <n v="26"/>
  </r>
  <r>
    <x v="31"/>
    <s v="2021-06-23"/>
    <s v="Hernan Dario Vargas"/>
    <x v="5"/>
    <s v="CENTRO"/>
    <x v="1"/>
    <n v="137"/>
    <n v="24"/>
    <n v="3"/>
    <n v="6"/>
    <n v="1"/>
    <n v="0"/>
    <n v="164"/>
    <n v="7"/>
    <n v="0.83536585365853655"/>
    <n v="1.8292682926829267E-2"/>
    <n v="0.8571428571428571"/>
    <n v="0"/>
    <n v="26"/>
  </r>
  <r>
    <x v="32"/>
    <s v="2021-06-24"/>
    <s v="Hernan Dario Vargas"/>
    <x v="18"/>
    <s v="TUNAL"/>
    <x v="2"/>
    <n v="192"/>
    <n v="56"/>
    <n v="5"/>
    <n v="11"/>
    <n v="27"/>
    <n v="4"/>
    <n v="253"/>
    <n v="42"/>
    <n v="0.75889328063241102"/>
    <n v="1.9762845849802372E-2"/>
    <n v="0.26190476190476192"/>
    <n v="9.5238095238095233E-2"/>
    <n v="26"/>
  </r>
  <r>
    <x v="32"/>
    <s v="2021-06-24"/>
    <s v="Hernan Dario Vargas"/>
    <x v="18"/>
    <s v="TUNAL"/>
    <x v="1"/>
    <n v="156"/>
    <n v="28"/>
    <n v="9"/>
    <n v="2"/>
    <n v="6"/>
    <n v="0"/>
    <n v="193"/>
    <n v="8"/>
    <n v="0.80829015544041449"/>
    <n v="4.6632124352331605E-2"/>
    <n v="0.25"/>
    <n v="0"/>
    <n v="26"/>
  </r>
  <r>
    <x v="32"/>
    <s v="2021-06-24"/>
    <s v="Hernan Dario Vargas"/>
    <x v="18"/>
    <s v="SAN CARLOS"/>
    <x v="1"/>
    <n v="34"/>
    <n v="15"/>
    <n v="3"/>
    <n v="2"/>
    <n v="11"/>
    <n v="1"/>
    <n v="52"/>
    <n v="14"/>
    <n v="0.65384615384615385"/>
    <n v="5.7692307692307696E-2"/>
    <n v="0.14285714285714285"/>
    <n v="7.1428571428571425E-2"/>
    <n v="26"/>
  </r>
  <r>
    <x v="32"/>
    <s v="2021-06-24"/>
    <s v="Pedro Bernal"/>
    <x v="13"/>
    <s v="GALERIAS"/>
    <x v="1"/>
    <n v="116"/>
    <n v="21"/>
    <n v="11"/>
    <n v="3"/>
    <n v="0"/>
    <n v="0"/>
    <n v="148"/>
    <n v="3"/>
    <n v="0.78378378378378377"/>
    <n v="7.4324324324324328E-2"/>
    <n v="1"/>
    <n v="0"/>
    <n v="26"/>
  </r>
  <r>
    <x v="32"/>
    <s v="2021-06-24"/>
    <s v="Juan Carlos Valencia"/>
    <x v="12"/>
    <s v="SIETE DE AGOSTO"/>
    <x v="1"/>
    <n v="175"/>
    <n v="39"/>
    <n v="9"/>
    <n v="15"/>
    <n v="9"/>
    <n v="16"/>
    <n v="223"/>
    <n v="40"/>
    <n v="0.7847533632286996"/>
    <n v="4.0358744394618833E-2"/>
    <n v="0.375"/>
    <n v="0.4"/>
    <n v="26"/>
  </r>
  <r>
    <x v="32"/>
    <s v="2021-06-24"/>
    <s v="Juan Carlos Valencia"/>
    <x v="12"/>
    <s v="SIETE DE AGOSTO"/>
    <x v="1"/>
    <n v="150"/>
    <n v="32"/>
    <n v="9"/>
    <n v="34"/>
    <n v="12"/>
    <n v="20"/>
    <n v="191"/>
    <n v="66"/>
    <n v="0.78534031413612571"/>
    <n v="4.712041884816754E-2"/>
    <n v="0.51515151515151514"/>
    <n v="0.30303030303030304"/>
    <n v="26"/>
  </r>
  <r>
    <x v="32"/>
    <s v="2021-06-24"/>
    <s v="Juan Carlos Valencia"/>
    <x v="12"/>
    <s v="SIETE DE AGOSTO"/>
    <x v="1"/>
    <n v="138"/>
    <n v="25"/>
    <n v="9"/>
    <n v="10"/>
    <n v="7"/>
    <n v="11"/>
    <n v="172"/>
    <n v="28"/>
    <n v="0.80232558139534882"/>
    <n v="5.232558139534884E-2"/>
    <n v="0.35714285714285715"/>
    <n v="0.39285714285714285"/>
    <n v="26"/>
  </r>
  <r>
    <x v="32"/>
    <s v="2021-06-24"/>
    <s v="Pedro Bernal"/>
    <x v="13"/>
    <s v="MARLY"/>
    <x v="1"/>
    <n v="223"/>
    <n v="29"/>
    <n v="7"/>
    <n v="13"/>
    <n v="11"/>
    <n v="0"/>
    <n v="259"/>
    <n v="24"/>
    <n v="0.86100386100386095"/>
    <n v="2.7027027027027029E-2"/>
    <n v="0.54166666666666663"/>
    <n v="0"/>
    <n v="26"/>
  </r>
  <r>
    <x v="32"/>
    <s v="2021-06-24"/>
    <s v="Pedro Bernal"/>
    <x v="13"/>
    <s v="GALERIAS"/>
    <x v="1"/>
    <n v="141"/>
    <n v="36"/>
    <n v="11"/>
    <n v="30"/>
    <n v="13"/>
    <n v="0"/>
    <n v="188"/>
    <n v="43"/>
    <n v="0.75"/>
    <n v="5.8510638297872342E-2"/>
    <n v="0.69767441860465118"/>
    <n v="0"/>
    <n v="26"/>
  </r>
  <r>
    <x v="33"/>
    <s v="2021-06-25"/>
    <s v="Pedro Bernal"/>
    <x v="6"/>
    <s v="FONTIBON CENTRO"/>
    <x v="1"/>
    <n v="142"/>
    <n v="35"/>
    <n v="3"/>
    <n v="27"/>
    <n v="28"/>
    <n v="0"/>
    <n v="180"/>
    <n v="55"/>
    <n v="0.78888888888888886"/>
    <n v="1.6666666666666666E-2"/>
    <n v="0.49090909090909091"/>
    <n v="0"/>
    <n v="26"/>
  </r>
  <r>
    <x v="33"/>
    <s v="2021-06-25"/>
    <s v="Pedro Bernal"/>
    <x v="6"/>
    <s v="FONTIBON CENTRO"/>
    <x v="1"/>
    <n v="205"/>
    <n v="35"/>
    <n v="0"/>
    <n v="42"/>
    <n v="45"/>
    <n v="1"/>
    <n v="240"/>
    <n v="88"/>
    <n v="0.85416666666666663"/>
    <n v="0"/>
    <n v="0.47727272727272729"/>
    <n v="1.1363636363636364E-2"/>
    <n v="26"/>
  </r>
  <r>
    <x v="33"/>
    <s v="2021-06-25"/>
    <s v="Mileidy Araque"/>
    <x v="14"/>
    <s v="PLAZA DE PALOQUEMADO"/>
    <x v="0"/>
    <n v="79"/>
    <n v="24"/>
    <n v="8"/>
    <n v="35"/>
    <n v="20"/>
    <n v="9"/>
    <n v="111"/>
    <n v="64"/>
    <n v="0.71171171171171166"/>
    <n v="7.2072072072072071E-2"/>
    <n v="0.546875"/>
    <n v="0.140625"/>
    <n v="26"/>
  </r>
  <r>
    <x v="33"/>
    <s v="2021-06-25"/>
    <s v="Mileidy Araque"/>
    <x v="14"/>
    <s v="SAN VICTORINO"/>
    <x v="1"/>
    <n v="194"/>
    <n v="42"/>
    <n v="10"/>
    <n v="19"/>
    <n v="14"/>
    <n v="4"/>
    <n v="246"/>
    <n v="37"/>
    <n v="0.78861788617886175"/>
    <n v="4.065040650406504E-2"/>
    <n v="0.51351351351351349"/>
    <n v="0.10810810810810811"/>
    <n v="26"/>
  </r>
  <r>
    <x v="33"/>
    <s v="2021-06-25"/>
    <s v="Juan Carlos Rozo"/>
    <x v="16"/>
    <s v="Bosa Centro"/>
    <x v="1"/>
    <n v="289"/>
    <n v="77"/>
    <n v="0"/>
    <n v="16"/>
    <n v="5"/>
    <n v="0"/>
    <n v="366"/>
    <n v="21"/>
    <n v="0.7896174863387978"/>
    <n v="0"/>
    <n v="0.76190476190476186"/>
    <n v="0"/>
    <n v="26"/>
  </r>
  <r>
    <x v="33"/>
    <s v="2021-06-25"/>
    <s v="Juan Carlos Rozo"/>
    <x v="16"/>
    <s v="Bosa centro"/>
    <x v="2"/>
    <n v="289"/>
    <n v="7"/>
    <n v="1"/>
    <n v="13"/>
    <n v="14"/>
    <n v="4"/>
    <n v="297"/>
    <n v="31"/>
    <n v="0.97306397306397308"/>
    <n v="3.3670033670033669E-3"/>
    <n v="0.41935483870967744"/>
    <n v="0.12903225806451613"/>
    <n v="26"/>
  </r>
  <r>
    <x v="33"/>
    <s v="2021-06-25"/>
    <s v="Mileidy Araque"/>
    <x v="14"/>
    <s v="GRAN SAN"/>
    <x v="2"/>
    <n v="194"/>
    <n v="44"/>
    <n v="4"/>
    <n v="32"/>
    <n v="54"/>
    <n v="10"/>
    <n v="242"/>
    <n v="96"/>
    <n v="0.80165289256198347"/>
    <n v="1.6528925619834711E-2"/>
    <n v="0.33333333333333331"/>
    <n v="0.10416666666666667"/>
    <n v="26"/>
  </r>
  <r>
    <x v="33"/>
    <s v="2021-06-25"/>
    <s v="Pedro Bernal"/>
    <x v="6"/>
    <s v="FONTIBON"/>
    <x v="1"/>
    <n v="232"/>
    <n v="36"/>
    <n v="6"/>
    <n v="48"/>
    <n v="52"/>
    <n v="2"/>
    <n v="274"/>
    <n v="102"/>
    <n v="0.84671532846715325"/>
    <n v="2.1897810218978103E-2"/>
    <n v="0.47058823529411764"/>
    <n v="1.9607843137254902E-2"/>
    <n v="26"/>
  </r>
  <r>
    <x v="33"/>
    <s v="2021-06-25"/>
    <s v="Juan Carlos Rozo"/>
    <x v="16"/>
    <s v="Bosa"/>
    <x v="1"/>
    <n v="162"/>
    <n v="65"/>
    <n v="2"/>
    <n v="4"/>
    <n v="7"/>
    <n v="0"/>
    <n v="229"/>
    <n v="11"/>
    <n v="0.70742358078602618"/>
    <n v="8.7336244541484712E-3"/>
    <n v="0.36363636363636365"/>
    <n v="0"/>
    <n v="26"/>
  </r>
  <r>
    <x v="34"/>
    <s v="2021-06-26"/>
    <s v="Pedro Bernal"/>
    <x v="12"/>
    <s v="SIETE DE AGOSTO"/>
    <x v="1"/>
    <n v="162"/>
    <n v="41"/>
    <n v="3"/>
    <n v="7"/>
    <n v="9"/>
    <n v="0"/>
    <n v="206"/>
    <n v="16"/>
    <n v="0.78640776699029125"/>
    <n v="1.4563106796116505E-2"/>
    <n v="0.4375"/>
    <n v="0"/>
    <n v="26"/>
  </r>
  <r>
    <x v="34"/>
    <s v="2021-06-26"/>
    <s v="Pedro Bernal"/>
    <x v="12"/>
    <s v="SIETE DE AGOSTO"/>
    <x v="1"/>
    <n v="200"/>
    <n v="51"/>
    <n v="4"/>
    <n v="14"/>
    <n v="4"/>
    <n v="0"/>
    <n v="255"/>
    <n v="18"/>
    <n v="0.78431372549019607"/>
    <n v="1.5686274509803921E-2"/>
    <n v="0.77777777777777779"/>
    <n v="0"/>
    <n v="26"/>
  </r>
  <r>
    <x v="34"/>
    <s v="2021-06-26"/>
    <s v="Pedro Bernal"/>
    <x v="12"/>
    <s v="SIETE DE AGOSTO"/>
    <x v="0"/>
    <n v="232"/>
    <n v="79"/>
    <n v="6"/>
    <n v="20"/>
    <n v="19"/>
    <n v="0"/>
    <n v="317"/>
    <n v="39"/>
    <n v="0.73186119873817035"/>
    <n v="1.8927444794952682E-2"/>
    <n v="0.51282051282051277"/>
    <n v="0"/>
    <n v="26"/>
  </r>
  <r>
    <x v="34"/>
    <s v="2021-06-26"/>
    <s v="Juan Carlos Valencia"/>
    <x v="0"/>
    <s v="SANTA LIBRADA"/>
    <x v="1"/>
    <n v="165"/>
    <n v="39"/>
    <n v="14"/>
    <n v="25"/>
    <n v="36"/>
    <n v="10"/>
    <n v="218"/>
    <n v="71"/>
    <n v="0.75688073394495414"/>
    <n v="6.4220183486238536E-2"/>
    <n v="0.352112676056338"/>
    <n v="0.14084507042253522"/>
    <n v="26"/>
  </r>
  <r>
    <x v="34"/>
    <s v="2021-06-26"/>
    <s v="Juan Carlos Valencia"/>
    <x v="0"/>
    <s v="SANTA LIBRADA"/>
    <x v="0"/>
    <n v="191"/>
    <n v="40"/>
    <n v="10"/>
    <n v="20"/>
    <n v="30"/>
    <n v="9"/>
    <n v="241"/>
    <n v="59"/>
    <n v="0.79253112033195017"/>
    <n v="4.1493775933609957E-2"/>
    <n v="0.33898305084745761"/>
    <n v="0.15254237288135594"/>
    <n v="26"/>
  </r>
  <r>
    <x v="34"/>
    <s v="2021-06-26"/>
    <s v="Juan Carlos Valencia"/>
    <x v="0"/>
    <s v="BRASILIA"/>
    <x v="1"/>
    <n v="127"/>
    <n v="46"/>
    <n v="14"/>
    <n v="17"/>
    <n v="39"/>
    <n v="8"/>
    <n v="187"/>
    <n v="64"/>
    <n v="0.67914438502673802"/>
    <n v="7.4866310160427801E-2"/>
    <n v="0.265625"/>
    <n v="0.125"/>
    <n v="26"/>
  </r>
  <r>
    <x v="34"/>
    <s v="2021-06-26"/>
    <s v="MILEYDI ARAQUE"/>
    <x v="18"/>
    <s v="SAN CARLOS"/>
    <x v="0"/>
    <n v="27"/>
    <n v="7"/>
    <n v="3"/>
    <n v="2"/>
    <n v="4"/>
    <n v="0"/>
    <n v="37"/>
    <n v="6"/>
    <n v="0.72972972972972971"/>
    <n v="8.1081081081081086E-2"/>
    <n v="0.33333333333333331"/>
    <n v="0"/>
    <n v="26"/>
  </r>
  <r>
    <x v="34"/>
    <s v="2021-06-26"/>
    <s v="Mileidy Araque"/>
    <x v="18"/>
    <s v="SANTA LUCIA"/>
    <x v="1"/>
    <n v="33"/>
    <n v="11"/>
    <n v="0"/>
    <n v="3"/>
    <n v="5"/>
    <n v="0"/>
    <n v="44"/>
    <n v="8"/>
    <n v="0.75"/>
    <n v="0"/>
    <n v="0.375"/>
    <n v="0"/>
    <n v="26"/>
  </r>
  <r>
    <x v="34"/>
    <s v="2021-06-26"/>
    <s v="Mileidy Araque"/>
    <x v="18"/>
    <s v="TUNAL"/>
    <x v="2"/>
    <n v="91"/>
    <n v="22"/>
    <n v="6"/>
    <n v="10"/>
    <n v="17"/>
    <n v="1"/>
    <n v="119"/>
    <n v="28"/>
    <n v="0.76470588235294112"/>
    <n v="5.0420168067226892E-2"/>
    <n v="0.35714285714285715"/>
    <n v="3.5714285714285712E-2"/>
    <n v="26"/>
  </r>
  <r>
    <x v="35"/>
    <s v="2021-06-29"/>
    <s v="Hernán Darío Vargas Galván"/>
    <x v="7"/>
    <s v="Centro suba"/>
    <x v="1"/>
    <n v="256"/>
    <n v="35"/>
    <n v="6"/>
    <n v="62"/>
    <n v="28"/>
    <n v="10"/>
    <n v="297"/>
    <n v="100"/>
    <n v="0.86195286195286192"/>
    <n v="2.0202020202020204E-2"/>
    <n v="0.62"/>
    <n v="0.1"/>
    <n v="27"/>
  </r>
  <r>
    <x v="35"/>
    <s v="2021-06-29"/>
    <s v="Hernán Darío Vargas Galván"/>
    <x v="7"/>
    <s v="Centro suba"/>
    <x v="1"/>
    <n v="169"/>
    <n v="16"/>
    <n v="6"/>
    <n v="6"/>
    <n v="9"/>
    <n v="0"/>
    <n v="191"/>
    <n v="15"/>
    <n v="0.88481675392670156"/>
    <n v="3.1413612565445025E-2"/>
    <n v="0.4"/>
    <n v="0"/>
    <n v="27"/>
  </r>
  <r>
    <x v="35"/>
    <s v="2021-06-29"/>
    <s v="Hernán Darío Vargas Galván"/>
    <x v="7"/>
    <s v="Centro suba"/>
    <x v="2"/>
    <n v="356"/>
    <n v="48"/>
    <n v="2"/>
    <n v="80"/>
    <n v="62"/>
    <n v="3"/>
    <n v="406"/>
    <n v="145"/>
    <n v="0.87684729064039413"/>
    <n v="4.9261083743842365E-3"/>
    <n v="0.55172413793103448"/>
    <n v="2.0689655172413793E-2"/>
    <n v="27"/>
  </r>
  <r>
    <x v="35"/>
    <s v="2021-06-29"/>
    <s v="Juan Carlos Valencia Salazar"/>
    <x v="2"/>
    <s v="Perdomo"/>
    <x v="1"/>
    <n v="150"/>
    <n v="65"/>
    <n v="16"/>
    <n v="13"/>
    <n v="17"/>
    <n v="2"/>
    <n v="231"/>
    <n v="32"/>
    <n v="0.64935064935064934"/>
    <n v="6.9264069264069264E-2"/>
    <n v="0.40625"/>
    <n v="6.25E-2"/>
    <n v="27"/>
  </r>
  <r>
    <x v="35"/>
    <s v="2021-06-29"/>
    <s v="Juan Carlos Valencia Salazar"/>
    <x v="2"/>
    <s v="centro comercial Ensueño"/>
    <x v="2"/>
    <n v="307"/>
    <n v="58"/>
    <n v="20"/>
    <n v="109"/>
    <n v="16"/>
    <n v="1"/>
    <n v="385"/>
    <n v="126"/>
    <n v="0.79740259740259745"/>
    <n v="5.1948051948051951E-2"/>
    <n v="0.86507936507936511"/>
    <n v="7.9365079365079361E-3"/>
    <n v="27"/>
  </r>
  <r>
    <x v="35"/>
    <s v="2021-06-29"/>
    <s v="Juan Carlos Valencia Salazar"/>
    <x v="2"/>
    <s v="Candelaria"/>
    <x v="1"/>
    <n v="45"/>
    <n v="48"/>
    <n v="5"/>
    <n v="32"/>
    <n v="41"/>
    <n v="5"/>
    <n v="98"/>
    <n v="78"/>
    <n v="0.45918367346938777"/>
    <n v="5.1020408163265307E-2"/>
    <n v="0.41025641025641024"/>
    <n v="6.4102564102564097E-2"/>
    <n v="27"/>
  </r>
  <r>
    <x v="36"/>
    <s v="2021-06-30"/>
    <s v="Juan Carlos Valencia Salazar"/>
    <x v="9"/>
    <s v="Restrepo"/>
    <x v="2"/>
    <n v="130"/>
    <n v="56"/>
    <n v="10"/>
    <n v="0"/>
    <n v="0"/>
    <n v="0"/>
    <n v="196"/>
    <n v="0"/>
    <n v="0.66326530612244894"/>
    <n v="5.1020408163265307E-2"/>
    <n v="0"/>
    <n v="0"/>
    <n v="27"/>
  </r>
  <r>
    <x v="36"/>
    <s v="2021-06-30"/>
    <s v="Juan Carlos Valencia Salazar"/>
    <x v="9"/>
    <s v="Restrepo"/>
    <x v="1"/>
    <n v="121"/>
    <n v="40"/>
    <n v="1"/>
    <n v="5"/>
    <n v="13"/>
    <n v="1"/>
    <n v="162"/>
    <n v="19"/>
    <n v="0.74691358024691357"/>
    <n v="6.1728395061728392E-3"/>
    <n v="0.26315789473684209"/>
    <n v="5.2631578947368418E-2"/>
    <n v="27"/>
  </r>
  <r>
    <x v="36"/>
    <s v="2021-06-30"/>
    <s v="Juan Carlos Valencia Salazar"/>
    <x v="9"/>
    <s v="Restrepo"/>
    <x v="0"/>
    <n v="59"/>
    <n v="39"/>
    <n v="5"/>
    <n v="24"/>
    <n v="48"/>
    <n v="4"/>
    <n v="103"/>
    <n v="76"/>
    <n v="0.57281553398058249"/>
    <n v="4.8543689320388349E-2"/>
    <n v="0.31578947368421051"/>
    <n v="5.2631578947368418E-2"/>
    <n v="27"/>
  </r>
  <r>
    <x v="36"/>
    <s v="2021-06-30"/>
    <s v="Hernán Darío Vargas Galván"/>
    <x v="6"/>
    <s v="Fontibón centro"/>
    <x v="0"/>
    <n v="145"/>
    <n v="24"/>
    <n v="8"/>
    <n v="25"/>
    <n v="21"/>
    <n v="2"/>
    <n v="177"/>
    <n v="48"/>
    <n v="0.8192090395480226"/>
    <n v="4.519774011299435E-2"/>
    <n v="0.52083333333333337"/>
    <n v="4.1666666666666664E-2"/>
    <n v="27"/>
  </r>
  <r>
    <x v="36"/>
    <s v="2021-06-30"/>
    <s v="Hernán Darío Vargas Galván"/>
    <x v="6"/>
    <s v="Fontibón centro"/>
    <x v="1"/>
    <n v="151"/>
    <n v="21"/>
    <n v="1"/>
    <n v="8"/>
    <n v="12"/>
    <n v="1"/>
    <n v="173"/>
    <n v="21"/>
    <n v="0.87283236994219648"/>
    <n v="5.7803468208092483E-3"/>
    <n v="0.38095238095238093"/>
    <n v="4.7619047619047616E-2"/>
    <n v="27"/>
  </r>
  <r>
    <x v="36"/>
    <s v="2021-06-30"/>
    <s v="Hernán Darío Vargas Galván"/>
    <x v="6"/>
    <s v="Fontibon Centro"/>
    <x v="1"/>
    <n v="208"/>
    <n v="39"/>
    <n v="8"/>
    <n v="24"/>
    <n v="24"/>
    <n v="1"/>
    <n v="255"/>
    <n v="49"/>
    <n v="0.81568627450980391"/>
    <n v="3.1372549019607843E-2"/>
    <n v="0.48979591836734693"/>
    <n v="2.0408163265306121E-2"/>
    <n v="27"/>
  </r>
  <r>
    <x v="37"/>
    <s v="2021-07-01"/>
    <s v="Pedro Bernal Meauri"/>
    <x v="3"/>
    <s v="Multicentro"/>
    <x v="1"/>
    <n v="170"/>
    <n v="41"/>
    <n v="5"/>
    <n v="25"/>
    <n v="18"/>
    <n v="0"/>
    <n v="216"/>
    <n v="43"/>
    <n v="0.78703703703703709"/>
    <n v="2.3148148148148147E-2"/>
    <n v="0.58139534883720934"/>
    <n v="0"/>
    <n v="27"/>
  </r>
  <r>
    <x v="37"/>
    <s v="2021-07-01"/>
    <s v="Pedro Bernal Meauri"/>
    <x v="3"/>
    <s v="Multicentro"/>
    <x v="2"/>
    <n v="187"/>
    <n v="32"/>
    <n v="3"/>
    <n v="10"/>
    <n v="3"/>
    <n v="0"/>
    <n v="222"/>
    <n v="13"/>
    <n v="0.84234234234234229"/>
    <n v="1.3513513513513514E-2"/>
    <n v="0.76923076923076927"/>
    <n v="0"/>
    <n v="27"/>
  </r>
  <r>
    <x v="37"/>
    <s v="2021-07-01"/>
    <s v="Pesdro Bernal Meauri"/>
    <x v="3"/>
    <s v="Cedritos"/>
    <x v="1"/>
    <n v="111"/>
    <n v="28"/>
    <n v="10"/>
    <n v="1"/>
    <n v="0"/>
    <n v="0"/>
    <n v="149"/>
    <n v="1"/>
    <n v="0.74496644295302017"/>
    <n v="6.7114093959731544E-2"/>
    <n v="1"/>
    <n v="0"/>
    <n v="27"/>
  </r>
  <r>
    <x v="37"/>
    <s v="2021-07-01"/>
    <s v="Juan Carlos Valencia Salazar"/>
    <x v="13"/>
    <s v="Palermo"/>
    <x v="3"/>
    <n v="29"/>
    <n v="13"/>
    <n v="2"/>
    <n v="1"/>
    <n v="2"/>
    <n v="0"/>
    <n v="44"/>
    <n v="3"/>
    <n v="0.65909090909090906"/>
    <n v="4.5454545454545456E-2"/>
    <n v="0.33333333333333331"/>
    <n v="0"/>
    <n v="27"/>
  </r>
  <r>
    <x v="37"/>
    <s v="2021-07-01"/>
    <s v="Juan Carlos Valencia Salazar"/>
    <x v="13"/>
    <s v="Palermo"/>
    <x v="3"/>
    <n v="107"/>
    <n v="27"/>
    <n v="9"/>
    <n v="11"/>
    <n v="7"/>
    <n v="0"/>
    <n v="143"/>
    <n v="18"/>
    <n v="0.74825174825174823"/>
    <n v="6.2937062937062943E-2"/>
    <n v="0.61111111111111116"/>
    <n v="0"/>
    <n v="27"/>
  </r>
  <r>
    <x v="37"/>
    <s v="2021-07-01"/>
    <s v="Juan Carlos Valencia Salazar"/>
    <x v="13"/>
    <s v="Galerias"/>
    <x v="2"/>
    <n v="270"/>
    <n v="30"/>
    <n v="7"/>
    <n v="35"/>
    <n v="38"/>
    <n v="0"/>
    <n v="307"/>
    <n v="73"/>
    <n v="0.87947882736156346"/>
    <n v="2.2801302931596091E-2"/>
    <n v="0.47945205479452052"/>
    <n v="0"/>
    <n v="27"/>
  </r>
  <r>
    <x v="38"/>
    <s v="2021-07-02"/>
    <s v="Pedro Bernal Meauri"/>
    <x v="8"/>
    <s v="Boyacá Real"/>
    <x v="1"/>
    <n v="94"/>
    <n v="27"/>
    <n v="7"/>
    <n v="14"/>
    <n v="4"/>
    <n v="0"/>
    <n v="128"/>
    <n v="18"/>
    <n v="0.734375"/>
    <n v="5.46875E-2"/>
    <n v="0.77777777777777779"/>
    <n v="0"/>
    <n v="27"/>
  </r>
  <r>
    <x v="38"/>
    <s v="2021-07-02"/>
    <s v="Pedro Bernal Meauri"/>
    <x v="8"/>
    <s v="Boyacá Real"/>
    <x v="1"/>
    <n v="183"/>
    <n v="57"/>
    <n v="13"/>
    <n v="31"/>
    <n v="21"/>
    <n v="1"/>
    <n v="253"/>
    <n v="53"/>
    <n v="0.72332015810276684"/>
    <n v="5.1383399209486168E-2"/>
    <n v="0.58490566037735847"/>
    <n v="1.8867924528301886E-2"/>
    <n v="27"/>
  </r>
  <r>
    <x v="38"/>
    <s v="2021-07-02"/>
    <s v="Pedro Bernal Meauri"/>
    <x v="8"/>
    <s v="Villa Luz"/>
    <x v="1"/>
    <n v="132"/>
    <n v="48"/>
    <n v="20"/>
    <n v="21"/>
    <n v="4"/>
    <n v="0"/>
    <n v="200"/>
    <n v="25"/>
    <n v="0.66"/>
    <n v="0.1"/>
    <n v="0.84"/>
    <n v="0"/>
    <n v="27"/>
  </r>
  <r>
    <x v="38"/>
    <s v="2021-07-02"/>
    <s v="Juan Carlos Valencia Salazar"/>
    <x v="13"/>
    <s v="Kennedy CentraL"/>
    <x v="1"/>
    <n v="202"/>
    <n v="48"/>
    <n v="4"/>
    <n v="30"/>
    <n v="33"/>
    <n v="7"/>
    <n v="254"/>
    <n v="70"/>
    <n v="0.79527559055118113"/>
    <n v="1.5748031496062992E-2"/>
    <n v="0.42857142857142855"/>
    <n v="0.1"/>
    <n v="27"/>
  </r>
  <r>
    <x v="38"/>
    <s v="2021-07-02"/>
    <s v="Juan  Carlos Valencia Salazar"/>
    <x v="17"/>
    <s v="Kennedy Central"/>
    <x v="1"/>
    <n v="297"/>
    <n v="58"/>
    <n v="7"/>
    <n v="90"/>
    <n v="68"/>
    <n v="3"/>
    <n v="362"/>
    <n v="161"/>
    <n v="0.8204419889502762"/>
    <n v="1.9337016574585635E-2"/>
    <n v="0.55900621118012417"/>
    <n v="1.8633540372670808E-2"/>
    <n v="27"/>
  </r>
  <r>
    <x v="38"/>
    <s v="2021-07-02"/>
    <s v="Juan Carlos Valencia Salazar"/>
    <x v="17"/>
    <s v="kENNEDY CENTRAL"/>
    <x v="1"/>
    <n v="163"/>
    <n v="17"/>
    <n v="0"/>
    <n v="13"/>
    <n v="9"/>
    <n v="1"/>
    <n v="180"/>
    <n v="23"/>
    <n v="0.90555555555555556"/>
    <n v="0"/>
    <n v="0.56521739130434778"/>
    <n v="4.3478260869565216E-2"/>
    <n v="27"/>
  </r>
  <r>
    <x v="39"/>
    <s v="2021-07-03"/>
    <s v="Pedro Bernal Meauri"/>
    <x v="12"/>
    <s v="12 de Octubre"/>
    <x v="1"/>
    <n v="41"/>
    <n v="28"/>
    <n v="13"/>
    <n v="0"/>
    <n v="4"/>
    <n v="0"/>
    <n v="82"/>
    <n v="4"/>
    <n v="0.5"/>
    <n v="0.15853658536585366"/>
    <n v="0"/>
    <n v="0"/>
    <n v="27"/>
  </r>
  <r>
    <x v="39"/>
    <s v="2021-07-03"/>
    <s v="Pedro Bernal Meauri"/>
    <x v="12"/>
    <s v="12 de Octubre"/>
    <x v="0"/>
    <n v="88"/>
    <n v="54"/>
    <n v="13"/>
    <n v="4"/>
    <n v="5"/>
    <n v="0"/>
    <n v="155"/>
    <n v="9"/>
    <n v="0.56774193548387097"/>
    <n v="8.387096774193549E-2"/>
    <n v="0.44444444444444442"/>
    <n v="0"/>
    <n v="27"/>
  </r>
  <r>
    <x v="39"/>
    <s v="2021-07-03"/>
    <s v="Pedro Bernal Meauri"/>
    <x v="12"/>
    <s v="12 de Octubre"/>
    <x v="1"/>
    <n v="170"/>
    <n v="46"/>
    <n v="7"/>
    <n v="5"/>
    <n v="8"/>
    <n v="0"/>
    <n v="223"/>
    <n v="13"/>
    <n v="0.7623318385650224"/>
    <n v="3.1390134529147982E-2"/>
    <n v="0.38461538461538464"/>
    <n v="0"/>
    <n v="27"/>
  </r>
  <r>
    <x v="39"/>
    <s v="2021-07-03"/>
    <s v="Juan Carlos Valencia Salazar"/>
    <x v="16"/>
    <s v="Portal Sur"/>
    <x v="3"/>
    <n v="189"/>
    <n v="63"/>
    <n v="9"/>
    <n v="17"/>
    <n v="23"/>
    <n v="2"/>
    <n v="261"/>
    <n v="42"/>
    <n v="0.72413793103448276"/>
    <n v="3.4482758620689655E-2"/>
    <n v="0.40476190476190477"/>
    <n v="4.7619047619047616E-2"/>
    <n v="27"/>
  </r>
  <r>
    <x v="39"/>
    <s v="2021-07-03"/>
    <s v="Juan Carlos Valencia Salazar"/>
    <x v="16"/>
    <s v="Bosa Estación"/>
    <x v="3"/>
    <n v="175"/>
    <n v="61"/>
    <n v="16"/>
    <n v="6"/>
    <n v="6"/>
    <n v="1"/>
    <n v="252"/>
    <n v="13"/>
    <n v="0.69444444444444442"/>
    <n v="6.3492063492063489E-2"/>
    <n v="0.46153846153846156"/>
    <n v="7.6923076923076927E-2"/>
    <n v="27"/>
  </r>
  <r>
    <x v="39"/>
    <s v="2021-07-03"/>
    <s v="Juan Carlos Valencia Salazar"/>
    <x v="16"/>
    <s v="Bosa Centro"/>
    <x v="2"/>
    <n v="139"/>
    <n v="66"/>
    <n v="5"/>
    <n v="38"/>
    <n v="44"/>
    <n v="3"/>
    <n v="210"/>
    <n v="85"/>
    <n v="0.66190476190476188"/>
    <n v="2.3809523809523808E-2"/>
    <n v="0.44705882352941179"/>
    <n v="3.5294117647058823E-2"/>
    <n v="27"/>
  </r>
  <r>
    <x v="40"/>
    <s v="2021-07-06"/>
    <s v="Hernán Darío Vargas Galván"/>
    <x v="11"/>
    <s v="Pradera"/>
    <x v="1"/>
    <n v="313"/>
    <n v="50"/>
    <n v="2"/>
    <n v="14"/>
    <n v="10"/>
    <n v="2"/>
    <n v="365"/>
    <n v="26"/>
    <n v="0.8575342465753425"/>
    <n v="5.4794520547945206E-3"/>
    <n v="0.53846153846153844"/>
    <n v="7.6923076923076927E-2"/>
    <n v="28"/>
  </r>
  <r>
    <x v="40"/>
    <s v="2021-07-06"/>
    <s v="Hernán Darío Vargas Galván"/>
    <x v="11"/>
    <s v="Pradera"/>
    <x v="2"/>
    <n v="270"/>
    <n v="55"/>
    <n v="12"/>
    <n v="10"/>
    <n v="10"/>
    <n v="2"/>
    <n v="337"/>
    <n v="22"/>
    <n v="0.80118694362017806"/>
    <n v="3.5608308605341248E-2"/>
    <n v="0.45454545454545453"/>
    <n v="9.0909090909090912E-2"/>
    <n v="28"/>
  </r>
  <r>
    <x v="40"/>
    <s v="2021-07-06"/>
    <s v="Hernán Darío Vargas Galván"/>
    <x v="11"/>
    <s v="Trinidad-galan"/>
    <x v="0"/>
    <n v="80"/>
    <n v="25"/>
    <n v="9"/>
    <n v="2"/>
    <n v="3"/>
    <n v="0"/>
    <n v="114"/>
    <n v="5"/>
    <n v="0.70175438596491224"/>
    <n v="7.8947368421052627E-2"/>
    <n v="0.4"/>
    <n v="0"/>
    <n v="28"/>
  </r>
  <r>
    <x v="40"/>
    <s v="2021-07-06"/>
    <s v="Juan Carlos Valencia Salazar"/>
    <x v="1"/>
    <s v="20 de julio"/>
    <x v="1"/>
    <n v="92"/>
    <n v="43"/>
    <n v="9"/>
    <n v="17"/>
    <n v="24"/>
    <n v="4"/>
    <n v="144"/>
    <n v="45"/>
    <n v="0.63888888888888884"/>
    <n v="6.25E-2"/>
    <n v="0.37777777777777777"/>
    <n v="8.8888888888888892E-2"/>
    <n v="28"/>
  </r>
  <r>
    <x v="40"/>
    <s v="2021-07-06"/>
    <s v="Juan Carlos Valencia Salazar"/>
    <x v="1"/>
    <s v="20 de Julio"/>
    <x v="0"/>
    <n v="25"/>
    <n v="44"/>
    <n v="5"/>
    <n v="13"/>
    <n v="38"/>
    <n v="9"/>
    <n v="74"/>
    <n v="60"/>
    <n v="0.33783783783783783"/>
    <n v="6.7567567567567571E-2"/>
    <n v="0.21666666666666667"/>
    <n v="0.15"/>
    <n v="28"/>
  </r>
  <r>
    <x v="40"/>
    <s v="2021-07-06"/>
    <s v="Juan Carlos Valencia Salazar"/>
    <x v="1"/>
    <s v="20 de julio"/>
    <x v="1"/>
    <n v="126"/>
    <n v="32"/>
    <n v="7"/>
    <n v="17"/>
    <n v="16"/>
    <n v="3"/>
    <n v="165"/>
    <n v="36"/>
    <n v="0.76363636363636367"/>
    <n v="4.2424242424242427E-2"/>
    <n v="0.47222222222222221"/>
    <n v="8.3333333333333329E-2"/>
    <n v="28"/>
  </r>
  <r>
    <x v="40"/>
    <s v="2021-07-06"/>
    <s v="Mileidy Araque Bedoya"/>
    <x v="10"/>
    <s v="Olaya"/>
    <x v="1"/>
    <n v="49"/>
    <n v="18"/>
    <n v="1"/>
    <n v="11"/>
    <n v="8"/>
    <n v="3"/>
    <n v="68"/>
    <n v="22"/>
    <n v="0.72058823529411764"/>
    <n v="1.4705882352941176E-2"/>
    <n v="0.5"/>
    <n v="0.13636363636363635"/>
    <n v="28"/>
  </r>
  <r>
    <x v="40"/>
    <s v="2021-07-06"/>
    <s v="Mileidy Araque Bedoya"/>
    <x v="10"/>
    <s v="Olaya"/>
    <x v="1"/>
    <n v="73"/>
    <n v="64"/>
    <n v="7"/>
    <n v="13"/>
    <n v="4"/>
    <n v="2"/>
    <n v="144"/>
    <n v="19"/>
    <n v="0.50694444444444442"/>
    <n v="4.8611111111111112E-2"/>
    <n v="0.68421052631578949"/>
    <n v="0.10526315789473684"/>
    <n v="28"/>
  </r>
  <r>
    <x v="40"/>
    <s v="2021-07-06"/>
    <s v="Mileidy Araque Bedoya"/>
    <x v="10"/>
    <s v="Olaya"/>
    <x v="1"/>
    <n v="77"/>
    <n v="40"/>
    <n v="5"/>
    <n v="9"/>
    <n v="13"/>
    <n v="2"/>
    <n v="122"/>
    <n v="24"/>
    <n v="0.63114754098360659"/>
    <n v="4.0983606557377046E-2"/>
    <n v="0.375"/>
    <n v="8.3333333333333329E-2"/>
    <n v="28"/>
  </r>
  <r>
    <x v="41"/>
    <s v="2021-07-07"/>
    <s v="Juan Carlos Valencia Salazar"/>
    <x v="4"/>
    <s v="Lourdes"/>
    <x v="1"/>
    <n v="53"/>
    <n v="40"/>
    <n v="8"/>
    <n v="16"/>
    <n v="7"/>
    <n v="3"/>
    <n v="101"/>
    <n v="26"/>
    <n v="0.52475247524752477"/>
    <n v="7.9207920792079209E-2"/>
    <n v="0.61538461538461542"/>
    <n v="0.11538461538461539"/>
    <n v="28"/>
  </r>
  <r>
    <x v="41"/>
    <s v="2021-07-07"/>
    <s v="Pedro Bernal Meauri"/>
    <x v="14"/>
    <s v="Paloquemao"/>
    <x v="0"/>
    <n v="119"/>
    <n v="63"/>
    <n v="2"/>
    <n v="22"/>
    <n v="30"/>
    <n v="3"/>
    <n v="184"/>
    <n v="55"/>
    <n v="0.64673913043478259"/>
    <n v="1.0869565217391304E-2"/>
    <n v="0.4"/>
    <n v="5.4545454545454543E-2"/>
    <n v="28"/>
  </r>
  <r>
    <x v="41"/>
    <s v="2021-07-07"/>
    <s v="Pedro Bernal Meauri"/>
    <x v="14"/>
    <s v="San Andresito calle 9"/>
    <x v="1"/>
    <n v="171"/>
    <n v="108"/>
    <n v="4"/>
    <n v="17"/>
    <n v="10"/>
    <n v="0"/>
    <n v="283"/>
    <n v="27"/>
    <n v="0.60424028268551233"/>
    <n v="1.4134275618374558E-2"/>
    <n v="0.62962962962962965"/>
    <n v="0"/>
    <n v="28"/>
  </r>
  <r>
    <x v="41"/>
    <s v="2021-07-07"/>
    <s v="Pedro Bernal Meauri"/>
    <x v="14"/>
    <s v="San Victorino"/>
    <x v="2"/>
    <n v="189"/>
    <n v="122"/>
    <n v="4"/>
    <n v="69"/>
    <n v="72"/>
    <n v="6"/>
    <n v="315"/>
    <n v="147"/>
    <n v="0.6"/>
    <n v="1.2698412698412698E-2"/>
    <n v="0.46938775510204084"/>
    <n v="4.0816326530612242E-2"/>
    <n v="28"/>
  </r>
  <r>
    <x v="41"/>
    <s v="2021-07-07"/>
    <s v="Juan Carlos Valencia Salazar"/>
    <x v="4"/>
    <s v="avenida chile"/>
    <x v="2"/>
    <n v="282"/>
    <n v="69"/>
    <n v="5"/>
    <n v="8"/>
    <n v="8"/>
    <n v="0"/>
    <n v="356"/>
    <n v="16"/>
    <n v="0.7921348314606742"/>
    <n v="1.4044943820224719E-2"/>
    <n v="0.5"/>
    <n v="0"/>
    <n v="28"/>
  </r>
  <r>
    <x v="41"/>
    <s v="2021-07-07"/>
    <s v="Juan Carlos Valencia Salazar"/>
    <x v="4"/>
    <s v="AV chile con la 15"/>
    <x v="1"/>
    <n v="141"/>
    <n v="39"/>
    <n v="9"/>
    <n v="7"/>
    <n v="21"/>
    <n v="0"/>
    <n v="189"/>
    <n v="28"/>
    <n v="0.74603174603174605"/>
    <n v="4.7619047619047616E-2"/>
    <n v="0.25"/>
    <n v="0"/>
    <n v="28"/>
  </r>
  <r>
    <x v="42"/>
    <s v="2021-07-08"/>
    <s v="Juan Carlos Valencia Salazar"/>
    <x v="16"/>
    <s v="Bosa Centro"/>
    <x v="2"/>
    <n v="214"/>
    <n v="96"/>
    <n v="6"/>
    <n v="16"/>
    <n v="26"/>
    <n v="3"/>
    <n v="316"/>
    <n v="45"/>
    <n v="0.67721518987341767"/>
    <n v="1.8987341772151899E-2"/>
    <n v="0.35555555555555557"/>
    <n v="6.6666666666666666E-2"/>
    <n v="28"/>
  </r>
  <r>
    <x v="42"/>
    <s v="2021-07-08"/>
    <s v="Juan Carlos Valencia Salazar"/>
    <x v="16"/>
    <s v="Bosa la Estación"/>
    <x v="1"/>
    <n v="84"/>
    <n v="81"/>
    <n v="2"/>
    <n v="6"/>
    <n v="2"/>
    <n v="0"/>
    <n v="167"/>
    <n v="8"/>
    <n v="0.50299401197604787"/>
    <n v="1.1976047904191617E-2"/>
    <n v="0.75"/>
    <n v="0"/>
    <n v="28"/>
  </r>
  <r>
    <x v="42"/>
    <s v="2021-07-08"/>
    <s v="Juan Carlos Valencia Salazar"/>
    <x v="16"/>
    <s v="Portal sur"/>
    <x v="1"/>
    <n v="129"/>
    <n v="72"/>
    <n v="7"/>
    <n v="14"/>
    <n v="28"/>
    <n v="2"/>
    <n v="208"/>
    <n v="44"/>
    <n v="0.62019230769230771"/>
    <n v="3.3653846153846152E-2"/>
    <n v="0.31818181818181818"/>
    <n v="4.5454545454545456E-2"/>
    <n v="28"/>
  </r>
  <r>
    <x v="42"/>
    <s v="2021-07-08"/>
    <s v="Pedro Bernal Meauri"/>
    <x v="8"/>
    <s v="Las Ferias"/>
    <x v="1"/>
    <n v="187"/>
    <n v="24"/>
    <n v="8"/>
    <n v="9"/>
    <n v="7"/>
    <n v="0"/>
    <n v="219"/>
    <n v="16"/>
    <n v="0.85388127853881279"/>
    <n v="3.6529680365296802E-2"/>
    <n v="0.5625"/>
    <n v="0"/>
    <n v="28"/>
  </r>
  <r>
    <x v="42"/>
    <s v="2021-07-08"/>
    <s v="Pedro Bernal Meauri"/>
    <x v="8"/>
    <s v="Las Ferias"/>
    <x v="1"/>
    <n v="150"/>
    <n v="28"/>
    <n v="13"/>
    <n v="14"/>
    <n v="33"/>
    <n v="3"/>
    <n v="191"/>
    <n v="50"/>
    <n v="0.78534031413612571"/>
    <n v="6.8062827225130892E-2"/>
    <n v="0.28000000000000003"/>
    <n v="0.06"/>
    <n v="28"/>
  </r>
  <r>
    <x v="42"/>
    <s v="2021-07-08"/>
    <s v="Pedro Bernal Meauri"/>
    <x v="8"/>
    <s v="Las Ferias"/>
    <x v="0"/>
    <n v="227"/>
    <n v="42"/>
    <n v="13"/>
    <n v="5"/>
    <n v="28"/>
    <n v="2"/>
    <n v="282"/>
    <n v="35"/>
    <n v="0.80496453900709219"/>
    <n v="4.6099290780141841E-2"/>
    <n v="0.14285714285714285"/>
    <n v="5.7142857142857141E-2"/>
    <n v="28"/>
  </r>
  <r>
    <x v="42"/>
    <s v="2021-07-08"/>
    <s v="Hernan Darío Vargas Galvan"/>
    <x v="1"/>
    <s v="20 de julio"/>
    <x v="1"/>
    <n v="101"/>
    <n v="18"/>
    <n v="3"/>
    <n v="20"/>
    <n v="48"/>
    <n v="7"/>
    <n v="122"/>
    <n v="75"/>
    <n v="0.82786885245901642"/>
    <n v="2.4590163934426229E-2"/>
    <n v="0.26666666666666666"/>
    <n v="9.3333333333333338E-2"/>
    <n v="28"/>
  </r>
  <r>
    <x v="42"/>
    <s v="2021-07-08"/>
    <s v="Hernan Darío Vargas Galvan"/>
    <x v="1"/>
    <s v="20 de julio"/>
    <x v="0"/>
    <n v="113"/>
    <n v="57"/>
    <n v="6"/>
    <n v="29"/>
    <n v="77"/>
    <n v="5"/>
    <n v="176"/>
    <n v="111"/>
    <n v="0.64204545454545459"/>
    <n v="3.4090909090909088E-2"/>
    <n v="0.26126126126126126"/>
    <n v="4.5045045045045043E-2"/>
    <n v="28"/>
  </r>
  <r>
    <x v="42"/>
    <s v="2021-07-08"/>
    <s v="Hernan Darío Vargas Galvan"/>
    <x v="1"/>
    <s v="20 de julio"/>
    <x v="2"/>
    <n v="44"/>
    <n v="10"/>
    <n v="4"/>
    <n v="4"/>
    <n v="9"/>
    <n v="0"/>
    <n v="58"/>
    <n v="13"/>
    <n v="0.75862068965517238"/>
    <n v="6.8965517241379309E-2"/>
    <n v="0.30769230769230771"/>
    <n v="0"/>
    <n v="28"/>
  </r>
  <r>
    <x v="42"/>
    <s v="2021-07-08"/>
    <s v="Mileidy Araque"/>
    <x v="11"/>
    <s v="Zona industrial"/>
    <x v="1"/>
    <n v="152"/>
    <n v="39"/>
    <n v="7"/>
    <n v="7"/>
    <n v="4"/>
    <n v="1"/>
    <n v="198"/>
    <n v="12"/>
    <n v="0.76767676767676762"/>
    <n v="3.5353535353535352E-2"/>
    <n v="0.58333333333333337"/>
    <n v="8.3333333333333329E-2"/>
    <n v="28"/>
  </r>
  <r>
    <x v="42"/>
    <s v="2021-07-08"/>
    <s v="Mileidy Araque"/>
    <x v="11"/>
    <s v="Zona industrial"/>
    <x v="1"/>
    <n v="238"/>
    <n v="47"/>
    <n v="5"/>
    <n v="12"/>
    <n v="9"/>
    <n v="2"/>
    <n v="290"/>
    <n v="23"/>
    <n v="0.82068965517241377"/>
    <n v="1.7241379310344827E-2"/>
    <n v="0.52173913043478259"/>
    <n v="8.6956521739130432E-2"/>
    <n v="28"/>
  </r>
  <r>
    <x v="43"/>
    <s v="2021-07-09"/>
    <s v="Juan Carlos Valencia s"/>
    <x v="17"/>
    <s v="kennedy central"/>
    <x v="1"/>
    <n v="160"/>
    <n v="25"/>
    <n v="5"/>
    <n v="9"/>
    <n v="11"/>
    <n v="2"/>
    <n v="190"/>
    <n v="22"/>
    <n v="0.84210526315789469"/>
    <n v="2.6315789473684209E-2"/>
    <n v="0.40909090909090912"/>
    <n v="9.0909090909090912E-2"/>
    <n v="28"/>
  </r>
  <r>
    <x v="43"/>
    <s v="2021-07-09"/>
    <s v="Pedro Bernal Meauri"/>
    <x v="12"/>
    <s v="12 de octubre"/>
    <x v="1"/>
    <n v="183"/>
    <n v="36"/>
    <n v="20"/>
    <n v="1"/>
    <n v="1"/>
    <n v="0"/>
    <n v="239"/>
    <n v="2"/>
    <n v="0.76569037656903771"/>
    <n v="8.3682008368200833E-2"/>
    <n v="0.5"/>
    <n v="0"/>
    <n v="28"/>
  </r>
  <r>
    <x v="43"/>
    <s v="2021-07-09"/>
    <s v="Pedro Bernal Meauri"/>
    <x v="12"/>
    <s v="12 de octubre"/>
    <x v="0"/>
    <n v="135"/>
    <n v="34"/>
    <n v="15"/>
    <n v="1"/>
    <n v="0"/>
    <n v="0"/>
    <n v="184"/>
    <n v="1"/>
    <n v="0.73369565217391308"/>
    <n v="8.1521739130434784E-2"/>
    <n v="1"/>
    <n v="0"/>
    <n v="28"/>
  </r>
  <r>
    <x v="43"/>
    <s v="2021-07-09"/>
    <s v="Pedro Bernal Meauri"/>
    <x v="12"/>
    <s v="12de octubre"/>
    <x v="1"/>
    <n v="197"/>
    <n v="56"/>
    <n v="18"/>
    <n v="1"/>
    <n v="4"/>
    <n v="0"/>
    <n v="271"/>
    <n v="5"/>
    <n v="0.72693726937269376"/>
    <n v="6.6420664206642069E-2"/>
    <n v="0.2"/>
    <n v="0"/>
    <n v="28"/>
  </r>
  <r>
    <x v="43"/>
    <s v="2021-07-09"/>
    <s v="Juan Carlos Valencia s"/>
    <x v="17"/>
    <s v="Kennedy Central"/>
    <x v="1"/>
    <n v="380"/>
    <n v="79"/>
    <n v="14"/>
    <n v="88"/>
    <n v="87"/>
    <n v="12"/>
    <n v="473"/>
    <n v="187"/>
    <n v="0.80338266384778012"/>
    <n v="2.9598308668076109E-2"/>
    <n v="0.47058823529411764"/>
    <n v="6.4171122994652413E-2"/>
    <n v="28"/>
  </r>
  <r>
    <x v="43"/>
    <s v="2021-07-09"/>
    <s v="Juan Carlos Valencia s"/>
    <x v="17"/>
    <s v="Kennedy Central"/>
    <x v="1"/>
    <n v="185"/>
    <n v="51"/>
    <n v="14"/>
    <n v="33"/>
    <n v="8"/>
    <n v="8"/>
    <n v="250"/>
    <n v="49"/>
    <n v="0.74"/>
    <n v="5.6000000000000001E-2"/>
    <n v="0.67346938775510201"/>
    <n v="0.16326530612244897"/>
    <n v="28"/>
  </r>
  <r>
    <x v="44"/>
    <s v="2021-07-10"/>
    <s v="Mileidy Araque"/>
    <x v="10"/>
    <s v="Olaya"/>
    <x v="1"/>
    <n v="110"/>
    <n v="27"/>
    <n v="15"/>
    <n v="9"/>
    <n v="13"/>
    <n v="3"/>
    <n v="152"/>
    <n v="25"/>
    <n v="0.72368421052631582"/>
    <n v="9.8684210526315791E-2"/>
    <n v="0.36"/>
    <n v="0.12"/>
    <n v="28"/>
  </r>
  <r>
    <x v="44"/>
    <s v="2021-07-10"/>
    <s v="Mileidy Araque"/>
    <x v="10"/>
    <s v="Olaya"/>
    <x v="1"/>
    <n v="196"/>
    <n v="44"/>
    <n v="10"/>
    <n v="10"/>
    <n v="4"/>
    <n v="7"/>
    <n v="250"/>
    <n v="21"/>
    <n v="0.78400000000000003"/>
    <n v="0.04"/>
    <n v="0.47619047619047616"/>
    <n v="0.33333333333333331"/>
    <n v="28"/>
  </r>
  <r>
    <x v="44"/>
    <s v="2021-07-10"/>
    <s v="Hernan Dario Vargas Galvan"/>
    <x v="11"/>
    <s v="Pradera"/>
    <x v="2"/>
    <n v="355"/>
    <n v="102"/>
    <n v="13"/>
    <n v="49"/>
    <n v="42"/>
    <n v="2"/>
    <n v="470"/>
    <n v="93"/>
    <n v="0.75531914893617025"/>
    <n v="2.7659574468085105E-2"/>
    <n v="0.5268817204301075"/>
    <n v="2.1505376344086023E-2"/>
    <n v="28"/>
  </r>
  <r>
    <x v="44"/>
    <s v="2021-07-10"/>
    <s v="Hernan Dario Vargas Galvan"/>
    <x v="11"/>
    <s v="pradera"/>
    <x v="1"/>
    <n v="147"/>
    <n v="46"/>
    <n v="9"/>
    <n v="20"/>
    <n v="12"/>
    <n v="2"/>
    <n v="202"/>
    <n v="34"/>
    <n v="0.7277227722772277"/>
    <n v="4.4554455445544552E-2"/>
    <n v="0.58823529411764708"/>
    <n v="5.8823529411764705E-2"/>
    <n v="28"/>
  </r>
  <r>
    <x v="44"/>
    <s v="2021-07-10"/>
    <s v="Hernan Dario Vargas"/>
    <x v="11"/>
    <s v="pradera"/>
    <x v="0"/>
    <n v="182"/>
    <n v="39"/>
    <n v="7"/>
    <n v="3"/>
    <n v="1"/>
    <n v="0"/>
    <n v="228"/>
    <n v="4"/>
    <n v="0.79824561403508776"/>
    <n v="3.0701754385964911E-2"/>
    <n v="0.75"/>
    <n v="0"/>
    <n v="28"/>
  </r>
  <r>
    <x v="44"/>
    <s v="2021-07-10"/>
    <s v="Juan Carlos Valencia Salazar"/>
    <x v="16"/>
    <s v="portal sur"/>
    <x v="1"/>
    <n v="143"/>
    <n v="48"/>
    <n v="19"/>
    <n v="19"/>
    <n v="20"/>
    <n v="2"/>
    <n v="210"/>
    <n v="41"/>
    <n v="0.68095238095238098"/>
    <n v="9.0476190476190474E-2"/>
    <n v="0.46341463414634149"/>
    <n v="4.878048780487805E-2"/>
    <n v="28"/>
  </r>
  <r>
    <x v="44"/>
    <s v="2021-07-10"/>
    <s v="Juan Carlos Valencia s"/>
    <x v="16"/>
    <s v="Bosa la Estación"/>
    <x v="1"/>
    <n v="183"/>
    <n v="88"/>
    <n v="26"/>
    <n v="18"/>
    <n v="3"/>
    <n v="2"/>
    <n v="297"/>
    <n v="23"/>
    <n v="0.61616161616161613"/>
    <n v="8.7542087542087546E-2"/>
    <n v="0.78260869565217395"/>
    <n v="8.6956521739130432E-2"/>
    <n v="28"/>
  </r>
  <r>
    <x v="44"/>
    <s v="2021-07-10"/>
    <s v="Juan Carlos Valencia s"/>
    <x v="16"/>
    <s v="Bosa Centro"/>
    <x v="2"/>
    <n v="327"/>
    <n v="107"/>
    <n v="14"/>
    <n v="43"/>
    <n v="17"/>
    <n v="2"/>
    <n v="448"/>
    <n v="62"/>
    <n v="0.7299107142857143"/>
    <n v="3.125E-2"/>
    <n v="0.69354838709677424"/>
    <n v="3.2258064516129031E-2"/>
    <n v="28"/>
  </r>
  <r>
    <x v="44"/>
    <s v="2021-07-10"/>
    <s v="Mileidy Araque"/>
    <x v="10"/>
    <s v="Olaya"/>
    <x v="1"/>
    <n v="85"/>
    <n v="12"/>
    <n v="12"/>
    <n v="9"/>
    <n v="10"/>
    <n v="3"/>
    <n v="109"/>
    <n v="22"/>
    <n v="0.77981651376146788"/>
    <n v="0.11009174311926606"/>
    <n v="0.40909090909090912"/>
    <n v="0.13636363636363635"/>
    <n v="28"/>
  </r>
  <r>
    <x v="45"/>
    <s v="2021-07-12"/>
    <s v="Juan Carlos Valencia s"/>
    <x v="6"/>
    <s v="Plaza Fontibon"/>
    <x v="0"/>
    <n v="161"/>
    <n v="47"/>
    <n v="4"/>
    <n v="24"/>
    <n v="16"/>
    <n v="3"/>
    <n v="212"/>
    <n v="43"/>
    <n v="0.75943396226415094"/>
    <n v="1.8867924528301886E-2"/>
    <n v="0.55813953488372092"/>
    <n v="6.9767441860465115E-2"/>
    <n v="29"/>
  </r>
  <r>
    <x v="45"/>
    <s v="2021-07-12"/>
    <s v="Juan Carlos Valencia Salazar"/>
    <x v="6"/>
    <s v="Fontibón centro"/>
    <x v="1"/>
    <n v="317"/>
    <n v="64"/>
    <n v="2"/>
    <n v="65"/>
    <n v="68"/>
    <n v="1"/>
    <n v="383"/>
    <n v="134"/>
    <n v="0.82767624020887731"/>
    <n v="5.2219321148825066E-3"/>
    <n v="0.48507462686567165"/>
    <n v="7.462686567164179E-3"/>
    <n v="29"/>
  </r>
  <r>
    <x v="45"/>
    <s v="2021-07-12"/>
    <s v="Juan Carlos Valencia Salazar"/>
    <x v="6"/>
    <s v="Fontibón Centro"/>
    <x v="1"/>
    <n v="102"/>
    <n v="40"/>
    <n v="11"/>
    <n v="10"/>
    <n v="8"/>
    <n v="0"/>
    <n v="153"/>
    <n v="18"/>
    <n v="0.66666666666666663"/>
    <n v="7.1895424836601302E-2"/>
    <n v="0.55555555555555558"/>
    <n v="0"/>
    <n v="29"/>
  </r>
  <r>
    <x v="45"/>
    <s v="2021-07-12"/>
    <s v="Hernán Darío Vargas Galván"/>
    <x v="7"/>
    <s v="Centro"/>
    <x v="1"/>
    <n v="125"/>
    <n v="28"/>
    <n v="3"/>
    <n v="1"/>
    <n v="2"/>
    <n v="0"/>
    <n v="156"/>
    <n v="3"/>
    <n v="0.80128205128205132"/>
    <n v="1.9230769230769232E-2"/>
    <n v="0.33333333333333331"/>
    <n v="0"/>
    <n v="29"/>
  </r>
  <r>
    <x v="45"/>
    <s v="2021-07-12"/>
    <s v="Hernán Darío Vargas Galván"/>
    <x v="7"/>
    <s v="Centro"/>
    <x v="1"/>
    <n v="73"/>
    <n v="19"/>
    <n v="1"/>
    <n v="25"/>
    <n v="18"/>
    <n v="1"/>
    <n v="93"/>
    <n v="44"/>
    <n v="0.78494623655913975"/>
    <n v="1.0752688172043012E-2"/>
    <n v="0.56818181818181823"/>
    <n v="2.2727272727272728E-2"/>
    <n v="29"/>
  </r>
  <r>
    <x v="45"/>
    <s v="2021-07-12"/>
    <s v="Hernán Darío Vargas Galván"/>
    <x v="7"/>
    <s v="Centro"/>
    <x v="2"/>
    <n v="373"/>
    <n v="85"/>
    <n v="4"/>
    <n v="38"/>
    <n v="28"/>
    <n v="2"/>
    <n v="462"/>
    <n v="68"/>
    <n v="0.80735930735930739"/>
    <n v="8.658008658008658E-3"/>
    <n v="0.55882352941176472"/>
    <n v="2.9411764705882353E-2"/>
    <n v="29"/>
  </r>
  <r>
    <x v="46"/>
    <s v="2021-07-13"/>
    <s v="Pedro Bernal Meauri"/>
    <x v="18"/>
    <s v="San Carlos"/>
    <x v="0"/>
    <n v="127"/>
    <n v="30"/>
    <n v="6"/>
    <n v="4"/>
    <n v="3"/>
    <n v="1"/>
    <n v="163"/>
    <n v="8"/>
    <n v="0.77914110429447858"/>
    <n v="3.6809815950920248E-2"/>
    <n v="0.5"/>
    <n v="0.125"/>
    <n v="29"/>
  </r>
  <r>
    <x v="46"/>
    <s v="2021-07-13"/>
    <s v="Pedro Bernal Meauri"/>
    <x v="18"/>
    <s v="Santa Lucía"/>
    <x v="1"/>
    <n v="136"/>
    <n v="24"/>
    <n v="7"/>
    <n v="10"/>
    <n v="4"/>
    <n v="0"/>
    <n v="167"/>
    <n v="14"/>
    <n v="0.81437125748502992"/>
    <n v="4.1916167664670656E-2"/>
    <n v="0.7142857142857143"/>
    <n v="0"/>
    <n v="29"/>
  </r>
  <r>
    <x v="46"/>
    <s v="2021-07-13"/>
    <s v="Pedro Bernal Meauri"/>
    <x v="18"/>
    <s v="Ciudad Tunal"/>
    <x v="2"/>
    <n v="266"/>
    <n v="53"/>
    <n v="6"/>
    <n v="24"/>
    <n v="15"/>
    <n v="1"/>
    <n v="325"/>
    <n v="40"/>
    <n v="0.81846153846153846"/>
    <n v="1.8461538461538463E-2"/>
    <n v="0.6"/>
    <n v="2.5000000000000001E-2"/>
    <n v="29"/>
  </r>
  <r>
    <x v="46"/>
    <s v="2021-07-13"/>
    <s v="Juan Carlos Valencia Salazar"/>
    <x v="5"/>
    <s v="Egipto"/>
    <x v="0"/>
    <n v="38"/>
    <n v="20"/>
    <n v="2"/>
    <n v="0"/>
    <n v="4"/>
    <n v="0"/>
    <n v="60"/>
    <n v="4"/>
    <n v="0.6333333333333333"/>
    <n v="3.3333333333333333E-2"/>
    <n v="0"/>
    <n v="0"/>
    <n v="29"/>
  </r>
  <r>
    <x v="46"/>
    <s v="2021-07-13"/>
    <s v="Juan Carlos Valencia Salazar"/>
    <x v="5"/>
    <s v="Centro  Plaza Bolívar"/>
    <x v="3"/>
    <n v="90"/>
    <n v="52"/>
    <n v="10"/>
    <n v="19"/>
    <n v="17"/>
    <n v="3"/>
    <n v="152"/>
    <n v="39"/>
    <n v="0.59210526315789469"/>
    <n v="6.5789473684210523E-2"/>
    <n v="0.48717948717948717"/>
    <n v="7.6923076923076927E-2"/>
    <n v="29"/>
  </r>
  <r>
    <x v="46"/>
    <s v="2021-07-13"/>
    <s v="Juan Carlos Valencia Salazar"/>
    <x v="5"/>
    <s v="nieves"/>
    <x v="1"/>
    <n v="286"/>
    <n v="144"/>
    <n v="14"/>
    <n v="23"/>
    <n v="22"/>
    <n v="1"/>
    <n v="444"/>
    <n v="46"/>
    <n v="0.64414414414414412"/>
    <n v="3.1531531531531529E-2"/>
    <n v="0.5"/>
    <n v="2.1739130434782608E-2"/>
    <n v="29"/>
  </r>
  <r>
    <x v="46"/>
    <s v="2021-07-13"/>
    <s v="Hernan Dario Vargas Galvan"/>
    <x v="11"/>
    <s v="PRADERA"/>
    <x v="2"/>
    <n v="329"/>
    <n v="119"/>
    <n v="5"/>
    <n v="24"/>
    <n v="23"/>
    <n v="3"/>
    <n v="453"/>
    <n v="50"/>
    <n v="0.72626931567328923"/>
    <n v="1.1037527593818985E-2"/>
    <n v="0.48"/>
    <n v="0.06"/>
    <n v="29"/>
  </r>
  <r>
    <x v="46"/>
    <s v="2021-07-13"/>
    <s v="Hernan Dario Vargas Galvan"/>
    <x v="11"/>
    <s v="PRADERA"/>
    <x v="1"/>
    <n v="164"/>
    <n v="53"/>
    <n v="7"/>
    <n v="17"/>
    <n v="11"/>
    <n v="0"/>
    <n v="224"/>
    <n v="28"/>
    <n v="0.7321428571428571"/>
    <n v="3.125E-2"/>
    <n v="0.6071428571428571"/>
    <n v="0"/>
    <n v="29"/>
  </r>
  <r>
    <x v="46"/>
    <s v="2021-07-13"/>
    <s v="Hernan Dario Vargas Galvan"/>
    <x v="11"/>
    <s v="TRINIDAD"/>
    <x v="0"/>
    <n v="61"/>
    <n v="24"/>
    <n v="5"/>
    <n v="1"/>
    <n v="0"/>
    <n v="0"/>
    <n v="90"/>
    <n v="1"/>
    <n v="0.67777777777777781"/>
    <n v="5.5555555555555552E-2"/>
    <n v="1"/>
    <n v="0"/>
    <n v="29"/>
  </r>
  <r>
    <x v="46"/>
    <s v="2021-07-13"/>
    <s v="Santiago Alejandro Arevalo Forero"/>
    <x v="15"/>
    <m/>
    <x v="1"/>
    <n v="216"/>
    <n v="93"/>
    <n v="23"/>
    <n v="55"/>
    <n v="60"/>
    <n v="23"/>
    <n v="332"/>
    <n v="138"/>
    <n v="0.6506024096385542"/>
    <n v="6.9277108433734941E-2"/>
    <n v="0.39855072463768115"/>
    <n v="0.16666666666666666"/>
    <n v="29"/>
  </r>
  <r>
    <x v="46"/>
    <s v="2021-07-13"/>
    <s v="Santiago Arevalo Forero"/>
    <x v="15"/>
    <s v="Barrio Las Nieves"/>
    <x v="1"/>
    <n v="33"/>
    <n v="66"/>
    <n v="19"/>
    <n v="7"/>
    <n v="10"/>
    <n v="2"/>
    <n v="118"/>
    <n v="19"/>
    <n v="0.27966101694915252"/>
    <n v="0.16101694915254236"/>
    <n v="0.36842105263157893"/>
    <n v="0.10526315789473684"/>
    <n v="29"/>
  </r>
  <r>
    <x v="46"/>
    <s v="2021-07-13"/>
    <s v="Santiago Arevalo Forero"/>
    <x v="15"/>
    <s v="La perseverancia"/>
    <x v="0"/>
    <n v="51"/>
    <n v="26"/>
    <n v="7"/>
    <n v="1"/>
    <n v="3"/>
    <n v="3"/>
    <n v="84"/>
    <n v="7"/>
    <n v="0.6071428571428571"/>
    <n v="8.3333333333333329E-2"/>
    <n v="0.14285714285714285"/>
    <n v="0.42857142857142855"/>
    <n v="29"/>
  </r>
  <r>
    <x v="47"/>
    <s v="2021-07-14"/>
    <s v="Juan Carlos Valencia Salazar"/>
    <x v="8"/>
    <s v="Las Ferias"/>
    <x v="0"/>
    <n v="181"/>
    <n v="40"/>
    <n v="2"/>
    <n v="4"/>
    <n v="13"/>
    <n v="1"/>
    <n v="223"/>
    <n v="18"/>
    <n v="0.81165919282511212"/>
    <n v="8.9686098654708519E-3"/>
    <n v="0.22222222222222221"/>
    <n v="5.5555555555555552E-2"/>
    <n v="29"/>
  </r>
  <r>
    <x v="47"/>
    <s v="2021-07-14"/>
    <s v="Juan Carlos Valencia Salazar"/>
    <x v="8"/>
    <s v="las Ferias"/>
    <x v="1"/>
    <n v="220"/>
    <n v="50"/>
    <n v="3"/>
    <n v="25"/>
    <n v="22"/>
    <n v="3"/>
    <n v="273"/>
    <n v="50"/>
    <n v="0.80586080586080588"/>
    <n v="1.098901098901099E-2"/>
    <n v="0.5"/>
    <n v="0.06"/>
    <n v="29"/>
  </r>
  <r>
    <x v="47"/>
    <s v="2021-07-14"/>
    <s v="Juan Carlos Valencia s"/>
    <x v="8"/>
    <s v="las ferias"/>
    <x v="1"/>
    <n v="182"/>
    <n v="29"/>
    <n v="9"/>
    <n v="6"/>
    <n v="25"/>
    <n v="2"/>
    <n v="220"/>
    <n v="33"/>
    <n v="0.82727272727272727"/>
    <n v="4.0909090909090909E-2"/>
    <n v="0.18181818181818182"/>
    <n v="6.0606060606060608E-2"/>
    <n v="29"/>
  </r>
  <r>
    <x v="47"/>
    <s v="2021-07-14"/>
    <s v="Pedro Bernal Meauri"/>
    <x v="13"/>
    <s v="Palermo"/>
    <x v="3"/>
    <n v="94"/>
    <n v="23"/>
    <n v="3"/>
    <n v="5"/>
    <n v="0"/>
    <n v="1"/>
    <n v="120"/>
    <n v="6"/>
    <n v="0.78333333333333333"/>
    <n v="2.5000000000000001E-2"/>
    <n v="0.83333333333333337"/>
    <n v="0.16666666666666666"/>
    <n v="29"/>
  </r>
  <r>
    <x v="47"/>
    <s v="2021-07-14"/>
    <s v="Pedro Bernal Meauri"/>
    <x v="13"/>
    <s v="Palermo"/>
    <x v="3"/>
    <n v="222"/>
    <n v="34"/>
    <n v="5"/>
    <n v="10"/>
    <n v="1"/>
    <n v="0"/>
    <n v="261"/>
    <n v="11"/>
    <n v="0.85057471264367812"/>
    <n v="1.9157088122605363E-2"/>
    <n v="0.90909090909090906"/>
    <n v="0"/>
    <n v="29"/>
  </r>
  <r>
    <x v="47"/>
    <s v="2021-07-14"/>
    <s v="Pedro Bernal Meauri"/>
    <x v="13"/>
    <s v="Galerías"/>
    <x v="2"/>
    <n v="195"/>
    <n v="35"/>
    <n v="1"/>
    <n v="27"/>
    <n v="16"/>
    <n v="5"/>
    <n v="231"/>
    <n v="48"/>
    <n v="0.8441558441558441"/>
    <n v="4.329004329004329E-3"/>
    <n v="0.5625"/>
    <n v="0.10416666666666667"/>
    <n v="29"/>
  </r>
  <r>
    <x v="48"/>
    <s v="2021-07-15"/>
    <s v="Pedro Bernal Meauri"/>
    <x v="7"/>
    <s v="Suba Centro"/>
    <x v="1"/>
    <n v="145"/>
    <n v="27"/>
    <n v="12"/>
    <n v="15"/>
    <n v="29"/>
    <n v="3"/>
    <n v="184"/>
    <n v="47"/>
    <n v="0.78804347826086951"/>
    <n v="6.5217391304347824E-2"/>
    <n v="0.31914893617021278"/>
    <n v="6.3829787234042548E-2"/>
    <n v="29"/>
  </r>
  <r>
    <x v="48"/>
    <s v="2021-07-15"/>
    <s v="Pedro Bernal Meauri"/>
    <x v="7"/>
    <s v="Suba Centro"/>
    <x v="2"/>
    <n v="122"/>
    <n v="56"/>
    <n v="7"/>
    <n v="30"/>
    <n v="65"/>
    <n v="5"/>
    <n v="185"/>
    <n v="100"/>
    <n v="0.6594594594594595"/>
    <n v="3.783783783783784E-2"/>
    <n v="0.3"/>
    <n v="0.05"/>
    <n v="29"/>
  </r>
  <r>
    <x v="48"/>
    <s v="2021-07-15"/>
    <s v="Pedro Bernal Meauri"/>
    <x v="7"/>
    <s v="Suba Centro"/>
    <x v="3"/>
    <n v="61"/>
    <n v="13"/>
    <n v="5"/>
    <n v="0"/>
    <n v="1"/>
    <n v="0"/>
    <n v="79"/>
    <n v="1"/>
    <n v="0.77215189873417722"/>
    <n v="6.3291139240506333E-2"/>
    <n v="0"/>
    <n v="0"/>
    <n v="29"/>
  </r>
  <r>
    <x v="48"/>
    <s v="2021-07-15"/>
    <s v="Juan Carlos Rozo Pérez"/>
    <x v="2"/>
    <s v="Ensueño"/>
    <x v="2"/>
    <n v="244"/>
    <n v="53"/>
    <n v="4"/>
    <n v="25"/>
    <n v="23"/>
    <n v="2"/>
    <n v="301"/>
    <n v="50"/>
    <n v="0.81063122923588038"/>
    <n v="1.3289036544850499E-2"/>
    <n v="0.5"/>
    <n v="0.04"/>
    <n v="29"/>
  </r>
  <r>
    <x v="48"/>
    <s v="2021-07-15"/>
    <s v="Juan Carlos Rozo Pérez"/>
    <x v="2"/>
    <s v="Perdomo"/>
    <x v="1"/>
    <n v="230"/>
    <n v="17"/>
    <n v="18"/>
    <n v="6"/>
    <n v="20"/>
    <n v="7"/>
    <n v="265"/>
    <n v="33"/>
    <n v="0.86792452830188682"/>
    <n v="6.7924528301886791E-2"/>
    <n v="0.18181818181818182"/>
    <n v="0.21212121212121213"/>
    <n v="29"/>
  </r>
  <r>
    <x v="48"/>
    <s v="2021-07-15"/>
    <s v="Juan Carlos Rozo Pérez"/>
    <x v="2"/>
    <s v="Candelaria la nueva"/>
    <x v="0"/>
    <n v="158"/>
    <n v="21"/>
    <n v="7"/>
    <n v="17"/>
    <n v="41"/>
    <n v="7"/>
    <n v="186"/>
    <n v="65"/>
    <n v="0.84946236559139787"/>
    <n v="3.7634408602150539E-2"/>
    <n v="0.26153846153846155"/>
    <n v="0.1076923076923077"/>
    <n v="29"/>
  </r>
  <r>
    <x v="49"/>
    <s v="2021-07-16"/>
    <s v="Pedro Bernal Meauri"/>
    <x v="4"/>
    <s v="Avenida Chile"/>
    <x v="2"/>
    <n v="176"/>
    <n v="10"/>
    <n v="2"/>
    <n v="18"/>
    <n v="11"/>
    <n v="0"/>
    <n v="188"/>
    <n v="29"/>
    <n v="0.93617021276595747"/>
    <n v="1.0638297872340425E-2"/>
    <n v="0.62068965517241381"/>
    <n v="0"/>
    <n v="29"/>
  </r>
  <r>
    <x v="49"/>
    <s v="2021-07-16"/>
    <s v="Pedro Bernal Meauri"/>
    <x v="4"/>
    <s v="Chicó"/>
    <x v="1"/>
    <n v="186"/>
    <n v="34"/>
    <n v="4"/>
    <n v="12"/>
    <n v="8"/>
    <n v="0"/>
    <n v="224"/>
    <n v="20"/>
    <n v="0.8303571428571429"/>
    <n v="1.7857142857142856E-2"/>
    <n v="0.6"/>
    <n v="0"/>
    <n v="29"/>
  </r>
  <r>
    <x v="49"/>
    <s v="2021-07-16"/>
    <s v="Pedro Bernal Meauri"/>
    <x v="4"/>
    <s v="Chapinero"/>
    <x v="3"/>
    <n v="226"/>
    <n v="31"/>
    <n v="12"/>
    <n v="29"/>
    <n v="19"/>
    <n v="3"/>
    <n v="269"/>
    <n v="51"/>
    <n v="0.8401486988847584"/>
    <n v="4.4609665427509292E-2"/>
    <n v="0.56862745098039214"/>
    <n v="5.8823529411764705E-2"/>
    <n v="29"/>
  </r>
  <r>
    <x v="49"/>
    <s v="2021-07-16"/>
    <s v="Juan Carlos Valencia s"/>
    <x v="11"/>
    <s v="Pradera"/>
    <x v="1"/>
    <n v="120"/>
    <n v="38"/>
    <n v="4"/>
    <n v="13"/>
    <n v="10"/>
    <n v="3"/>
    <n v="162"/>
    <n v="26"/>
    <n v="0.7407407407407407"/>
    <n v="2.4691358024691357E-2"/>
    <n v="0.5"/>
    <n v="0.11538461538461539"/>
    <n v="29"/>
  </r>
  <r>
    <x v="49"/>
    <s v="2021-07-16"/>
    <s v="Juan Carlos Valencia s"/>
    <x v="11"/>
    <s v="Pradera"/>
    <x v="2"/>
    <n v="163"/>
    <n v="21"/>
    <n v="9"/>
    <n v="6"/>
    <n v="12"/>
    <n v="2"/>
    <n v="193"/>
    <n v="20"/>
    <n v="0.84455958549222798"/>
    <n v="4.6632124352331605E-2"/>
    <n v="0.3"/>
    <n v="0.1"/>
    <n v="29"/>
  </r>
  <r>
    <x v="49"/>
    <s v="2021-07-16"/>
    <s v="Juan Carlos Valencia s"/>
    <x v="11"/>
    <s v="Trinidad Galan"/>
    <x v="0"/>
    <n v="137"/>
    <n v="33"/>
    <n v="3"/>
    <n v="4"/>
    <n v="1"/>
    <n v="1"/>
    <n v="173"/>
    <n v="6"/>
    <n v="0.79190751445086704"/>
    <n v="1.7341040462427744E-2"/>
    <n v="0.66666666666666663"/>
    <n v="0.16666666666666666"/>
    <n v="29"/>
  </r>
  <r>
    <x v="50"/>
    <s v="2021-07-17"/>
    <s v="Pedro Bernal Meauri"/>
    <x v="10"/>
    <s v="Olaya"/>
    <x v="1"/>
    <n v="202"/>
    <n v="32"/>
    <n v="4"/>
    <n v="22"/>
    <n v="12"/>
    <n v="2"/>
    <n v="238"/>
    <n v="36"/>
    <n v="0.84873949579831931"/>
    <n v="1.680672268907563E-2"/>
    <n v="0.61111111111111116"/>
    <n v="5.5555555555555552E-2"/>
    <n v="29"/>
  </r>
  <r>
    <x v="50"/>
    <s v="2021-07-17"/>
    <s v="Pedro Bernal Meauri"/>
    <x v="10"/>
    <s v="Olaya"/>
    <x v="3"/>
    <n v="117"/>
    <n v="40"/>
    <n v="3"/>
    <n v="17"/>
    <n v="14"/>
    <n v="1"/>
    <n v="160"/>
    <n v="32"/>
    <n v="0.73124999999999996"/>
    <n v="1.8749999999999999E-2"/>
    <n v="0.53125"/>
    <n v="3.125E-2"/>
    <n v="29"/>
  </r>
  <r>
    <x v="50"/>
    <s v="2021-07-17"/>
    <s v="Pedro Bernal Meauri"/>
    <x v="10"/>
    <s v="Olaya"/>
    <x v="1"/>
    <n v="138"/>
    <n v="21"/>
    <n v="6"/>
    <n v="8"/>
    <n v="8"/>
    <n v="3"/>
    <n v="165"/>
    <n v="19"/>
    <n v="0.83636363636363631"/>
    <n v="3.6363636363636362E-2"/>
    <n v="0.42105263157894735"/>
    <n v="0.15789473684210525"/>
    <n v="29"/>
  </r>
  <r>
    <x v="50"/>
    <s v="2021-07-17"/>
    <s v="Santiago Alejandro Arevalo Forero"/>
    <x v="17"/>
    <s v="Ciudad de Kennedy"/>
    <x v="1"/>
    <n v="117"/>
    <n v="31"/>
    <n v="6"/>
    <n v="13"/>
    <n v="9"/>
    <n v="2"/>
    <n v="154"/>
    <n v="24"/>
    <n v="0.75974025974025972"/>
    <n v="3.896103896103896E-2"/>
    <n v="0.54166666666666663"/>
    <n v="8.3333333333333329E-2"/>
    <n v="29"/>
  </r>
  <r>
    <x v="50"/>
    <s v="2021-07-17"/>
    <s v="Santiago Arevalo Forero"/>
    <x v="17"/>
    <s v="Ciudad de kennedy"/>
    <x v="1"/>
    <n v="312"/>
    <n v="46"/>
    <n v="6"/>
    <n v="21"/>
    <n v="16"/>
    <n v="3"/>
    <n v="364"/>
    <n v="40"/>
    <n v="0.8571428571428571"/>
    <n v="1.6483516483516484E-2"/>
    <n v="0.52500000000000002"/>
    <n v="7.4999999999999997E-2"/>
    <n v="29"/>
  </r>
  <r>
    <x v="50"/>
    <s v="2021-07-17"/>
    <s v="Santiago Arevalo Forero"/>
    <x v="17"/>
    <s v="Ciudad de Kennedy"/>
    <x v="1"/>
    <n v="69"/>
    <n v="41"/>
    <n v="6"/>
    <n v="22"/>
    <n v="48"/>
    <n v="6"/>
    <n v="116"/>
    <n v="76"/>
    <n v="0.59482758620689657"/>
    <n v="5.1724137931034482E-2"/>
    <n v="0.28947368421052633"/>
    <n v="7.8947368421052627E-2"/>
    <n v="29"/>
  </r>
  <r>
    <x v="51"/>
    <s v="2021-07-19"/>
    <s v="Pedro Bernal Meauri"/>
    <x v="4"/>
    <s v="Lourdes"/>
    <x v="3"/>
    <n v="102"/>
    <n v="59"/>
    <n v="7"/>
    <n v="20"/>
    <n v="11"/>
    <n v="0"/>
    <n v="168"/>
    <n v="31"/>
    <n v="0.6071428571428571"/>
    <n v="4.1666666666666664E-2"/>
    <n v="0.64516129032258063"/>
    <n v="0"/>
    <n v="30"/>
  </r>
  <r>
    <x v="51"/>
    <s v="2021-07-19"/>
    <s v="Pedro Bernal Meauri"/>
    <x v="4"/>
    <s v="Chicó"/>
    <x v="1"/>
    <n v="82"/>
    <n v="39"/>
    <n v="8"/>
    <n v="9"/>
    <n v="12"/>
    <n v="0"/>
    <n v="129"/>
    <n v="21"/>
    <n v="0.63565891472868219"/>
    <n v="6.2015503875968991E-2"/>
    <n v="0.42857142857142855"/>
    <n v="0"/>
    <n v="30"/>
  </r>
  <r>
    <x v="51"/>
    <s v="2021-07-19"/>
    <s v="Pedro Bernal Meauri"/>
    <x v="4"/>
    <s v="Avenida Chile"/>
    <x v="2"/>
    <n v="88"/>
    <n v="25"/>
    <n v="4"/>
    <n v="7"/>
    <n v="3"/>
    <n v="0"/>
    <n v="117"/>
    <n v="10"/>
    <n v="0.75213675213675213"/>
    <n v="3.4188034188034191E-2"/>
    <n v="0.7"/>
    <n v="0"/>
    <n v="30"/>
  </r>
  <r>
    <x v="51"/>
    <s v="2021-07-19"/>
    <s v="Hernán Darío Vargas Galván"/>
    <x v="8"/>
    <s v="Las ferias"/>
    <x v="1"/>
    <n v="349"/>
    <n v="69"/>
    <n v="6"/>
    <n v="32"/>
    <n v="29"/>
    <n v="7"/>
    <n v="424"/>
    <n v="68"/>
    <n v="0.82311320754716977"/>
    <n v="1.4150943396226415E-2"/>
    <n v="0.47058823529411764"/>
    <n v="0.10294117647058823"/>
    <n v="30"/>
  </r>
  <r>
    <x v="51"/>
    <s v="2021-07-19"/>
    <s v="Hernán Darío Vargas Galván"/>
    <x v="8"/>
    <s v="Las ferias"/>
    <x v="1"/>
    <n v="170"/>
    <n v="35"/>
    <n v="3"/>
    <n v="6"/>
    <n v="0"/>
    <n v="0"/>
    <n v="208"/>
    <n v="6"/>
    <n v="0.81730769230769229"/>
    <n v="1.4423076923076924E-2"/>
    <n v="1"/>
    <n v="0"/>
    <n v="30"/>
  </r>
  <r>
    <x v="51"/>
    <s v="2021-07-19"/>
    <s v="Juan Carlos Valencia Salazar"/>
    <x v="0"/>
    <s v="Santa librada"/>
    <x v="0"/>
    <n v="137"/>
    <n v="40"/>
    <n v="15"/>
    <n v="9"/>
    <n v="23"/>
    <n v="4"/>
    <n v="192"/>
    <n v="36"/>
    <n v="0.71354166666666663"/>
    <n v="7.8125E-2"/>
    <n v="0.25"/>
    <n v="0.1111111111111111"/>
    <n v="30"/>
  </r>
  <r>
    <x v="51"/>
    <s v="2021-07-19"/>
    <s v="Juan Carlos Valencia Salazar"/>
    <x v="0"/>
    <s v="Santa librada"/>
    <x v="1"/>
    <n v="120"/>
    <n v="55"/>
    <n v="15"/>
    <n v="12"/>
    <n v="29"/>
    <n v="4"/>
    <n v="190"/>
    <n v="45"/>
    <n v="0.63157894736842102"/>
    <n v="7.8947368421052627E-2"/>
    <n v="0.26666666666666666"/>
    <n v="8.8888888888888892E-2"/>
    <n v="30"/>
  </r>
  <r>
    <x v="51"/>
    <s v="2021-07-19"/>
    <s v="Juan Carlos Valencia s"/>
    <x v="0"/>
    <s v="Brasilia"/>
    <x v="1"/>
    <n v="229"/>
    <n v="85"/>
    <n v="17"/>
    <n v="34"/>
    <n v="35"/>
    <n v="6"/>
    <n v="331"/>
    <n v="75"/>
    <n v="0.69184290030211482"/>
    <n v="5.1359516616314202E-2"/>
    <n v="0.45333333333333331"/>
    <n v="0.08"/>
    <n v="30"/>
  </r>
  <r>
    <x v="51"/>
    <s v="2021-07-19"/>
    <s v="Hernán Darío Vargas Galván"/>
    <x v="8"/>
    <s v="Las ferias"/>
    <x v="0"/>
    <n v="141"/>
    <n v="60"/>
    <n v="8"/>
    <n v="20"/>
    <n v="38"/>
    <n v="2"/>
    <n v="209"/>
    <n v="60"/>
    <n v="0.67464114832535882"/>
    <n v="3.8277511961722487E-2"/>
    <n v="0.33333333333333331"/>
    <n v="3.3333333333333333E-2"/>
    <n v="30"/>
  </r>
  <r>
    <x v="52"/>
    <s v="2021-07-21"/>
    <s v="Pedro Bernal Meauri"/>
    <x v="14"/>
    <s v="Paloquemao"/>
    <x v="0"/>
    <n v="82"/>
    <n v="39"/>
    <n v="14"/>
    <n v="18"/>
    <n v="44"/>
    <n v="10"/>
    <n v="135"/>
    <n v="72"/>
    <n v="0.6074074074074074"/>
    <n v="0.1037037037037037"/>
    <n v="0.25"/>
    <n v="0.1388888888888889"/>
    <n v="30"/>
  </r>
  <r>
    <x v="52"/>
    <s v="2021-07-21"/>
    <s v="Pedro Bernal Meauri"/>
    <x v="14"/>
    <s v="San José"/>
    <x v="1"/>
    <n v="104"/>
    <n v="23"/>
    <n v="15"/>
    <n v="15"/>
    <n v="24"/>
    <n v="5"/>
    <n v="142"/>
    <n v="44"/>
    <n v="0.73239436619718312"/>
    <n v="0.10563380281690141"/>
    <n v="0.34090909090909088"/>
    <n v="0.11363636363636363"/>
    <n v="30"/>
  </r>
  <r>
    <x v="52"/>
    <s v="2021-07-21"/>
    <s v="Pedro Bernal Meauri"/>
    <x v="14"/>
    <s v="San Victorino"/>
    <x v="2"/>
    <n v="183"/>
    <n v="51"/>
    <n v="7"/>
    <n v="21"/>
    <n v="56"/>
    <n v="2"/>
    <n v="241"/>
    <n v="79"/>
    <n v="0.75933609958506221"/>
    <n v="2.9045643153526972E-2"/>
    <n v="0.26582278481012656"/>
    <n v="2.5316455696202531E-2"/>
    <n v="30"/>
  </r>
  <r>
    <x v="52"/>
    <s v="2021-07-21"/>
    <s v="Juan Carlos Valencia Salazar"/>
    <x v="9"/>
    <s v="Restrepo"/>
    <x v="0"/>
    <n v="178"/>
    <n v="38"/>
    <n v="1"/>
    <n v="10"/>
    <n v="21"/>
    <n v="0"/>
    <n v="217"/>
    <n v="31"/>
    <n v="0.82027649769585254"/>
    <n v="4.608294930875576E-3"/>
    <n v="0.32258064516129031"/>
    <n v="0"/>
    <n v="30"/>
  </r>
  <r>
    <x v="52"/>
    <s v="2021-07-21"/>
    <s v="Juan Carlos Valencia Salazar"/>
    <x v="9"/>
    <s v="Restrepo"/>
    <x v="1"/>
    <n v="224"/>
    <n v="40"/>
    <n v="4"/>
    <n v="5"/>
    <n v="4"/>
    <n v="2"/>
    <n v="268"/>
    <n v="11"/>
    <n v="0.83582089552238803"/>
    <n v="1.4925373134328358E-2"/>
    <n v="0.45454545454545453"/>
    <n v="0.18181818181818182"/>
    <n v="30"/>
  </r>
  <r>
    <x v="52"/>
    <s v="2021-07-21"/>
    <s v="Juan Carlos Valencia Salazar"/>
    <x v="9"/>
    <s v="la Valvanera"/>
    <x v="2"/>
    <n v="176"/>
    <n v="54"/>
    <n v="22"/>
    <n v="2"/>
    <n v="8"/>
    <n v="1"/>
    <n v="252"/>
    <n v="11"/>
    <n v="0.69841269841269837"/>
    <n v="8.7301587301587297E-2"/>
    <n v="0.18181818181818182"/>
    <n v="9.0909090909090912E-2"/>
    <n v="30"/>
  </r>
  <r>
    <x v="52"/>
    <s v="2021-07-21"/>
    <s v="Hernán Darío Vargas Galván"/>
    <x v="1"/>
    <s v="20 de julio"/>
    <x v="1"/>
    <n v="70"/>
    <n v="19"/>
    <n v="1"/>
    <n v="21"/>
    <n v="17"/>
    <n v="18"/>
    <n v="90"/>
    <n v="56"/>
    <n v="0.77777777777777779"/>
    <n v="1.1111111111111112E-2"/>
    <n v="0.375"/>
    <n v="0.32142857142857145"/>
    <n v="30"/>
  </r>
  <r>
    <x v="52"/>
    <s v="2021-07-21"/>
    <s v="Hernán Darío Vargas Galván"/>
    <x v="1"/>
    <s v="20 de julio"/>
    <x v="0"/>
    <n v="109"/>
    <n v="46"/>
    <n v="2"/>
    <n v="38"/>
    <n v="61"/>
    <n v="8"/>
    <n v="157"/>
    <n v="107"/>
    <n v="0.69426751592356684"/>
    <n v="1.2738853503184714E-2"/>
    <n v="0.35514018691588783"/>
    <n v="7.476635514018691E-2"/>
    <n v="30"/>
  </r>
  <r>
    <x v="52"/>
    <s v="2021-07-21"/>
    <s v="Hernán Darío Vargas Galván"/>
    <x v="1"/>
    <s v="20 de julio"/>
    <x v="2"/>
    <n v="78"/>
    <n v="26"/>
    <n v="0"/>
    <n v="8"/>
    <n v="9"/>
    <n v="4"/>
    <n v="104"/>
    <n v="21"/>
    <n v="0.75"/>
    <n v="0"/>
    <n v="0.38095238095238093"/>
    <n v="0.19047619047619047"/>
    <n v="30"/>
  </r>
  <r>
    <x v="53"/>
    <s v="2021-07-22"/>
    <s v="Hernán Darío Vargas Galván"/>
    <x v="17"/>
    <s v="Centro"/>
    <x v="2"/>
    <n v="113"/>
    <n v="45"/>
    <n v="3"/>
    <n v="23"/>
    <n v="26"/>
    <n v="1"/>
    <n v="161"/>
    <n v="50"/>
    <n v="0.70186335403726707"/>
    <n v="1.8633540372670808E-2"/>
    <n v="0.46"/>
    <n v="0.02"/>
    <n v="30"/>
  </r>
  <r>
    <x v="53"/>
    <s v="2021-07-22"/>
    <s v="Hernán Darío Vargas Galván"/>
    <x v="17"/>
    <s v="Centro"/>
    <x v="1"/>
    <n v="96"/>
    <n v="36"/>
    <n v="6"/>
    <n v="37"/>
    <n v="50"/>
    <n v="6"/>
    <n v="138"/>
    <n v="93"/>
    <n v="0.69565217391304346"/>
    <n v="4.3478260869565216E-2"/>
    <n v="0.39784946236559138"/>
    <n v="6.4516129032258063E-2"/>
    <n v="30"/>
  </r>
  <r>
    <x v="53"/>
    <s v="2021-07-22"/>
    <s v="Hernán Darío Vargas Galván"/>
    <x v="17"/>
    <s v="Centro"/>
    <x v="1"/>
    <n v="101"/>
    <n v="34"/>
    <n v="11"/>
    <n v="24"/>
    <n v="16"/>
    <n v="2"/>
    <n v="146"/>
    <n v="42"/>
    <n v="0.69178082191780821"/>
    <n v="7.5342465753424653E-2"/>
    <n v="0.5714285714285714"/>
    <n v="4.7619047619047616E-2"/>
    <n v="30"/>
  </r>
  <r>
    <x v="54"/>
    <s v="2021-07-23"/>
    <s v="Pedro Bernal Meauri"/>
    <x v="4"/>
    <s v="Lourdes"/>
    <x v="3"/>
    <n v="130"/>
    <n v="51"/>
    <n v="7"/>
    <n v="43"/>
    <n v="8"/>
    <n v="0"/>
    <n v="188"/>
    <n v="51"/>
    <n v="0.69148936170212771"/>
    <n v="3.7234042553191488E-2"/>
    <n v="0.84313725490196079"/>
    <n v="0"/>
    <n v="30"/>
  </r>
  <r>
    <x v="54"/>
    <s v="2021-07-23"/>
    <s v="Pedro Bernal Meauri"/>
    <x v="4"/>
    <s v="Chicó"/>
    <x v="1"/>
    <n v="265"/>
    <n v="57"/>
    <n v="9"/>
    <n v="31"/>
    <n v="10"/>
    <n v="0"/>
    <n v="331"/>
    <n v="41"/>
    <n v="0.80060422960725075"/>
    <n v="2.7190332326283987E-2"/>
    <n v="0.75609756097560976"/>
    <n v="0"/>
    <n v="30"/>
  </r>
  <r>
    <x v="54"/>
    <s v="2021-07-23"/>
    <s v="Pedro Bernal Meauri"/>
    <x v="4"/>
    <s v="Avenida Chile"/>
    <x v="2"/>
    <n v="149"/>
    <n v="42"/>
    <n v="6"/>
    <n v="9"/>
    <n v="2"/>
    <n v="0"/>
    <n v="197"/>
    <n v="11"/>
    <n v="0.75634517766497467"/>
    <n v="3.0456852791878174E-2"/>
    <n v="0.81818181818181823"/>
    <n v="0"/>
    <n v="30"/>
  </r>
  <r>
    <x v="54"/>
    <s v="2021-07-23"/>
    <s v="Juan Carlos Valencia Salazar"/>
    <x v="10"/>
    <s v="OLAYA"/>
    <x v="1"/>
    <n v="183"/>
    <n v="49"/>
    <n v="12"/>
    <n v="11"/>
    <n v="13"/>
    <n v="2"/>
    <n v="244"/>
    <n v="26"/>
    <n v="0.75"/>
    <n v="4.9180327868852458E-2"/>
    <n v="0.42307692307692307"/>
    <n v="7.6923076923076927E-2"/>
    <n v="30"/>
  </r>
  <r>
    <x v="54"/>
    <s v="2021-07-23"/>
    <s v="Juan Carlos Valencia s"/>
    <x v="10"/>
    <s v="OLAYA"/>
    <x v="1"/>
    <n v="313"/>
    <n v="62"/>
    <n v="4"/>
    <n v="9"/>
    <n v="22"/>
    <n v="3"/>
    <n v="379"/>
    <n v="34"/>
    <n v="0.82585751978891819"/>
    <n v="1.0554089709762533E-2"/>
    <n v="0.26470588235294118"/>
    <n v="8.8235294117647065E-2"/>
    <n v="30"/>
  </r>
  <r>
    <x v="54"/>
    <s v="2021-07-23"/>
    <s v="Juan Carlos Valencia s"/>
    <x v="10"/>
    <s v="CENTENARIO"/>
    <x v="1"/>
    <n v="240"/>
    <n v="229"/>
    <n v="137"/>
    <n v="12"/>
    <n v="28"/>
    <n v="8"/>
    <n v="606"/>
    <n v="48"/>
    <n v="0.39603960396039606"/>
    <n v="0.22607260726072606"/>
    <n v="0.25"/>
    <n v="0.16666666666666666"/>
    <n v="30"/>
  </r>
  <r>
    <x v="55"/>
    <s v="2021-07-24"/>
    <s v="Pedro Bernal Meauri"/>
    <x v="3"/>
    <s v="Chicó"/>
    <x v="1"/>
    <n v="107"/>
    <n v="24"/>
    <n v="7"/>
    <n v="3"/>
    <n v="4"/>
    <n v="0"/>
    <n v="138"/>
    <n v="7"/>
    <n v="0.77536231884057971"/>
    <n v="5.0724637681159424E-2"/>
    <n v="0.42857142857142855"/>
    <n v="0"/>
    <n v="30"/>
  </r>
  <r>
    <x v="55"/>
    <s v="2021-07-24"/>
    <s v="Pedro Bernal Meauri"/>
    <x v="3"/>
    <s v="Multicentro"/>
    <x v="1"/>
    <n v="161"/>
    <n v="34"/>
    <n v="15"/>
    <n v="7"/>
    <n v="7"/>
    <n v="1"/>
    <n v="210"/>
    <n v="15"/>
    <n v="0.76666666666666672"/>
    <n v="7.1428571428571425E-2"/>
    <n v="0.46666666666666667"/>
    <n v="6.6666666666666666E-2"/>
    <n v="30"/>
  </r>
  <r>
    <x v="55"/>
    <s v="2021-07-24"/>
    <s v="Pedro Bernal Meauri"/>
    <x v="3"/>
    <s v="Multicentro"/>
    <x v="2"/>
    <n v="238"/>
    <n v="67"/>
    <n v="4"/>
    <n v="14"/>
    <n v="5"/>
    <n v="0"/>
    <n v="309"/>
    <n v="19"/>
    <n v="0.77022653721682843"/>
    <n v="1.2944983818770227E-2"/>
    <n v="0.73684210526315785"/>
    <n v="0"/>
    <n v="30"/>
  </r>
  <r>
    <x v="56"/>
    <s v="2021-07-28"/>
    <s v="Hernán Darío Vargas Galván"/>
    <x v="8"/>
    <s v="Las ferias"/>
    <x v="1"/>
    <n v="58"/>
    <n v="14"/>
    <n v="2"/>
    <n v="4"/>
    <n v="9"/>
    <n v="3"/>
    <n v="74"/>
    <n v="16"/>
    <n v="0.78378378378378377"/>
    <n v="2.7027027027027029E-2"/>
    <n v="0.25"/>
    <n v="0.1875"/>
    <n v="31"/>
  </r>
  <r>
    <x v="56"/>
    <s v="2021-07-28"/>
    <s v="Hernán Darío Vargas Galván"/>
    <x v="8"/>
    <s v="Las ferias"/>
    <x v="0"/>
    <n v="29"/>
    <n v="18"/>
    <n v="13"/>
    <n v="9"/>
    <n v="39"/>
    <n v="7"/>
    <n v="60"/>
    <n v="55"/>
    <n v="0.48333333333333334"/>
    <n v="0.21666666666666667"/>
    <n v="0.16363636363636364"/>
    <n v="0.12727272727272726"/>
    <n v="31"/>
  </r>
  <r>
    <x v="56"/>
    <s v="2021-07-28"/>
    <s v="Juan Carlos Valencia Salazar"/>
    <x v="15"/>
    <s v="La perseverancia"/>
    <x v="0"/>
    <n v="23"/>
    <n v="9"/>
    <n v="3"/>
    <n v="0"/>
    <n v="0"/>
    <n v="0"/>
    <n v="35"/>
    <n v="0"/>
    <n v="0.65714285714285714"/>
    <n v="8.5714285714285715E-2"/>
    <n v="0"/>
    <n v="0"/>
    <n v="31"/>
  </r>
  <r>
    <x v="56"/>
    <s v="2021-07-28"/>
    <s v="Juan Carlos Valencia Salazar"/>
    <x v="15"/>
    <s v="Las nieves"/>
    <x v="2"/>
    <n v="67"/>
    <n v="35"/>
    <n v="3"/>
    <n v="23"/>
    <n v="14"/>
    <n v="2"/>
    <n v="105"/>
    <n v="39"/>
    <n v="0.63809523809523805"/>
    <n v="2.8571428571428571E-2"/>
    <n v="0.58974358974358976"/>
    <n v="5.128205128205128E-2"/>
    <n v="31"/>
  </r>
  <r>
    <x v="56"/>
    <s v="2021-07-28"/>
    <s v="Juan Carlos Valencia Salazar"/>
    <x v="15"/>
    <s v="LAS NIEVES"/>
    <x v="1"/>
    <n v="164"/>
    <n v="101"/>
    <n v="6"/>
    <n v="67"/>
    <n v="29"/>
    <n v="8"/>
    <n v="271"/>
    <n v="104"/>
    <n v="0.60516605166051662"/>
    <n v="2.2140221402214021E-2"/>
    <n v="0.64423076923076927"/>
    <n v="7.6923076923076927E-2"/>
    <n v="31"/>
  </r>
  <r>
    <x v="56"/>
    <s v="2021-07-28"/>
    <s v="santiago arevalo"/>
    <x v="5"/>
    <s v="La candelaria"/>
    <x v="0"/>
    <n v="46"/>
    <n v="33"/>
    <n v="9"/>
    <n v="1"/>
    <n v="3"/>
    <n v="0"/>
    <n v="88"/>
    <n v="4"/>
    <n v="0.52272727272727271"/>
    <n v="0.10227272727272728"/>
    <n v="0.25"/>
    <n v="0"/>
    <n v="31"/>
  </r>
  <r>
    <x v="56"/>
    <s v="2021-07-28"/>
    <s v="santiago arevalo"/>
    <x v="5"/>
    <s v="La Candelaria"/>
    <x v="1"/>
    <n v="122"/>
    <n v="91"/>
    <n v="15"/>
    <n v="16"/>
    <n v="15"/>
    <n v="2"/>
    <n v="228"/>
    <n v="33"/>
    <n v="0.53508771929824561"/>
    <n v="6.5789473684210523E-2"/>
    <n v="0.48484848484848486"/>
    <n v="6.0606060606060608E-2"/>
    <n v="31"/>
  </r>
  <r>
    <x v="56"/>
    <s v="2021-07-28"/>
    <s v="santiago arevalo"/>
    <x v="5"/>
    <s v="La Candelaria"/>
    <x v="1"/>
    <n v="246"/>
    <n v="91"/>
    <n v="20"/>
    <n v="60"/>
    <n v="32"/>
    <n v="6"/>
    <n v="357"/>
    <n v="98"/>
    <n v="0.68907563025210083"/>
    <n v="5.6022408963585436E-2"/>
    <n v="0.61224489795918369"/>
    <n v="6.1224489795918366E-2"/>
    <n v="31"/>
  </r>
  <r>
    <x v="57"/>
    <s v="2021-07-29"/>
    <s v="santiago arevalo"/>
    <x v="4"/>
    <s v="La Porciúncula"/>
    <x v="2"/>
    <n v="154"/>
    <n v="24"/>
    <n v="1"/>
    <n v="3"/>
    <n v="1"/>
    <n v="0"/>
    <n v="179"/>
    <n v="4"/>
    <n v="0.86033519553072624"/>
    <n v="5.5865921787709499E-3"/>
    <n v="0.75"/>
    <n v="0"/>
    <n v="31"/>
  </r>
  <r>
    <x v="57"/>
    <s v="2021-07-29"/>
    <s v="Juan Carlos Valencia Salazar"/>
    <x v="0"/>
    <s v="Santa Librada"/>
    <x v="1"/>
    <n v="97"/>
    <n v="19"/>
    <n v="7"/>
    <n v="8"/>
    <n v="15"/>
    <n v="0"/>
    <n v="123"/>
    <n v="23"/>
    <n v="0.78861788617886175"/>
    <n v="5.6910569105691054E-2"/>
    <n v="0.34782608695652173"/>
    <n v="0"/>
    <n v="31"/>
  </r>
  <r>
    <x v="57"/>
    <s v="2021-07-29"/>
    <s v="Juan Carlos Valencia Salazar"/>
    <x v="0"/>
    <s v="Santa Librada"/>
    <x v="0"/>
    <n v="61"/>
    <n v="25"/>
    <n v="5"/>
    <n v="14"/>
    <n v="34"/>
    <n v="7"/>
    <n v="91"/>
    <n v="55"/>
    <n v="0.67032967032967028"/>
    <n v="5.4945054945054944E-2"/>
    <n v="0.25454545454545452"/>
    <n v="0.12727272727272726"/>
    <n v="31"/>
  </r>
  <r>
    <x v="57"/>
    <s v="2021-07-29"/>
    <s v="Pedro Bernal Meauri"/>
    <x v="1"/>
    <s v="20 de Julio"/>
    <x v="1"/>
    <n v="290"/>
    <n v="43"/>
    <n v="24"/>
    <n v="40"/>
    <n v="62"/>
    <n v="12"/>
    <n v="357"/>
    <n v="114"/>
    <n v="0.8123249299719888"/>
    <n v="6.7226890756302518E-2"/>
    <n v="0.35087719298245612"/>
    <n v="0.10526315789473684"/>
    <n v="31"/>
  </r>
  <r>
    <x v="57"/>
    <s v="2021-07-29"/>
    <s v="Pedro Bernal Meauri"/>
    <x v="1"/>
    <s v="20 de Julio"/>
    <x v="0"/>
    <n v="282"/>
    <n v="26"/>
    <n v="15"/>
    <n v="81"/>
    <n v="125"/>
    <n v="11"/>
    <n v="323"/>
    <n v="217"/>
    <n v="0.87306501547987614"/>
    <n v="4.6439628482972138E-2"/>
    <n v="0.37327188940092165"/>
    <n v="5.0691244239631339E-2"/>
    <n v="31"/>
  </r>
  <r>
    <x v="57"/>
    <s v="2021-07-29"/>
    <s v="Pedro Bernal Meauri"/>
    <x v="1"/>
    <s v="20 de Julio"/>
    <x v="2"/>
    <n v="180"/>
    <n v="17"/>
    <n v="13"/>
    <n v="14"/>
    <n v="56"/>
    <n v="3"/>
    <n v="210"/>
    <n v="73"/>
    <n v="0.8571428571428571"/>
    <n v="6.1904761904761907E-2"/>
    <n v="0.19178082191780821"/>
    <n v="4.1095890410958902E-2"/>
    <n v="31"/>
  </r>
  <r>
    <x v="57"/>
    <s v="2021-07-29"/>
    <s v="Juan Carlos Valencia s"/>
    <x v="0"/>
    <s v="Santa librada"/>
    <x v="1"/>
    <n v="83"/>
    <n v="48"/>
    <n v="4"/>
    <n v="20"/>
    <n v="31"/>
    <n v="4"/>
    <n v="135"/>
    <n v="55"/>
    <n v="0.61481481481481481"/>
    <n v="2.9629629629629631E-2"/>
    <n v="0.36363636363636365"/>
    <n v="7.2727272727272724E-2"/>
    <n v="31"/>
  </r>
  <r>
    <x v="57"/>
    <s v="2021-07-29"/>
    <s v="Hernán Darío Vargas Galván técnico"/>
    <x v="5"/>
    <s v="Egipto"/>
    <x v="0"/>
    <n v="74"/>
    <n v="24"/>
    <n v="8"/>
    <n v="2"/>
    <n v="0"/>
    <n v="0"/>
    <n v="106"/>
    <n v="2"/>
    <n v="0.69811320754716977"/>
    <n v="7.5471698113207544E-2"/>
    <n v="1"/>
    <n v="0"/>
    <n v="31"/>
  </r>
  <r>
    <x v="57"/>
    <s v="2021-07-29"/>
    <s v="Hernán Darío Vargas Galván"/>
    <x v="5"/>
    <s v="Centro"/>
    <x v="1"/>
    <n v="45"/>
    <n v="11"/>
    <n v="1"/>
    <n v="18"/>
    <n v="7"/>
    <n v="2"/>
    <n v="57"/>
    <n v="27"/>
    <n v="0.78947368421052633"/>
    <n v="1.7543859649122806E-2"/>
    <n v="0.66666666666666663"/>
    <n v="7.407407407407407E-2"/>
    <n v="31"/>
  </r>
  <r>
    <x v="57"/>
    <s v="2021-07-29"/>
    <s v="santiago arevalo"/>
    <x v="4"/>
    <s v="Lourdes"/>
    <x v="1"/>
    <n v="287"/>
    <n v="42"/>
    <n v="7"/>
    <n v="26"/>
    <n v="15"/>
    <n v="1"/>
    <n v="336"/>
    <n v="42"/>
    <n v="0.85416666666666663"/>
    <n v="2.0833333333333332E-2"/>
    <n v="0.61904761904761907"/>
    <n v="2.3809523809523808E-2"/>
    <n v="31"/>
  </r>
  <r>
    <x v="57"/>
    <s v="2021-07-29"/>
    <s v="santiago arevalo"/>
    <x v="4"/>
    <s v="Concepción Norte"/>
    <x v="2"/>
    <n v="267"/>
    <n v="31"/>
    <n v="1"/>
    <n v="8"/>
    <n v="5"/>
    <n v="0"/>
    <n v="299"/>
    <n v="13"/>
    <n v="0.8929765886287625"/>
    <n v="3.3444816053511705E-3"/>
    <n v="0.61538461538461542"/>
    <n v="0"/>
    <n v="31"/>
  </r>
  <r>
    <x v="57"/>
    <s v="2021-07-29"/>
    <s v="Hernán Darío Vargas Galván"/>
    <x v="5"/>
    <s v="Centro"/>
    <x v="1"/>
    <n v="284"/>
    <n v="46"/>
    <n v="7"/>
    <n v="27"/>
    <n v="44"/>
    <n v="3"/>
    <n v="337"/>
    <n v="74"/>
    <n v="0.84272997032640951"/>
    <n v="2.0771513353115726E-2"/>
    <n v="0.36486486486486486"/>
    <n v="4.0540540540540543E-2"/>
    <n v="31"/>
  </r>
  <r>
    <x v="58"/>
    <s v="2021-07-30"/>
    <s v="Pedro Bernal Meauri"/>
    <x v="12"/>
    <s v="12 de Octubre"/>
    <x v="3"/>
    <n v="132"/>
    <n v="66"/>
    <n v="14"/>
    <n v="5"/>
    <n v="1"/>
    <n v="0"/>
    <n v="212"/>
    <n v="6"/>
    <n v="0.62264150943396224"/>
    <n v="6.6037735849056603E-2"/>
    <n v="0.83333333333333337"/>
    <n v="0"/>
    <n v="31"/>
  </r>
  <r>
    <x v="58"/>
    <s v="2021-07-30"/>
    <s v="Pedro Bernal Meauri"/>
    <x v="12"/>
    <s v="12 de Octubre"/>
    <x v="0"/>
    <n v="151"/>
    <n v="92"/>
    <n v="13"/>
    <n v="3"/>
    <n v="3"/>
    <n v="1"/>
    <n v="256"/>
    <n v="7"/>
    <n v="0.58984375"/>
    <n v="5.078125E-2"/>
    <n v="0.42857142857142855"/>
    <n v="0.14285714285714285"/>
    <n v="31"/>
  </r>
  <r>
    <x v="58"/>
    <s v="2021-07-30"/>
    <s v="Pedro Bernal Meauri"/>
    <x v="12"/>
    <s v="12 de Octubre"/>
    <x v="1"/>
    <n v="127"/>
    <n v="95"/>
    <n v="9"/>
    <n v="3"/>
    <n v="1"/>
    <n v="0"/>
    <n v="231"/>
    <n v="4"/>
    <n v="0.54978354978354982"/>
    <n v="3.896103896103896E-2"/>
    <n v="0.75"/>
    <n v="0"/>
    <n v="31"/>
  </r>
  <r>
    <x v="58"/>
    <s v="2021-07-30"/>
    <s v="Juan Carlos Valencia s"/>
    <x v="6"/>
    <s v="FONTIBON CENTRO"/>
    <x v="1"/>
    <n v="144"/>
    <n v="57"/>
    <n v="6"/>
    <n v="36"/>
    <n v="34"/>
    <n v="7"/>
    <n v="207"/>
    <n v="77"/>
    <n v="0.69565217391304346"/>
    <n v="2.8985507246376812E-2"/>
    <n v="0.46753246753246752"/>
    <n v="9.0909090909090912E-2"/>
    <n v="31"/>
  </r>
  <r>
    <x v="58"/>
    <s v="2021-07-30"/>
    <s v="Juan Carlos Valencia s"/>
    <x v="6"/>
    <s v="FONTIBON CENTRO"/>
    <x v="1"/>
    <n v="286"/>
    <n v="59"/>
    <n v="8"/>
    <n v="87"/>
    <n v="75"/>
    <n v="4"/>
    <n v="353"/>
    <n v="166"/>
    <n v="0.8101983002832861"/>
    <n v="2.2662889518413599E-2"/>
    <n v="0.52409638554216864"/>
    <n v="2.4096385542168676E-2"/>
    <n v="31"/>
  </r>
  <r>
    <x v="58"/>
    <s v="2021-07-30"/>
    <s v="Juan Carlos Valencia s"/>
    <x v="6"/>
    <s v="EL CARMEN"/>
    <x v="0"/>
    <n v="106"/>
    <n v="43"/>
    <n v="0"/>
    <n v="68"/>
    <n v="34"/>
    <n v="0"/>
    <n v="149"/>
    <n v="102"/>
    <n v="0.71140939597315433"/>
    <n v="0"/>
    <n v="0.66666666666666663"/>
    <n v="0"/>
    <n v="31"/>
  </r>
  <r>
    <x v="58"/>
    <s v="2021-07-30"/>
    <s v="Mileidy Araque Bedoya"/>
    <x v="2"/>
    <s v="Perdono"/>
    <x v="1"/>
    <n v="97"/>
    <n v="69"/>
    <n v="7"/>
    <n v="7"/>
    <n v="69"/>
    <n v="7"/>
    <n v="173"/>
    <n v="83"/>
    <n v="0.56069364161849711"/>
    <n v="4.046242774566474E-2"/>
    <n v="8.4337349397590355E-2"/>
    <n v="8.4337349397590355E-2"/>
    <n v="31"/>
  </r>
  <r>
    <x v="58"/>
    <s v="2021-07-30"/>
    <s v="Mileidy Araque Bedoya"/>
    <x v="2"/>
    <s v="Candelaria la nueva"/>
    <x v="0"/>
    <n v="120"/>
    <n v="94"/>
    <n v="12"/>
    <n v="31"/>
    <n v="50"/>
    <n v="9"/>
    <n v="226"/>
    <n v="90"/>
    <n v="0.53097345132743368"/>
    <n v="5.3097345132743362E-2"/>
    <n v="0.34444444444444444"/>
    <n v="0.1"/>
    <n v="31"/>
  </r>
  <r>
    <x v="58"/>
    <s v="2021-07-30"/>
    <s v="Mileidy Araque Bedoya"/>
    <x v="2"/>
    <s v="Candelaria"/>
    <x v="2"/>
    <n v="82"/>
    <n v="29"/>
    <n v="4"/>
    <n v="18"/>
    <n v="19"/>
    <n v="2"/>
    <n v="115"/>
    <n v="39"/>
    <n v="0.71304347826086956"/>
    <n v="3.4782608695652174E-2"/>
    <n v="0.46153846153846156"/>
    <n v="5.128205128205128E-2"/>
    <n v="31"/>
  </r>
  <r>
    <x v="59"/>
    <s v="2021-07-31"/>
    <s v="Mileidy Araque Bedoya"/>
    <x v="2"/>
    <s v="Perdono"/>
    <x v="1"/>
    <n v="97"/>
    <n v="69"/>
    <n v="7"/>
    <n v="7"/>
    <n v="69"/>
    <n v="7"/>
    <n v="173"/>
    <n v="83"/>
    <n v="0.56069364161849711"/>
    <n v="4.046242774566474E-2"/>
    <n v="8.4337349397590355E-2"/>
    <n v="8.4337349397590355E-2"/>
    <n v="31"/>
  </r>
  <r>
    <x v="59"/>
    <s v="2021-07-31"/>
    <s v="Mileidy Araque Bedoya"/>
    <x v="2"/>
    <s v="Candelaria la nueva"/>
    <x v="0"/>
    <n v="120"/>
    <n v="94"/>
    <n v="12"/>
    <n v="31"/>
    <n v="50"/>
    <n v="9"/>
    <n v="226"/>
    <n v="90"/>
    <n v="0.53097345132743368"/>
    <n v="5.3097345132743362E-2"/>
    <n v="0.34444444444444444"/>
    <n v="0.1"/>
    <n v="31"/>
  </r>
  <r>
    <x v="59"/>
    <s v="2021-07-31"/>
    <s v="Mileidy Araque Bedoya"/>
    <x v="2"/>
    <s v="Candelaria"/>
    <x v="2"/>
    <n v="82"/>
    <n v="29"/>
    <n v="4"/>
    <n v="18"/>
    <n v="19"/>
    <n v="2"/>
    <n v="115"/>
    <n v="39"/>
    <n v="0.71304347826086956"/>
    <n v="3.4782608695652174E-2"/>
    <n v="0.46153846153846156"/>
    <n v="5.128205128205128E-2"/>
    <n v="31"/>
  </r>
  <r>
    <x v="60"/>
    <s v="2021-08-03"/>
    <s v="Juan Carlos Valencia s"/>
    <x v="0"/>
    <s v="Santa librada"/>
    <x v="1"/>
    <n v="163"/>
    <n v="65"/>
    <n v="20"/>
    <n v="19"/>
    <n v="20"/>
    <n v="3"/>
    <n v="248"/>
    <n v="42"/>
    <n v="0.657258064516129"/>
    <n v="8.0645161290322578E-2"/>
    <n v="0.45238095238095238"/>
    <n v="7.1428571428571425E-2"/>
    <n v="32"/>
  </r>
  <r>
    <x v="60"/>
    <s v="2021-08-03"/>
    <s v="Juan Carlos Valencia Salazar"/>
    <x v="0"/>
    <s v="Brasilia"/>
    <x v="1"/>
    <n v="328"/>
    <n v="115"/>
    <n v="38"/>
    <n v="36"/>
    <n v="47"/>
    <n v="7"/>
    <n v="481"/>
    <n v="90"/>
    <n v="0.68191268191268195"/>
    <n v="7.9002079002079006E-2"/>
    <n v="0.4"/>
    <n v="7.7777777777777779E-2"/>
    <n v="32"/>
  </r>
  <r>
    <x v="60"/>
    <s v="2021-08-03"/>
    <s v="Juan Carlos Valencia Salazar"/>
    <x v="0"/>
    <s v="Santa librada"/>
    <x v="0"/>
    <n v="157"/>
    <n v="38"/>
    <n v="13"/>
    <n v="13"/>
    <n v="21"/>
    <n v="10"/>
    <n v="208"/>
    <n v="44"/>
    <n v="0.75480769230769229"/>
    <n v="6.25E-2"/>
    <n v="0.29545454545454547"/>
    <n v="0.22727272727272727"/>
    <n v="32"/>
  </r>
  <r>
    <x v="60"/>
    <s v="2021-08-03"/>
    <s v="Hernán Darío Vargas Galván tñ"/>
    <x v="3"/>
    <s v="Unicentro"/>
    <x v="1"/>
    <n v="114"/>
    <n v="21"/>
    <n v="2"/>
    <n v="8"/>
    <n v="11"/>
    <n v="1"/>
    <n v="137"/>
    <n v="20"/>
    <n v="0.83211678832116787"/>
    <n v="1.4598540145985401E-2"/>
    <n v="0.4"/>
    <n v="0.05"/>
    <n v="32"/>
  </r>
  <r>
    <x v="60"/>
    <s v="2021-08-03"/>
    <s v="Hernán Darío Vargas Galván"/>
    <x v="3"/>
    <s v="Unicentro"/>
    <x v="2"/>
    <n v="283"/>
    <n v="46"/>
    <n v="4"/>
    <n v="24"/>
    <n v="13"/>
    <n v="0"/>
    <n v="333"/>
    <n v="37"/>
    <n v="0.8498498498498499"/>
    <n v="1.2012012012012012E-2"/>
    <n v="0.64864864864864868"/>
    <n v="0"/>
    <n v="32"/>
  </r>
  <r>
    <x v="60"/>
    <s v="2021-08-03"/>
    <s v="Hernán Darío Vargas Galván"/>
    <x v="3"/>
    <m/>
    <x v="1"/>
    <n v="150"/>
    <n v="49"/>
    <n v="7"/>
    <n v="11"/>
    <n v="4"/>
    <n v="2"/>
    <n v="206"/>
    <n v="17"/>
    <n v="0.72815533980582525"/>
    <n v="3.3980582524271843E-2"/>
    <n v="0.6470588235294118"/>
    <n v="0.11764705882352941"/>
    <n v="32"/>
  </r>
  <r>
    <x v="60"/>
    <s v="2021-08-03"/>
    <s v="Mileidy Araque Bedoya"/>
    <x v="18"/>
    <s v="Tunal"/>
    <x v="0"/>
    <n v="95"/>
    <n v="75"/>
    <n v="12"/>
    <n v="10"/>
    <n v="4"/>
    <n v="0"/>
    <n v="182"/>
    <n v="14"/>
    <n v="0.52197802197802201"/>
    <n v="6.5934065934065936E-2"/>
    <n v="0.7142857142857143"/>
    <n v="0"/>
    <n v="32"/>
  </r>
  <r>
    <x v="60"/>
    <s v="2021-08-03"/>
    <s v="Mileidy Araque Bedoya"/>
    <x v="18"/>
    <s v="San Carlos"/>
    <x v="1"/>
    <n v="94"/>
    <n v="53"/>
    <n v="3"/>
    <n v="12"/>
    <n v="5"/>
    <n v="0"/>
    <n v="150"/>
    <n v="17"/>
    <n v="0.62666666666666671"/>
    <n v="0.02"/>
    <n v="0.70588235294117652"/>
    <n v="0"/>
    <n v="32"/>
  </r>
  <r>
    <x v="60"/>
    <s v="2021-08-03"/>
    <s v="Mileidy Araque Bedoya"/>
    <x v="18"/>
    <s v="Tunal"/>
    <x v="2"/>
    <n v="150"/>
    <n v="85"/>
    <n v="6"/>
    <n v="16"/>
    <n v="13"/>
    <n v="1"/>
    <n v="241"/>
    <n v="30"/>
    <n v="0.62240663900414939"/>
    <n v="2.4896265560165973E-2"/>
    <n v="0.53333333333333333"/>
    <n v="3.3333333333333333E-2"/>
    <n v="32"/>
  </r>
  <r>
    <x v="61"/>
    <s v="2021-08-04"/>
    <s v="Pedro Bernal Meauri"/>
    <x v="5"/>
    <s v="Egipto"/>
    <x v="0"/>
    <n v="45"/>
    <n v="30"/>
    <n v="4"/>
    <n v="3"/>
    <n v="1"/>
    <n v="0"/>
    <n v="79"/>
    <n v="4"/>
    <n v="0.569620253164557"/>
    <n v="5.0632911392405063E-2"/>
    <n v="0.75"/>
    <n v="0"/>
    <n v="32"/>
  </r>
  <r>
    <x v="61"/>
    <s v="2021-08-04"/>
    <s v="Pedro Bernal Meauri"/>
    <x v="5"/>
    <s v="Centro"/>
    <x v="1"/>
    <n v="173"/>
    <n v="72"/>
    <n v="6"/>
    <n v="20"/>
    <n v="32"/>
    <n v="3"/>
    <n v="251"/>
    <n v="55"/>
    <n v="0.68924302788844627"/>
    <n v="2.3904382470119521E-2"/>
    <n v="0.36363636363636365"/>
    <n v="5.4545454545454543E-2"/>
    <n v="32"/>
  </r>
  <r>
    <x v="61"/>
    <s v="2021-08-04"/>
    <s v="Pedro Bernal Meauri"/>
    <x v="5"/>
    <s v="Centro"/>
    <x v="1"/>
    <n v="268"/>
    <n v="86"/>
    <n v="6"/>
    <n v="43"/>
    <n v="62"/>
    <n v="2"/>
    <n v="360"/>
    <n v="107"/>
    <n v="0.74444444444444446"/>
    <n v="1.6666666666666666E-2"/>
    <n v="0.40186915887850466"/>
    <n v="1.8691588785046728E-2"/>
    <n v="32"/>
  </r>
  <r>
    <x v="61"/>
    <s v="2021-08-04"/>
    <s v="Juan Carlos Valencia Salazar"/>
    <x v="15"/>
    <s v="La perseverancia"/>
    <x v="0"/>
    <n v="12"/>
    <n v="15"/>
    <n v="0"/>
    <n v="2"/>
    <n v="0"/>
    <n v="3"/>
    <n v="27"/>
    <n v="5"/>
    <n v="0.44444444444444442"/>
    <n v="0"/>
    <n v="0.4"/>
    <n v="0.6"/>
    <n v="32"/>
  </r>
  <r>
    <x v="61"/>
    <s v="2021-08-04"/>
    <s v="Hernán Darío Vargas Galván"/>
    <x v="9"/>
    <s v="Hernán Darío Vargas Galván"/>
    <x v="0"/>
    <n v="283"/>
    <n v="46"/>
    <n v="4"/>
    <n v="36"/>
    <n v="42"/>
    <n v="6"/>
    <n v="333"/>
    <n v="84"/>
    <n v="0.8498498498498499"/>
    <n v="1.2012012012012012E-2"/>
    <n v="0.42857142857142855"/>
    <n v="7.1428571428571425E-2"/>
    <n v="32"/>
  </r>
  <r>
    <x v="61"/>
    <s v="2021-08-04"/>
    <s v="Hernán Darío Vargas Galván"/>
    <x v="9"/>
    <s v="Restrepo"/>
    <x v="1"/>
    <n v="162"/>
    <n v="35"/>
    <n v="2"/>
    <n v="17"/>
    <n v="27"/>
    <n v="4"/>
    <n v="199"/>
    <n v="48"/>
    <n v="0.81407035175879394"/>
    <n v="1.0050251256281407E-2"/>
    <n v="0.35416666666666669"/>
    <n v="8.3333333333333329E-2"/>
    <n v="32"/>
  </r>
  <r>
    <x v="61"/>
    <s v="2021-08-04"/>
    <s v="Hernán Darío Vargas Galván"/>
    <x v="9"/>
    <s v="Restrepo"/>
    <x v="2"/>
    <n v="43"/>
    <n v="3"/>
    <n v="3"/>
    <n v="1"/>
    <n v="0"/>
    <n v="0"/>
    <n v="49"/>
    <n v="1"/>
    <n v="0.87755102040816324"/>
    <n v="6.1224489795918366E-2"/>
    <n v="1"/>
    <n v="0"/>
    <n v="32"/>
  </r>
  <r>
    <x v="61"/>
    <s v="2021-08-04"/>
    <s v="Juan Carlos Valencia S"/>
    <x v="15"/>
    <s v="San diego"/>
    <x v="2"/>
    <n v="15"/>
    <n v="27"/>
    <n v="4"/>
    <n v="17"/>
    <n v="11"/>
    <n v="0"/>
    <n v="46"/>
    <n v="28"/>
    <n v="0.32608695652173914"/>
    <n v="8.6956521739130432E-2"/>
    <n v="0.6071428571428571"/>
    <n v="0"/>
    <n v="32"/>
  </r>
  <r>
    <x v="61"/>
    <s v="2021-08-04"/>
    <s v="Juan Carlos Valencia S"/>
    <x v="15"/>
    <s v="Las Nieves"/>
    <x v="1"/>
    <n v="96"/>
    <n v="101"/>
    <n v="8"/>
    <n v="87"/>
    <n v="65"/>
    <n v="17"/>
    <n v="205"/>
    <n v="169"/>
    <n v="0.4682926829268293"/>
    <n v="3.9024390243902439E-2"/>
    <n v="0.51479289940828399"/>
    <n v="0.10059171597633136"/>
    <n v="32"/>
  </r>
  <r>
    <x v="61"/>
    <s v="2021-08-04"/>
    <s v="Mileidy Araque Bedoya"/>
    <x v="16"/>
    <s v="Bosa"/>
    <x v="3"/>
    <n v="166"/>
    <n v="58"/>
    <n v="8"/>
    <n v="8"/>
    <n v="19"/>
    <n v="0"/>
    <n v="232"/>
    <n v="27"/>
    <n v="0.71551724137931039"/>
    <n v="3.4482758620689655E-2"/>
    <n v="0.29629629629629628"/>
    <n v="0"/>
    <n v="32"/>
  </r>
  <r>
    <x v="61"/>
    <s v="2021-08-04"/>
    <s v="Mileidy Araque Bedoya"/>
    <x v="16"/>
    <s v="Bosa"/>
    <x v="1"/>
    <n v="125"/>
    <n v="80"/>
    <n v="5"/>
    <n v="4"/>
    <n v="2"/>
    <n v="0"/>
    <n v="210"/>
    <n v="6"/>
    <n v="0.59523809523809523"/>
    <n v="2.3809523809523808E-2"/>
    <n v="0.66666666666666663"/>
    <n v="0"/>
    <n v="32"/>
  </r>
  <r>
    <x v="61"/>
    <s v="2021-08-04"/>
    <s v="Mileidy Araque Bedoya"/>
    <x v="16"/>
    <s v="Bosa"/>
    <x v="2"/>
    <n v="110"/>
    <n v="65"/>
    <n v="7"/>
    <n v="22"/>
    <n v="15"/>
    <n v="4"/>
    <n v="182"/>
    <n v="41"/>
    <n v="0.60439560439560436"/>
    <n v="3.8461538461538464E-2"/>
    <n v="0.53658536585365857"/>
    <n v="9.7560975609756101E-2"/>
    <n v="32"/>
  </r>
  <r>
    <x v="62"/>
    <s v="2021-08-05"/>
    <s v="Juan Carlos Valencia Salazar"/>
    <x v="0"/>
    <s v="Santa librada"/>
    <x v="0"/>
    <n v="102"/>
    <n v="25"/>
    <n v="6"/>
    <n v="7"/>
    <n v="16"/>
    <n v="0"/>
    <n v="133"/>
    <n v="23"/>
    <n v="0.76691729323308266"/>
    <n v="4.5112781954887216E-2"/>
    <n v="0.30434782608695654"/>
    <n v="0"/>
    <n v="32"/>
  </r>
  <r>
    <x v="62"/>
    <s v="2021-08-05"/>
    <s v="Juan Carlos Valencia Salazar"/>
    <x v="0"/>
    <s v="Santa librada"/>
    <x v="1"/>
    <n v="71"/>
    <n v="36"/>
    <n v="6"/>
    <n v="8"/>
    <n v="23"/>
    <n v="4"/>
    <n v="113"/>
    <n v="35"/>
    <n v="0.62831858407079644"/>
    <n v="5.3097345132743362E-2"/>
    <n v="0.22857142857142856"/>
    <n v="0.11428571428571428"/>
    <n v="32"/>
  </r>
  <r>
    <x v="62"/>
    <s v="2021-08-05"/>
    <s v="Juan Carlos Valencia S"/>
    <x v="0"/>
    <s v="Brasilia"/>
    <x v="1"/>
    <n v="179"/>
    <n v="46"/>
    <n v="13"/>
    <n v="21"/>
    <n v="61"/>
    <n v="11"/>
    <n v="238"/>
    <n v="93"/>
    <n v="0.75210084033613445"/>
    <n v="5.4621848739495799E-2"/>
    <n v="0.22580645161290322"/>
    <n v="0.11827956989247312"/>
    <n v="32"/>
  </r>
  <r>
    <x v="62"/>
    <s v="2021-08-05"/>
    <s v="Pedro Bernal Meauri"/>
    <x v="3"/>
    <s v="Chicó"/>
    <x v="1"/>
    <n v="63"/>
    <n v="28"/>
    <n v="3"/>
    <n v="10"/>
    <n v="7"/>
    <n v="0"/>
    <n v="94"/>
    <n v="17"/>
    <n v="0.67021276595744683"/>
    <n v="3.1914893617021274E-2"/>
    <n v="0.58823529411764708"/>
    <n v="0"/>
    <n v="32"/>
  </r>
  <r>
    <x v="62"/>
    <s v="2021-08-05"/>
    <s v="Pedro Bernal Meauri"/>
    <x v="3"/>
    <s v="Multicentro"/>
    <x v="2"/>
    <n v="100"/>
    <n v="33"/>
    <n v="6"/>
    <n v="24"/>
    <n v="23"/>
    <n v="0"/>
    <n v="139"/>
    <n v="47"/>
    <n v="0.71942446043165464"/>
    <n v="4.3165467625899283E-2"/>
    <n v="0.51063829787234039"/>
    <n v="0"/>
    <n v="32"/>
  </r>
  <r>
    <x v="62"/>
    <s v="2021-08-05"/>
    <s v="Pedro Bernal Meauri"/>
    <x v="3"/>
    <s v="Multicentro"/>
    <x v="1"/>
    <n v="81"/>
    <n v="33"/>
    <n v="1"/>
    <n v="17"/>
    <n v="9"/>
    <n v="0"/>
    <n v="115"/>
    <n v="26"/>
    <n v="0.70434782608695656"/>
    <n v="8.6956521739130436E-3"/>
    <n v="0.65384615384615385"/>
    <n v="0"/>
    <n v="32"/>
  </r>
  <r>
    <x v="62"/>
    <s v="2021-08-05"/>
    <s v="Mileidy Araque Bedoya"/>
    <x v="10"/>
    <s v="Olaya"/>
    <x v="1"/>
    <n v="96"/>
    <n v="40"/>
    <n v="5"/>
    <n v="19"/>
    <n v="17"/>
    <n v="0"/>
    <n v="141"/>
    <n v="36"/>
    <n v="0.68085106382978722"/>
    <n v="3.5460992907801421E-2"/>
    <n v="0.52777777777777779"/>
    <n v="0"/>
    <n v="32"/>
  </r>
  <r>
    <x v="62"/>
    <s v="2021-08-05"/>
    <s v="Mileidy Araque Bedoya"/>
    <x v="9"/>
    <s v="Olay"/>
    <x v="3"/>
    <n v="143"/>
    <n v="35"/>
    <n v="2"/>
    <n v="15"/>
    <n v="11"/>
    <n v="1"/>
    <n v="180"/>
    <n v="27"/>
    <n v="0.7944444444444444"/>
    <n v="1.1111111111111112E-2"/>
    <n v="0.55555555555555558"/>
    <n v="3.7037037037037035E-2"/>
    <n v="32"/>
  </r>
  <r>
    <x v="62"/>
    <s v="2021-08-05"/>
    <s v="Mileidy Araque Bedoya"/>
    <x v="10"/>
    <s v="Olaya"/>
    <x v="1"/>
    <n v="294"/>
    <n v="184"/>
    <n v="94"/>
    <n v="38"/>
    <n v="28"/>
    <n v="17"/>
    <n v="572"/>
    <n v="83"/>
    <n v="0.51398601398601396"/>
    <n v="0.16433566433566432"/>
    <n v="0.45783132530120479"/>
    <n v="0.20481927710843373"/>
    <n v="32"/>
  </r>
  <r>
    <x v="63"/>
    <s v="2021-08-06"/>
    <s v="Mileidy Araque Bedoya"/>
    <x v="2"/>
    <s v="Perdono"/>
    <x v="1"/>
    <n v="117"/>
    <n v="68"/>
    <n v="17"/>
    <n v="36"/>
    <n v="17"/>
    <n v="3"/>
    <n v="202"/>
    <n v="56"/>
    <n v="0.57920792079207917"/>
    <n v="8.4158415841584164E-2"/>
    <n v="0.6428571428571429"/>
    <n v="5.3571428571428568E-2"/>
    <n v="32"/>
  </r>
  <r>
    <x v="63"/>
    <s v="2021-08-06"/>
    <s v="Mileidy Araque Bedoya"/>
    <x v="2"/>
    <s v="Candelaria la nueva"/>
    <x v="2"/>
    <n v="130"/>
    <n v="24"/>
    <n v="3"/>
    <n v="31"/>
    <n v="10"/>
    <n v="5"/>
    <n v="157"/>
    <n v="46"/>
    <n v="0.82802547770700641"/>
    <n v="1.9108280254777069E-2"/>
    <n v="0.67391304347826086"/>
    <n v="0.10869565217391304"/>
    <n v="32"/>
  </r>
  <r>
    <x v="63"/>
    <s v="2021-08-06"/>
    <s v="Mileidy Araque Bedoya"/>
    <x v="2"/>
    <s v="Candelario la nueva"/>
    <x v="0"/>
    <n v="129"/>
    <n v="23"/>
    <n v="16"/>
    <n v="39"/>
    <n v="15"/>
    <n v="8"/>
    <n v="168"/>
    <n v="62"/>
    <n v="0.7678571428571429"/>
    <n v="9.5238095238095233E-2"/>
    <n v="0.62903225806451613"/>
    <n v="0.12903225806451613"/>
    <n v="32"/>
  </r>
  <r>
    <x v="63"/>
    <s v="2021-08-06"/>
    <s v="Juan Carlos Valencia Salazar"/>
    <x v="1"/>
    <s v="20 de julio"/>
    <x v="1"/>
    <n v="120"/>
    <n v="56"/>
    <n v="6"/>
    <n v="29"/>
    <n v="37"/>
    <n v="7"/>
    <n v="182"/>
    <n v="73"/>
    <n v="0.65934065934065933"/>
    <n v="3.2967032967032968E-2"/>
    <n v="0.39726027397260272"/>
    <n v="9.5890410958904104E-2"/>
    <n v="32"/>
  </r>
  <r>
    <x v="63"/>
    <s v="2021-08-06"/>
    <s v="Juan Carlos Valencia Salazar"/>
    <x v="1"/>
    <s v="20 de julio"/>
    <x v="0"/>
    <n v="163"/>
    <n v="50"/>
    <n v="5"/>
    <n v="12"/>
    <n v="56"/>
    <n v="13"/>
    <n v="218"/>
    <n v="81"/>
    <n v="0.74770642201834858"/>
    <n v="2.2935779816513763E-2"/>
    <n v="0.14814814814814814"/>
    <n v="0.16049382716049382"/>
    <n v="32"/>
  </r>
  <r>
    <x v="63"/>
    <s v="2021-08-06"/>
    <s v="Juan Carlos Valencia Salazar"/>
    <x v="1"/>
    <s v="1 mayo"/>
    <x v="2"/>
    <n v="95"/>
    <n v="40"/>
    <n v="14"/>
    <n v="18"/>
    <n v="27"/>
    <n v="2"/>
    <n v="149"/>
    <n v="47"/>
    <n v="0.63758389261744963"/>
    <n v="9.3959731543624164E-2"/>
    <n v="0.38297872340425532"/>
    <n v="4.2553191489361701E-2"/>
    <n v="32"/>
  </r>
  <r>
    <x v="64"/>
    <s v="2021-08-12"/>
    <s v="Pedro Bernal Meauri"/>
    <x v="3"/>
    <s v="Chicó"/>
    <x v="1"/>
    <n v="114"/>
    <n v="21"/>
    <n v="9"/>
    <n v="7"/>
    <n v="4"/>
    <n v="0"/>
    <n v="144"/>
    <n v="11"/>
    <n v="0.79166666666666663"/>
    <n v="6.25E-2"/>
    <n v="0.63636363636363635"/>
    <n v="0"/>
    <n v="33"/>
  </r>
  <r>
    <x v="64"/>
    <s v="2021-08-12"/>
    <s v="Pedro Bernal Meauri"/>
    <x v="3"/>
    <s v="Multicentro"/>
    <x v="2"/>
    <n v="180"/>
    <n v="40"/>
    <n v="7"/>
    <n v="16"/>
    <n v="5"/>
    <n v="1"/>
    <n v="227"/>
    <n v="22"/>
    <n v="0.79295154185022021"/>
    <n v="3.0837004405286344E-2"/>
    <n v="0.72727272727272729"/>
    <n v="4.5454545454545456E-2"/>
    <n v="33"/>
  </r>
  <r>
    <x v="64"/>
    <s v="2021-08-12"/>
    <s v="Pedro Bernal Meauri"/>
    <x v="3"/>
    <s v="Multicentro"/>
    <x v="1"/>
    <n v="158"/>
    <n v="32"/>
    <n v="4"/>
    <n v="8"/>
    <n v="5"/>
    <n v="1"/>
    <n v="194"/>
    <n v="14"/>
    <n v="0.81443298969072164"/>
    <n v="2.0618556701030927E-2"/>
    <n v="0.5714285714285714"/>
    <n v="7.1428571428571425E-2"/>
    <n v="33"/>
  </r>
  <r>
    <x v="65"/>
    <s v="2021-08-17"/>
    <s v="Pedro Bernal Meauri"/>
    <x v="7"/>
    <s v="Centro"/>
    <x v="2"/>
    <n v="254"/>
    <n v="42"/>
    <n v="7"/>
    <n v="31"/>
    <n v="36"/>
    <n v="3"/>
    <n v="303"/>
    <n v="70"/>
    <n v="0.83828382838283833"/>
    <n v="2.3102310231023101E-2"/>
    <n v="0.44285714285714284"/>
    <n v="4.2857142857142858E-2"/>
    <n v="34"/>
  </r>
  <r>
    <x v="65"/>
    <s v="2021-08-17"/>
    <s v="Pedro Bernal Meauri"/>
    <x v="7"/>
    <s v="Centro"/>
    <x v="1"/>
    <n v="149"/>
    <n v="24"/>
    <n v="6"/>
    <n v="12"/>
    <n v="5"/>
    <n v="2"/>
    <n v="179"/>
    <n v="19"/>
    <n v="0.83240223463687146"/>
    <n v="3.3519553072625698E-2"/>
    <n v="0.63157894736842102"/>
    <n v="0.10526315789473684"/>
    <n v="34"/>
  </r>
  <r>
    <x v="65"/>
    <s v="2021-08-17"/>
    <s v="Pedro Bernal Meauri"/>
    <x v="7"/>
    <s v="Centro"/>
    <x v="3"/>
    <n v="131"/>
    <n v="24"/>
    <n v="3"/>
    <n v="0"/>
    <n v="2"/>
    <n v="0"/>
    <n v="158"/>
    <n v="2"/>
    <n v="0.82911392405063289"/>
    <n v="1.8987341772151899E-2"/>
    <n v="0"/>
    <n v="0"/>
    <n v="34"/>
  </r>
  <r>
    <x v="65"/>
    <s v="2021-08-17"/>
    <s v="Mileidy Araque"/>
    <x v="18"/>
    <s v="Tunal"/>
    <x v="0"/>
    <n v="35"/>
    <n v="18"/>
    <n v="4"/>
    <n v="9"/>
    <n v="2"/>
    <n v="0"/>
    <n v="57"/>
    <n v="11"/>
    <n v="0.61403508771929827"/>
    <n v="7.0175438596491224E-2"/>
    <n v="0.81818181818181823"/>
    <n v="0"/>
    <n v="34"/>
  </r>
  <r>
    <x v="65"/>
    <s v="2021-08-17"/>
    <s v="Mileidy Araque"/>
    <x v="18"/>
    <s v="Tunal"/>
    <x v="2"/>
    <n v="140"/>
    <n v="75"/>
    <n v="8"/>
    <n v="28"/>
    <n v="20"/>
    <n v="4"/>
    <n v="223"/>
    <n v="52"/>
    <n v="0.62780269058295968"/>
    <n v="3.5874439461883408E-2"/>
    <n v="0.53846153846153844"/>
    <n v="7.6923076923076927E-2"/>
    <n v="34"/>
  </r>
  <r>
    <x v="66"/>
    <s v="2021-08-18"/>
    <s v="JUAN CARLOS VALENCIA SALAZAR"/>
    <x v="14"/>
    <s v="PALOQUEMAO"/>
    <x v="0"/>
    <n v="188"/>
    <n v="39"/>
    <n v="6"/>
    <n v="21"/>
    <n v="34"/>
    <n v="2"/>
    <n v="233"/>
    <n v="57"/>
    <n v="0.80686695278969955"/>
    <n v="2.575107296137339E-2"/>
    <n v="0.36842105263157893"/>
    <n v="3.5087719298245612E-2"/>
    <n v="34"/>
  </r>
  <r>
    <x v="66"/>
    <s v="2021-08-18"/>
    <s v="JUAN CARLOS VALENCIA S"/>
    <x v="14"/>
    <s v="PLAZA ESPAÑA"/>
    <x v="1"/>
    <n v="159"/>
    <n v="52"/>
    <n v="7"/>
    <n v="13"/>
    <n v="44"/>
    <n v="11"/>
    <n v="218"/>
    <n v="68"/>
    <n v="0.72935779816513757"/>
    <n v="3.2110091743119268E-2"/>
    <n v="0.19117647058823528"/>
    <n v="0.16176470588235295"/>
    <n v="34"/>
  </r>
  <r>
    <x v="66"/>
    <s v="2021-08-18"/>
    <s v="JUAN CARLOS VALENCIA S"/>
    <x v="14"/>
    <s v="CENTRO GRAN SAN"/>
    <x v="2"/>
    <n v="151"/>
    <n v="81"/>
    <n v="7"/>
    <n v="30"/>
    <n v="79"/>
    <n v="4"/>
    <n v="239"/>
    <n v="113"/>
    <n v="0.63179916317991636"/>
    <n v="2.9288702928870293E-2"/>
    <n v="0.26548672566371684"/>
    <n v="3.5398230088495575E-2"/>
    <n v="34"/>
  </r>
  <r>
    <x v="67"/>
    <s v="2021-08-19"/>
    <s v="Juan Carlos Rozo"/>
    <x v="15"/>
    <s v="Perseverancia"/>
    <x v="0"/>
    <n v="86"/>
    <n v="21"/>
    <n v="9"/>
    <n v="1"/>
    <n v="0"/>
    <n v="0"/>
    <n v="116"/>
    <n v="1"/>
    <n v="0.74137931034482762"/>
    <n v="7.7586206896551727E-2"/>
    <n v="1"/>
    <n v="0"/>
    <n v="34"/>
  </r>
  <r>
    <x v="67"/>
    <s v="2021-08-19"/>
    <s v="Juan Carlos Rozo"/>
    <x v="15"/>
    <s v="Centro"/>
    <x v="2"/>
    <n v="192"/>
    <n v="84"/>
    <n v="22"/>
    <n v="12"/>
    <n v="32"/>
    <n v="8"/>
    <n v="298"/>
    <n v="52"/>
    <n v="0.64429530201342278"/>
    <n v="7.3825503355704702E-2"/>
    <n v="0.23076923076923078"/>
    <n v="0.15384615384615385"/>
    <n v="34"/>
  </r>
  <r>
    <x v="67"/>
    <s v="2021-08-19"/>
    <s v="Juan Carlos Rozo"/>
    <x v="15"/>
    <s v="Centro"/>
    <x v="1"/>
    <n v="263"/>
    <n v="102"/>
    <n v="41"/>
    <n v="27"/>
    <n v="50"/>
    <n v="11"/>
    <n v="406"/>
    <n v="88"/>
    <n v="0.64778325123152714"/>
    <n v="0.10098522167487685"/>
    <n v="0.30681818181818182"/>
    <n v="0.125"/>
    <n v="34"/>
  </r>
  <r>
    <x v="68"/>
    <s v="2021-08-20"/>
    <s v="Juan Carlos Rozo"/>
    <x v="2"/>
    <s v="Candelaria la nueva"/>
    <x v="0"/>
    <n v="73"/>
    <n v="50"/>
    <n v="8"/>
    <n v="23"/>
    <n v="71"/>
    <n v="18"/>
    <n v="131"/>
    <n v="112"/>
    <n v="0.5572519083969466"/>
    <n v="6.1068702290076333E-2"/>
    <n v="0.20535714285714285"/>
    <n v="0.16071428571428573"/>
    <n v="34"/>
  </r>
  <r>
    <x v="68"/>
    <s v="2021-08-20"/>
    <s v="Mileidy Araque"/>
    <x v="18"/>
    <s v="San lucia"/>
    <x v="1"/>
    <n v="66"/>
    <n v="30"/>
    <n v="7"/>
    <n v="13"/>
    <n v="4"/>
    <n v="2"/>
    <n v="103"/>
    <n v="19"/>
    <n v="0.64077669902912626"/>
    <n v="6.7961165048543687E-2"/>
    <n v="0.68421052631578949"/>
    <n v="0.10526315789473684"/>
    <n v="34"/>
  </r>
  <r>
    <x v="68"/>
    <s v="2021-08-20"/>
    <s v="Mileidy Araque"/>
    <x v="1"/>
    <s v="20 de julio"/>
    <x v="1"/>
    <n v="55"/>
    <n v="60"/>
    <n v="6"/>
    <n v="6"/>
    <n v="15"/>
    <n v="2"/>
    <n v="121"/>
    <n v="23"/>
    <n v="0.45454545454545453"/>
    <n v="4.9586776859504134E-2"/>
    <n v="0.2608695652173913"/>
    <n v="8.6956521739130432E-2"/>
    <n v="34"/>
  </r>
  <r>
    <x v="68"/>
    <s v="2021-08-20"/>
    <s v="Mileidy Araque"/>
    <x v="1"/>
    <s v="20 de julio"/>
    <x v="0"/>
    <n v="75"/>
    <n v="122"/>
    <n v="20"/>
    <n v="28"/>
    <n v="75"/>
    <n v="39"/>
    <n v="217"/>
    <n v="142"/>
    <n v="0.34562211981566821"/>
    <n v="9.2165898617511524E-2"/>
    <n v="0.19718309859154928"/>
    <n v="0.27464788732394368"/>
    <n v="34"/>
  </r>
  <r>
    <x v="68"/>
    <s v="2021-08-20"/>
    <s v="Mileidy Araque"/>
    <x v="1"/>
    <s v="20 de julio"/>
    <x v="2"/>
    <n v="40"/>
    <n v="49"/>
    <n v="4"/>
    <n v="11"/>
    <n v="7"/>
    <n v="5"/>
    <n v="93"/>
    <n v="23"/>
    <n v="0.43010752688172044"/>
    <n v="4.3010752688172046E-2"/>
    <n v="0.47826086956521741"/>
    <n v="0.21739130434782608"/>
    <n v="34"/>
  </r>
  <r>
    <x v="68"/>
    <s v="2021-08-20"/>
    <s v="Juan Carlos Rozo"/>
    <x v="2"/>
    <s v="Perdomo"/>
    <x v="1"/>
    <n v="117"/>
    <n v="62"/>
    <n v="11"/>
    <n v="5"/>
    <n v="9"/>
    <n v="2"/>
    <n v="190"/>
    <n v="16"/>
    <n v="0.61578947368421055"/>
    <n v="5.7894736842105263E-2"/>
    <n v="0.3125"/>
    <n v="0.125"/>
    <n v="34"/>
  </r>
  <r>
    <x v="68"/>
    <s v="2021-08-20"/>
    <s v="Juan Carlos Rozo"/>
    <x v="2"/>
    <s v="El Ensueño"/>
    <x v="2"/>
    <n v="252"/>
    <n v="40"/>
    <n v="9"/>
    <n v="3"/>
    <n v="11"/>
    <n v="1"/>
    <n v="301"/>
    <n v="15"/>
    <n v="0.83720930232558144"/>
    <n v="2.9900332225913623E-2"/>
    <n v="0.2"/>
    <n v="6.6666666666666666E-2"/>
    <n v="34"/>
  </r>
  <r>
    <x v="69"/>
    <s v="2021-08-28"/>
    <s v="Kennedy"/>
    <x v="17"/>
    <m/>
    <x v="1"/>
    <n v="35"/>
    <n v="13"/>
    <n v="7"/>
    <n v="11"/>
    <n v="21"/>
    <n v="4"/>
    <n v="55"/>
    <n v="36"/>
    <n v="0.63636363636363635"/>
    <n v="0.12727272727272726"/>
    <n v="0.30555555555555558"/>
    <n v="0.1111111111111111"/>
    <n v="35"/>
  </r>
  <r>
    <x v="69"/>
    <s v="2021-08-28"/>
    <s v="Kennedy"/>
    <x v="17"/>
    <m/>
    <x v="1"/>
    <n v="155"/>
    <n v="66"/>
    <n v="28"/>
    <n v="88"/>
    <n v="97"/>
    <n v="24"/>
    <n v="249"/>
    <n v="209"/>
    <n v="0.6224899598393574"/>
    <n v="0.11244979919678715"/>
    <n v="0.42105263157894735"/>
    <n v="0.11483253588516747"/>
    <n v="35"/>
  </r>
  <r>
    <x v="69"/>
    <s v="2021-08-28"/>
    <s v="Kennedy"/>
    <x v="17"/>
    <m/>
    <x v="1"/>
    <n v="72"/>
    <n v="13"/>
    <n v="9"/>
    <n v="32"/>
    <n v="27"/>
    <n v="9"/>
    <n v="94"/>
    <n v="68"/>
    <n v="0.76595744680851063"/>
    <n v="9.5744680851063829E-2"/>
    <n v="0.47058823529411764"/>
    <n v="0.13235294117647059"/>
    <n v="35"/>
  </r>
  <r>
    <x v="70"/>
    <s v="2021-08-30"/>
    <s v="Tunjuelito"/>
    <x v="18"/>
    <m/>
    <x v="2"/>
    <n v="198"/>
    <n v="123"/>
    <n v="11"/>
    <n v="11"/>
    <n v="14"/>
    <n v="1"/>
    <n v="332"/>
    <n v="26"/>
    <n v="0.59638554216867468"/>
    <n v="3.313253012048193E-2"/>
    <n v="0.42307692307692307"/>
    <n v="3.8461538461538464E-2"/>
    <n v="36"/>
  </r>
  <r>
    <x v="70"/>
    <s v="2021-08-30"/>
    <s v="Tunjuelito"/>
    <x v="18"/>
    <m/>
    <x v="0"/>
    <n v="52"/>
    <n v="55"/>
    <n v="5"/>
    <n v="1"/>
    <n v="4"/>
    <n v="1"/>
    <n v="112"/>
    <n v="6"/>
    <n v="0.4642857142857143"/>
    <n v="4.4642857142857144E-2"/>
    <n v="0.16666666666666666"/>
    <n v="0.16666666666666666"/>
    <n v="36"/>
  </r>
  <r>
    <x v="70"/>
    <s v="2021-08-30"/>
    <s v="Tunjuelito"/>
    <x v="18"/>
    <m/>
    <x v="1"/>
    <n v="70"/>
    <n v="65"/>
    <n v="6"/>
    <n v="8"/>
    <n v="4"/>
    <n v="3"/>
    <n v="141"/>
    <n v="15"/>
    <n v="0.49645390070921985"/>
    <n v="4.2553191489361701E-2"/>
    <n v="0.53333333333333333"/>
    <n v="0.2"/>
    <n v="36"/>
  </r>
  <r>
    <x v="70"/>
    <s v="2021-08-30"/>
    <s v="Fontibón"/>
    <x v="6"/>
    <m/>
    <x v="0"/>
    <n v="124"/>
    <n v="82"/>
    <n v="3"/>
    <n v="26"/>
    <n v="30"/>
    <n v="1"/>
    <n v="209"/>
    <n v="57"/>
    <n v="0.59330143540669855"/>
    <n v="1.4354066985645933E-2"/>
    <n v="0.45614035087719296"/>
    <n v="1.7543859649122806E-2"/>
    <n v="36"/>
  </r>
  <r>
    <x v="70"/>
    <s v="2021-08-30"/>
    <s v="Fontibón"/>
    <x v="6"/>
    <m/>
    <x v="1"/>
    <n v="149"/>
    <n v="136"/>
    <n v="13"/>
    <n v="25"/>
    <n v="38"/>
    <n v="2"/>
    <n v="298"/>
    <n v="65"/>
    <n v="0.5"/>
    <n v="4.3624161073825503E-2"/>
    <n v="0.38461538461538464"/>
    <n v="3.0769230769230771E-2"/>
    <n v="36"/>
  </r>
  <r>
    <x v="70"/>
    <s v="2021-08-30"/>
    <s v="Fontibón"/>
    <x v="6"/>
    <m/>
    <x v="1"/>
    <n v="172"/>
    <n v="69"/>
    <n v="11"/>
    <n v="22"/>
    <n v="9"/>
    <n v="2"/>
    <n v="252"/>
    <n v="33"/>
    <n v="0.68253968253968256"/>
    <n v="4.3650793650793648E-2"/>
    <n v="0.66666666666666663"/>
    <n v="6.0606060606060608E-2"/>
    <n v="36"/>
  </r>
  <r>
    <x v="71"/>
    <s v="2021-08-31"/>
    <s v="Usme"/>
    <x v="0"/>
    <m/>
    <x v="0"/>
    <n v="72"/>
    <n v="85"/>
    <n v="7"/>
    <n v="11"/>
    <n v="16"/>
    <n v="9"/>
    <n v="164"/>
    <n v="36"/>
    <n v="0.43902439024390244"/>
    <n v="4.2682926829268296E-2"/>
    <n v="0.30555555555555558"/>
    <n v="0.25"/>
    <n v="36"/>
  </r>
  <r>
    <x v="71"/>
    <s v="2021-08-31"/>
    <s v="Usme"/>
    <x v="0"/>
    <m/>
    <x v="1"/>
    <n v="34"/>
    <n v="28"/>
    <n v="8"/>
    <n v="9"/>
    <n v="24"/>
    <n v="9"/>
    <n v="70"/>
    <n v="42"/>
    <n v="0.48571428571428571"/>
    <n v="0.11428571428571428"/>
    <n v="0.21428571428571427"/>
    <n v="0.21428571428571427"/>
    <n v="36"/>
  </r>
  <r>
    <x v="71"/>
    <s v="2021-08-31"/>
    <s v="Usme"/>
    <x v="0"/>
    <m/>
    <x v="1"/>
    <n v="274"/>
    <n v="76"/>
    <n v="25"/>
    <n v="31"/>
    <n v="46"/>
    <n v="12"/>
    <n v="375"/>
    <n v="89"/>
    <n v="0.73066666666666669"/>
    <n v="6.6666666666666666E-2"/>
    <n v="0.34831460674157305"/>
    <n v="0.1348314606741573"/>
    <n v="36"/>
  </r>
  <r>
    <x v="71"/>
    <s v="2021-08-31"/>
    <s v="La Candelaria"/>
    <x v="5"/>
    <m/>
    <x v="0"/>
    <n v="47"/>
    <n v="58"/>
    <n v="9"/>
    <n v="4"/>
    <n v="4"/>
    <n v="0"/>
    <n v="114"/>
    <n v="8"/>
    <n v="0.41228070175438597"/>
    <n v="7.8947368421052627E-2"/>
    <n v="0.5"/>
    <n v="0"/>
    <n v="36"/>
  </r>
  <r>
    <x v="71"/>
    <s v="2021-08-31"/>
    <s v="La Candelaria"/>
    <x v="5"/>
    <m/>
    <x v="1"/>
    <n v="185"/>
    <n v="92"/>
    <n v="2"/>
    <n v="16"/>
    <n v="22"/>
    <n v="3"/>
    <n v="279"/>
    <n v="41"/>
    <n v="0.6630824372759857"/>
    <n v="7.1684587813620072E-3"/>
    <n v="0.3902439024390244"/>
    <n v="7.3170731707317069E-2"/>
    <n v="36"/>
  </r>
  <r>
    <x v="71"/>
    <s v="2021-08-31"/>
    <s v="La Candelaria"/>
    <x v="5"/>
    <m/>
    <x v="1"/>
    <n v="221"/>
    <n v="109"/>
    <n v="9"/>
    <n v="12"/>
    <n v="29"/>
    <n v="8"/>
    <n v="339"/>
    <n v="49"/>
    <n v="0.65191740412979349"/>
    <n v="2.6548672566371681E-2"/>
    <n v="0.24489795918367346"/>
    <n v="0.16326530612244897"/>
    <n v="36"/>
  </r>
  <r>
    <x v="71"/>
    <s v="2021-08-31"/>
    <s v="Kennedy"/>
    <x v="17"/>
    <m/>
    <x v="1"/>
    <n v="85"/>
    <n v="18"/>
    <n v="5"/>
    <n v="5"/>
    <n v="22"/>
    <n v="4"/>
    <n v="108"/>
    <n v="31"/>
    <n v="0.78703703703703709"/>
    <n v="4.6296296296296294E-2"/>
    <n v="0.16129032258064516"/>
    <n v="0.12903225806451613"/>
    <n v="36"/>
  </r>
  <r>
    <x v="71"/>
    <s v="2021-08-31"/>
    <s v="Kennedy"/>
    <x v="17"/>
    <m/>
    <x v="1"/>
    <n v="136"/>
    <n v="50"/>
    <n v="12"/>
    <n v="19"/>
    <n v="40"/>
    <n v="7"/>
    <n v="198"/>
    <n v="66"/>
    <n v="0.68686868686868685"/>
    <n v="6.0606060606060608E-2"/>
    <n v="0.2878787878787879"/>
    <n v="0.10606060606060606"/>
    <n v="36"/>
  </r>
  <r>
    <x v="71"/>
    <s v="2021-08-31"/>
    <s v="Kennedy"/>
    <x v="17"/>
    <m/>
    <x v="1"/>
    <n v="120"/>
    <n v="52"/>
    <n v="9"/>
    <n v="36"/>
    <n v="53"/>
    <n v="11"/>
    <n v="181"/>
    <n v="100"/>
    <n v="0.66298342541436461"/>
    <n v="4.9723756906077346E-2"/>
    <n v="0.36"/>
    <n v="0.11"/>
    <n v="36"/>
  </r>
  <r>
    <x v="72"/>
    <s v="2021-09-01"/>
    <s v="Rafael Uribe Uribe"/>
    <x v="10"/>
    <m/>
    <x v="1"/>
    <n v="88"/>
    <n v="46"/>
    <n v="0"/>
    <n v="14"/>
    <n v="17"/>
    <n v="2"/>
    <n v="134"/>
    <n v="33"/>
    <n v="0.65671641791044777"/>
    <n v="0"/>
    <n v="0.42424242424242425"/>
    <n v="6.0606060606060608E-2"/>
    <n v="36"/>
  </r>
  <r>
    <x v="72"/>
    <s v="2021-09-01"/>
    <s v="Rafael Uribe Uribe"/>
    <x v="10"/>
    <m/>
    <x v="1"/>
    <n v="188"/>
    <n v="86"/>
    <n v="6"/>
    <n v="15"/>
    <n v="26"/>
    <n v="3"/>
    <n v="280"/>
    <n v="44"/>
    <n v="0.67142857142857137"/>
    <n v="2.1428571428571429E-2"/>
    <n v="0.34090909090909088"/>
    <n v="6.8181818181818177E-2"/>
    <n v="36"/>
  </r>
  <r>
    <x v="72"/>
    <s v="2021-09-01"/>
    <s v="Los Mártires"/>
    <x v="14"/>
    <m/>
    <x v="0"/>
    <n v="83"/>
    <n v="46"/>
    <n v="7"/>
    <n v="20"/>
    <n v="26"/>
    <n v="8"/>
    <n v="136"/>
    <n v="54"/>
    <n v="0.61029411764705888"/>
    <n v="5.1470588235294115E-2"/>
    <n v="0.37037037037037035"/>
    <n v="0.14814814814814814"/>
    <n v="36"/>
  </r>
  <r>
    <x v="72"/>
    <s v="2021-09-01"/>
    <s v="Los Mártires"/>
    <x v="14"/>
    <m/>
    <x v="1"/>
    <n v="160"/>
    <n v="74"/>
    <n v="46"/>
    <n v="13"/>
    <n v="53"/>
    <n v="7"/>
    <n v="280"/>
    <n v="73"/>
    <n v="0.5714285714285714"/>
    <n v="0.16428571428571428"/>
    <n v="0.17808219178082191"/>
    <n v="9.5890410958904104E-2"/>
    <n v="36"/>
  </r>
  <r>
    <x v="72"/>
    <s v="2021-09-01"/>
    <s v="Los Mártires"/>
    <x v="14"/>
    <m/>
    <x v="2"/>
    <n v="108"/>
    <n v="63"/>
    <n v="14"/>
    <n v="46"/>
    <n v="51"/>
    <n v="8"/>
    <n v="185"/>
    <n v="105"/>
    <n v="0.58378378378378382"/>
    <n v="7.567567567567568E-2"/>
    <n v="0.43809523809523809"/>
    <n v="7.6190476190476197E-2"/>
    <n v="36"/>
  </r>
  <r>
    <x v="72"/>
    <s v="2021-09-01"/>
    <s v="Rafael Uribe Uribe"/>
    <x v="10"/>
    <m/>
    <x v="1"/>
    <n v="169"/>
    <n v="142"/>
    <n v="90"/>
    <n v="16"/>
    <n v="30"/>
    <n v="10"/>
    <n v="401"/>
    <n v="56"/>
    <n v="0.42144638403990026"/>
    <n v="0.22443890274314215"/>
    <n v="0.2857142857142857"/>
    <n v="0.17857142857142858"/>
    <n v="36"/>
  </r>
  <r>
    <x v="72"/>
    <s v="2021-09-01"/>
    <s v="Suba"/>
    <x v="7"/>
    <m/>
    <x v="2"/>
    <n v="215"/>
    <n v="75"/>
    <n v="5"/>
    <n v="24"/>
    <n v="26"/>
    <n v="12"/>
    <n v="295"/>
    <n v="62"/>
    <n v="0.72881355932203384"/>
    <n v="1.6949152542372881E-2"/>
    <n v="0.38709677419354838"/>
    <n v="0.19354838709677419"/>
    <n v="36"/>
  </r>
  <r>
    <x v="72"/>
    <s v="2021-09-01"/>
    <s v="Suba"/>
    <x v="7"/>
    <m/>
    <x v="1"/>
    <n v="91"/>
    <n v="27"/>
    <n v="7"/>
    <n v="18"/>
    <n v="11"/>
    <n v="2"/>
    <n v="125"/>
    <n v="31"/>
    <n v="0.72799999999999998"/>
    <n v="5.6000000000000001E-2"/>
    <n v="0.58064516129032262"/>
    <n v="6.4516129032258063E-2"/>
    <n v="36"/>
  </r>
  <r>
    <x v="72"/>
    <s v="2021-09-01"/>
    <s v="Suba"/>
    <x v="7"/>
    <s v="Plaza fundacional"/>
    <x v="3"/>
    <n v="89"/>
    <n v="58"/>
    <n v="10"/>
    <n v="2"/>
    <n v="4"/>
    <n v="0"/>
    <n v="157"/>
    <n v="6"/>
    <n v="0.56687898089171973"/>
    <n v="6.3694267515923567E-2"/>
    <n v="0.33333333333333331"/>
    <n v="0"/>
    <n v="36"/>
  </r>
  <r>
    <x v="73"/>
    <s v="2021-09-02"/>
    <s v="Chapinero"/>
    <x v="4"/>
    <m/>
    <x v="2"/>
    <n v="55"/>
    <n v="31"/>
    <n v="1"/>
    <n v="7"/>
    <n v="8"/>
    <n v="0"/>
    <n v="87"/>
    <n v="15"/>
    <n v="0.63218390804597702"/>
    <n v="1.1494252873563218E-2"/>
    <n v="0.46666666666666667"/>
    <n v="0"/>
    <n v="36"/>
  </r>
  <r>
    <x v="73"/>
    <s v="2021-09-02"/>
    <s v="Chapinero"/>
    <x v="4"/>
    <s v="Parque"/>
    <x v="3"/>
    <n v="68"/>
    <n v="62"/>
    <n v="35"/>
    <n v="14"/>
    <n v="16"/>
    <n v="3"/>
    <n v="165"/>
    <n v="33"/>
    <n v="0.41212121212121211"/>
    <n v="0.21212121212121213"/>
    <n v="0.42424242424242425"/>
    <n v="9.0909090909090912E-2"/>
    <n v="36"/>
  </r>
  <r>
    <x v="73"/>
    <s v="2021-09-02"/>
    <s v="Chapinero"/>
    <x v="4"/>
    <m/>
    <x v="1"/>
    <n v="38"/>
    <n v="21"/>
    <n v="2"/>
    <n v="12"/>
    <n v="7"/>
    <n v="0"/>
    <n v="61"/>
    <n v="19"/>
    <n v="0.62295081967213117"/>
    <n v="3.2786885245901641E-2"/>
    <n v="0.63157894736842102"/>
    <n v="0"/>
    <n v="36"/>
  </r>
  <r>
    <x v="73"/>
    <s v="2021-09-02"/>
    <s v="Ciudad Bolívar"/>
    <x v="2"/>
    <m/>
    <x v="1"/>
    <n v="106"/>
    <n v="42"/>
    <n v="7"/>
    <n v="15"/>
    <n v="16"/>
    <n v="4"/>
    <n v="155"/>
    <n v="35"/>
    <n v="0.68387096774193545"/>
    <n v="4.5161290322580643E-2"/>
    <n v="0.42857142857142855"/>
    <n v="0.11428571428571428"/>
    <n v="36"/>
  </r>
  <r>
    <x v="73"/>
    <s v="2021-09-02"/>
    <s v="Usme"/>
    <x v="0"/>
    <m/>
    <x v="0"/>
    <n v="68"/>
    <n v="40"/>
    <n v="8"/>
    <n v="7"/>
    <n v="18"/>
    <n v="3"/>
    <n v="116"/>
    <n v="28"/>
    <n v="0.58620689655172409"/>
    <n v="6.8965517241379309E-2"/>
    <n v="0.25"/>
    <n v="0.10714285714285714"/>
    <n v="36"/>
  </r>
  <r>
    <x v="73"/>
    <s v="2021-09-02"/>
    <s v="Usme"/>
    <x v="0"/>
    <m/>
    <x v="1"/>
    <n v="74"/>
    <n v="24"/>
    <n v="13"/>
    <n v="74"/>
    <n v="14"/>
    <n v="5"/>
    <n v="111"/>
    <n v="93"/>
    <n v="0.66666666666666663"/>
    <n v="0.11711711711711711"/>
    <n v="0.79569892473118276"/>
    <n v="5.3763440860215055E-2"/>
    <n v="36"/>
  </r>
  <r>
    <x v="73"/>
    <s v="2021-09-02"/>
    <s v="Usme"/>
    <x v="0"/>
    <m/>
    <x v="1"/>
    <n v="181"/>
    <n v="79"/>
    <n v="20"/>
    <n v="18"/>
    <n v="32"/>
    <n v="8"/>
    <n v="280"/>
    <n v="58"/>
    <n v="0.64642857142857146"/>
    <n v="7.1428571428571425E-2"/>
    <n v="0.31034482758620691"/>
    <n v="0.13793103448275862"/>
    <n v="36"/>
  </r>
  <r>
    <x v="73"/>
    <s v="2021-09-02"/>
    <s v="Ciudad Bolívar"/>
    <x v="2"/>
    <m/>
    <x v="1"/>
    <n v="111"/>
    <n v="62"/>
    <n v="7"/>
    <n v="66"/>
    <n v="68"/>
    <n v="45"/>
    <n v="180"/>
    <n v="179"/>
    <n v="0.6166666666666667"/>
    <n v="3.888888888888889E-2"/>
    <n v="0.36871508379888268"/>
    <n v="0.25139664804469275"/>
    <n v="36"/>
  </r>
  <r>
    <x v="73"/>
    <s v="2021-09-02"/>
    <s v="Ciudad Bolívar"/>
    <x v="2"/>
    <m/>
    <x v="2"/>
    <n v="190"/>
    <n v="75"/>
    <n v="4"/>
    <n v="28"/>
    <n v="30"/>
    <n v="3"/>
    <n v="269"/>
    <n v="61"/>
    <n v="0.70631970260223054"/>
    <n v="1.4869888475836431E-2"/>
    <n v="0.45901639344262296"/>
    <n v="4.9180327868852458E-2"/>
    <n v="36"/>
  </r>
  <r>
    <x v="73"/>
    <s v="2021-09-02"/>
    <s v="Teusaquillo"/>
    <x v="13"/>
    <m/>
    <x v="1"/>
    <n v="164"/>
    <n v="50"/>
    <n v="7"/>
    <n v="23"/>
    <n v="25"/>
    <n v="2"/>
    <n v="221"/>
    <n v="50"/>
    <n v="0.74208144796380093"/>
    <n v="3.1674208144796379E-2"/>
    <n v="0.46"/>
    <n v="0.04"/>
    <n v="36"/>
  </r>
  <r>
    <x v="73"/>
    <s v="2021-09-02"/>
    <s v="Teusaquillo"/>
    <x v="13"/>
    <m/>
    <x v="2"/>
    <n v="254"/>
    <n v="37"/>
    <n v="7"/>
    <n v="18"/>
    <n v="25"/>
    <n v="2"/>
    <n v="298"/>
    <n v="45"/>
    <n v="0.8523489932885906"/>
    <n v="2.3489932885906041E-2"/>
    <n v="0.4"/>
    <n v="4.4444444444444446E-2"/>
    <n v="36"/>
  </r>
  <r>
    <x v="73"/>
    <s v="2021-09-02"/>
    <s v="Teusaquillo"/>
    <x v="13"/>
    <m/>
    <x v="1"/>
    <n v="132"/>
    <n v="93"/>
    <n v="8"/>
    <n v="2"/>
    <n v="1"/>
    <n v="0"/>
    <n v="233"/>
    <n v="3"/>
    <n v="0.5665236051502146"/>
    <n v="3.4334763948497854E-2"/>
    <n v="0.66666666666666663"/>
    <n v="0"/>
    <n v="36"/>
  </r>
  <r>
    <x v="74"/>
    <s v="2021-09-03"/>
    <s v="Suba"/>
    <x v="7"/>
    <s v="Parque"/>
    <x v="3"/>
    <n v="141"/>
    <n v="39"/>
    <n v="5"/>
    <n v="8"/>
    <n v="6"/>
    <n v="1"/>
    <n v="185"/>
    <n v="15"/>
    <n v="0.76216216216216215"/>
    <n v="2.7027027027027029E-2"/>
    <n v="0.53333333333333333"/>
    <n v="6.6666666666666666E-2"/>
    <n v="36"/>
  </r>
  <r>
    <x v="74"/>
    <s v="2021-09-03"/>
    <s v="Rafael Uribe Uribe"/>
    <x v="10"/>
    <m/>
    <x v="1"/>
    <n v="117"/>
    <n v="209"/>
    <n v="152"/>
    <n v="16"/>
    <n v="28"/>
    <n v="2"/>
    <n v="478"/>
    <n v="46"/>
    <n v="0.24476987447698745"/>
    <n v="0.31799163179916318"/>
    <n v="0.34782608695652173"/>
    <n v="4.3478260869565216E-2"/>
    <n v="36"/>
  </r>
  <r>
    <x v="74"/>
    <s v="2021-09-03"/>
    <s v="Rafael Uribe Uribe"/>
    <x v="10"/>
    <m/>
    <x v="1"/>
    <n v="80"/>
    <n v="46"/>
    <n v="9"/>
    <n v="6"/>
    <n v="13"/>
    <n v="0"/>
    <n v="135"/>
    <n v="19"/>
    <n v="0.59259259259259256"/>
    <n v="6.6666666666666666E-2"/>
    <n v="0.31578947368421051"/>
    <n v="0"/>
    <n v="36"/>
  </r>
  <r>
    <x v="74"/>
    <s v="2021-09-03"/>
    <s v="Rafael Uribe Uribe"/>
    <x v="10"/>
    <m/>
    <x v="1"/>
    <n v="103"/>
    <n v="102"/>
    <n v="15"/>
    <n v="16"/>
    <n v="14"/>
    <n v="0"/>
    <n v="220"/>
    <n v="30"/>
    <n v="0.4681818181818182"/>
    <n v="6.8181818181818177E-2"/>
    <n v="0.53333333333333333"/>
    <n v="0"/>
    <n v="36"/>
  </r>
  <r>
    <x v="74"/>
    <s v="2021-09-03"/>
    <s v="La Candelaria"/>
    <x v="5"/>
    <m/>
    <x v="0"/>
    <n v="68"/>
    <n v="32"/>
    <n v="8"/>
    <n v="2"/>
    <n v="1"/>
    <n v="0"/>
    <n v="108"/>
    <n v="3"/>
    <n v="0.62962962962962965"/>
    <n v="7.407407407407407E-2"/>
    <n v="0.66666666666666663"/>
    <n v="0"/>
    <n v="36"/>
  </r>
  <r>
    <x v="74"/>
    <s v="2021-09-03"/>
    <s v="Suba"/>
    <x v="7"/>
    <m/>
    <x v="2"/>
    <n v="206"/>
    <n v="84"/>
    <n v="6"/>
    <n v="18"/>
    <n v="29"/>
    <n v="5"/>
    <n v="296"/>
    <n v="52"/>
    <n v="0.69594594594594594"/>
    <n v="2.0270270270270271E-2"/>
    <n v="0.34615384615384615"/>
    <n v="9.6153846153846159E-2"/>
    <n v="36"/>
  </r>
  <r>
    <x v="74"/>
    <s v="2021-09-03"/>
    <s v="Suba"/>
    <x v="7"/>
    <m/>
    <x v="1"/>
    <n v="83"/>
    <n v="36"/>
    <n v="7"/>
    <n v="12"/>
    <n v="14"/>
    <n v="2"/>
    <n v="126"/>
    <n v="28"/>
    <n v="0.65873015873015872"/>
    <n v="5.5555555555555552E-2"/>
    <n v="0.42857142857142855"/>
    <n v="7.1428571428571425E-2"/>
    <n v="36"/>
  </r>
  <r>
    <x v="74"/>
    <s v="2021-09-03"/>
    <s v="La Candelaria"/>
    <x v="5"/>
    <m/>
    <x v="1"/>
    <n v="125"/>
    <n v="63"/>
    <n v="9"/>
    <n v="23"/>
    <n v="40"/>
    <n v="5"/>
    <n v="197"/>
    <n v="68"/>
    <n v="0.63451776649746194"/>
    <n v="4.5685279187817257E-2"/>
    <n v="0.33823529411764708"/>
    <n v="7.3529411764705885E-2"/>
    <n v="36"/>
  </r>
  <r>
    <x v="74"/>
    <s v="2021-09-03"/>
    <s v="La Candelaria"/>
    <x v="5"/>
    <m/>
    <x v="1"/>
    <n v="242"/>
    <n v="93"/>
    <n v="10"/>
    <n v="28"/>
    <n v="74"/>
    <n v="9"/>
    <n v="345"/>
    <n v="111"/>
    <n v="0.70144927536231882"/>
    <n v="2.8985507246376812E-2"/>
    <n v="0.25225225225225223"/>
    <n v="8.1081081081081086E-2"/>
    <n v="36"/>
  </r>
  <r>
    <x v="74"/>
    <s v="2021-09-03"/>
    <s v="Santa fe"/>
    <x v="15"/>
    <m/>
    <x v="0"/>
    <n v="23"/>
    <n v="14"/>
    <n v="0"/>
    <n v="0"/>
    <n v="0"/>
    <n v="0"/>
    <n v="37"/>
    <n v="0"/>
    <n v="0.6216216216216216"/>
    <n v="0"/>
    <n v="0"/>
    <n v="0"/>
    <n v="36"/>
  </r>
  <r>
    <x v="74"/>
    <s v="2021-09-03"/>
    <s v="Santa fe"/>
    <x v="15"/>
    <m/>
    <x v="1"/>
    <n v="243"/>
    <n v="54"/>
    <n v="20"/>
    <n v="120"/>
    <n v="32"/>
    <n v="17"/>
    <n v="317"/>
    <n v="169"/>
    <n v="0.7665615141955836"/>
    <n v="6.3091482649842268E-2"/>
    <n v="0.7100591715976331"/>
    <n v="0.10059171597633136"/>
    <n v="36"/>
  </r>
  <r>
    <x v="74"/>
    <s v="2021-09-03"/>
    <s v="Santa fe"/>
    <x v="15"/>
    <m/>
    <x v="0"/>
    <n v="23"/>
    <n v="14"/>
    <n v="0"/>
    <n v="0"/>
    <n v="0"/>
    <n v="0"/>
    <n v="37"/>
    <n v="0"/>
    <n v="0.6216216216216216"/>
    <n v="0"/>
    <n v="0"/>
    <n v="0"/>
    <n v="36"/>
  </r>
  <r>
    <x v="75"/>
    <s v="2021-09-04"/>
    <s v="La Candelaria"/>
    <x v="5"/>
    <m/>
    <x v="1"/>
    <n v="64"/>
    <n v="32"/>
    <n v="1"/>
    <n v="21"/>
    <n v="13"/>
    <n v="2"/>
    <n v="97"/>
    <n v="36"/>
    <n v="0.65979381443298968"/>
    <n v="1.0309278350515464E-2"/>
    <n v="0.58333333333333337"/>
    <n v="5.5555555555555552E-2"/>
    <n v="36"/>
  </r>
  <r>
    <x v="75"/>
    <s v="2021-09-04"/>
    <s v="La Candelaria"/>
    <x v="5"/>
    <m/>
    <x v="1"/>
    <n v="261"/>
    <n v="69"/>
    <n v="6"/>
    <n v="38"/>
    <n v="29"/>
    <n v="7"/>
    <n v="336"/>
    <n v="74"/>
    <n v="0.7767857142857143"/>
    <n v="1.7857142857142856E-2"/>
    <n v="0.51351351351351349"/>
    <n v="9.45945945945946E-2"/>
    <n v="36"/>
  </r>
  <r>
    <x v="75"/>
    <s v="2021-09-04"/>
    <s v="Fontibón"/>
    <x v="6"/>
    <s v="Parque principal"/>
    <x v="3"/>
    <n v="311"/>
    <n v="54"/>
    <n v="7"/>
    <n v="16"/>
    <n v="49"/>
    <n v="3"/>
    <n v="372"/>
    <n v="68"/>
    <n v="0.83602150537634412"/>
    <n v="1.8817204301075269E-2"/>
    <n v="0.23529411764705882"/>
    <n v="4.4117647058823532E-2"/>
    <n v="36"/>
  </r>
  <r>
    <x v="75"/>
    <s v="2021-09-04"/>
    <s v="Fontibón"/>
    <x v="6"/>
    <m/>
    <x v="0"/>
    <n v="190"/>
    <n v="50"/>
    <n v="4"/>
    <n v="31"/>
    <n v="56"/>
    <n v="8"/>
    <n v="244"/>
    <n v="95"/>
    <n v="0.77868852459016391"/>
    <n v="1.6393442622950821E-2"/>
    <n v="0.32631578947368423"/>
    <n v="8.4210526315789472E-2"/>
    <n v="36"/>
  </r>
  <r>
    <x v="75"/>
    <s v="2021-09-04"/>
    <s v="Fontibón"/>
    <x v="6"/>
    <m/>
    <x v="1"/>
    <n v="74"/>
    <n v="32"/>
    <n v="5"/>
    <n v="3"/>
    <n v="16"/>
    <n v="2"/>
    <n v="111"/>
    <n v="21"/>
    <n v="0.66666666666666663"/>
    <n v="4.5045045045045043E-2"/>
    <n v="0.14285714285714285"/>
    <n v="9.5238095238095233E-2"/>
    <n v="36"/>
  </r>
  <r>
    <x v="75"/>
    <s v="2021-09-04"/>
    <s v="Puente Aranda"/>
    <x v="11"/>
    <m/>
    <x v="2"/>
    <n v="166"/>
    <n v="68"/>
    <n v="5"/>
    <n v="12"/>
    <n v="11"/>
    <n v="0"/>
    <n v="239"/>
    <n v="23"/>
    <n v="0.69456066945606698"/>
    <n v="2.0920502092050208E-2"/>
    <n v="0.52173913043478259"/>
    <n v="0"/>
    <n v="36"/>
  </r>
  <r>
    <x v="75"/>
    <s v="2021-09-04"/>
    <s v="Puente Aranda"/>
    <x v="11"/>
    <m/>
    <x v="1"/>
    <n v="66"/>
    <n v="45"/>
    <n v="6"/>
    <n v="8"/>
    <n v="8"/>
    <n v="3"/>
    <n v="117"/>
    <n v="19"/>
    <n v="0.5641025641025641"/>
    <n v="5.128205128205128E-2"/>
    <n v="0.42105263157894735"/>
    <n v="0.15789473684210525"/>
    <n v="36"/>
  </r>
  <r>
    <x v="75"/>
    <s v="2021-09-04"/>
    <s v="Puente Aranda"/>
    <x v="11"/>
    <m/>
    <x v="0"/>
    <n v="29"/>
    <n v="60"/>
    <n v="10"/>
    <n v="1"/>
    <n v="5"/>
    <n v="0"/>
    <n v="99"/>
    <n v="6"/>
    <n v="0.29292929292929293"/>
    <n v="0.10101010101010101"/>
    <n v="0.16666666666666666"/>
    <n v="0"/>
    <n v="36"/>
  </r>
  <r>
    <x v="75"/>
    <s v="2021-09-04"/>
    <s v="La Candelaria"/>
    <x v="5"/>
    <m/>
    <x v="0"/>
    <n v="33"/>
    <n v="29"/>
    <n v="7"/>
    <n v="0"/>
    <n v="0"/>
    <n v="0"/>
    <n v="69"/>
    <n v="0"/>
    <n v="0.47826086956521741"/>
    <n v="0.10144927536231885"/>
    <n v="0"/>
    <n v="0"/>
    <n v="36"/>
  </r>
  <r>
    <x v="75"/>
    <s v="2021-09-04"/>
    <s v="Antonio Nariño"/>
    <x v="9"/>
    <m/>
    <x v="1"/>
    <n v="201"/>
    <n v="87"/>
    <n v="8"/>
    <n v="9"/>
    <n v="10"/>
    <n v="2"/>
    <n v="296"/>
    <n v="21"/>
    <n v="0.67905405405405406"/>
    <n v="2.7027027027027029E-2"/>
    <n v="0.42857142857142855"/>
    <n v="9.5238095238095233E-2"/>
    <n v="36"/>
  </r>
  <r>
    <x v="75"/>
    <s v="2021-09-04"/>
    <s v="Antonio Nariño"/>
    <x v="9"/>
    <m/>
    <x v="0"/>
    <n v="314"/>
    <n v="82"/>
    <n v="9"/>
    <n v="32"/>
    <n v="31"/>
    <n v="11"/>
    <n v="405"/>
    <n v="74"/>
    <n v="0.77530864197530869"/>
    <n v="2.2222222222222223E-2"/>
    <n v="0.43243243243243246"/>
    <n v="0.14864864864864866"/>
    <n v="36"/>
  </r>
  <r>
    <x v="75"/>
    <s v="2021-09-04"/>
    <s v="Antonio Nariño"/>
    <x v="9"/>
    <m/>
    <x v="2"/>
    <n v="59"/>
    <n v="23"/>
    <n v="3"/>
    <n v="0"/>
    <n v="0"/>
    <n v="0"/>
    <n v="85"/>
    <n v="0"/>
    <n v="0.69411764705882351"/>
    <n v="3.5294117647058823E-2"/>
    <n v="0"/>
    <n v="0"/>
    <n v="36"/>
  </r>
  <r>
    <x v="76"/>
    <s v="2021-09-06"/>
    <s v="Antonio Nariño"/>
    <x v="9"/>
    <m/>
    <x v="0"/>
    <n v="249"/>
    <n v="54"/>
    <n v="10"/>
    <n v="28"/>
    <n v="43"/>
    <n v="6"/>
    <n v="313"/>
    <n v="77"/>
    <n v="0.79552715654952078"/>
    <n v="3.1948881789137379E-2"/>
    <n v="0.36363636363636365"/>
    <n v="7.792207792207792E-2"/>
    <n v="37"/>
  </r>
  <r>
    <x v="76"/>
    <s v="2021-09-06"/>
    <s v="Antonio Nariño"/>
    <x v="9"/>
    <m/>
    <x v="1"/>
    <n v="130"/>
    <n v="50"/>
    <n v="11"/>
    <n v="6"/>
    <n v="1"/>
    <n v="0"/>
    <n v="191"/>
    <n v="7"/>
    <n v="0.68062827225130895"/>
    <n v="5.7591623036649213E-2"/>
    <n v="0.8571428571428571"/>
    <n v="0"/>
    <n v="37"/>
  </r>
  <r>
    <x v="76"/>
    <s v="2021-09-06"/>
    <s v="Antonio Nariño"/>
    <x v="9"/>
    <m/>
    <x v="2"/>
    <n v="133"/>
    <n v="41"/>
    <n v="22"/>
    <n v="1"/>
    <n v="1"/>
    <n v="1"/>
    <n v="196"/>
    <n v="3"/>
    <n v="0.6785714285714286"/>
    <n v="0.11224489795918367"/>
    <n v="0.33333333333333331"/>
    <n v="0.33333333333333331"/>
    <n v="37"/>
  </r>
  <r>
    <x v="76"/>
    <s v="2021-09-06"/>
    <s v="Los Mártires"/>
    <x v="14"/>
    <m/>
    <x v="0"/>
    <n v="72"/>
    <n v="50"/>
    <n v="4"/>
    <n v="19"/>
    <n v="26"/>
    <n v="2"/>
    <n v="126"/>
    <n v="47"/>
    <n v="0.5714285714285714"/>
    <n v="3.1746031746031744E-2"/>
    <n v="0.40425531914893614"/>
    <n v="4.2553191489361701E-2"/>
    <n v="37"/>
  </r>
  <r>
    <x v="76"/>
    <s v="2021-09-06"/>
    <s v="Los Mártires"/>
    <x v="14"/>
    <m/>
    <x v="1"/>
    <n v="167"/>
    <n v="84"/>
    <n v="17"/>
    <n v="12"/>
    <n v="44"/>
    <n v="3"/>
    <n v="268"/>
    <n v="59"/>
    <n v="0.62313432835820892"/>
    <n v="6.3432835820895525E-2"/>
    <n v="0.20338983050847459"/>
    <n v="5.0847457627118647E-2"/>
    <n v="37"/>
  </r>
  <r>
    <x v="76"/>
    <s v="2021-09-06"/>
    <s v="Los Mártires"/>
    <x v="14"/>
    <m/>
    <x v="2"/>
    <n v="96"/>
    <n v="43"/>
    <n v="10"/>
    <n v="44"/>
    <n v="73"/>
    <n v="8"/>
    <n v="149"/>
    <n v="125"/>
    <n v="0.64429530201342278"/>
    <n v="6.7114093959731544E-2"/>
    <n v="0.35199999999999998"/>
    <n v="6.4000000000000001E-2"/>
    <n v="37"/>
  </r>
  <r>
    <x v="76"/>
    <s v="2021-09-06"/>
    <s v="Fontibón"/>
    <x v="6"/>
    <s v="Parque Fundacional"/>
    <x v="3"/>
    <n v="84"/>
    <n v="80"/>
    <n v="8"/>
    <n v="8"/>
    <n v="11"/>
    <n v="3"/>
    <n v="172"/>
    <n v="22"/>
    <n v="0.48837209302325579"/>
    <n v="4.6511627906976744E-2"/>
    <n v="0.36363636363636365"/>
    <n v="0.13636363636363635"/>
    <n v="37"/>
  </r>
  <r>
    <x v="76"/>
    <s v="2021-09-06"/>
    <s v="Fontibón"/>
    <x v="6"/>
    <m/>
    <x v="1"/>
    <n v="285"/>
    <n v="100"/>
    <n v="11"/>
    <n v="20"/>
    <n v="25"/>
    <n v="1"/>
    <n v="396"/>
    <n v="46"/>
    <n v="0.71969696969696972"/>
    <n v="2.7777777777777776E-2"/>
    <n v="0.43478260869565216"/>
    <n v="2.1739130434782608E-2"/>
    <n v="37"/>
  </r>
  <r>
    <x v="76"/>
    <s v="2021-09-06"/>
    <s v="Fontibón"/>
    <x v="6"/>
    <m/>
    <x v="0"/>
    <n v="132"/>
    <n v="63"/>
    <n v="6"/>
    <n v="36"/>
    <n v="30"/>
    <n v="1"/>
    <n v="201"/>
    <n v="67"/>
    <n v="0.65671641791044777"/>
    <n v="2.9850746268656716E-2"/>
    <n v="0.53731343283582089"/>
    <n v="1.4925373134328358E-2"/>
    <n v="37"/>
  </r>
  <r>
    <x v="76"/>
    <s v="2021-09-06"/>
    <s v="Kennedy"/>
    <x v="17"/>
    <m/>
    <x v="1"/>
    <n v="200"/>
    <n v="55"/>
    <n v="5"/>
    <n v="20"/>
    <n v="23"/>
    <n v="5"/>
    <n v="260"/>
    <n v="48"/>
    <n v="0.76923076923076927"/>
    <n v="1.9230769230769232E-2"/>
    <n v="0.41666666666666669"/>
    <n v="0.10416666666666667"/>
    <n v="37"/>
  </r>
  <r>
    <x v="76"/>
    <s v="2021-09-06"/>
    <s v="Tunjuelito"/>
    <x v="18"/>
    <m/>
    <x v="0"/>
    <n v="97"/>
    <n v="37"/>
    <n v="0"/>
    <n v="6"/>
    <n v="2"/>
    <n v="0"/>
    <n v="134"/>
    <n v="8"/>
    <n v="0.72388059701492535"/>
    <n v="0"/>
    <n v="0.75"/>
    <n v="0"/>
    <n v="37"/>
  </r>
  <r>
    <x v="76"/>
    <s v="2021-09-06"/>
    <s v="Tunjuelito"/>
    <x v="18"/>
    <m/>
    <x v="1"/>
    <n v="210"/>
    <n v="34"/>
    <n v="4"/>
    <n v="12"/>
    <n v="5"/>
    <n v="3"/>
    <n v="248"/>
    <n v="20"/>
    <n v="0.84677419354838712"/>
    <n v="1.6129032258064516E-2"/>
    <n v="0.6"/>
    <n v="0.15"/>
    <n v="37"/>
  </r>
  <r>
    <x v="76"/>
    <s v="2021-09-06"/>
    <s v="Tunjuelito"/>
    <x v="18"/>
    <m/>
    <x v="1"/>
    <n v="47"/>
    <n v="22"/>
    <n v="5"/>
    <n v="10"/>
    <n v="4"/>
    <n v="0"/>
    <n v="74"/>
    <n v="14"/>
    <n v="0.63513513513513509"/>
    <n v="6.7567567567567571E-2"/>
    <n v="0.7142857142857143"/>
    <n v="0"/>
    <n v="37"/>
  </r>
  <r>
    <x v="77"/>
    <s v="2021-09-08"/>
    <s v="Usaquén"/>
    <x v="3"/>
    <m/>
    <x v="1"/>
    <n v="219"/>
    <n v="16"/>
    <n v="3"/>
    <n v="8"/>
    <n v="4"/>
    <n v="1"/>
    <n v="238"/>
    <n v="13"/>
    <n v="0.92016806722689071"/>
    <n v="1.2605042016806723E-2"/>
    <n v="0.61538461538461542"/>
    <n v="7.6923076923076927E-2"/>
    <n v="37"/>
  </r>
  <r>
    <x v="77"/>
    <s v="2021-09-08"/>
    <s v="Usaquén"/>
    <x v="3"/>
    <m/>
    <x v="2"/>
    <n v="141"/>
    <n v="10"/>
    <n v="1"/>
    <n v="12"/>
    <n v="8"/>
    <n v="0"/>
    <n v="152"/>
    <n v="20"/>
    <n v="0.92763157894736847"/>
    <n v="6.5789473684210523E-3"/>
    <n v="0.6"/>
    <n v="0"/>
    <n v="37"/>
  </r>
  <r>
    <x v="77"/>
    <s v="2021-09-08"/>
    <s v="Usaquén"/>
    <x v="3"/>
    <m/>
    <x v="1"/>
    <n v="69"/>
    <n v="19"/>
    <n v="2"/>
    <n v="7"/>
    <n v="3"/>
    <n v="0"/>
    <n v="90"/>
    <n v="10"/>
    <n v="0.76666666666666672"/>
    <n v="2.2222222222222223E-2"/>
    <n v="0.7"/>
    <n v="0"/>
    <n v="37"/>
  </r>
  <r>
    <x v="77"/>
    <s v="2021-09-08"/>
    <s v="Puente Aranda"/>
    <x v="11"/>
    <m/>
    <x v="2"/>
    <n v="50"/>
    <n v="35"/>
    <n v="0"/>
    <n v="4"/>
    <n v="2"/>
    <n v="0"/>
    <n v="85"/>
    <n v="6"/>
    <n v="0.58823529411764708"/>
    <n v="0"/>
    <n v="0.66666666666666663"/>
    <n v="0"/>
    <n v="37"/>
  </r>
  <r>
    <x v="77"/>
    <s v="2021-09-08"/>
    <s v="Puente Aranda"/>
    <x v="11"/>
    <m/>
    <x v="1"/>
    <n v="59"/>
    <n v="30"/>
    <n v="0"/>
    <n v="11"/>
    <n v="5"/>
    <n v="0"/>
    <n v="89"/>
    <n v="16"/>
    <n v="0.6629213483146067"/>
    <n v="0"/>
    <n v="0.6875"/>
    <n v="0"/>
    <n v="37"/>
  </r>
  <r>
    <x v="77"/>
    <s v="2021-09-08"/>
    <s v="Puente Aranda"/>
    <x v="11"/>
    <m/>
    <x v="0"/>
    <n v="60"/>
    <n v="15"/>
    <n v="3"/>
    <n v="2"/>
    <n v="2"/>
    <n v="0"/>
    <n v="78"/>
    <n v="4"/>
    <n v="0.76923076923076927"/>
    <n v="3.8461538461538464E-2"/>
    <n v="0.5"/>
    <n v="0"/>
    <n v="37"/>
  </r>
  <r>
    <x v="77"/>
    <s v="2021-09-08"/>
    <s v="Kennedy"/>
    <x v="17"/>
    <m/>
    <x v="1"/>
    <n v="132"/>
    <n v="75"/>
    <n v="7"/>
    <n v="24"/>
    <n v="23"/>
    <n v="5"/>
    <n v="214"/>
    <n v="52"/>
    <n v="0.61682242990654201"/>
    <n v="3.2710280373831772E-2"/>
    <n v="0.46153846153846156"/>
    <n v="9.6153846153846159E-2"/>
    <n v="37"/>
  </r>
  <r>
    <x v="77"/>
    <s v="2021-09-08"/>
    <s v="Kennedy"/>
    <x v="17"/>
    <m/>
    <x v="1"/>
    <n v="198"/>
    <n v="83"/>
    <n v="12"/>
    <n v="59"/>
    <n v="59"/>
    <n v="12"/>
    <n v="293"/>
    <n v="130"/>
    <n v="0.67576791808873715"/>
    <n v="4.0955631399317405E-2"/>
    <n v="0.45384615384615384"/>
    <n v="9.2307692307692313E-2"/>
    <n v="37"/>
  </r>
  <r>
    <x v="77"/>
    <s v="2021-09-08"/>
    <s v="Kennedy"/>
    <x v="17"/>
    <m/>
    <x v="1"/>
    <n v="70"/>
    <n v="27"/>
    <n v="0"/>
    <n v="17"/>
    <n v="10"/>
    <n v="2"/>
    <n v="97"/>
    <n v="29"/>
    <n v="0.72164948453608246"/>
    <n v="0"/>
    <n v="0.58620689655172409"/>
    <n v="6.8965517241379309E-2"/>
    <n v="37"/>
  </r>
  <r>
    <x v="77"/>
    <s v="2021-09-08"/>
    <s v="Suba"/>
    <x v="7"/>
    <m/>
    <x v="2"/>
    <n v="97"/>
    <n v="48"/>
    <n v="9"/>
    <n v="13"/>
    <n v="28"/>
    <n v="2"/>
    <n v="154"/>
    <n v="43"/>
    <n v="0.62987012987012991"/>
    <n v="5.844155844155844E-2"/>
    <n v="0.30232558139534882"/>
    <n v="4.6511627906976744E-2"/>
    <n v="37"/>
  </r>
  <r>
    <x v="77"/>
    <s v="2021-09-08"/>
    <s v="Suba"/>
    <x v="7"/>
    <m/>
    <x v="1"/>
    <n v="72"/>
    <n v="26"/>
    <n v="3"/>
    <n v="7"/>
    <n v="15"/>
    <n v="0"/>
    <n v="101"/>
    <n v="22"/>
    <n v="0.71287128712871284"/>
    <n v="2.9702970297029702E-2"/>
    <n v="0.31818181818181818"/>
    <n v="0"/>
    <n v="37"/>
  </r>
  <r>
    <x v="77"/>
    <s v="2021-09-08"/>
    <s v="Suba"/>
    <x v="7"/>
    <s v="Parque Fundación"/>
    <x v="3"/>
    <n v="45"/>
    <n v="24"/>
    <n v="2"/>
    <n v="1"/>
    <n v="3"/>
    <n v="0"/>
    <n v="71"/>
    <n v="4"/>
    <n v="0.63380281690140849"/>
    <n v="2.8169014084507043E-2"/>
    <n v="0.25"/>
    <n v="0"/>
    <n v="37"/>
  </r>
  <r>
    <x v="78"/>
    <s v="2021-09-10"/>
    <s v="Teusaquillo"/>
    <x v="13"/>
    <m/>
    <x v="2"/>
    <n v="188"/>
    <n v="39"/>
    <n v="3"/>
    <n v="34"/>
    <n v="26"/>
    <n v="4"/>
    <n v="230"/>
    <n v="64"/>
    <n v="0.81739130434782614"/>
    <n v="1.3043478260869565E-2"/>
    <n v="0.53125"/>
    <n v="6.25E-2"/>
    <n v="37"/>
  </r>
  <r>
    <x v="78"/>
    <s v="2021-09-10"/>
    <s v="Los Mártires"/>
    <x v="14"/>
    <m/>
    <x v="2"/>
    <n v="132"/>
    <n v="35"/>
    <n v="7"/>
    <n v="22"/>
    <n v="28"/>
    <n v="8"/>
    <n v="174"/>
    <n v="58"/>
    <n v="0.75862068965517238"/>
    <n v="4.0229885057471264E-2"/>
    <n v="0.37931034482758619"/>
    <n v="0.13793103448275862"/>
    <n v="37"/>
  </r>
  <r>
    <x v="78"/>
    <s v="2021-09-10"/>
    <s v="Los Mártires"/>
    <x v="14"/>
    <m/>
    <x v="1"/>
    <n v="114"/>
    <n v="47"/>
    <n v="11"/>
    <n v="34"/>
    <n v="39"/>
    <n v="29"/>
    <n v="172"/>
    <n v="102"/>
    <n v="0.66279069767441856"/>
    <n v="6.3953488372093026E-2"/>
    <n v="0.33333333333333331"/>
    <n v="0.28431372549019607"/>
    <n v="37"/>
  </r>
  <r>
    <x v="78"/>
    <s v="2021-09-10"/>
    <s v="Los Mártires"/>
    <x v="14"/>
    <m/>
    <x v="0"/>
    <n v="62"/>
    <n v="94"/>
    <n v="2"/>
    <n v="19"/>
    <n v="48"/>
    <n v="2"/>
    <n v="158"/>
    <n v="69"/>
    <n v="0.39240506329113922"/>
    <n v="1.2658227848101266E-2"/>
    <n v="0.27536231884057971"/>
    <n v="2.8985507246376812E-2"/>
    <n v="37"/>
  </r>
  <r>
    <x v="78"/>
    <s v="2021-09-10"/>
    <s v="Suba"/>
    <x v="7"/>
    <m/>
    <x v="2"/>
    <n v="230"/>
    <n v="30"/>
    <n v="1"/>
    <n v="26"/>
    <n v="33"/>
    <n v="1"/>
    <n v="261"/>
    <n v="60"/>
    <n v="0.88122605363984674"/>
    <n v="3.8314176245210726E-3"/>
    <n v="0.43333333333333335"/>
    <n v="1.6666666666666666E-2"/>
    <n v="37"/>
  </r>
  <r>
    <x v="78"/>
    <s v="2021-09-10"/>
    <s v="Suba"/>
    <x v="7"/>
    <m/>
    <x v="1"/>
    <n v="301"/>
    <n v="52"/>
    <n v="7"/>
    <n v="15"/>
    <n v="21"/>
    <n v="3"/>
    <n v="360"/>
    <n v="39"/>
    <n v="0.83611111111111114"/>
    <n v="1.9444444444444445E-2"/>
    <n v="0.38461538461538464"/>
    <n v="7.6923076923076927E-2"/>
    <n v="37"/>
  </r>
  <r>
    <x v="78"/>
    <s v="2021-09-10"/>
    <s v="Suba"/>
    <x v="7"/>
    <m/>
    <x v="3"/>
    <n v="347"/>
    <n v="38"/>
    <n v="6"/>
    <n v="8"/>
    <n v="8"/>
    <n v="0"/>
    <n v="391"/>
    <n v="16"/>
    <n v="0.88746803069053704"/>
    <n v="1.5345268542199489E-2"/>
    <n v="0.5"/>
    <n v="0"/>
    <n v="37"/>
  </r>
  <r>
    <x v="78"/>
    <s v="2021-09-10"/>
    <s v="Teusaquillo"/>
    <x v="13"/>
    <m/>
    <x v="1"/>
    <n v="288"/>
    <n v="82"/>
    <n v="18"/>
    <n v="26"/>
    <n v="31"/>
    <n v="1"/>
    <n v="388"/>
    <n v="58"/>
    <n v="0.74226804123711343"/>
    <n v="4.6391752577319589E-2"/>
    <n v="0.44827586206896552"/>
    <n v="1.7241379310344827E-2"/>
    <n v="37"/>
  </r>
  <r>
    <x v="78"/>
    <s v="2021-09-10"/>
    <s v="Teusaquillo"/>
    <x v="13"/>
    <m/>
    <x v="1"/>
    <n v="122"/>
    <n v="21"/>
    <n v="7"/>
    <n v="3"/>
    <n v="3"/>
    <n v="0"/>
    <n v="150"/>
    <n v="6"/>
    <n v="0.81333333333333335"/>
    <n v="4.6666666666666669E-2"/>
    <n v="0.5"/>
    <n v="0"/>
    <n v="37"/>
  </r>
  <r>
    <x v="79"/>
    <s v="2021-09-13"/>
    <s v="San Cristóbal"/>
    <x v="1"/>
    <m/>
    <x v="1"/>
    <n v="98"/>
    <n v="42"/>
    <n v="7"/>
    <n v="22"/>
    <n v="35"/>
    <n v="5"/>
    <n v="147"/>
    <n v="62"/>
    <n v="0.66666666666666663"/>
    <n v="4.7619047619047616E-2"/>
    <n v="0.35483870967741937"/>
    <n v="8.0645161290322578E-2"/>
    <n v="38"/>
  </r>
  <r>
    <x v="79"/>
    <s v="2021-09-13"/>
    <s v="San Cristóbal"/>
    <x v="1"/>
    <m/>
    <x v="0"/>
    <n v="110"/>
    <n v="26"/>
    <n v="7"/>
    <n v="25"/>
    <n v="42"/>
    <n v="7"/>
    <n v="143"/>
    <n v="74"/>
    <n v="0.76923076923076927"/>
    <n v="4.8951048951048952E-2"/>
    <n v="0.33783783783783783"/>
    <n v="9.45945945945946E-2"/>
    <n v="38"/>
  </r>
  <r>
    <x v="79"/>
    <s v="2021-09-13"/>
    <s v="San Cristóbal"/>
    <x v="1"/>
    <m/>
    <x v="2"/>
    <n v="123"/>
    <n v="39"/>
    <n v="9"/>
    <n v="3"/>
    <n v="15"/>
    <n v="1"/>
    <n v="171"/>
    <n v="19"/>
    <n v="0.7192982456140351"/>
    <n v="5.2631578947368418E-2"/>
    <n v="0.15789473684210525"/>
    <n v="5.2631578947368418E-2"/>
    <n v="38"/>
  </r>
  <r>
    <x v="79"/>
    <s v="2021-09-13"/>
    <s v="Engativá"/>
    <x v="8"/>
    <m/>
    <x v="1"/>
    <n v="256"/>
    <n v="42"/>
    <n v="18"/>
    <n v="34"/>
    <n v="14"/>
    <n v="5"/>
    <n v="316"/>
    <n v="53"/>
    <n v="0.810126582278481"/>
    <n v="5.6962025316455694E-2"/>
    <n v="0.64150943396226412"/>
    <n v="9.4339622641509441E-2"/>
    <n v="38"/>
  </r>
  <r>
    <x v="79"/>
    <s v="2021-09-13"/>
    <s v="Engativá"/>
    <x v="8"/>
    <m/>
    <x v="1"/>
    <n v="128"/>
    <n v="36"/>
    <n v="11"/>
    <n v="7"/>
    <n v="8"/>
    <n v="1"/>
    <n v="175"/>
    <n v="16"/>
    <n v="0.73142857142857143"/>
    <n v="6.2857142857142861E-2"/>
    <n v="0.4375"/>
    <n v="6.25E-2"/>
    <n v="38"/>
  </r>
  <r>
    <x v="79"/>
    <s v="2021-09-13"/>
    <s v="Engativá"/>
    <x v="8"/>
    <m/>
    <x v="0"/>
    <n v="66"/>
    <n v="20"/>
    <n v="16"/>
    <n v="14"/>
    <n v="46"/>
    <n v="6"/>
    <n v="102"/>
    <n v="66"/>
    <n v="0.6470588235294118"/>
    <n v="0.15686274509803921"/>
    <n v="0.21212121212121213"/>
    <n v="9.0909090909090912E-2"/>
    <n v="38"/>
  </r>
  <r>
    <x v="79"/>
    <s v="2021-09-13"/>
    <s v="Antonio Nariño"/>
    <x v="9"/>
    <m/>
    <x v="0"/>
    <n v="61"/>
    <n v="36"/>
    <n v="3"/>
    <n v="20"/>
    <n v="29"/>
    <n v="6"/>
    <n v="100"/>
    <n v="55"/>
    <n v="0.61"/>
    <n v="0.03"/>
    <n v="0.36363636363636365"/>
    <n v="0.10909090909090909"/>
    <n v="38"/>
  </r>
  <r>
    <x v="79"/>
    <s v="2021-09-13"/>
    <s v="Antonio Nariño"/>
    <x v="9"/>
    <m/>
    <x v="1"/>
    <n v="92"/>
    <n v="57"/>
    <n v="4"/>
    <n v="8"/>
    <n v="16"/>
    <n v="3"/>
    <n v="153"/>
    <n v="27"/>
    <n v="0.60130718954248363"/>
    <n v="2.6143790849673203E-2"/>
    <n v="0.29629629629629628"/>
    <n v="0.1111111111111111"/>
    <n v="38"/>
  </r>
  <r>
    <x v="79"/>
    <s v="2021-09-13"/>
    <s v="Antonio Nariño"/>
    <x v="9"/>
    <m/>
    <x v="2"/>
    <n v="49"/>
    <n v="57"/>
    <n v="3"/>
    <n v="1"/>
    <n v="0"/>
    <n v="0"/>
    <n v="109"/>
    <n v="1"/>
    <n v="0.44954128440366975"/>
    <n v="2.7522935779816515E-2"/>
    <n v="1"/>
    <n v="0"/>
    <n v="38"/>
  </r>
  <r>
    <x v="80"/>
    <s v="2021-09-14"/>
    <s v="Santa fe"/>
    <x v="15"/>
    <m/>
    <x v="0"/>
    <n v="49"/>
    <n v="24"/>
    <n v="9"/>
    <n v="1"/>
    <n v="2"/>
    <n v="0"/>
    <n v="82"/>
    <n v="3"/>
    <n v="0.59756097560975607"/>
    <n v="0.10975609756097561"/>
    <n v="0.33333333333333331"/>
    <n v="0"/>
    <n v="38"/>
  </r>
  <r>
    <x v="80"/>
    <s v="2021-09-14"/>
    <s v="Santa fe"/>
    <x v="15"/>
    <m/>
    <x v="2"/>
    <n v="43"/>
    <n v="30"/>
    <n v="16"/>
    <n v="8"/>
    <n v="6"/>
    <n v="2"/>
    <n v="89"/>
    <n v="16"/>
    <n v="0.48314606741573035"/>
    <n v="0.1797752808988764"/>
    <n v="0.5"/>
    <n v="0.125"/>
    <n v="38"/>
  </r>
  <r>
    <x v="80"/>
    <s v="2021-09-14"/>
    <s v="Santa fe"/>
    <x v="15"/>
    <m/>
    <x v="1"/>
    <n v="262"/>
    <n v="130"/>
    <n v="29"/>
    <n v="43"/>
    <n v="73"/>
    <n v="15"/>
    <n v="421"/>
    <n v="131"/>
    <n v="0.6223277909738717"/>
    <n v="6.8883610451306407E-2"/>
    <n v="0.3282442748091603"/>
    <n v="0.11450381679389313"/>
    <n v="38"/>
  </r>
  <r>
    <x v="80"/>
    <s v="2021-09-14"/>
    <s v="Bosa"/>
    <x v="16"/>
    <m/>
    <x v="1"/>
    <n v="116"/>
    <n v="131"/>
    <n v="14"/>
    <n v="11"/>
    <n v="29"/>
    <n v="10"/>
    <n v="261"/>
    <n v="50"/>
    <n v="0.44444444444444442"/>
    <n v="5.3639846743295021E-2"/>
    <n v="0.22"/>
    <n v="0.2"/>
    <n v="38"/>
  </r>
  <r>
    <x v="80"/>
    <s v="2021-09-14"/>
    <s v="Bosa"/>
    <x v="16"/>
    <m/>
    <x v="1"/>
    <n v="58"/>
    <n v="81"/>
    <n v="24"/>
    <n v="4"/>
    <n v="10"/>
    <n v="1"/>
    <n v="163"/>
    <n v="15"/>
    <n v="0.35582822085889571"/>
    <n v="0.14723926380368099"/>
    <n v="0.26666666666666666"/>
    <n v="6.6666666666666666E-2"/>
    <n v="38"/>
  </r>
  <r>
    <x v="80"/>
    <s v="2021-09-14"/>
    <s v="Bosa"/>
    <x v="16"/>
    <m/>
    <x v="2"/>
    <n v="214"/>
    <n v="66"/>
    <n v="6"/>
    <n v="14"/>
    <n v="21"/>
    <n v="2"/>
    <n v="286"/>
    <n v="37"/>
    <n v="0.74825174825174823"/>
    <n v="2.097902097902098E-2"/>
    <n v="0.3783783783783784"/>
    <n v="5.4054054054054057E-2"/>
    <n v="38"/>
  </r>
  <r>
    <x v="80"/>
    <s v="2021-09-14"/>
    <s v="Ciudad Bolívar"/>
    <x v="2"/>
    <m/>
    <x v="1"/>
    <n v="127"/>
    <n v="43"/>
    <n v="24"/>
    <n v="8"/>
    <n v="24"/>
    <n v="4"/>
    <n v="194"/>
    <n v="36"/>
    <n v="0.65463917525773196"/>
    <n v="0.12371134020618557"/>
    <n v="0.22222222222222221"/>
    <n v="0.1111111111111111"/>
    <n v="38"/>
  </r>
  <r>
    <x v="80"/>
    <s v="2021-09-14"/>
    <s v="Ciudad Bolívar"/>
    <x v="2"/>
    <m/>
    <x v="2"/>
    <n v="267"/>
    <n v="59"/>
    <n v="7"/>
    <n v="10"/>
    <n v="21"/>
    <n v="4"/>
    <n v="333"/>
    <n v="35"/>
    <n v="0.80180180180180183"/>
    <n v="2.1021021021021023E-2"/>
    <n v="0.2857142857142857"/>
    <n v="0.11428571428571428"/>
    <n v="38"/>
  </r>
  <r>
    <x v="80"/>
    <s v="2021-09-14"/>
    <s v="Ciudad Bolívar"/>
    <x v="2"/>
    <m/>
    <x v="0"/>
    <n v="120"/>
    <n v="55"/>
    <n v="24"/>
    <n v="34"/>
    <n v="52"/>
    <n v="18"/>
    <n v="199"/>
    <n v="104"/>
    <n v="0.60301507537688437"/>
    <n v="0.12060301507537688"/>
    <n v="0.32692307692307693"/>
    <n v="0.17307692307692307"/>
    <n v="38"/>
  </r>
  <r>
    <x v="81"/>
    <s v="2021-09-15"/>
    <s v="Usme"/>
    <x v="0"/>
    <m/>
    <x v="0"/>
    <n v="42"/>
    <n v="30"/>
    <n v="10"/>
    <n v="4"/>
    <n v="11"/>
    <n v="5"/>
    <n v="82"/>
    <n v="20"/>
    <n v="0.51219512195121952"/>
    <n v="0.12195121951219512"/>
    <n v="0.2"/>
    <n v="0.25"/>
    <n v="38"/>
  </r>
  <r>
    <x v="81"/>
    <s v="2021-09-15"/>
    <s v="Usme"/>
    <x v="0"/>
    <m/>
    <x v="1"/>
    <n v="69"/>
    <n v="35"/>
    <n v="6"/>
    <n v="7"/>
    <n v="8"/>
    <n v="8"/>
    <n v="110"/>
    <n v="23"/>
    <n v="0.62727272727272732"/>
    <n v="5.4545454545454543E-2"/>
    <n v="0.30434782608695654"/>
    <n v="0.34782608695652173"/>
    <n v="38"/>
  </r>
  <r>
    <x v="81"/>
    <s v="2021-09-15"/>
    <s v="Usme"/>
    <x v="0"/>
    <m/>
    <x v="1"/>
    <n v="91"/>
    <n v="79"/>
    <n v="17"/>
    <n v="18"/>
    <n v="33"/>
    <n v="9"/>
    <n v="187"/>
    <n v="60"/>
    <n v="0.48663101604278075"/>
    <n v="9.0909090909090912E-2"/>
    <n v="0.3"/>
    <n v="0.15"/>
    <n v="38"/>
  </r>
  <r>
    <x v="81"/>
    <s v="2021-09-15"/>
    <s v="Tunjuelito"/>
    <x v="18"/>
    <m/>
    <x v="0"/>
    <n v="36"/>
    <n v="22"/>
    <n v="10"/>
    <n v="6"/>
    <n v="8"/>
    <n v="0"/>
    <n v="68"/>
    <n v="14"/>
    <n v="0.52941176470588236"/>
    <n v="0.14705882352941177"/>
    <n v="0.42857142857142855"/>
    <n v="0"/>
    <n v="38"/>
  </r>
  <r>
    <x v="81"/>
    <s v="2021-09-15"/>
    <s v="Tunjuelito"/>
    <x v="18"/>
    <m/>
    <x v="2"/>
    <n v="151"/>
    <n v="64"/>
    <n v="9"/>
    <n v="12"/>
    <n v="16"/>
    <n v="2"/>
    <n v="224"/>
    <n v="30"/>
    <n v="0.6741071428571429"/>
    <n v="4.0178571428571432E-2"/>
    <n v="0.4"/>
    <n v="6.6666666666666666E-2"/>
    <n v="38"/>
  </r>
  <r>
    <x v="81"/>
    <s v="2021-09-15"/>
    <s v="Tunjuelito"/>
    <x v="18"/>
    <m/>
    <x v="1"/>
    <n v="58"/>
    <n v="22"/>
    <n v="8"/>
    <n v="17"/>
    <n v="9"/>
    <n v="3"/>
    <n v="88"/>
    <n v="29"/>
    <n v="0.65909090909090906"/>
    <n v="9.0909090909090912E-2"/>
    <n v="0.58620689655172409"/>
    <n v="0.10344827586206896"/>
    <n v="38"/>
  </r>
  <r>
    <x v="82"/>
    <s v="2021-09-16"/>
    <s v="Engativá"/>
    <x v="8"/>
    <m/>
    <x v="1"/>
    <n v="139"/>
    <n v="47"/>
    <n v="8"/>
    <n v="7"/>
    <n v="12"/>
    <n v="1"/>
    <n v="194"/>
    <n v="20"/>
    <n v="0.71649484536082475"/>
    <n v="4.1237113402061855E-2"/>
    <n v="0.35"/>
    <n v="0.05"/>
    <n v="38"/>
  </r>
  <r>
    <x v="82"/>
    <s v="2021-09-16"/>
    <s v="Engativá"/>
    <x v="8"/>
    <m/>
    <x v="1"/>
    <n v="143"/>
    <n v="34"/>
    <n v="2"/>
    <n v="17"/>
    <n v="20"/>
    <n v="1"/>
    <n v="179"/>
    <n v="38"/>
    <n v="0.7988826815642458"/>
    <n v="1.11731843575419E-2"/>
    <n v="0.44736842105263158"/>
    <n v="2.6315789473684209E-2"/>
    <n v="38"/>
  </r>
  <r>
    <x v="82"/>
    <s v="2021-09-16"/>
    <s v="Engativá"/>
    <x v="8"/>
    <m/>
    <x v="0"/>
    <n v="72"/>
    <n v="38"/>
    <n v="12"/>
    <n v="10"/>
    <n v="37"/>
    <n v="9"/>
    <n v="122"/>
    <n v="56"/>
    <n v="0.5901639344262295"/>
    <n v="9.8360655737704916E-2"/>
    <n v="0.17857142857142858"/>
    <n v="0.16071428571428573"/>
    <n v="38"/>
  </r>
  <r>
    <x v="82"/>
    <s v="2021-09-16"/>
    <s v="Usme"/>
    <x v="0"/>
    <m/>
    <x v="0"/>
    <n v="54"/>
    <n v="33"/>
    <n v="12"/>
    <n v="8"/>
    <n v="34"/>
    <n v="4"/>
    <n v="99"/>
    <n v="46"/>
    <n v="0.54545454545454541"/>
    <n v="0.12121212121212122"/>
    <n v="0.17391304347826086"/>
    <n v="8.6956521739130432E-2"/>
    <n v="38"/>
  </r>
  <r>
    <x v="82"/>
    <s v="2021-09-16"/>
    <s v="Usme"/>
    <x v="0"/>
    <m/>
    <x v="1"/>
    <n v="85"/>
    <n v="38"/>
    <n v="22"/>
    <n v="5"/>
    <n v="15"/>
    <n v="5"/>
    <n v="145"/>
    <n v="25"/>
    <n v="0.58620689655172409"/>
    <n v="0.15172413793103448"/>
    <n v="0.2"/>
    <n v="0.2"/>
    <n v="38"/>
  </r>
  <r>
    <x v="82"/>
    <s v="2021-09-16"/>
    <s v="Usme"/>
    <x v="0"/>
    <m/>
    <x v="1"/>
    <n v="163"/>
    <n v="98"/>
    <n v="18"/>
    <n v="11"/>
    <n v="41"/>
    <n v="4"/>
    <n v="279"/>
    <n v="56"/>
    <n v="0.58422939068100355"/>
    <n v="6.4516129032258063E-2"/>
    <n v="0.19642857142857142"/>
    <n v="7.1428571428571425E-2"/>
    <n v="38"/>
  </r>
  <r>
    <x v="82"/>
    <s v="2021-09-16"/>
    <s v="Fontibón"/>
    <x v="6"/>
    <m/>
    <x v="3"/>
    <n v="58"/>
    <n v="71"/>
    <n v="13"/>
    <n v="9"/>
    <n v="25"/>
    <n v="4"/>
    <n v="142"/>
    <n v="38"/>
    <n v="0.40845070422535212"/>
    <n v="9.154929577464789E-2"/>
    <n v="0.23684210526315788"/>
    <n v="0.10526315789473684"/>
    <n v="38"/>
  </r>
  <r>
    <x v="82"/>
    <s v="2021-09-16"/>
    <s v="Fontibón"/>
    <x v="6"/>
    <m/>
    <x v="1"/>
    <n v="82"/>
    <n v="99"/>
    <n v="8"/>
    <n v="36"/>
    <n v="35"/>
    <n v="3"/>
    <n v="189"/>
    <n v="74"/>
    <n v="0.43386243386243384"/>
    <n v="4.2328042328042326E-2"/>
    <n v="0.48648648648648651"/>
    <n v="4.0540540540540543E-2"/>
    <n v="38"/>
  </r>
  <r>
    <x v="82"/>
    <s v="2021-09-16"/>
    <s v="Ciudad Bolívar"/>
    <x v="2"/>
    <m/>
    <x v="1"/>
    <n v="133"/>
    <n v="77"/>
    <n v="12"/>
    <n v="19"/>
    <n v="8"/>
    <n v="2"/>
    <n v="222"/>
    <n v="29"/>
    <n v="0.59909909909909909"/>
    <n v="5.4054054054054057E-2"/>
    <n v="0.65517241379310343"/>
    <n v="6.8965517241379309E-2"/>
    <n v="38"/>
  </r>
  <r>
    <x v="82"/>
    <s v="2021-09-16"/>
    <s v="Ciudad Bolívar"/>
    <x v="2"/>
    <m/>
    <x v="2"/>
    <n v="299"/>
    <n v="160"/>
    <n v="23"/>
    <n v="15"/>
    <n v="29"/>
    <n v="5"/>
    <n v="482"/>
    <n v="49"/>
    <n v="0.6203319502074689"/>
    <n v="4.7717842323651449E-2"/>
    <n v="0.30612244897959184"/>
    <n v="0.10204081632653061"/>
    <n v="38"/>
  </r>
  <r>
    <x v="82"/>
    <s v="2021-09-16"/>
    <s v="Ciudad Bolívar"/>
    <x v="2"/>
    <m/>
    <x v="0"/>
    <n v="87"/>
    <n v="82"/>
    <n v="30"/>
    <n v="43"/>
    <n v="53"/>
    <n v="11"/>
    <n v="199"/>
    <n v="107"/>
    <n v="0.43718592964824121"/>
    <n v="0.15075376884422109"/>
    <n v="0.40186915887850466"/>
    <n v="0.10280373831775701"/>
    <n v="38"/>
  </r>
  <r>
    <x v="83"/>
    <s v="2021-09-17"/>
    <s v="Teusaquillo"/>
    <x v="13"/>
    <m/>
    <x v="1"/>
    <n v="200"/>
    <n v="39"/>
    <n v="10"/>
    <n v="12"/>
    <n v="20"/>
    <n v="0"/>
    <n v="249"/>
    <n v="32"/>
    <n v="0.80321285140562249"/>
    <n v="4.0160642570281124E-2"/>
    <n v="0.375"/>
    <n v="0"/>
    <n v="38"/>
  </r>
  <r>
    <x v="83"/>
    <s v="2021-09-17"/>
    <s v="Teusaquillo"/>
    <x v="13"/>
    <m/>
    <x v="2"/>
    <n v="222"/>
    <n v="51"/>
    <n v="17"/>
    <n v="7"/>
    <n v="8"/>
    <n v="1"/>
    <n v="290"/>
    <n v="16"/>
    <n v="0.76551724137931032"/>
    <n v="5.8620689655172413E-2"/>
    <n v="0.4375"/>
    <n v="6.25E-2"/>
    <n v="38"/>
  </r>
  <r>
    <x v="83"/>
    <s v="2021-09-17"/>
    <s v="Teusaquillo"/>
    <x v="13"/>
    <m/>
    <x v="1"/>
    <n v="79"/>
    <n v="19"/>
    <n v="5"/>
    <n v="1"/>
    <n v="4"/>
    <n v="0"/>
    <n v="103"/>
    <n v="5"/>
    <n v="0.76699029126213591"/>
    <n v="4.8543689320388349E-2"/>
    <n v="0.2"/>
    <n v="0"/>
    <n v="38"/>
  </r>
  <r>
    <x v="83"/>
    <s v="2021-09-17"/>
    <s v="Santa fe"/>
    <x v="15"/>
    <m/>
    <x v="0"/>
    <n v="15"/>
    <n v="8"/>
    <n v="2"/>
    <n v="1"/>
    <n v="0"/>
    <n v="0"/>
    <n v="25"/>
    <n v="1"/>
    <n v="0.6"/>
    <n v="0.08"/>
    <n v="1"/>
    <n v="0"/>
    <n v="38"/>
  </r>
  <r>
    <x v="83"/>
    <s v="2021-09-17"/>
    <s v="Santa fe"/>
    <x v="15"/>
    <m/>
    <x v="1"/>
    <n v="77"/>
    <n v="37"/>
    <n v="9"/>
    <n v="10"/>
    <n v="14"/>
    <n v="4"/>
    <n v="123"/>
    <n v="28"/>
    <n v="0.62601626016260159"/>
    <n v="7.3170731707317069E-2"/>
    <n v="0.35714285714285715"/>
    <n v="0.14285714285714285"/>
    <n v="38"/>
  </r>
  <r>
    <x v="83"/>
    <s v="2021-09-17"/>
    <s v="Santa fe"/>
    <x v="15"/>
    <m/>
    <x v="1"/>
    <n v="236"/>
    <n v="71"/>
    <n v="30"/>
    <n v="31"/>
    <n v="76"/>
    <n v="21"/>
    <n v="337"/>
    <n v="128"/>
    <n v="0.70029673590504449"/>
    <n v="8.9020771513353122E-2"/>
    <n v="0.2421875"/>
    <n v="0.1640625"/>
    <n v="38"/>
  </r>
  <r>
    <x v="84"/>
    <s v="2021-09-18"/>
    <s v="Usme"/>
    <x v="0"/>
    <m/>
    <x v="0"/>
    <n v="57"/>
    <n v="60"/>
    <n v="17"/>
    <n v="15"/>
    <n v="23"/>
    <n v="11"/>
    <n v="134"/>
    <n v="49"/>
    <n v="0.42537313432835822"/>
    <n v="0.12686567164179105"/>
    <n v="0.30612244897959184"/>
    <n v="0.22448979591836735"/>
    <n v="38"/>
  </r>
  <r>
    <x v="84"/>
    <s v="2021-09-18"/>
    <s v="Usme"/>
    <x v="0"/>
    <m/>
    <x v="1"/>
    <n v="273"/>
    <n v="133"/>
    <n v="31"/>
    <n v="30"/>
    <n v="85"/>
    <n v="20"/>
    <n v="437"/>
    <n v="135"/>
    <n v="0.62471395881006864"/>
    <n v="7.0938215102974822E-2"/>
    <n v="0.22222222222222221"/>
    <n v="0.14814814814814814"/>
    <n v="38"/>
  </r>
  <r>
    <x v="84"/>
    <s v="2021-09-18"/>
    <s v="Usme"/>
    <x v="0"/>
    <m/>
    <x v="1"/>
    <n v="97"/>
    <n v="37"/>
    <n v="36"/>
    <n v="16"/>
    <n v="27"/>
    <n v="9"/>
    <n v="170"/>
    <n v="52"/>
    <n v="0.57058823529411762"/>
    <n v="0.21176470588235294"/>
    <n v="0.30769230769230771"/>
    <n v="0.17307692307692307"/>
    <n v="38"/>
  </r>
  <r>
    <x v="84"/>
    <s v="2021-09-18"/>
    <s v="Bosa"/>
    <x v="16"/>
    <m/>
    <x v="1"/>
    <n v="95"/>
    <n v="52"/>
    <n v="15"/>
    <n v="4"/>
    <n v="8"/>
    <n v="4"/>
    <n v="162"/>
    <n v="16"/>
    <n v="0.5864197530864198"/>
    <n v="9.2592592592592587E-2"/>
    <n v="0.25"/>
    <n v="0.25"/>
    <n v="38"/>
  </r>
  <r>
    <x v="84"/>
    <s v="2021-09-18"/>
    <s v="Bosa"/>
    <x v="16"/>
    <m/>
    <x v="1"/>
    <n v="91"/>
    <n v="55"/>
    <n v="10"/>
    <n v="21"/>
    <n v="19"/>
    <n v="6"/>
    <n v="156"/>
    <n v="46"/>
    <n v="0.58333333333333337"/>
    <n v="6.4102564102564097E-2"/>
    <n v="0.45652173913043476"/>
    <n v="0.13043478260869565"/>
    <n v="38"/>
  </r>
  <r>
    <x v="84"/>
    <s v="2021-09-18"/>
    <s v="Bosa"/>
    <x v="16"/>
    <m/>
    <x v="2"/>
    <n v="104"/>
    <n v="125"/>
    <n v="18"/>
    <n v="33"/>
    <n v="43"/>
    <n v="13"/>
    <n v="247"/>
    <n v="89"/>
    <n v="0.42105263157894735"/>
    <n v="7.28744939271255E-2"/>
    <n v="0.3707865168539326"/>
    <n v="0.14606741573033707"/>
    <n v="38"/>
  </r>
  <r>
    <x v="84"/>
    <s v="2021-09-18"/>
    <s v="Suba"/>
    <x v="7"/>
    <m/>
    <x v="2"/>
    <n v="265"/>
    <n v="121"/>
    <n v="25"/>
    <n v="15"/>
    <n v="27"/>
    <n v="3"/>
    <n v="411"/>
    <n v="45"/>
    <n v="0.64476885644768855"/>
    <n v="6.0827250608272508E-2"/>
    <n v="0.33333333333333331"/>
    <n v="6.6666666666666666E-2"/>
    <n v="38"/>
  </r>
  <r>
    <x v="84"/>
    <s v="2021-09-18"/>
    <s v="Suba"/>
    <x v="7"/>
    <m/>
    <x v="1"/>
    <n v="186"/>
    <n v="126"/>
    <n v="19"/>
    <n v="13"/>
    <n v="23"/>
    <n v="2"/>
    <n v="331"/>
    <n v="38"/>
    <n v="0.5619335347432024"/>
    <n v="5.7401812688821753E-2"/>
    <n v="0.34210526315789475"/>
    <n v="5.2631578947368418E-2"/>
    <n v="38"/>
  </r>
  <r>
    <x v="84"/>
    <s v="2021-09-18"/>
    <s v="Suba"/>
    <x v="7"/>
    <m/>
    <x v="1"/>
    <n v="57"/>
    <n v="57"/>
    <n v="0"/>
    <n v="5"/>
    <n v="0"/>
    <n v="0"/>
    <n v="114"/>
    <n v="5"/>
    <n v="0.5"/>
    <n v="0"/>
    <n v="1"/>
    <n v="0"/>
    <n v="38"/>
  </r>
  <r>
    <x v="85"/>
    <s v="2021-09-20"/>
    <s v="Antonio Nariño"/>
    <x v="9"/>
    <m/>
    <x v="0"/>
    <n v="320"/>
    <n v="97"/>
    <n v="12"/>
    <n v="17"/>
    <n v="36"/>
    <n v="8"/>
    <n v="429"/>
    <n v="61"/>
    <n v="0.74592074592074598"/>
    <n v="2.7972027972027972E-2"/>
    <n v="0.27868852459016391"/>
    <n v="0.13114754098360656"/>
    <n v="39"/>
  </r>
  <r>
    <x v="85"/>
    <s v="2021-09-20"/>
    <s v="Antonio Nariño"/>
    <x v="9"/>
    <m/>
    <x v="1"/>
    <n v="288"/>
    <n v="80"/>
    <n v="7"/>
    <n v="15"/>
    <n v="38"/>
    <n v="1"/>
    <n v="375"/>
    <n v="54"/>
    <n v="0.76800000000000002"/>
    <n v="1.8666666666666668E-2"/>
    <n v="0.27777777777777779"/>
    <n v="1.8518518518518517E-2"/>
    <n v="39"/>
  </r>
  <r>
    <x v="85"/>
    <s v="2021-09-20"/>
    <s v="Antonio Nariño"/>
    <x v="9"/>
    <m/>
    <x v="2"/>
    <n v="196"/>
    <n v="92"/>
    <n v="17"/>
    <n v="6"/>
    <n v="4"/>
    <n v="0"/>
    <n v="305"/>
    <n v="10"/>
    <n v="0.64262295081967213"/>
    <n v="5.5737704918032788E-2"/>
    <n v="0.6"/>
    <n v="0"/>
    <n v="39"/>
  </r>
  <r>
    <x v="85"/>
    <s v="2021-09-20"/>
    <s v="Los Mártires"/>
    <x v="14"/>
    <m/>
    <x v="0"/>
    <n v="48"/>
    <n v="38"/>
    <n v="10"/>
    <n v="14"/>
    <n v="24"/>
    <n v="3"/>
    <n v="96"/>
    <n v="41"/>
    <n v="0.5"/>
    <n v="0.10416666666666667"/>
    <n v="0.34146341463414637"/>
    <n v="7.3170731707317069E-2"/>
    <n v="39"/>
  </r>
  <r>
    <x v="85"/>
    <s v="2021-09-20"/>
    <s v="Los Mártires"/>
    <x v="14"/>
    <m/>
    <x v="1"/>
    <n v="65"/>
    <n v="90"/>
    <n v="24"/>
    <n v="31"/>
    <n v="36"/>
    <n v="9"/>
    <n v="179"/>
    <n v="76"/>
    <n v="0.36312849162011174"/>
    <n v="0.13407821229050279"/>
    <n v="0.40789473684210525"/>
    <n v="0.11842105263157894"/>
    <n v="39"/>
  </r>
  <r>
    <x v="85"/>
    <s v="2021-09-20"/>
    <s v="Los Mártires"/>
    <x v="14"/>
    <m/>
    <x v="2"/>
    <n v="73"/>
    <n v="115"/>
    <n v="6"/>
    <n v="21"/>
    <n v="20"/>
    <n v="7"/>
    <n v="194"/>
    <n v="48"/>
    <n v="0.37628865979381443"/>
    <n v="3.0927835051546393E-2"/>
    <n v="0.4375"/>
    <n v="0.14583333333333334"/>
    <n v="39"/>
  </r>
  <r>
    <x v="85"/>
    <s v="2021-09-20"/>
    <s v="Rafael Uribe Uribe"/>
    <x v="10"/>
    <m/>
    <x v="1"/>
    <n v="78"/>
    <n v="63"/>
    <n v="13"/>
    <n v="12"/>
    <n v="16"/>
    <n v="2"/>
    <n v="154"/>
    <n v="30"/>
    <n v="0.50649350649350644"/>
    <n v="8.4415584415584416E-2"/>
    <n v="0.4"/>
    <n v="6.6666666666666666E-2"/>
    <n v="39"/>
  </r>
  <r>
    <x v="85"/>
    <s v="2021-09-20"/>
    <s v="Rafael Uribe Uribe"/>
    <x v="10"/>
    <m/>
    <x v="1"/>
    <n v="144"/>
    <n v="65"/>
    <n v="5"/>
    <n v="12"/>
    <n v="22"/>
    <n v="0"/>
    <n v="214"/>
    <n v="34"/>
    <n v="0.67289719626168221"/>
    <n v="2.336448598130841E-2"/>
    <n v="0.35294117647058826"/>
    <n v="0"/>
    <n v="39"/>
  </r>
  <r>
    <x v="85"/>
    <s v="2021-09-20"/>
    <s v="Rafael Uribe Uribe"/>
    <x v="10"/>
    <m/>
    <x v="1"/>
    <n v="111"/>
    <n v="239"/>
    <n v="121"/>
    <n v="13"/>
    <n v="5"/>
    <n v="3"/>
    <n v="471"/>
    <n v="21"/>
    <n v="0.2356687898089172"/>
    <n v="0.25690021231422505"/>
    <n v="0.61904761904761907"/>
    <n v="0.14285714285714285"/>
    <n v="39"/>
  </r>
  <r>
    <x v="85"/>
    <s v="2021-09-20"/>
    <s v="Puente Aranda"/>
    <x v="11"/>
    <m/>
    <x v="2"/>
    <n v="121"/>
    <n v="30"/>
    <n v="12"/>
    <n v="8"/>
    <n v="7"/>
    <n v="0"/>
    <n v="163"/>
    <n v="15"/>
    <n v="0.74233128834355833"/>
    <n v="7.3619631901840496E-2"/>
    <n v="0.53333333333333333"/>
    <n v="0"/>
    <n v="39"/>
  </r>
  <r>
    <x v="85"/>
    <s v="2021-09-20"/>
    <s v="Puente Aranda"/>
    <x v="11"/>
    <m/>
    <x v="1"/>
    <n v="98"/>
    <n v="35"/>
    <n v="14"/>
    <n v="6"/>
    <n v="8"/>
    <n v="0"/>
    <n v="147"/>
    <n v="14"/>
    <n v="0.66666666666666663"/>
    <n v="9.5238095238095233E-2"/>
    <n v="0.42857142857142855"/>
    <n v="0"/>
    <n v="39"/>
  </r>
  <r>
    <x v="85"/>
    <s v="2021-09-20"/>
    <s v="Puente Aranda"/>
    <x v="11"/>
    <m/>
    <x v="0"/>
    <n v="42"/>
    <n v="22"/>
    <n v="16"/>
    <n v="1"/>
    <n v="4"/>
    <n v="0"/>
    <n v="80"/>
    <n v="5"/>
    <n v="0.52500000000000002"/>
    <n v="0.2"/>
    <n v="0.2"/>
    <n v="0"/>
    <n v="39"/>
  </r>
  <r>
    <x v="86"/>
    <s v="2021-09-21"/>
    <s v="Kennedy"/>
    <x v="17"/>
    <m/>
    <x v="1"/>
    <n v="184"/>
    <n v="78"/>
    <n v="29"/>
    <n v="48"/>
    <n v="47"/>
    <n v="16"/>
    <n v="291"/>
    <n v="111"/>
    <n v="0.63230240549828176"/>
    <n v="9.9656357388316158E-2"/>
    <n v="0.43243243243243246"/>
    <n v="0.14414414414414414"/>
    <n v="39"/>
  </r>
  <r>
    <x v="86"/>
    <s v="2021-09-21"/>
    <s v="Kennedy"/>
    <x v="17"/>
    <m/>
    <x v="1"/>
    <n v="177"/>
    <n v="67"/>
    <n v="12"/>
    <n v="20"/>
    <n v="20"/>
    <n v="20"/>
    <n v="256"/>
    <n v="60"/>
    <n v="0.69140625"/>
    <n v="4.6875E-2"/>
    <n v="0.33333333333333331"/>
    <n v="0.33333333333333331"/>
    <n v="39"/>
  </r>
  <r>
    <x v="86"/>
    <s v="2021-09-21"/>
    <s v="Kennedy"/>
    <x v="17"/>
    <m/>
    <x v="1"/>
    <n v="121"/>
    <n v="47"/>
    <n v="12"/>
    <n v="22"/>
    <n v="14"/>
    <n v="8"/>
    <n v="180"/>
    <n v="44"/>
    <n v="0.67222222222222228"/>
    <n v="6.6666666666666666E-2"/>
    <n v="0.5"/>
    <n v="0.18181818181818182"/>
    <n v="39"/>
  </r>
  <r>
    <x v="86"/>
    <s v="2021-09-21"/>
    <s v="San Cristóbal"/>
    <x v="1"/>
    <m/>
    <x v="1"/>
    <n v="192"/>
    <n v="37"/>
    <n v="22"/>
    <n v="28"/>
    <n v="39"/>
    <n v="25"/>
    <n v="251"/>
    <n v="92"/>
    <n v="0.76494023904382469"/>
    <n v="8.7649402390438252E-2"/>
    <n v="0.30434782608695654"/>
    <n v="0.27173913043478259"/>
    <n v="39"/>
  </r>
  <r>
    <x v="86"/>
    <s v="2021-09-21"/>
    <s v="San Cristóbal"/>
    <x v="1"/>
    <m/>
    <x v="0"/>
    <n v="237"/>
    <n v="46"/>
    <n v="23"/>
    <n v="58"/>
    <n v="91"/>
    <n v="47"/>
    <n v="306"/>
    <n v="196"/>
    <n v="0.77450980392156865"/>
    <n v="7.5163398692810454E-2"/>
    <n v="0.29591836734693877"/>
    <n v="0.23979591836734693"/>
    <n v="39"/>
  </r>
  <r>
    <x v="86"/>
    <s v="2021-09-21"/>
    <s v="San Cristóbal"/>
    <x v="1"/>
    <m/>
    <x v="2"/>
    <n v="178"/>
    <n v="42"/>
    <n v="17"/>
    <n v="15"/>
    <n v="20"/>
    <n v="7"/>
    <n v="237"/>
    <n v="42"/>
    <n v="0.75105485232067515"/>
    <n v="7.1729957805907171E-2"/>
    <n v="0.35714285714285715"/>
    <n v="0.16666666666666666"/>
    <n v="39"/>
  </r>
  <r>
    <x v="86"/>
    <s v="2021-09-21"/>
    <s v="La Candelaria"/>
    <x v="5"/>
    <m/>
    <x v="0"/>
    <n v="58"/>
    <n v="48"/>
    <n v="16"/>
    <n v="4"/>
    <n v="3"/>
    <n v="0"/>
    <n v="122"/>
    <n v="7"/>
    <n v="0.47540983606557374"/>
    <n v="0.13114754098360656"/>
    <n v="0.5714285714285714"/>
    <n v="0"/>
    <n v="39"/>
  </r>
  <r>
    <x v="86"/>
    <s v="2021-09-21"/>
    <s v="La Candelaria"/>
    <x v="5"/>
    <m/>
    <x v="1"/>
    <n v="282"/>
    <n v="107"/>
    <n v="11"/>
    <n v="14"/>
    <n v="24"/>
    <n v="5"/>
    <n v="400"/>
    <n v="43"/>
    <n v="0.70499999999999996"/>
    <n v="2.75E-2"/>
    <n v="0.32558139534883723"/>
    <n v="0.11627906976744186"/>
    <n v="39"/>
  </r>
  <r>
    <x v="86"/>
    <s v="2021-09-21"/>
    <s v="La Candelaria"/>
    <x v="5"/>
    <m/>
    <x v="1"/>
    <n v="198"/>
    <n v="115"/>
    <n v="11"/>
    <n v="51"/>
    <n v="80"/>
    <n v="8"/>
    <n v="324"/>
    <n v="139"/>
    <n v="0.61111111111111116"/>
    <n v="3.3950617283950615E-2"/>
    <n v="0.36690647482014388"/>
    <n v="5.7553956834532377E-2"/>
    <n v="39"/>
  </r>
  <r>
    <x v="86"/>
    <s v="2021-09-21"/>
    <s v="Tunjuelito"/>
    <x v="18"/>
    <m/>
    <x v="1"/>
    <n v="105"/>
    <n v="77"/>
    <n v="32"/>
    <n v="0"/>
    <n v="5"/>
    <n v="3"/>
    <n v="214"/>
    <n v="8"/>
    <n v="0.49065420560747663"/>
    <n v="0.14953271028037382"/>
    <n v="0"/>
    <n v="0.375"/>
    <n v="39"/>
  </r>
  <r>
    <x v="86"/>
    <s v="2021-09-21"/>
    <s v="Tunjuelito"/>
    <x v="18"/>
    <m/>
    <x v="0"/>
    <n v="13"/>
    <n v="11"/>
    <n v="7"/>
    <n v="0"/>
    <n v="0"/>
    <n v="0"/>
    <n v="31"/>
    <n v="0"/>
    <n v="0.41935483870967744"/>
    <n v="0.22580645161290322"/>
    <n v="0"/>
    <n v="0"/>
    <n v="39"/>
  </r>
  <r>
    <x v="86"/>
    <s v="2021-09-21"/>
    <s v="Tunjuelito"/>
    <x v="18"/>
    <m/>
    <x v="2"/>
    <n v="118"/>
    <n v="85"/>
    <n v="4"/>
    <n v="6"/>
    <n v="19"/>
    <n v="4"/>
    <n v="207"/>
    <n v="29"/>
    <n v="0.57004830917874394"/>
    <n v="1.932367149758454E-2"/>
    <n v="0.20689655172413793"/>
    <n v="0.13793103448275862"/>
    <n v="39"/>
  </r>
  <r>
    <x v="87"/>
    <s v="2021-09-22"/>
    <s v="Ciudad Bolívar"/>
    <x v="2"/>
    <m/>
    <x v="1"/>
    <n v="97"/>
    <n v="52"/>
    <n v="3"/>
    <n v="10"/>
    <n v="8"/>
    <n v="2"/>
    <n v="152"/>
    <n v="20"/>
    <n v="0.63815789473684215"/>
    <n v="1.9736842105263157E-2"/>
    <n v="0.5"/>
    <n v="0.1"/>
    <n v="39"/>
  </r>
  <r>
    <x v="87"/>
    <s v="2021-09-22"/>
    <s v="Barrio Unidos"/>
    <x v="12"/>
    <m/>
    <x v="1"/>
    <n v="54"/>
    <n v="44"/>
    <n v="19"/>
    <n v="7"/>
    <n v="4"/>
    <n v="0"/>
    <n v="117"/>
    <n v="11"/>
    <n v="0.46153846153846156"/>
    <n v="0.1623931623931624"/>
    <n v="0.63636363636363635"/>
    <n v="0"/>
    <n v="39"/>
  </r>
  <r>
    <x v="87"/>
    <s v="2021-09-22"/>
    <s v="Barrio Unidos"/>
    <x v="12"/>
    <m/>
    <x v="1"/>
    <n v="109"/>
    <n v="48"/>
    <n v="23"/>
    <n v="9"/>
    <n v="6"/>
    <n v="0"/>
    <n v="180"/>
    <n v="15"/>
    <n v="0.60555555555555551"/>
    <n v="0.12777777777777777"/>
    <n v="0.6"/>
    <n v="0"/>
    <n v="39"/>
  </r>
  <r>
    <x v="87"/>
    <s v="2021-09-22"/>
    <s v="Barrio Unidos"/>
    <x v="12"/>
    <m/>
    <x v="0"/>
    <n v="160"/>
    <n v="65"/>
    <n v="9"/>
    <n v="17"/>
    <n v="16"/>
    <n v="1"/>
    <n v="234"/>
    <n v="34"/>
    <n v="0.68376068376068377"/>
    <n v="3.8461538461538464E-2"/>
    <n v="0.5"/>
    <n v="2.9411764705882353E-2"/>
    <n v="39"/>
  </r>
  <r>
    <x v="87"/>
    <s v="2021-09-22"/>
    <s v="Santa fe"/>
    <x v="15"/>
    <m/>
    <x v="0"/>
    <n v="29"/>
    <n v="30"/>
    <n v="7"/>
    <n v="0"/>
    <n v="0"/>
    <n v="0"/>
    <n v="66"/>
    <n v="0"/>
    <n v="0.43939393939393939"/>
    <n v="0.10606060606060606"/>
    <n v="0"/>
    <n v="0"/>
    <n v="39"/>
  </r>
  <r>
    <x v="87"/>
    <s v="2021-09-22"/>
    <s v="Santa fe"/>
    <x v="15"/>
    <m/>
    <x v="0"/>
    <n v="166"/>
    <n v="101"/>
    <n v="21"/>
    <n v="8"/>
    <n v="34"/>
    <n v="3"/>
    <n v="288"/>
    <n v="45"/>
    <n v="0.57638888888888884"/>
    <n v="7.2916666666666671E-2"/>
    <n v="0.17777777777777778"/>
    <n v="6.6666666666666666E-2"/>
    <n v="39"/>
  </r>
  <r>
    <x v="87"/>
    <s v="2021-09-22"/>
    <s v="Santa fe"/>
    <x v="15"/>
    <m/>
    <x v="1"/>
    <n v="344"/>
    <n v="122"/>
    <n v="29"/>
    <n v="34"/>
    <n v="79"/>
    <n v="12"/>
    <n v="495"/>
    <n v="125"/>
    <n v="0.69494949494949498"/>
    <n v="5.8585858585858588E-2"/>
    <n v="0.27200000000000002"/>
    <n v="9.6000000000000002E-2"/>
    <n v="39"/>
  </r>
  <r>
    <x v="87"/>
    <s v="2021-09-22"/>
    <s v="Ciudad Bolívar"/>
    <x v="2"/>
    <m/>
    <x v="2"/>
    <n v="106"/>
    <n v="68"/>
    <n v="4"/>
    <n v="7"/>
    <n v="15"/>
    <n v="3"/>
    <n v="178"/>
    <n v="25"/>
    <n v="0.5955056179775281"/>
    <n v="2.247191011235955E-2"/>
    <n v="0.28000000000000003"/>
    <n v="0.12"/>
    <n v="39"/>
  </r>
  <r>
    <x v="87"/>
    <s v="2021-09-22"/>
    <s v="Ciudad Bolívar"/>
    <x v="2"/>
    <m/>
    <x v="0"/>
    <n v="124"/>
    <n v="69"/>
    <n v="9"/>
    <n v="45"/>
    <n v="39"/>
    <n v="16"/>
    <n v="202"/>
    <n v="100"/>
    <n v="0.61386138613861385"/>
    <n v="4.4554455445544552E-2"/>
    <n v="0.45"/>
    <n v="0.16"/>
    <n v="39"/>
  </r>
  <r>
    <x v="88"/>
    <s v="2021-09-23"/>
    <s v="Suba"/>
    <x v="7"/>
    <m/>
    <x v="2"/>
    <n v="270"/>
    <n v="130"/>
    <n v="5"/>
    <n v="24"/>
    <n v="27"/>
    <n v="6"/>
    <n v="405"/>
    <n v="57"/>
    <n v="0.66666666666666663"/>
    <n v="1.2345679012345678E-2"/>
    <n v="0.42105263157894735"/>
    <n v="0.10526315789473684"/>
    <n v="39"/>
  </r>
  <r>
    <x v="88"/>
    <s v="2021-09-23"/>
    <s v="Suba"/>
    <x v="7"/>
    <m/>
    <x v="1"/>
    <n v="193"/>
    <n v="60"/>
    <n v="0"/>
    <n v="4"/>
    <n v="15"/>
    <n v="0"/>
    <n v="253"/>
    <n v="19"/>
    <n v="0.76284584980237158"/>
    <n v="0"/>
    <n v="0.21052631578947367"/>
    <n v="0"/>
    <n v="39"/>
  </r>
  <r>
    <x v="88"/>
    <s v="2021-09-23"/>
    <s v="Suba"/>
    <x v="7"/>
    <m/>
    <x v="3"/>
    <n v="162"/>
    <n v="42"/>
    <n v="5"/>
    <n v="3"/>
    <n v="6"/>
    <n v="0"/>
    <n v="209"/>
    <n v="9"/>
    <n v="0.77511961722488043"/>
    <n v="2.3923444976076555E-2"/>
    <n v="0.33333333333333331"/>
    <n v="0"/>
    <n v="39"/>
  </r>
  <r>
    <x v="88"/>
    <s v="2021-09-23"/>
    <s v="Engativá"/>
    <x v="8"/>
    <m/>
    <x v="1"/>
    <n v="97"/>
    <n v="57"/>
    <n v="10"/>
    <n v="23"/>
    <n v="21"/>
    <n v="4"/>
    <n v="164"/>
    <n v="48"/>
    <n v="0.59146341463414631"/>
    <n v="6.097560975609756E-2"/>
    <n v="0.47916666666666669"/>
    <n v="8.3333333333333329E-2"/>
    <n v="39"/>
  </r>
  <r>
    <x v="88"/>
    <s v="2021-09-23"/>
    <s v="Engativá"/>
    <x v="8"/>
    <m/>
    <x v="1"/>
    <n v="103"/>
    <n v="27"/>
    <n v="4"/>
    <n v="7"/>
    <n v="3"/>
    <n v="2"/>
    <n v="134"/>
    <n v="12"/>
    <n v="0.76865671641791045"/>
    <n v="2.9850746268656716E-2"/>
    <n v="0.58333333333333337"/>
    <n v="0.16666666666666666"/>
    <n v="39"/>
  </r>
  <r>
    <x v="88"/>
    <s v="2021-09-23"/>
    <s v="Engativá"/>
    <x v="8"/>
    <m/>
    <x v="0"/>
    <n v="85"/>
    <n v="26"/>
    <n v="24"/>
    <n v="11"/>
    <n v="41"/>
    <n v="8"/>
    <n v="135"/>
    <n v="60"/>
    <n v="0.62962962962962965"/>
    <n v="0.17777777777777778"/>
    <n v="0.18333333333333332"/>
    <n v="0.13333333333333333"/>
    <n v="39"/>
  </r>
  <r>
    <x v="88"/>
    <s v="2021-09-23"/>
    <s v="Usme"/>
    <x v="0"/>
    <m/>
    <x v="0"/>
    <n v="31"/>
    <n v="50"/>
    <n v="2"/>
    <n v="14"/>
    <n v="9"/>
    <n v="1"/>
    <n v="83"/>
    <n v="24"/>
    <n v="0.37349397590361444"/>
    <n v="2.4096385542168676E-2"/>
    <n v="0.58333333333333337"/>
    <n v="4.1666666666666664E-2"/>
    <n v="39"/>
  </r>
  <r>
    <x v="88"/>
    <s v="2021-09-23"/>
    <s v="Usme"/>
    <x v="0"/>
    <m/>
    <x v="1"/>
    <n v="45"/>
    <n v="55"/>
    <n v="10"/>
    <n v="7"/>
    <n v="13"/>
    <n v="5"/>
    <n v="110"/>
    <n v="25"/>
    <n v="0.40909090909090912"/>
    <n v="9.0909090909090912E-2"/>
    <n v="0.28000000000000003"/>
    <n v="0.2"/>
    <n v="39"/>
  </r>
  <r>
    <x v="88"/>
    <s v="2021-09-23"/>
    <s v="Usme"/>
    <x v="0"/>
    <m/>
    <x v="1"/>
    <n v="141"/>
    <n v="108"/>
    <n v="14"/>
    <n v="27"/>
    <n v="36"/>
    <n v="5"/>
    <n v="263"/>
    <n v="68"/>
    <n v="0.53612167300380231"/>
    <n v="5.3231939163498096E-2"/>
    <n v="0.39705882352941174"/>
    <n v="7.3529411764705885E-2"/>
    <n v="39"/>
  </r>
  <r>
    <x v="88"/>
    <s v="2021-09-23"/>
    <s v="La Candelaria"/>
    <x v="5"/>
    <m/>
    <x v="0"/>
    <n v="71"/>
    <n v="61"/>
    <n v="6"/>
    <n v="0"/>
    <n v="1"/>
    <n v="0"/>
    <n v="138"/>
    <n v="1"/>
    <n v="0.51449275362318836"/>
    <n v="4.3478260869565216E-2"/>
    <n v="0"/>
    <n v="0"/>
    <n v="39"/>
  </r>
  <r>
    <x v="88"/>
    <s v="2021-09-23"/>
    <s v="La Candelaria"/>
    <x v="5"/>
    <m/>
    <x v="1"/>
    <n v="97"/>
    <n v="57"/>
    <n v="15"/>
    <n v="12"/>
    <n v="29"/>
    <n v="0"/>
    <n v="169"/>
    <n v="41"/>
    <n v="0.57396449704142016"/>
    <n v="8.8757396449704137E-2"/>
    <n v="0.29268292682926828"/>
    <n v="0"/>
    <n v="39"/>
  </r>
  <r>
    <x v="88"/>
    <s v="2021-09-23"/>
    <s v="La Candelaria"/>
    <x v="5"/>
    <m/>
    <x v="1"/>
    <n v="244"/>
    <n v="59"/>
    <n v="28"/>
    <n v="25"/>
    <n v="36"/>
    <n v="5"/>
    <n v="331"/>
    <n v="66"/>
    <n v="0.73716012084592142"/>
    <n v="8.4592145015105744E-2"/>
    <n v="0.37878787878787878"/>
    <n v="7.575757575757576E-2"/>
    <n v="39"/>
  </r>
  <r>
    <x v="89"/>
    <s v="2021-09-25"/>
    <s v="Usme"/>
    <x v="0"/>
    <m/>
    <x v="0"/>
    <n v="66"/>
    <n v="42"/>
    <n v="28"/>
    <n v="11"/>
    <n v="28"/>
    <n v="4"/>
    <n v="136"/>
    <n v="43"/>
    <n v="0.48529411764705882"/>
    <n v="0.20588235294117646"/>
    <n v="0.2558139534883721"/>
    <n v="9.3023255813953487E-2"/>
    <n v="39"/>
  </r>
  <r>
    <x v="89"/>
    <s v="2021-09-25"/>
    <s v="Usme"/>
    <x v="0"/>
    <m/>
    <x v="1"/>
    <n v="176"/>
    <n v="49"/>
    <n v="25"/>
    <n v="38"/>
    <n v="88"/>
    <n v="6"/>
    <n v="250"/>
    <n v="132"/>
    <n v="0.70399999999999996"/>
    <n v="0.1"/>
    <n v="0.2878787878787879"/>
    <n v="4.5454545454545456E-2"/>
    <n v="39"/>
  </r>
  <r>
    <x v="89"/>
    <s v="2021-09-25"/>
    <s v="Usme"/>
    <x v="0"/>
    <m/>
    <x v="1"/>
    <n v="70"/>
    <n v="83"/>
    <n v="20"/>
    <n v="16"/>
    <n v="27"/>
    <n v="3"/>
    <n v="173"/>
    <n v="46"/>
    <n v="0.40462427745664742"/>
    <n v="0.11560693641618497"/>
    <n v="0.34782608695652173"/>
    <n v="6.5217391304347824E-2"/>
    <n v="39"/>
  </r>
  <r>
    <x v="89"/>
    <s v="2021-09-25"/>
    <s v="Chapinero"/>
    <x v="4"/>
    <m/>
    <x v="1"/>
    <n v="85"/>
    <n v="68"/>
    <n v="4"/>
    <n v="26"/>
    <n v="13"/>
    <n v="1"/>
    <n v="157"/>
    <n v="40"/>
    <n v="0.54140127388535031"/>
    <n v="2.5477707006369428E-2"/>
    <n v="0.65"/>
    <n v="2.5000000000000001E-2"/>
    <n v="39"/>
  </r>
  <r>
    <x v="89"/>
    <s v="2021-09-25"/>
    <s v="Chapinero"/>
    <x v="4"/>
    <m/>
    <x v="2"/>
    <n v="79"/>
    <n v="34"/>
    <n v="3"/>
    <n v="20"/>
    <n v="14"/>
    <n v="1"/>
    <n v="116"/>
    <n v="35"/>
    <n v="0.68103448275862066"/>
    <n v="2.5862068965517241E-2"/>
    <n v="0.5714285714285714"/>
    <n v="2.8571428571428571E-2"/>
    <n v="39"/>
  </r>
  <r>
    <x v="89"/>
    <s v="2021-09-25"/>
    <s v="Chapinero"/>
    <x v="4"/>
    <m/>
    <x v="1"/>
    <n v="130"/>
    <n v="52"/>
    <n v="25"/>
    <n v="5"/>
    <n v="9"/>
    <n v="1"/>
    <n v="207"/>
    <n v="15"/>
    <n v="0.6280193236714976"/>
    <n v="0.12077294685990338"/>
    <n v="0.33333333333333331"/>
    <n v="6.6666666666666666E-2"/>
    <n v="39"/>
  </r>
  <r>
    <x v="89"/>
    <s v="2021-09-25"/>
    <s v="Puente Aranda"/>
    <x v="11"/>
    <m/>
    <x v="0"/>
    <n v="32"/>
    <n v="18"/>
    <n v="4"/>
    <n v="2"/>
    <n v="0"/>
    <n v="0"/>
    <n v="54"/>
    <n v="2"/>
    <n v="0.59259259259259256"/>
    <n v="7.407407407407407E-2"/>
    <n v="1"/>
    <n v="0"/>
    <n v="39"/>
  </r>
  <r>
    <x v="89"/>
    <s v="2021-09-25"/>
    <s v="Puente Aranda"/>
    <x v="11"/>
    <m/>
    <x v="1"/>
    <n v="73"/>
    <n v="25"/>
    <n v="2"/>
    <n v="8"/>
    <n v="6"/>
    <n v="0"/>
    <n v="100"/>
    <n v="14"/>
    <n v="0.73"/>
    <n v="0.02"/>
    <n v="0.5714285714285714"/>
    <n v="0"/>
    <n v="39"/>
  </r>
  <r>
    <x v="89"/>
    <s v="2021-09-25"/>
    <s v="Puente Aranda"/>
    <x v="11"/>
    <m/>
    <x v="1"/>
    <n v="65"/>
    <n v="18"/>
    <n v="1"/>
    <n v="7"/>
    <n v="3"/>
    <n v="1"/>
    <n v="84"/>
    <n v="11"/>
    <n v="0.77380952380952384"/>
    <n v="1.1904761904761904E-2"/>
    <n v="0.63636363636363635"/>
    <n v="9.0909090909090912E-2"/>
    <n v="39"/>
  </r>
  <r>
    <x v="90"/>
    <s v="2021-09-27"/>
    <s v="Rafael Uribe Uribe"/>
    <x v="10"/>
    <m/>
    <x v="1"/>
    <n v="201"/>
    <n v="120"/>
    <n v="16"/>
    <n v="15"/>
    <n v="20"/>
    <n v="2"/>
    <n v="337"/>
    <n v="37"/>
    <n v="0.59643916913946593"/>
    <n v="4.7477744807121663E-2"/>
    <n v="0.40540540540540543"/>
    <n v="5.4054054054054057E-2"/>
    <n v="40"/>
  </r>
  <r>
    <x v="90"/>
    <s v="2021-09-27"/>
    <s v="Rafael Uribe Uribe"/>
    <x v="10"/>
    <m/>
    <x v="1"/>
    <n v="125"/>
    <n v="220"/>
    <n v="70"/>
    <n v="9"/>
    <n v="12"/>
    <n v="18"/>
    <n v="415"/>
    <n v="39"/>
    <n v="0.30120481927710846"/>
    <n v="0.16867469879518071"/>
    <n v="0.23076923076923078"/>
    <n v="0.46153846153846156"/>
    <n v="40"/>
  </r>
  <r>
    <x v="90"/>
    <s v="2021-09-27"/>
    <s v="Los Mártires"/>
    <x v="14"/>
    <m/>
    <x v="0"/>
    <n v="43"/>
    <n v="31"/>
    <n v="10"/>
    <n v="7"/>
    <n v="45"/>
    <n v="2"/>
    <n v="84"/>
    <n v="54"/>
    <n v="0.51190476190476186"/>
    <n v="0.11904761904761904"/>
    <n v="0.12962962962962962"/>
    <n v="3.7037037037037035E-2"/>
    <n v="40"/>
  </r>
  <r>
    <x v="90"/>
    <s v="2021-09-27"/>
    <s v="Los Mártires"/>
    <x v="14"/>
    <m/>
    <x v="1"/>
    <n v="70"/>
    <n v="54"/>
    <n v="22"/>
    <n v="16"/>
    <n v="49"/>
    <n v="5"/>
    <n v="146"/>
    <n v="70"/>
    <n v="0.47945205479452052"/>
    <n v="0.15068493150684931"/>
    <n v="0.22857142857142856"/>
    <n v="7.1428571428571425E-2"/>
    <n v="40"/>
  </r>
  <r>
    <x v="90"/>
    <s v="2021-09-27"/>
    <s v="Los Mártires"/>
    <x v="14"/>
    <m/>
    <x v="2"/>
    <n v="58"/>
    <n v="40"/>
    <n v="9"/>
    <n v="10"/>
    <n v="22"/>
    <n v="8"/>
    <n v="107"/>
    <n v="40"/>
    <n v="0.54205607476635509"/>
    <n v="8.4112149532710276E-2"/>
    <n v="0.25"/>
    <n v="0.2"/>
    <n v="40"/>
  </r>
  <r>
    <x v="90"/>
    <s v="2021-09-27"/>
    <s v="Puente Aranda"/>
    <x v="11"/>
    <m/>
    <x v="2"/>
    <n v="270"/>
    <n v="198"/>
    <n v="8"/>
    <n v="18"/>
    <n v="16"/>
    <n v="3"/>
    <n v="476"/>
    <n v="37"/>
    <n v="0.5672268907563025"/>
    <n v="1.680672268907563E-2"/>
    <n v="0.48648648648648651"/>
    <n v="8.1081081081081086E-2"/>
    <n v="40"/>
  </r>
  <r>
    <x v="90"/>
    <s v="2021-09-27"/>
    <s v="Puente Aranda"/>
    <x v="11"/>
    <m/>
    <x v="1"/>
    <n v="154"/>
    <n v="85"/>
    <n v="7"/>
    <n v="11"/>
    <n v="4"/>
    <n v="0"/>
    <n v="246"/>
    <n v="15"/>
    <n v="0.62601626016260159"/>
    <n v="2.8455284552845527E-2"/>
    <n v="0.73333333333333328"/>
    <n v="0"/>
    <n v="40"/>
  </r>
  <r>
    <x v="90"/>
    <s v="2021-09-27"/>
    <s v="Puente Aranda"/>
    <x v="11"/>
    <m/>
    <x v="0"/>
    <n v="49"/>
    <n v="56"/>
    <n v="6"/>
    <n v="1"/>
    <n v="3"/>
    <n v="0"/>
    <n v="111"/>
    <n v="4"/>
    <n v="0.44144144144144143"/>
    <n v="5.4054054054054057E-2"/>
    <n v="0.25"/>
    <n v="0"/>
    <n v="40"/>
  </r>
  <r>
    <x v="90"/>
    <s v="2021-09-27"/>
    <s v="Antonio Nariño"/>
    <x v="9"/>
    <m/>
    <x v="1"/>
    <n v="18"/>
    <n v="50"/>
    <n v="9"/>
    <n v="10"/>
    <n v="8"/>
    <n v="3"/>
    <n v="77"/>
    <n v="21"/>
    <n v="0.23376623376623376"/>
    <n v="0.11688311688311688"/>
    <n v="0.47619047619047616"/>
    <n v="0.14285714285714285"/>
    <n v="40"/>
  </r>
  <r>
    <x v="90"/>
    <s v="2021-09-27"/>
    <s v="Antonio Nariño"/>
    <x v="9"/>
    <m/>
    <x v="2"/>
    <n v="40"/>
    <n v="19"/>
    <n v="6"/>
    <n v="0"/>
    <n v="0"/>
    <n v="0"/>
    <n v="65"/>
    <n v="0"/>
    <n v="0.61538461538461542"/>
    <n v="9.2307692307692313E-2"/>
    <n v="0"/>
    <n v="0"/>
    <n v="40"/>
  </r>
  <r>
    <x v="90"/>
    <s v="2021-09-27"/>
    <s v="Antonio Nariño"/>
    <x v="9"/>
    <m/>
    <x v="0"/>
    <n v="125"/>
    <n v="91"/>
    <n v="13"/>
    <n v="25"/>
    <n v="38"/>
    <n v="0"/>
    <n v="229"/>
    <n v="63"/>
    <n v="0.54585152838427953"/>
    <n v="5.6768558951965066E-2"/>
    <n v="0.3968253968253968"/>
    <n v="0"/>
    <n v="40"/>
  </r>
  <r>
    <x v="91"/>
    <s v="2021-09-28"/>
    <s v="Barrio Unidos"/>
    <x v="12"/>
    <m/>
    <x v="1"/>
    <n v="203"/>
    <n v="36"/>
    <n v="17"/>
    <n v="9"/>
    <n v="6"/>
    <n v="1"/>
    <n v="256"/>
    <n v="16"/>
    <n v="0.79296875"/>
    <n v="6.640625E-2"/>
    <n v="0.5625"/>
    <n v="6.25E-2"/>
    <n v="40"/>
  </r>
  <r>
    <x v="91"/>
    <s v="2021-09-28"/>
    <s v="Tunjuelito"/>
    <x v="18"/>
    <m/>
    <x v="1"/>
    <n v="112"/>
    <n v="45"/>
    <n v="16"/>
    <n v="2"/>
    <n v="6"/>
    <n v="2"/>
    <n v="173"/>
    <n v="10"/>
    <n v="0.64739884393063585"/>
    <n v="9.2485549132947972E-2"/>
    <n v="0.2"/>
    <n v="0.2"/>
    <n v="40"/>
  </r>
  <r>
    <x v="91"/>
    <s v="2021-09-28"/>
    <s v="Barrio Unidos"/>
    <x v="12"/>
    <m/>
    <x v="0"/>
    <n v="132"/>
    <n v="49"/>
    <n v="19"/>
    <n v="10"/>
    <n v="21"/>
    <n v="0"/>
    <n v="200"/>
    <n v="31"/>
    <n v="0.66"/>
    <n v="9.5000000000000001E-2"/>
    <n v="0.32258064516129031"/>
    <n v="0"/>
    <n v="40"/>
  </r>
  <r>
    <x v="91"/>
    <s v="2021-09-28"/>
    <s v="Tunjuelito"/>
    <x v="18"/>
    <m/>
    <x v="0"/>
    <n v="16"/>
    <n v="13"/>
    <n v="9"/>
    <n v="0"/>
    <n v="1"/>
    <n v="1"/>
    <n v="38"/>
    <n v="2"/>
    <n v="0.42105263157894735"/>
    <n v="0.23684210526315788"/>
    <n v="0"/>
    <n v="0.5"/>
    <n v="40"/>
  </r>
  <r>
    <x v="91"/>
    <s v="2021-09-28"/>
    <s v="Barrio Unidos"/>
    <x v="12"/>
    <m/>
    <x v="1"/>
    <n v="152"/>
    <n v="43"/>
    <n v="15"/>
    <n v="8"/>
    <n v="5"/>
    <n v="4"/>
    <n v="210"/>
    <n v="17"/>
    <n v="0.72380952380952379"/>
    <n v="7.1428571428571425E-2"/>
    <n v="0.47058823529411764"/>
    <n v="0.23529411764705882"/>
    <n v="40"/>
  </r>
  <r>
    <x v="91"/>
    <s v="2021-09-28"/>
    <s v="Tunjuelito"/>
    <x v="18"/>
    <m/>
    <x v="2"/>
    <n v="138"/>
    <n v="48"/>
    <n v="18"/>
    <n v="21"/>
    <n v="17"/>
    <n v="2"/>
    <n v="204"/>
    <n v="40"/>
    <n v="0.67647058823529416"/>
    <n v="8.8235294117647065E-2"/>
    <n v="0.52500000000000002"/>
    <n v="0.05"/>
    <n v="40"/>
  </r>
  <r>
    <x v="91"/>
    <s v="2021-09-28"/>
    <s v="La Candelaria"/>
    <x v="5"/>
    <m/>
    <x v="0"/>
    <n v="37"/>
    <n v="26"/>
    <n v="14"/>
    <n v="1"/>
    <n v="2"/>
    <n v="0"/>
    <n v="77"/>
    <n v="3"/>
    <n v="0.48051948051948051"/>
    <n v="0.18181818181818182"/>
    <n v="0.33333333333333331"/>
    <n v="0"/>
    <n v="40"/>
  </r>
  <r>
    <x v="91"/>
    <s v="2021-09-28"/>
    <s v="La Candelaria"/>
    <x v="5"/>
    <m/>
    <x v="1"/>
    <n v="211"/>
    <n v="77"/>
    <n v="30"/>
    <n v="26"/>
    <n v="41"/>
    <n v="6"/>
    <n v="318"/>
    <n v="73"/>
    <n v="0.66352201257861632"/>
    <n v="9.4339622641509441E-2"/>
    <n v="0.35616438356164382"/>
    <n v="8.2191780821917804E-2"/>
    <n v="40"/>
  </r>
  <r>
    <x v="91"/>
    <s v="2021-09-28"/>
    <s v="La Candelaria"/>
    <x v="5"/>
    <m/>
    <x v="1"/>
    <n v="195"/>
    <n v="83"/>
    <n v="22"/>
    <n v="32"/>
    <n v="22"/>
    <n v="4"/>
    <n v="300"/>
    <n v="58"/>
    <n v="0.65"/>
    <n v="7.3333333333333334E-2"/>
    <n v="0.55172413793103448"/>
    <n v="6.8965517241379309E-2"/>
    <n v="40"/>
  </r>
  <r>
    <x v="91"/>
    <s v="2021-09-28"/>
    <s v="Kennedy"/>
    <x v="17"/>
    <m/>
    <x v="1"/>
    <n v="59"/>
    <n v="21"/>
    <n v="4"/>
    <n v="15"/>
    <n v="16"/>
    <n v="5"/>
    <n v="84"/>
    <n v="36"/>
    <n v="0.70238095238095233"/>
    <n v="4.7619047619047616E-2"/>
    <n v="0.41666666666666669"/>
    <n v="0.1388888888888889"/>
    <n v="40"/>
  </r>
  <r>
    <x v="91"/>
    <s v="2021-09-28"/>
    <s v="Kennedy"/>
    <x v="17"/>
    <m/>
    <x v="1"/>
    <n v="65"/>
    <n v="55"/>
    <n v="8"/>
    <n v="35"/>
    <n v="17"/>
    <n v="12"/>
    <n v="128"/>
    <n v="64"/>
    <n v="0.5078125"/>
    <n v="6.25E-2"/>
    <n v="0.546875"/>
    <n v="0.1875"/>
    <n v="40"/>
  </r>
  <r>
    <x v="91"/>
    <s v="2021-09-28"/>
    <s v="Kennedy"/>
    <x v="17"/>
    <m/>
    <x v="1"/>
    <n v="52"/>
    <n v="31"/>
    <n v="4"/>
    <n v="17"/>
    <n v="14"/>
    <n v="9"/>
    <n v="87"/>
    <n v="40"/>
    <n v="0.5977011494252874"/>
    <n v="4.5977011494252873E-2"/>
    <n v="0.42499999999999999"/>
    <n v="0.22500000000000001"/>
    <n v="40"/>
  </r>
  <r>
    <x v="92"/>
    <s v="2021-09-29"/>
    <s v="Santa fe"/>
    <x v="15"/>
    <m/>
    <x v="0"/>
    <n v="26"/>
    <n v="19"/>
    <n v="8"/>
    <n v="0"/>
    <n v="0"/>
    <n v="0"/>
    <n v="53"/>
    <n v="0"/>
    <n v="0.49056603773584906"/>
    <n v="0.15094339622641509"/>
    <n v="0"/>
    <n v="0"/>
    <n v="40"/>
  </r>
  <r>
    <x v="92"/>
    <s v="2021-09-29"/>
    <s v="Santa fe"/>
    <x v="15"/>
    <m/>
    <x v="2"/>
    <n v="78"/>
    <n v="17"/>
    <n v="8"/>
    <n v="5"/>
    <n v="17"/>
    <n v="4"/>
    <n v="103"/>
    <n v="26"/>
    <n v="0.75728155339805825"/>
    <n v="7.7669902912621352E-2"/>
    <n v="0.19230769230769232"/>
    <n v="0.15384615384615385"/>
    <n v="40"/>
  </r>
  <r>
    <x v="92"/>
    <s v="2021-09-29"/>
    <s v="Santa fe"/>
    <x v="15"/>
    <m/>
    <x v="1"/>
    <n v="254"/>
    <n v="81"/>
    <n v="19"/>
    <n v="36"/>
    <n v="87"/>
    <n v="28"/>
    <n v="354"/>
    <n v="151"/>
    <n v="0.71751412429378536"/>
    <n v="5.3672316384180789E-2"/>
    <n v="0.23841059602649006"/>
    <n v="0.18543046357615894"/>
    <n v="40"/>
  </r>
  <r>
    <x v="92"/>
    <s v="2021-09-29"/>
    <s v="San Cristóbal"/>
    <x v="1"/>
    <m/>
    <x v="1"/>
    <n v="130"/>
    <n v="45"/>
    <n v="11"/>
    <n v="21"/>
    <n v="29"/>
    <n v="5"/>
    <n v="186"/>
    <n v="55"/>
    <n v="0.69892473118279574"/>
    <n v="5.9139784946236562E-2"/>
    <n v="0.38181818181818183"/>
    <n v="9.0909090909090912E-2"/>
    <n v="40"/>
  </r>
  <r>
    <x v="92"/>
    <s v="2021-09-29"/>
    <s v="San Cristóbal"/>
    <x v="1"/>
    <m/>
    <x v="0"/>
    <n v="136"/>
    <n v="64"/>
    <n v="17"/>
    <n v="14"/>
    <n v="37"/>
    <n v="15"/>
    <n v="217"/>
    <n v="66"/>
    <n v="0.62672811059907829"/>
    <n v="7.8341013824884786E-2"/>
    <n v="0.21212121212121213"/>
    <n v="0.22727272727272727"/>
    <n v="40"/>
  </r>
  <r>
    <x v="92"/>
    <s v="2021-09-29"/>
    <s v="San Cristóbal"/>
    <x v="1"/>
    <m/>
    <x v="2"/>
    <n v="138"/>
    <n v="39"/>
    <n v="14"/>
    <n v="32"/>
    <n v="22"/>
    <n v="6"/>
    <n v="191"/>
    <n v="60"/>
    <n v="0.72251308900523559"/>
    <n v="7.3298429319371722E-2"/>
    <n v="0.53333333333333333"/>
    <n v="0.1"/>
    <n v="40"/>
  </r>
  <r>
    <x v="92"/>
    <s v="2021-09-29"/>
    <s v="Ciudad Bolívar"/>
    <x v="2"/>
    <m/>
    <x v="1"/>
    <n v="103"/>
    <n v="39"/>
    <n v="21"/>
    <n v="10"/>
    <n v="5"/>
    <n v="3"/>
    <n v="163"/>
    <n v="18"/>
    <n v="0.63190184049079756"/>
    <n v="0.12883435582822086"/>
    <n v="0.55555555555555558"/>
    <n v="0.16666666666666666"/>
    <n v="40"/>
  </r>
  <r>
    <x v="92"/>
    <s v="2021-09-29"/>
    <s v="Ciudad Bolívar"/>
    <x v="2"/>
    <m/>
    <x v="2"/>
    <n v="238"/>
    <n v="61"/>
    <n v="30"/>
    <n v="16"/>
    <n v="12"/>
    <n v="7"/>
    <n v="329"/>
    <n v="35"/>
    <n v="0.72340425531914898"/>
    <n v="9.1185410334346503E-2"/>
    <n v="0.45714285714285713"/>
    <n v="0.2"/>
    <n v="40"/>
  </r>
  <r>
    <x v="92"/>
    <s v="2021-09-29"/>
    <s v="Ciudad Bolívar"/>
    <x v="2"/>
    <m/>
    <x v="0"/>
    <n v="186"/>
    <n v="97"/>
    <n v="10"/>
    <n v="16"/>
    <n v="85"/>
    <n v="18"/>
    <n v="293"/>
    <n v="119"/>
    <n v="0.6348122866894198"/>
    <n v="3.4129692832764506E-2"/>
    <n v="0.13445378151260504"/>
    <n v="0.15126050420168066"/>
    <n v="40"/>
  </r>
  <r>
    <x v="92"/>
    <s v="2021-09-29"/>
    <s v="Los Mártires"/>
    <x v="14"/>
    <m/>
    <x v="0"/>
    <n v="42"/>
    <n v="75"/>
    <n v="8"/>
    <n v="13"/>
    <n v="42"/>
    <n v="5"/>
    <n v="125"/>
    <n v="60"/>
    <n v="0.33600000000000002"/>
    <n v="6.4000000000000001E-2"/>
    <n v="0.21666666666666667"/>
    <n v="8.3333333333333329E-2"/>
    <n v="40"/>
  </r>
  <r>
    <x v="92"/>
    <s v="2021-09-29"/>
    <s v="Los Mártires"/>
    <x v="14"/>
    <m/>
    <x v="1"/>
    <n v="58"/>
    <n v="96"/>
    <n v="22"/>
    <n v="22"/>
    <n v="81"/>
    <n v="6"/>
    <n v="176"/>
    <n v="109"/>
    <n v="0.32954545454545453"/>
    <n v="0.125"/>
    <n v="0.20183486238532111"/>
    <n v="5.5045871559633031E-2"/>
    <n v="40"/>
  </r>
  <r>
    <x v="92"/>
    <s v="2021-09-29"/>
    <s v="Los Mártires"/>
    <x v="14"/>
    <m/>
    <x v="2"/>
    <n v="88"/>
    <n v="206"/>
    <n v="29"/>
    <n v="35"/>
    <n v="121"/>
    <n v="11"/>
    <n v="323"/>
    <n v="167"/>
    <n v="0.27244582043343651"/>
    <n v="8.9783281733746126E-2"/>
    <n v="0.20958083832335328"/>
    <n v="6.5868263473053898E-2"/>
    <n v="40"/>
  </r>
  <r>
    <x v="93"/>
    <s v="2021-09-30"/>
    <s v="Suba"/>
    <x v="7"/>
    <m/>
    <x v="2"/>
    <n v="306"/>
    <n v="67"/>
    <n v="25"/>
    <n v="18"/>
    <n v="44"/>
    <n v="7"/>
    <n v="398"/>
    <n v="69"/>
    <n v="0.76884422110552764"/>
    <n v="6.2814070351758788E-2"/>
    <n v="0.2608695652173913"/>
    <n v="0.10144927536231885"/>
    <n v="40"/>
  </r>
  <r>
    <x v="93"/>
    <s v="2021-09-30"/>
    <s v="Suba"/>
    <x v="7"/>
    <m/>
    <x v="1"/>
    <n v="232"/>
    <n v="71"/>
    <n v="13"/>
    <n v="10"/>
    <n v="24"/>
    <n v="2"/>
    <n v="316"/>
    <n v="36"/>
    <n v="0.73417721518987344"/>
    <n v="4.1139240506329111E-2"/>
    <n v="0.27777777777777779"/>
    <n v="5.5555555555555552E-2"/>
    <n v="40"/>
  </r>
  <r>
    <x v="93"/>
    <s v="2021-09-30"/>
    <s v="Suba"/>
    <x v="7"/>
    <m/>
    <x v="1"/>
    <n v="199"/>
    <n v="51"/>
    <n v="5"/>
    <n v="1"/>
    <n v="3"/>
    <n v="1"/>
    <n v="255"/>
    <n v="5"/>
    <n v="0.7803921568627451"/>
    <n v="1.9607843137254902E-2"/>
    <n v="0.2"/>
    <n v="0.2"/>
    <n v="40"/>
  </r>
  <r>
    <x v="93"/>
    <s v="2021-09-30"/>
    <s v="Usme"/>
    <x v="0"/>
    <m/>
    <x v="0"/>
    <n v="41"/>
    <n v="37"/>
    <n v="13"/>
    <n v="9"/>
    <n v="9"/>
    <n v="3"/>
    <n v="91"/>
    <n v="21"/>
    <n v="0.45054945054945056"/>
    <n v="0.14285714285714285"/>
    <n v="0.42857142857142855"/>
    <n v="0.14285714285714285"/>
    <n v="40"/>
  </r>
  <r>
    <x v="93"/>
    <s v="2021-09-30"/>
    <s v="Usme"/>
    <x v="0"/>
    <m/>
    <x v="1"/>
    <n v="63"/>
    <n v="25"/>
    <n v="14"/>
    <n v="5"/>
    <n v="19"/>
    <n v="3"/>
    <n v="102"/>
    <n v="27"/>
    <n v="0.61764705882352944"/>
    <n v="0.13725490196078433"/>
    <n v="0.18518518518518517"/>
    <n v="0.1111111111111111"/>
    <n v="40"/>
  </r>
  <r>
    <x v="93"/>
    <s v="2021-09-30"/>
    <s v="Usme"/>
    <x v="0"/>
    <m/>
    <x v="1"/>
    <n v="128"/>
    <n v="46"/>
    <n v="23"/>
    <n v="15"/>
    <n v="37"/>
    <n v="6"/>
    <n v="197"/>
    <n v="58"/>
    <n v="0.64974619289340096"/>
    <n v="0.116751269035533"/>
    <n v="0.25862068965517243"/>
    <n v="0.10344827586206896"/>
    <n v="40"/>
  </r>
  <r>
    <x v="93"/>
    <s v="2021-09-30"/>
    <s v="Engativá"/>
    <x v="8"/>
    <m/>
    <x v="1"/>
    <n v="106"/>
    <n v="45"/>
    <n v="4"/>
    <n v="15"/>
    <n v="33"/>
    <n v="0"/>
    <n v="155"/>
    <n v="48"/>
    <n v="0.68387096774193545"/>
    <n v="2.5806451612903226E-2"/>
    <n v="0.3125"/>
    <n v="0"/>
    <n v="40"/>
  </r>
  <r>
    <x v="93"/>
    <s v="2021-09-30"/>
    <s v="Engativá"/>
    <x v="8"/>
    <m/>
    <x v="1"/>
    <n v="41"/>
    <n v="42"/>
    <n v="5"/>
    <n v="6"/>
    <n v="5"/>
    <n v="1"/>
    <n v="88"/>
    <n v="12"/>
    <n v="0.46590909090909088"/>
    <n v="5.6818181818181816E-2"/>
    <n v="0.5"/>
    <n v="8.3333333333333329E-2"/>
    <n v="40"/>
  </r>
  <r>
    <x v="93"/>
    <s v="2021-09-30"/>
    <s v="Engativá"/>
    <x v="8"/>
    <m/>
    <x v="0"/>
    <n v="26"/>
    <n v="34"/>
    <n v="12"/>
    <n v="9"/>
    <n v="56"/>
    <n v="5"/>
    <n v="72"/>
    <n v="70"/>
    <n v="0.3611111111111111"/>
    <n v="0.16666666666666666"/>
    <n v="0.12857142857142856"/>
    <n v="7.1428571428571425E-2"/>
    <n v="40"/>
  </r>
  <r>
    <x v="93"/>
    <s v="2021-09-30"/>
    <s v="La Candelaria"/>
    <x v="5"/>
    <m/>
    <x v="0"/>
    <n v="81"/>
    <n v="69"/>
    <n v="1"/>
    <n v="1"/>
    <n v="0"/>
    <n v="0"/>
    <n v="151"/>
    <n v="1"/>
    <n v="0.53642384105960261"/>
    <n v="6.6225165562913907E-3"/>
    <n v="1"/>
    <n v="0"/>
    <n v="40"/>
  </r>
  <r>
    <x v="93"/>
    <s v="2021-09-30"/>
    <s v="La Candelaria"/>
    <x v="5"/>
    <m/>
    <x v="1"/>
    <n v="121"/>
    <n v="52"/>
    <n v="12"/>
    <n v="12"/>
    <n v="36"/>
    <n v="8"/>
    <n v="185"/>
    <n v="56"/>
    <n v="0.65405405405405403"/>
    <n v="6.4864864864864868E-2"/>
    <n v="0.21428571428571427"/>
    <n v="0.14285714285714285"/>
    <n v="40"/>
  </r>
  <r>
    <x v="93"/>
    <s v="2021-09-30"/>
    <s v="La Candelaria"/>
    <x v="5"/>
    <m/>
    <x v="1"/>
    <n v="350"/>
    <n v="119"/>
    <n v="6"/>
    <n v="49"/>
    <n v="67"/>
    <n v="5"/>
    <n v="475"/>
    <n v="121"/>
    <n v="0.73684210526315785"/>
    <n v="1.2631578947368421E-2"/>
    <n v="0.4049586776859504"/>
    <n v="4.1322314049586778E-2"/>
    <n v="40"/>
  </r>
  <r>
    <x v="94"/>
    <s v="2021-10-05"/>
    <s v="Kennedy"/>
    <x v="17"/>
    <m/>
    <x v="1"/>
    <n v="134"/>
    <n v="35"/>
    <n v="3"/>
    <n v="7"/>
    <n v="8"/>
    <n v="1"/>
    <n v="172"/>
    <n v="16"/>
    <n v="0.77906976744186052"/>
    <n v="1.7441860465116279E-2"/>
    <n v="0.4375"/>
    <n v="6.25E-2"/>
    <n v="41"/>
  </r>
  <r>
    <x v="94"/>
    <s v="2021-10-05"/>
    <s v="Kennedy"/>
    <x v="17"/>
    <m/>
    <x v="1"/>
    <n v="141"/>
    <n v="53"/>
    <n v="4"/>
    <n v="28"/>
    <n v="42"/>
    <n v="20"/>
    <n v="198"/>
    <n v="90"/>
    <n v="0.71212121212121215"/>
    <n v="2.0202020202020204E-2"/>
    <n v="0.31111111111111112"/>
    <n v="0.22222222222222221"/>
    <n v="41"/>
  </r>
  <r>
    <x v="94"/>
    <s v="2021-10-05"/>
    <s v="Kennedy"/>
    <x v="17"/>
    <m/>
    <x v="1"/>
    <n v="56"/>
    <n v="23"/>
    <n v="2"/>
    <n v="16"/>
    <n v="15"/>
    <n v="3"/>
    <n v="81"/>
    <n v="34"/>
    <n v="0.69135802469135799"/>
    <n v="2.4691358024691357E-2"/>
    <n v="0.47058823529411764"/>
    <n v="8.8235294117647065E-2"/>
    <n v="41"/>
  </r>
  <r>
    <x v="94"/>
    <s v="2021-10-05"/>
    <s v="La Candelaria"/>
    <x v="5"/>
    <m/>
    <x v="0"/>
    <n v="27"/>
    <n v="10"/>
    <n v="2"/>
    <n v="2"/>
    <n v="1"/>
    <n v="0"/>
    <n v="39"/>
    <n v="3"/>
    <n v="0.69230769230769229"/>
    <n v="5.128205128205128E-2"/>
    <n v="0.66666666666666663"/>
    <n v="0"/>
    <n v="41"/>
  </r>
  <r>
    <x v="94"/>
    <s v="2021-10-05"/>
    <s v="La Candelaria"/>
    <x v="5"/>
    <m/>
    <x v="1"/>
    <n v="33"/>
    <n v="46"/>
    <n v="9"/>
    <n v="11"/>
    <n v="14"/>
    <n v="1"/>
    <n v="88"/>
    <n v="26"/>
    <n v="0.375"/>
    <n v="0.10227272727272728"/>
    <n v="0.42307692307692307"/>
    <n v="3.8461538461538464E-2"/>
    <n v="41"/>
  </r>
  <r>
    <x v="94"/>
    <s v="2021-10-05"/>
    <s v="La Candelaria"/>
    <x v="5"/>
    <m/>
    <x v="1"/>
    <n v="223"/>
    <n v="113"/>
    <n v="7"/>
    <n v="32"/>
    <n v="41"/>
    <n v="6"/>
    <n v="343"/>
    <n v="79"/>
    <n v="0.65014577259475215"/>
    <n v="2.0408163265306121E-2"/>
    <n v="0.4050632911392405"/>
    <n v="7.5949367088607597E-2"/>
    <n v="41"/>
  </r>
  <r>
    <x v="95"/>
    <s v="2021-10-06"/>
    <s v="San Cristóbal"/>
    <x v="1"/>
    <m/>
    <x v="1"/>
    <n v="31"/>
    <n v="24"/>
    <n v="1"/>
    <n v="9"/>
    <n v="16"/>
    <n v="11"/>
    <n v="56"/>
    <n v="36"/>
    <n v="0.5535714285714286"/>
    <n v="1.7857142857142856E-2"/>
    <n v="0.25"/>
    <n v="0.30555555555555558"/>
    <n v="41"/>
  </r>
  <r>
    <x v="95"/>
    <s v="2021-10-06"/>
    <s v="San Cristóbal"/>
    <x v="1"/>
    <m/>
    <x v="1"/>
    <n v="92"/>
    <n v="53"/>
    <n v="12"/>
    <n v="15"/>
    <n v="40"/>
    <n v="27"/>
    <n v="157"/>
    <n v="82"/>
    <n v="0.5859872611464968"/>
    <n v="7.6433121019108277E-2"/>
    <n v="0.18292682926829268"/>
    <n v="0.32926829268292684"/>
    <n v="41"/>
  </r>
  <r>
    <x v="95"/>
    <s v="2021-10-06"/>
    <s v="San Cristóbal"/>
    <x v="1"/>
    <m/>
    <x v="1"/>
    <n v="25"/>
    <n v="23"/>
    <n v="7"/>
    <n v="8"/>
    <n v="10"/>
    <n v="6"/>
    <n v="55"/>
    <n v="24"/>
    <n v="0.45454545454545453"/>
    <n v="0.12727272727272726"/>
    <n v="0.33333333333333331"/>
    <n v="0.25"/>
    <n v="41"/>
  </r>
  <r>
    <x v="95"/>
    <s v="2021-10-06"/>
    <s v="Suba"/>
    <x v="7"/>
    <m/>
    <x v="2"/>
    <n v="228"/>
    <n v="75"/>
    <n v="6"/>
    <n v="21"/>
    <n v="32"/>
    <n v="4"/>
    <n v="309"/>
    <n v="57"/>
    <n v="0.73786407766990292"/>
    <n v="1.9417475728155338E-2"/>
    <n v="0.36842105263157893"/>
    <n v="7.0175438596491224E-2"/>
    <n v="41"/>
  </r>
  <r>
    <x v="95"/>
    <s v="2021-10-06"/>
    <s v="Suba"/>
    <x v="7"/>
    <m/>
    <x v="1"/>
    <n v="128"/>
    <n v="50"/>
    <n v="4"/>
    <n v="12"/>
    <n v="28"/>
    <n v="3"/>
    <n v="182"/>
    <n v="43"/>
    <n v="0.70329670329670335"/>
    <n v="2.197802197802198E-2"/>
    <n v="0.27906976744186046"/>
    <n v="6.9767441860465115E-2"/>
    <n v="41"/>
  </r>
  <r>
    <x v="95"/>
    <s v="2021-10-06"/>
    <s v="Suba"/>
    <x v="7"/>
    <m/>
    <x v="1"/>
    <n v="175"/>
    <n v="38"/>
    <n v="7"/>
    <n v="1"/>
    <n v="2"/>
    <n v="0"/>
    <n v="220"/>
    <n v="3"/>
    <n v="0.79545454545454541"/>
    <n v="3.1818181818181815E-2"/>
    <n v="0.33333333333333331"/>
    <n v="0"/>
    <n v="41"/>
  </r>
  <r>
    <x v="96"/>
    <s v="2021-10-12"/>
    <s v="Suba"/>
    <x v="7"/>
    <m/>
    <x v="2"/>
    <n v="232"/>
    <n v="100"/>
    <n v="8"/>
    <n v="27"/>
    <n v="38"/>
    <n v="7"/>
    <n v="340"/>
    <n v="72"/>
    <n v="0.68235294117647061"/>
    <n v="2.3529411764705882E-2"/>
    <n v="0.375"/>
    <n v="9.7222222222222224E-2"/>
    <n v="42"/>
  </r>
  <r>
    <x v="96"/>
    <s v="2021-10-12"/>
    <s v="Suba"/>
    <x v="7"/>
    <m/>
    <x v="1"/>
    <n v="189"/>
    <n v="101"/>
    <n v="10"/>
    <n v="14"/>
    <n v="20"/>
    <n v="1"/>
    <n v="300"/>
    <n v="35"/>
    <n v="0.63"/>
    <n v="3.3333333333333333E-2"/>
    <n v="0.4"/>
    <n v="2.8571428571428571E-2"/>
    <n v="42"/>
  </r>
  <r>
    <x v="96"/>
    <s v="2021-10-12"/>
    <s v="Suba"/>
    <x v="7"/>
    <m/>
    <x v="1"/>
    <n v="109"/>
    <n v="78"/>
    <n v="3"/>
    <n v="5"/>
    <n v="6"/>
    <n v="0"/>
    <n v="190"/>
    <n v="11"/>
    <n v="0.5736842105263158"/>
    <n v="1.5789473684210527E-2"/>
    <n v="0.45454545454545453"/>
    <n v="0"/>
    <n v="42"/>
  </r>
  <r>
    <x v="96"/>
    <s v="2021-10-12"/>
    <s v="Kennedy"/>
    <x v="17"/>
    <m/>
    <x v="1"/>
    <n v="73"/>
    <n v="70"/>
    <n v="9"/>
    <n v="8"/>
    <n v="6"/>
    <n v="6"/>
    <n v="152"/>
    <n v="20"/>
    <n v="0.48026315789473684"/>
    <n v="5.921052631578947E-2"/>
    <n v="0.4"/>
    <n v="0.3"/>
    <n v="42"/>
  </r>
  <r>
    <x v="96"/>
    <s v="2021-10-12"/>
    <s v="Kennedy"/>
    <x v="17"/>
    <m/>
    <x v="1"/>
    <n v="109"/>
    <n v="159"/>
    <n v="23"/>
    <n v="28"/>
    <n v="36"/>
    <n v="9"/>
    <n v="291"/>
    <n v="73"/>
    <n v="0.37457044673539519"/>
    <n v="7.903780068728522E-2"/>
    <n v="0.38356164383561642"/>
    <n v="0.12328767123287671"/>
    <n v="42"/>
  </r>
  <r>
    <x v="96"/>
    <s v="2021-10-12"/>
    <s v="Kennedy"/>
    <x v="17"/>
    <m/>
    <x v="1"/>
    <n v="75"/>
    <n v="92"/>
    <n v="4"/>
    <n v="21"/>
    <n v="10"/>
    <n v="2"/>
    <n v="171"/>
    <n v="33"/>
    <n v="0.43859649122807015"/>
    <n v="2.3391812865497075E-2"/>
    <n v="0.63636363636363635"/>
    <n v="6.0606060606060608E-2"/>
    <n v="42"/>
  </r>
  <r>
    <x v="96"/>
    <s v="2021-10-12"/>
    <s v="Teusaquillo"/>
    <x v="13"/>
    <m/>
    <x v="1"/>
    <n v="122"/>
    <n v="27"/>
    <n v="11"/>
    <n v="13"/>
    <n v="27"/>
    <n v="0"/>
    <n v="160"/>
    <n v="40"/>
    <n v="0.76249999999999996"/>
    <n v="6.8750000000000006E-2"/>
    <n v="0.32500000000000001"/>
    <n v="0"/>
    <n v="42"/>
  </r>
  <r>
    <x v="96"/>
    <s v="2021-10-12"/>
    <s v="Teusaquillo"/>
    <x v="13"/>
    <m/>
    <x v="2"/>
    <n v="337"/>
    <n v="53"/>
    <n v="4"/>
    <n v="12"/>
    <n v="26"/>
    <n v="4"/>
    <n v="394"/>
    <n v="42"/>
    <n v="0.85532994923857864"/>
    <n v="1.015228426395939E-2"/>
    <n v="0.2857142857142857"/>
    <n v="9.5238095238095233E-2"/>
    <n v="42"/>
  </r>
  <r>
    <x v="96"/>
    <s v="2021-10-12"/>
    <s v="Teusaquillo"/>
    <x v="13"/>
    <m/>
    <x v="1"/>
    <n v="106"/>
    <n v="31"/>
    <n v="5"/>
    <n v="1"/>
    <n v="6"/>
    <n v="2"/>
    <n v="142"/>
    <n v="9"/>
    <n v="0.74647887323943662"/>
    <n v="3.5211267605633804E-2"/>
    <n v="0.1111111111111111"/>
    <n v="0.22222222222222221"/>
    <n v="42"/>
  </r>
  <r>
    <x v="96"/>
    <s v="2021-10-12"/>
    <s v="Teusaquillo"/>
    <x v="13"/>
    <m/>
    <x v="1"/>
    <n v="90"/>
    <n v="15"/>
    <n v="15"/>
    <n v="1"/>
    <n v="6"/>
    <n v="0"/>
    <n v="120"/>
    <n v="7"/>
    <n v="0.75"/>
    <n v="0.125"/>
    <n v="0.14285714285714285"/>
    <n v="0"/>
    <n v="42"/>
  </r>
  <r>
    <x v="96"/>
    <s v="2021-10-12"/>
    <s v="Tunjuelito"/>
    <x v="18"/>
    <m/>
    <x v="2"/>
    <n v="92"/>
    <n v="38"/>
    <n v="16"/>
    <n v="12"/>
    <n v="8"/>
    <n v="3"/>
    <n v="146"/>
    <n v="23"/>
    <n v="0.63013698630136983"/>
    <n v="0.1095890410958904"/>
    <n v="0.52173913043478259"/>
    <n v="0.13043478260869565"/>
    <n v="42"/>
  </r>
  <r>
    <x v="96"/>
    <s v="2021-10-12"/>
    <s v="Tunjuelito"/>
    <x v="18"/>
    <m/>
    <x v="1"/>
    <n v="27"/>
    <n v="10"/>
    <n v="5"/>
    <n v="1"/>
    <n v="2"/>
    <n v="0"/>
    <n v="42"/>
    <n v="3"/>
    <n v="0.6428571428571429"/>
    <n v="0.11904761904761904"/>
    <n v="0.33333333333333331"/>
    <n v="0"/>
    <n v="42"/>
  </r>
  <r>
    <x v="97"/>
    <s v="2021-10-13"/>
    <s v="Usme"/>
    <x v="0"/>
    <m/>
    <x v="0"/>
    <n v="47"/>
    <n v="47"/>
    <n v="11"/>
    <n v="7"/>
    <n v="12"/>
    <n v="7"/>
    <n v="105"/>
    <n v="26"/>
    <n v="0.44761904761904764"/>
    <n v="0.10476190476190476"/>
    <n v="0.26923076923076922"/>
    <n v="0.26923076923076922"/>
    <n v="42"/>
  </r>
  <r>
    <x v="97"/>
    <s v="2021-10-13"/>
    <s v="Usme"/>
    <x v="0"/>
    <m/>
    <x v="1"/>
    <n v="64"/>
    <n v="14"/>
    <n v="22"/>
    <n v="17"/>
    <n v="16"/>
    <n v="2"/>
    <n v="100"/>
    <n v="35"/>
    <n v="0.64"/>
    <n v="0.22"/>
    <n v="0.48571428571428571"/>
    <n v="5.7142857142857141E-2"/>
    <n v="42"/>
  </r>
  <r>
    <x v="97"/>
    <s v="2021-10-13"/>
    <s v="Usme"/>
    <x v="0"/>
    <m/>
    <x v="1"/>
    <n v="82"/>
    <n v="53"/>
    <n v="27"/>
    <n v="15"/>
    <n v="32"/>
    <n v="15"/>
    <n v="162"/>
    <n v="62"/>
    <n v="0.50617283950617287"/>
    <n v="0.16666666666666666"/>
    <n v="0.24193548387096775"/>
    <n v="0.24193548387096775"/>
    <n v="42"/>
  </r>
  <r>
    <x v="97"/>
    <s v="2021-10-13"/>
    <s v="Usaquén"/>
    <x v="3"/>
    <m/>
    <x v="1"/>
    <n v="162"/>
    <n v="43"/>
    <n v="4"/>
    <n v="6"/>
    <n v="3"/>
    <n v="0"/>
    <n v="209"/>
    <n v="9"/>
    <n v="0.77511961722488043"/>
    <n v="1.9138755980861243E-2"/>
    <n v="0.66666666666666663"/>
    <n v="0"/>
    <n v="42"/>
  </r>
  <r>
    <x v="97"/>
    <s v="2021-10-13"/>
    <s v="Usaquén"/>
    <x v="3"/>
    <m/>
    <x v="2"/>
    <n v="250"/>
    <n v="24"/>
    <n v="4"/>
    <n v="13"/>
    <n v="12"/>
    <n v="0"/>
    <n v="278"/>
    <n v="25"/>
    <n v="0.89928057553956831"/>
    <n v="1.4388489208633094E-2"/>
    <n v="0.52"/>
    <n v="0"/>
    <n v="42"/>
  </r>
  <r>
    <x v="97"/>
    <s v="2021-10-13"/>
    <s v="Usaquén"/>
    <x v="3"/>
    <m/>
    <x v="1"/>
    <n v="133"/>
    <n v="31"/>
    <n v="4"/>
    <n v="3"/>
    <n v="9"/>
    <n v="0"/>
    <n v="168"/>
    <n v="12"/>
    <n v="0.79166666666666663"/>
    <n v="2.3809523809523808E-2"/>
    <n v="0.25"/>
    <n v="0"/>
    <n v="42"/>
  </r>
  <r>
    <x v="97"/>
    <s v="2021-10-13"/>
    <s v="Engativá"/>
    <x v="8"/>
    <m/>
    <x v="1"/>
    <n v="185"/>
    <n v="104"/>
    <n v="8"/>
    <n v="22"/>
    <n v="36"/>
    <n v="7"/>
    <n v="297"/>
    <n v="65"/>
    <n v="0.62289562289562295"/>
    <n v="2.6936026936026935E-2"/>
    <n v="0.33846153846153848"/>
    <n v="0.1076923076923077"/>
    <n v="42"/>
  </r>
  <r>
    <x v="97"/>
    <s v="2021-10-13"/>
    <s v="Engativá"/>
    <x v="8"/>
    <m/>
    <x v="1"/>
    <n v="90"/>
    <n v="45"/>
    <n v="14"/>
    <n v="4"/>
    <n v="10"/>
    <n v="1"/>
    <n v="149"/>
    <n v="15"/>
    <n v="0.60402684563758391"/>
    <n v="9.3959731543624164E-2"/>
    <n v="0.26666666666666666"/>
    <n v="6.6666666666666666E-2"/>
    <n v="42"/>
  </r>
  <r>
    <x v="97"/>
    <s v="2021-10-13"/>
    <s v="Engativá"/>
    <x v="8"/>
    <m/>
    <x v="0"/>
    <n v="46"/>
    <n v="28"/>
    <n v="20"/>
    <n v="7"/>
    <n v="43"/>
    <n v="8"/>
    <n v="94"/>
    <n v="58"/>
    <n v="0.48936170212765956"/>
    <n v="0.21276595744680851"/>
    <n v="0.1206896551724138"/>
    <n v="0.13793103448275862"/>
    <n v="42"/>
  </r>
  <r>
    <x v="97"/>
    <s v="2021-10-13"/>
    <s v="Ciudad Bolívar"/>
    <x v="2"/>
    <m/>
    <x v="1"/>
    <n v="109"/>
    <n v="40"/>
    <n v="15"/>
    <n v="6"/>
    <n v="3"/>
    <n v="2"/>
    <n v="164"/>
    <n v="11"/>
    <n v="0.66463414634146345"/>
    <n v="9.1463414634146339E-2"/>
    <n v="0.54545454545454541"/>
    <n v="0.18181818181818182"/>
    <n v="42"/>
  </r>
  <r>
    <x v="97"/>
    <s v="2021-10-13"/>
    <s v="Ciudad Bolívar"/>
    <x v="2"/>
    <m/>
    <x v="2"/>
    <n v="192"/>
    <n v="30"/>
    <n v="2"/>
    <n v="12"/>
    <n v="8"/>
    <n v="1"/>
    <n v="224"/>
    <n v="21"/>
    <n v="0.8571428571428571"/>
    <n v="8.9285714285714281E-3"/>
    <n v="0.5714285714285714"/>
    <n v="4.7619047619047616E-2"/>
    <n v="42"/>
  </r>
  <r>
    <x v="97"/>
    <s v="2021-10-13"/>
    <s v="Ciudad Bolívar"/>
    <x v="2"/>
    <m/>
    <x v="0"/>
    <n v="120"/>
    <n v="31"/>
    <n v="14"/>
    <n v="34"/>
    <n v="29"/>
    <n v="14"/>
    <n v="165"/>
    <n v="77"/>
    <n v="0.72727272727272729"/>
    <n v="8.4848484848484854E-2"/>
    <n v="0.44155844155844154"/>
    <n v="0.18181818181818182"/>
    <n v="42"/>
  </r>
  <r>
    <x v="98"/>
    <s v="2021-10-14"/>
    <s v="Puente Aranda"/>
    <x v="11"/>
    <m/>
    <x v="1"/>
    <n v="180"/>
    <n v="95"/>
    <n v="8"/>
    <n v="16"/>
    <n v="23"/>
    <n v="2"/>
    <n v="283"/>
    <n v="41"/>
    <n v="0.63604240282685509"/>
    <n v="2.8268551236749116E-2"/>
    <n v="0.3902439024390244"/>
    <n v="4.878048780487805E-2"/>
    <n v="42"/>
  </r>
  <r>
    <x v="98"/>
    <s v="2021-10-14"/>
    <s v="Puente Aranda"/>
    <x v="11"/>
    <m/>
    <x v="1"/>
    <n v="42"/>
    <n v="27"/>
    <n v="5"/>
    <n v="3"/>
    <n v="9"/>
    <n v="4"/>
    <n v="74"/>
    <n v="16"/>
    <n v="0.56756756756756754"/>
    <n v="6.7567567567567571E-2"/>
    <n v="0.1875"/>
    <n v="0.25"/>
    <n v="42"/>
  </r>
  <r>
    <x v="98"/>
    <s v="2021-10-14"/>
    <s v="Puente Aranda"/>
    <x v="11"/>
    <m/>
    <x v="0"/>
    <n v="21"/>
    <n v="32"/>
    <n v="3"/>
    <n v="0"/>
    <n v="2"/>
    <n v="0"/>
    <n v="56"/>
    <n v="2"/>
    <n v="0.375"/>
    <n v="5.3571428571428568E-2"/>
    <n v="0"/>
    <n v="0"/>
    <n v="42"/>
  </r>
  <r>
    <x v="98"/>
    <s v="2021-10-14"/>
    <s v="Antonio Nariño"/>
    <x v="9"/>
    <m/>
    <x v="0"/>
    <n v="61"/>
    <n v="23"/>
    <n v="4"/>
    <n v="8"/>
    <n v="24"/>
    <n v="7"/>
    <n v="88"/>
    <n v="39"/>
    <n v="0.69318181818181823"/>
    <n v="4.5454545454545456E-2"/>
    <n v="0.20512820512820512"/>
    <n v="0.17948717948717949"/>
    <n v="42"/>
  </r>
  <r>
    <x v="98"/>
    <s v="2021-10-14"/>
    <s v="Antonio Nariño"/>
    <x v="9"/>
    <m/>
    <x v="1"/>
    <n v="57"/>
    <n v="23"/>
    <n v="2"/>
    <n v="4"/>
    <n v="4"/>
    <n v="1"/>
    <n v="82"/>
    <n v="9"/>
    <n v="0.69512195121951215"/>
    <n v="2.4390243902439025E-2"/>
    <n v="0.44444444444444442"/>
    <n v="0.1111111111111111"/>
    <n v="42"/>
  </r>
  <r>
    <x v="98"/>
    <s v="2021-10-14"/>
    <s v="Antonio Nariño"/>
    <x v="9"/>
    <m/>
    <x v="2"/>
    <n v="30"/>
    <n v="16"/>
    <n v="0"/>
    <n v="3"/>
    <n v="4"/>
    <n v="0"/>
    <n v="46"/>
    <n v="7"/>
    <n v="0.65217391304347827"/>
    <n v="0"/>
    <n v="0.42857142857142855"/>
    <n v="0"/>
    <n v="42"/>
  </r>
  <r>
    <x v="98"/>
    <s v="2021-10-14"/>
    <s v="Teusaquillo"/>
    <x v="13"/>
    <m/>
    <x v="1"/>
    <n v="203"/>
    <n v="65"/>
    <n v="12"/>
    <n v="9"/>
    <n v="13"/>
    <n v="3"/>
    <n v="280"/>
    <n v="25"/>
    <n v="0.72499999999999998"/>
    <n v="4.2857142857142858E-2"/>
    <n v="0.36"/>
    <n v="0.12"/>
    <n v="42"/>
  </r>
  <r>
    <x v="98"/>
    <s v="2021-10-14"/>
    <s v="Teusaquillo"/>
    <x v="13"/>
    <m/>
    <x v="2"/>
    <n v="215"/>
    <n v="67"/>
    <n v="9"/>
    <n v="16"/>
    <n v="22"/>
    <n v="4"/>
    <n v="291"/>
    <n v="42"/>
    <n v="0.73883161512027495"/>
    <n v="3.0927835051546393E-2"/>
    <n v="0.38095238095238093"/>
    <n v="9.5238095238095233E-2"/>
    <n v="42"/>
  </r>
  <r>
    <x v="98"/>
    <s v="2021-10-14"/>
    <s v="Teusaquillo"/>
    <x v="13"/>
    <m/>
    <x v="1"/>
    <n v="116"/>
    <n v="27"/>
    <n v="4"/>
    <n v="1"/>
    <n v="3"/>
    <n v="0"/>
    <n v="147"/>
    <n v="4"/>
    <n v="0.78911564625850339"/>
    <n v="2.7210884353741496E-2"/>
    <n v="0.25"/>
    <n v="0"/>
    <n v="42"/>
  </r>
  <r>
    <x v="99"/>
    <s v="2021-10-15"/>
    <s v="Antonio Nariño"/>
    <x v="9"/>
    <m/>
    <x v="0"/>
    <n v="120"/>
    <n v="48"/>
    <n v="7"/>
    <n v="20"/>
    <n v="75"/>
    <n v="17"/>
    <n v="175"/>
    <n v="112"/>
    <n v="0.68571428571428572"/>
    <n v="0.04"/>
    <n v="0.17857142857142858"/>
    <n v="0.15178571428571427"/>
    <n v="42"/>
  </r>
  <r>
    <x v="99"/>
    <s v="2021-10-15"/>
    <s v="Antonio Nariño"/>
    <x v="9"/>
    <m/>
    <x v="1"/>
    <n v="47"/>
    <n v="11"/>
    <n v="3"/>
    <n v="2"/>
    <n v="5"/>
    <n v="0"/>
    <n v="61"/>
    <n v="7"/>
    <n v="0.77049180327868849"/>
    <n v="4.9180327868852458E-2"/>
    <n v="0.2857142857142857"/>
    <n v="0"/>
    <n v="42"/>
  </r>
  <r>
    <x v="99"/>
    <s v="2021-10-15"/>
    <s v="Puente Aranda"/>
    <x v="11"/>
    <m/>
    <x v="2"/>
    <n v="13"/>
    <n v="10"/>
    <n v="6"/>
    <n v="0"/>
    <n v="0"/>
    <n v="0"/>
    <n v="29"/>
    <n v="0"/>
    <n v="0.44827586206896552"/>
    <n v="0.20689655172413793"/>
    <n v="0"/>
    <n v="0"/>
    <n v="42"/>
  </r>
  <r>
    <x v="100"/>
    <s v="2021-10-16"/>
    <s v="Santa fe"/>
    <x v="15"/>
    <m/>
    <x v="0"/>
    <n v="63"/>
    <n v="34"/>
    <n v="17"/>
    <n v="1"/>
    <n v="0"/>
    <n v="0"/>
    <n v="114"/>
    <n v="1"/>
    <n v="0.55263157894736847"/>
    <n v="0.14912280701754385"/>
    <n v="1"/>
    <n v="0"/>
    <n v="42"/>
  </r>
  <r>
    <x v="100"/>
    <s v="2021-10-16"/>
    <s v="Santa fe"/>
    <x v="15"/>
    <m/>
    <x v="2"/>
    <n v="211"/>
    <n v="109"/>
    <n v="57"/>
    <n v="16"/>
    <n v="47"/>
    <n v="12"/>
    <n v="377"/>
    <n v="75"/>
    <n v="0.55968169761273212"/>
    <n v="0.15119363395225463"/>
    <n v="0.21333333333333335"/>
    <n v="0.16"/>
    <n v="42"/>
  </r>
  <r>
    <x v="100"/>
    <s v="2021-10-16"/>
    <s v="Santa fe"/>
    <x v="15"/>
    <m/>
    <x v="1"/>
    <n v="218"/>
    <n v="148"/>
    <n v="47"/>
    <n v="38"/>
    <n v="86"/>
    <n v="28"/>
    <n v="413"/>
    <n v="152"/>
    <n v="0.52784503631961255"/>
    <n v="0.11380145278450363"/>
    <n v="0.25"/>
    <n v="0.18421052631578946"/>
    <n v="42"/>
  </r>
  <r>
    <x v="100"/>
    <s v="2021-10-16"/>
    <s v="Los Mártires"/>
    <x v="14"/>
    <m/>
    <x v="2"/>
    <n v="269"/>
    <n v="245"/>
    <n v="18"/>
    <n v="61"/>
    <n v="72"/>
    <n v="11"/>
    <n v="532"/>
    <n v="144"/>
    <n v="0.50563909774436089"/>
    <n v="3.3834586466165412E-2"/>
    <n v="0.4236111111111111"/>
    <n v="7.6388888888888895E-2"/>
    <n v="42"/>
  </r>
  <r>
    <x v="100"/>
    <s v="2021-10-16"/>
    <s v="Los Mártires"/>
    <x v="14"/>
    <m/>
    <x v="1"/>
    <n v="225"/>
    <n v="177"/>
    <n v="36"/>
    <n v="42"/>
    <n v="51"/>
    <n v="12"/>
    <n v="438"/>
    <n v="105"/>
    <n v="0.51369863013698636"/>
    <n v="8.2191780821917804E-2"/>
    <n v="0.4"/>
    <n v="0.11428571428571428"/>
    <n v="42"/>
  </r>
  <r>
    <x v="100"/>
    <s v="2021-10-16"/>
    <s v="Los Mártires"/>
    <x v="14"/>
    <m/>
    <x v="0"/>
    <n v="81"/>
    <n v="61"/>
    <n v="11"/>
    <n v="28"/>
    <n v="43"/>
    <n v="5"/>
    <n v="153"/>
    <n v="76"/>
    <n v="0.52941176470588236"/>
    <n v="7.1895424836601302E-2"/>
    <n v="0.36842105263157893"/>
    <n v="6.5789473684210523E-2"/>
    <n v="42"/>
  </r>
  <r>
    <x v="100"/>
    <s v="2021-10-16"/>
    <s v="San Cristóbal"/>
    <x v="1"/>
    <m/>
    <x v="1"/>
    <n v="22"/>
    <n v="19"/>
    <n v="7"/>
    <n v="15"/>
    <n v="22"/>
    <n v="1"/>
    <n v="48"/>
    <n v="38"/>
    <n v="0.45833333333333331"/>
    <n v="0.14583333333333334"/>
    <n v="0.39473684210526316"/>
    <n v="2.6315789473684209E-2"/>
    <n v="42"/>
  </r>
  <r>
    <x v="100"/>
    <s v="2021-10-16"/>
    <s v="San Cristóbal"/>
    <x v="1"/>
    <m/>
    <x v="0"/>
    <n v="66"/>
    <n v="37"/>
    <n v="7"/>
    <n v="22"/>
    <n v="55"/>
    <n v="16"/>
    <n v="110"/>
    <n v="93"/>
    <n v="0.6"/>
    <n v="6.363636363636363E-2"/>
    <n v="0.23655913978494625"/>
    <n v="0.17204301075268819"/>
    <n v="42"/>
  </r>
  <r>
    <x v="100"/>
    <s v="2021-10-16"/>
    <s v="San Cristóbal"/>
    <x v="1"/>
    <m/>
    <x v="2"/>
    <n v="78"/>
    <n v="29"/>
    <n v="2"/>
    <n v="8"/>
    <n v="22"/>
    <n v="8"/>
    <n v="109"/>
    <n v="38"/>
    <n v="0.7155963302752294"/>
    <n v="1.834862385321101E-2"/>
    <n v="0.21052631578947367"/>
    <n v="0.21052631578947367"/>
    <n v="42"/>
  </r>
  <r>
    <x v="100"/>
    <s v="2021-10-16"/>
    <s v="La Candelaria"/>
    <x v="5"/>
    <m/>
    <x v="0"/>
    <n v="23"/>
    <n v="8"/>
    <n v="4"/>
    <n v="1"/>
    <n v="0"/>
    <n v="0"/>
    <n v="35"/>
    <n v="1"/>
    <n v="0.65714285714285714"/>
    <n v="0.11428571428571428"/>
    <n v="1"/>
    <n v="0"/>
    <n v="42"/>
  </r>
  <r>
    <x v="100"/>
    <s v="2021-10-16"/>
    <s v="La Candelaria"/>
    <x v="5"/>
    <m/>
    <x v="1"/>
    <n v="162"/>
    <n v="65"/>
    <n v="29"/>
    <n v="35"/>
    <n v="17"/>
    <n v="7"/>
    <n v="256"/>
    <n v="59"/>
    <n v="0.6328125"/>
    <n v="0.11328125"/>
    <n v="0.59322033898305082"/>
    <n v="0.11864406779661017"/>
    <n v="42"/>
  </r>
  <r>
    <x v="100"/>
    <s v="2021-10-16"/>
    <s v="La Candelaria"/>
    <x v="5"/>
    <m/>
    <x v="1"/>
    <n v="161"/>
    <n v="93"/>
    <n v="40"/>
    <n v="16"/>
    <n v="24"/>
    <n v="0"/>
    <n v="294"/>
    <n v="40"/>
    <n v="0.54761904761904767"/>
    <n v="0.1360544217687075"/>
    <n v="0.4"/>
    <n v="0"/>
    <n v="42"/>
  </r>
  <r>
    <x v="101"/>
    <s v="2021-10-19"/>
    <s v="Antonio Nariño"/>
    <x v="9"/>
    <m/>
    <x v="0"/>
    <n v="67"/>
    <n v="21"/>
    <n v="28"/>
    <n v="35"/>
    <n v="18"/>
    <n v="12"/>
    <n v="116"/>
    <n v="65"/>
    <n v="0.57758620689655171"/>
    <n v="0.2413793103448276"/>
    <n v="0.53846153846153844"/>
    <n v="0.18461538461538463"/>
    <n v="43"/>
  </r>
  <r>
    <x v="101"/>
    <s v="2021-10-19"/>
    <s v="Antonio Nariño"/>
    <x v="9"/>
    <m/>
    <x v="1"/>
    <n v="153"/>
    <n v="48"/>
    <n v="9"/>
    <n v="7"/>
    <n v="1"/>
    <n v="2"/>
    <n v="210"/>
    <n v="10"/>
    <n v="0.72857142857142854"/>
    <n v="4.2857142857142858E-2"/>
    <n v="0.7"/>
    <n v="0.2"/>
    <n v="43"/>
  </r>
  <r>
    <x v="101"/>
    <s v="2021-10-19"/>
    <s v="Antonio Nariño"/>
    <x v="9"/>
    <m/>
    <x v="2"/>
    <n v="60"/>
    <n v="12"/>
    <n v="0"/>
    <n v="0"/>
    <n v="0"/>
    <n v="1"/>
    <n v="72"/>
    <n v="1"/>
    <n v="0.83333333333333337"/>
    <n v="0"/>
    <n v="0"/>
    <n v="1"/>
    <n v="43"/>
  </r>
  <r>
    <x v="101"/>
    <s v="2021-10-19"/>
    <s v="Puente Aranda"/>
    <x v="11"/>
    <m/>
    <x v="1"/>
    <n v="121"/>
    <n v="23"/>
    <n v="13"/>
    <n v="6"/>
    <n v="27"/>
    <n v="0"/>
    <n v="157"/>
    <n v="33"/>
    <n v="0.77070063694267521"/>
    <n v="8.2802547770700632E-2"/>
    <n v="0.18181818181818182"/>
    <n v="0"/>
    <n v="43"/>
  </r>
  <r>
    <x v="101"/>
    <s v="2021-10-19"/>
    <s v="Puente Aranda"/>
    <x v="11"/>
    <m/>
    <x v="0"/>
    <n v="69"/>
    <n v="28"/>
    <n v="16"/>
    <n v="1"/>
    <n v="1"/>
    <n v="0"/>
    <n v="113"/>
    <n v="2"/>
    <n v="0.61061946902654862"/>
    <n v="0.1415929203539823"/>
    <n v="0.5"/>
    <n v="0"/>
    <n v="43"/>
  </r>
  <r>
    <x v="101"/>
    <s v="2021-10-19"/>
    <s v="Puente Aranda"/>
    <x v="11"/>
    <m/>
    <x v="2"/>
    <n v="160"/>
    <n v="70"/>
    <n v="10"/>
    <n v="14"/>
    <n v="20"/>
    <n v="4"/>
    <n v="240"/>
    <n v="38"/>
    <n v="0.66666666666666663"/>
    <n v="4.1666666666666664E-2"/>
    <n v="0.36842105263157893"/>
    <n v="0.10526315789473684"/>
    <n v="43"/>
  </r>
  <r>
    <x v="102"/>
    <s v="2021-10-20"/>
    <s v="Usaquén"/>
    <x v="3"/>
    <m/>
    <x v="1"/>
    <n v="127"/>
    <n v="18"/>
    <n v="4"/>
    <n v="6"/>
    <n v="15"/>
    <n v="0"/>
    <n v="149"/>
    <n v="21"/>
    <n v="0.8523489932885906"/>
    <n v="2.6845637583892617E-2"/>
    <n v="0.2857142857142857"/>
    <n v="0"/>
    <n v="43"/>
  </r>
  <r>
    <x v="102"/>
    <s v="2021-10-20"/>
    <s v="Usaquén"/>
    <x v="3"/>
    <m/>
    <x v="2"/>
    <n v="142"/>
    <n v="24"/>
    <n v="2"/>
    <n v="11"/>
    <n v="12"/>
    <n v="1"/>
    <n v="168"/>
    <n v="24"/>
    <n v="0.84523809523809523"/>
    <n v="1.1904761904761904E-2"/>
    <n v="0.45833333333333331"/>
    <n v="4.1666666666666664E-2"/>
    <n v="43"/>
  </r>
  <r>
    <x v="102"/>
    <s v="2021-10-20"/>
    <s v="Usaquén"/>
    <x v="3"/>
    <m/>
    <x v="1"/>
    <n v="142"/>
    <n v="14"/>
    <n v="0"/>
    <n v="13"/>
    <n v="5"/>
    <n v="0"/>
    <n v="156"/>
    <n v="18"/>
    <n v="0.91025641025641024"/>
    <n v="0"/>
    <n v="0.72222222222222221"/>
    <n v="0"/>
    <n v="43"/>
  </r>
  <r>
    <x v="102"/>
    <s v="2021-10-20"/>
    <s v="Engativá"/>
    <x v="8"/>
    <m/>
    <x v="1"/>
    <n v="223"/>
    <n v="63"/>
    <n v="18"/>
    <n v="15"/>
    <n v="10"/>
    <n v="5"/>
    <n v="304"/>
    <n v="30"/>
    <n v="0.73355263157894735"/>
    <n v="5.921052631578947E-2"/>
    <n v="0.5"/>
    <n v="0.16666666666666666"/>
    <n v="43"/>
  </r>
  <r>
    <x v="102"/>
    <s v="2021-10-20"/>
    <s v="Engativá"/>
    <x v="8"/>
    <m/>
    <x v="1"/>
    <n v="174"/>
    <n v="39"/>
    <n v="12"/>
    <n v="7"/>
    <n v="8"/>
    <n v="3"/>
    <n v="225"/>
    <n v="18"/>
    <n v="0.77333333333333332"/>
    <n v="5.3333333333333337E-2"/>
    <n v="0.3888888888888889"/>
    <n v="0.16666666666666666"/>
    <n v="43"/>
  </r>
  <r>
    <x v="102"/>
    <s v="2021-10-20"/>
    <s v="Engativá"/>
    <x v="8"/>
    <m/>
    <x v="0"/>
    <n v="103"/>
    <n v="39"/>
    <n v="17"/>
    <n v="9"/>
    <n v="50"/>
    <n v="6"/>
    <n v="159"/>
    <n v="65"/>
    <n v="0.64779874213836475"/>
    <n v="0.1069182389937107"/>
    <n v="0.13846153846153847"/>
    <n v="9.2307692307692313E-2"/>
    <n v="43"/>
  </r>
  <r>
    <x v="102"/>
    <s v="2021-10-20"/>
    <s v="Usme"/>
    <x v="0"/>
    <m/>
    <x v="0"/>
    <n v="41"/>
    <n v="15"/>
    <n v="6"/>
    <n v="6"/>
    <n v="16"/>
    <n v="6"/>
    <n v="62"/>
    <n v="28"/>
    <n v="0.66129032258064513"/>
    <n v="9.6774193548387094E-2"/>
    <n v="0.21428571428571427"/>
    <n v="0.21428571428571427"/>
    <n v="43"/>
  </r>
  <r>
    <x v="102"/>
    <s v="2021-10-20"/>
    <s v="Usme"/>
    <x v="0"/>
    <m/>
    <x v="1"/>
    <n v="119"/>
    <n v="42"/>
    <n v="9"/>
    <n v="5"/>
    <n v="14"/>
    <n v="23"/>
    <n v="170"/>
    <n v="42"/>
    <n v="0.7"/>
    <n v="5.2941176470588235E-2"/>
    <n v="0.11904761904761904"/>
    <n v="0.54761904761904767"/>
    <n v="43"/>
  </r>
  <r>
    <x v="102"/>
    <s v="2021-10-20"/>
    <s v="Usme"/>
    <x v="0"/>
    <m/>
    <x v="1"/>
    <n v="237"/>
    <n v="82"/>
    <n v="19"/>
    <n v="16"/>
    <n v="45"/>
    <n v="12"/>
    <n v="338"/>
    <n v="73"/>
    <n v="0.70118343195266275"/>
    <n v="5.6213017751479293E-2"/>
    <n v="0.21917808219178081"/>
    <n v="0.16438356164383561"/>
    <n v="43"/>
  </r>
  <r>
    <x v="102"/>
    <s v="2021-10-20"/>
    <s v="Ciudad Bolívar"/>
    <x v="2"/>
    <m/>
    <x v="1"/>
    <n v="27"/>
    <n v="29"/>
    <n v="7"/>
    <n v="7"/>
    <n v="14"/>
    <n v="0"/>
    <n v="63"/>
    <n v="21"/>
    <n v="0.42857142857142855"/>
    <n v="0.1111111111111111"/>
    <n v="0.33333333333333331"/>
    <n v="0"/>
    <n v="43"/>
  </r>
  <r>
    <x v="102"/>
    <s v="2021-10-20"/>
    <s v="Ciudad Bolívar"/>
    <x v="2"/>
    <m/>
    <x v="2"/>
    <n v="92"/>
    <n v="43"/>
    <n v="12"/>
    <n v="2"/>
    <n v="19"/>
    <n v="0"/>
    <n v="147"/>
    <n v="21"/>
    <n v="0.62585034013605445"/>
    <n v="8.1632653061224483E-2"/>
    <n v="9.5238095238095233E-2"/>
    <n v="0"/>
    <n v="43"/>
  </r>
  <r>
    <x v="102"/>
    <s v="2021-10-20"/>
    <s v="Ciudad Bolívar"/>
    <x v="2"/>
    <m/>
    <x v="0"/>
    <n v="130"/>
    <n v="40"/>
    <n v="12"/>
    <n v="32"/>
    <n v="25"/>
    <n v="11"/>
    <n v="182"/>
    <n v="68"/>
    <n v="0.7142857142857143"/>
    <n v="6.5934065934065936E-2"/>
    <n v="0.47058823529411764"/>
    <n v="0.16176470588235295"/>
    <n v="43"/>
  </r>
  <r>
    <x v="103"/>
    <s v="2021-10-22"/>
    <s v="Los Mártires"/>
    <x v="14"/>
    <m/>
    <x v="0"/>
    <n v="76"/>
    <n v="28"/>
    <n v="7"/>
    <n v="19"/>
    <n v="71"/>
    <n v="2"/>
    <n v="111"/>
    <n v="92"/>
    <n v="0.68468468468468469"/>
    <n v="6.3063063063063057E-2"/>
    <n v="0.20652173913043478"/>
    <n v="2.1739130434782608E-2"/>
    <n v="43"/>
  </r>
  <r>
    <x v="103"/>
    <s v="2021-10-22"/>
    <s v="Los Mártires"/>
    <x v="14"/>
    <m/>
    <x v="1"/>
    <n v="148"/>
    <n v="34"/>
    <n v="9"/>
    <n v="17"/>
    <n v="65"/>
    <n v="11"/>
    <n v="191"/>
    <n v="93"/>
    <n v="0.77486910994764402"/>
    <n v="4.712041884816754E-2"/>
    <n v="0.18279569892473119"/>
    <n v="0.11827956989247312"/>
    <n v="43"/>
  </r>
  <r>
    <x v="103"/>
    <s v="2021-10-22"/>
    <s v="Los Mártires"/>
    <x v="14"/>
    <m/>
    <x v="0"/>
    <n v="47"/>
    <n v="62"/>
    <n v="16"/>
    <n v="11"/>
    <n v="59"/>
    <n v="3"/>
    <n v="125"/>
    <n v="73"/>
    <n v="0.376"/>
    <n v="0.128"/>
    <n v="0.15068493150684931"/>
    <n v="4.1095890410958902E-2"/>
    <n v="43"/>
  </r>
  <r>
    <x v="104"/>
    <s v="2021-10-26"/>
    <s v="Antonio Nariño"/>
    <x v="9"/>
    <m/>
    <x v="0"/>
    <n v="112"/>
    <n v="75"/>
    <n v="13"/>
    <n v="21"/>
    <n v="62"/>
    <n v="21"/>
    <n v="200"/>
    <n v="104"/>
    <n v="0.56000000000000005"/>
    <n v="6.5000000000000002E-2"/>
    <n v="0.20192307692307693"/>
    <n v="0.20192307692307693"/>
    <n v="44"/>
  </r>
  <r>
    <x v="104"/>
    <s v="2021-10-26"/>
    <s v="Antonio Nariño"/>
    <x v="9"/>
    <m/>
    <x v="1"/>
    <n v="66"/>
    <n v="32"/>
    <n v="7"/>
    <n v="2"/>
    <n v="5"/>
    <n v="1"/>
    <n v="105"/>
    <n v="8"/>
    <n v="0.62857142857142856"/>
    <n v="6.6666666666666666E-2"/>
    <n v="0.25"/>
    <n v="0.125"/>
    <n v="44"/>
  </r>
  <r>
    <x v="104"/>
    <s v="2021-10-26"/>
    <s v="Antonio Nariño"/>
    <x v="9"/>
    <m/>
    <x v="2"/>
    <n v="26"/>
    <n v="14"/>
    <n v="4"/>
    <n v="1"/>
    <n v="1"/>
    <n v="1"/>
    <n v="44"/>
    <n v="3"/>
    <n v="0.59090909090909094"/>
    <n v="9.0909090909090912E-2"/>
    <n v="0.33333333333333331"/>
    <n v="0.33333333333333331"/>
    <n v="44"/>
  </r>
  <r>
    <x v="105"/>
    <s v="2021-10-27"/>
    <s v="Engativá"/>
    <x v="8"/>
    <m/>
    <x v="1"/>
    <n v="167"/>
    <n v="87"/>
    <n v="17"/>
    <n v="13"/>
    <n v="24"/>
    <n v="3"/>
    <n v="271"/>
    <n v="40"/>
    <n v="0.6162361623616236"/>
    <n v="6.273062730627306E-2"/>
    <n v="0.32500000000000001"/>
    <n v="7.4999999999999997E-2"/>
    <n v="44"/>
  </r>
  <r>
    <x v="105"/>
    <s v="2021-10-27"/>
    <s v="Usaquén"/>
    <x v="3"/>
    <m/>
    <x v="1"/>
    <n v="104"/>
    <n v="31"/>
    <n v="8"/>
    <n v="7"/>
    <n v="11"/>
    <n v="0"/>
    <n v="143"/>
    <n v="18"/>
    <n v="0.72727272727272729"/>
    <n v="5.5944055944055944E-2"/>
    <n v="0.3888888888888889"/>
    <n v="0"/>
    <n v="44"/>
  </r>
  <r>
    <x v="105"/>
    <s v="2021-10-27"/>
    <s v="Usaquén"/>
    <x v="3"/>
    <m/>
    <x v="2"/>
    <n v="203"/>
    <n v="27"/>
    <n v="3"/>
    <n v="14"/>
    <n v="8"/>
    <n v="0"/>
    <n v="233"/>
    <n v="22"/>
    <n v="0.871244635193133"/>
    <n v="1.2875536480686695E-2"/>
    <n v="0.63636363636363635"/>
    <n v="0"/>
    <n v="44"/>
  </r>
  <r>
    <x v="105"/>
    <s v="2021-10-27"/>
    <s v="Usaquén"/>
    <x v="3"/>
    <m/>
    <x v="1"/>
    <n v="185"/>
    <n v="39"/>
    <n v="3"/>
    <n v="9"/>
    <n v="12"/>
    <n v="1"/>
    <n v="227"/>
    <n v="22"/>
    <n v="0.81497797356828194"/>
    <n v="1.3215859030837005E-2"/>
    <n v="0.40909090909090912"/>
    <n v="4.5454545454545456E-2"/>
    <n v="44"/>
  </r>
  <r>
    <x v="105"/>
    <s v="2021-10-27"/>
    <s v="Engativá"/>
    <x v="8"/>
    <m/>
    <x v="1"/>
    <n v="125"/>
    <n v="51"/>
    <n v="10"/>
    <n v="6"/>
    <n v="5"/>
    <n v="0"/>
    <n v="186"/>
    <n v="11"/>
    <n v="0.67204301075268813"/>
    <n v="5.3763440860215055E-2"/>
    <n v="0.54545454545454541"/>
    <n v="0"/>
    <n v="44"/>
  </r>
  <r>
    <x v="105"/>
    <s v="2021-10-27"/>
    <s v="Engativá"/>
    <x v="8"/>
    <m/>
    <x v="0"/>
    <n v="41"/>
    <n v="54"/>
    <n v="16"/>
    <n v="9"/>
    <n v="50"/>
    <n v="6"/>
    <n v="111"/>
    <n v="65"/>
    <n v="0.36936936936936937"/>
    <n v="0.14414414414414414"/>
    <n v="0.13846153846153847"/>
    <n v="9.2307692307692313E-2"/>
    <n v="44"/>
  </r>
  <r>
    <x v="105"/>
    <s v="2021-10-27"/>
    <s v="Antonio Nariño"/>
    <x v="9"/>
    <m/>
    <x v="0"/>
    <n v="93"/>
    <n v="32"/>
    <n v="12"/>
    <n v="22"/>
    <n v="48"/>
    <n v="16"/>
    <n v="137"/>
    <n v="86"/>
    <n v="0.67883211678832112"/>
    <n v="8.7591240875912413E-2"/>
    <n v="0.2558139534883721"/>
    <n v="0.18604651162790697"/>
    <n v="44"/>
  </r>
  <r>
    <x v="105"/>
    <s v="2021-10-27"/>
    <s v="Antonio Nariño"/>
    <x v="9"/>
    <m/>
    <x v="1"/>
    <n v="90"/>
    <n v="16"/>
    <n v="20"/>
    <n v="6"/>
    <n v="8"/>
    <n v="0"/>
    <n v="126"/>
    <n v="14"/>
    <n v="0.7142857142857143"/>
    <n v="0.15873015873015872"/>
    <n v="0.42857142857142855"/>
    <n v="0"/>
    <n v="44"/>
  </r>
  <r>
    <x v="105"/>
    <s v="2021-10-27"/>
    <s v="Antonio Nariño"/>
    <x v="9"/>
    <m/>
    <x v="2"/>
    <n v="3"/>
    <n v="45"/>
    <n v="0"/>
    <n v="2"/>
    <n v="0"/>
    <n v="0"/>
    <n v="48"/>
    <n v="2"/>
    <n v="6.25E-2"/>
    <n v="0"/>
    <n v="1"/>
    <n v="0"/>
    <n v="44"/>
  </r>
  <r>
    <x v="106"/>
    <s v="2021-10-28"/>
    <s v="Chapinero"/>
    <x v="4"/>
    <m/>
    <x v="1"/>
    <n v="131"/>
    <n v="28"/>
    <n v="3"/>
    <n v="22"/>
    <n v="25"/>
    <n v="14"/>
    <n v="162"/>
    <n v="61"/>
    <n v="0.80864197530864201"/>
    <n v="1.8518518518518517E-2"/>
    <n v="0.36065573770491804"/>
    <n v="0.22950819672131148"/>
    <n v="44"/>
  </r>
  <r>
    <x v="106"/>
    <s v="2021-10-28"/>
    <s v="Chapinero"/>
    <x v="4"/>
    <m/>
    <x v="2"/>
    <n v="161"/>
    <n v="12"/>
    <n v="2"/>
    <n v="13"/>
    <n v="4"/>
    <n v="0"/>
    <n v="175"/>
    <n v="17"/>
    <n v="0.92"/>
    <n v="1.1428571428571429E-2"/>
    <n v="0.76470588235294112"/>
    <n v="0"/>
    <n v="44"/>
  </r>
  <r>
    <x v="106"/>
    <s v="2021-10-28"/>
    <s v="Chapinero"/>
    <x v="4"/>
    <m/>
    <x v="1"/>
    <n v="83"/>
    <n v="26"/>
    <n v="3"/>
    <n v="13"/>
    <n v="12"/>
    <n v="3"/>
    <n v="112"/>
    <n v="28"/>
    <n v="0.7410714285714286"/>
    <n v="2.6785714285714284E-2"/>
    <n v="0.4642857142857143"/>
    <n v="0.10714285714285714"/>
    <n v="44"/>
  </r>
  <r>
    <x v="106"/>
    <s v="2021-10-28"/>
    <s v="Rafael Uribe Uribe"/>
    <x v="10"/>
    <m/>
    <x v="1"/>
    <n v="60"/>
    <n v="31"/>
    <n v="11"/>
    <n v="10"/>
    <n v="16"/>
    <n v="1"/>
    <n v="102"/>
    <n v="27"/>
    <n v="0.58823529411764708"/>
    <n v="0.10784313725490197"/>
    <n v="0.37037037037037035"/>
    <n v="3.7037037037037035E-2"/>
    <n v="44"/>
  </r>
  <r>
    <x v="106"/>
    <s v="2021-10-28"/>
    <s v="Rafael Uribe Uribe"/>
    <x v="10"/>
    <m/>
    <x v="1"/>
    <n v="129"/>
    <n v="84"/>
    <n v="16"/>
    <n v="10"/>
    <n v="13"/>
    <n v="4"/>
    <n v="229"/>
    <n v="27"/>
    <n v="0.5633187772925764"/>
    <n v="6.9868995633187769E-2"/>
    <n v="0.37037037037037035"/>
    <n v="0.14814814814814814"/>
    <n v="44"/>
  </r>
  <r>
    <x v="106"/>
    <s v="2021-10-28"/>
    <s v="Rafael Uribe Uribe"/>
    <x v="10"/>
    <m/>
    <x v="1"/>
    <n v="51"/>
    <n v="76"/>
    <n v="23"/>
    <n v="9"/>
    <n v="13"/>
    <n v="0"/>
    <n v="150"/>
    <n v="22"/>
    <n v="0.34"/>
    <n v="0.15333333333333332"/>
    <n v="0.40909090909090912"/>
    <n v="0"/>
    <n v="44"/>
  </r>
  <r>
    <x v="107"/>
    <s v="2021-11-02"/>
    <s v="Chapinero"/>
    <x v="4"/>
    <m/>
    <x v="1"/>
    <n v="166"/>
    <n v="53"/>
    <n v="20"/>
    <n v="20"/>
    <n v="25"/>
    <n v="3"/>
    <n v="239"/>
    <n v="48"/>
    <n v="0.69456066945606698"/>
    <n v="8.3682008368200833E-2"/>
    <n v="0.41666666666666669"/>
    <n v="6.25E-2"/>
    <n v="45"/>
  </r>
  <r>
    <x v="107"/>
    <s v="2021-11-02"/>
    <s v="Chapinero"/>
    <x v="4"/>
    <m/>
    <x v="2"/>
    <n v="191"/>
    <n v="58"/>
    <n v="13"/>
    <n v="17"/>
    <n v="26"/>
    <n v="1"/>
    <n v="262"/>
    <n v="44"/>
    <n v="0.72900763358778631"/>
    <n v="4.9618320610687022E-2"/>
    <n v="0.38636363636363635"/>
    <n v="2.2727272727272728E-2"/>
    <n v="45"/>
  </r>
  <r>
    <x v="107"/>
    <s v="2021-11-02"/>
    <s v="Chapinero"/>
    <x v="4"/>
    <m/>
    <x v="1"/>
    <n v="120"/>
    <n v="44"/>
    <n v="20"/>
    <n v="9"/>
    <n v="3"/>
    <n v="1"/>
    <n v="184"/>
    <n v="13"/>
    <n v="0.65217391304347827"/>
    <n v="0.10869565217391304"/>
    <n v="0.69230769230769229"/>
    <n v="7.6923076923076927E-2"/>
    <n v="45"/>
  </r>
  <r>
    <x v="107"/>
    <s v="2021-11-02"/>
    <s v="Fontibón"/>
    <x v="6"/>
    <m/>
    <x v="1"/>
    <n v="213"/>
    <n v="74"/>
    <n v="27"/>
    <n v="7"/>
    <n v="31"/>
    <n v="8"/>
    <n v="314"/>
    <n v="46"/>
    <n v="0.67834394904458595"/>
    <n v="8.598726114649681E-2"/>
    <n v="0.15217391304347827"/>
    <n v="0.17391304347826086"/>
    <n v="45"/>
  </r>
  <r>
    <x v="107"/>
    <s v="2021-11-02"/>
    <s v="Fontibón"/>
    <x v="6"/>
    <m/>
    <x v="1"/>
    <n v="244"/>
    <n v="47"/>
    <n v="14"/>
    <n v="13"/>
    <n v="39"/>
    <n v="5"/>
    <n v="305"/>
    <n v="57"/>
    <n v="0.8"/>
    <n v="4.5901639344262293E-2"/>
    <n v="0.22807017543859648"/>
    <n v="8.771929824561403E-2"/>
    <n v="45"/>
  </r>
  <r>
    <x v="107"/>
    <s v="2021-11-02"/>
    <s v="Fontibón"/>
    <x v="6"/>
    <m/>
    <x v="0"/>
    <n v="117"/>
    <n v="31"/>
    <n v="16"/>
    <n v="11"/>
    <n v="40"/>
    <n v="3"/>
    <n v="164"/>
    <n v="54"/>
    <n v="0.71341463414634143"/>
    <n v="9.7560975609756101E-2"/>
    <n v="0.20370370370370369"/>
    <n v="5.5555555555555552E-2"/>
    <n v="45"/>
  </r>
  <r>
    <x v="107"/>
    <s v="2021-11-02"/>
    <s v="Bosa"/>
    <x v="16"/>
    <m/>
    <x v="1"/>
    <n v="50"/>
    <n v="76"/>
    <n v="12"/>
    <n v="9"/>
    <n v="16"/>
    <n v="4"/>
    <n v="138"/>
    <n v="29"/>
    <n v="0.36231884057971014"/>
    <n v="8.6956521739130432E-2"/>
    <n v="0.31034482758620691"/>
    <n v="0.13793103448275862"/>
    <n v="45"/>
  </r>
  <r>
    <x v="107"/>
    <s v="2021-11-02"/>
    <s v="Bosa"/>
    <x v="16"/>
    <m/>
    <x v="2"/>
    <n v="143"/>
    <n v="156"/>
    <n v="19"/>
    <n v="7"/>
    <n v="35"/>
    <n v="3"/>
    <n v="318"/>
    <n v="45"/>
    <n v="0.44968553459119498"/>
    <n v="5.9748427672955975E-2"/>
    <n v="0.15555555555555556"/>
    <n v="6.6666666666666666E-2"/>
    <n v="45"/>
  </r>
  <r>
    <x v="107"/>
    <s v="2021-11-02"/>
    <s v="Bosa"/>
    <x v="16"/>
    <m/>
    <x v="1"/>
    <n v="181"/>
    <n v="113"/>
    <n v="20"/>
    <n v="9"/>
    <n v="19"/>
    <n v="2"/>
    <n v="314"/>
    <n v="30"/>
    <n v="0.57643312101910826"/>
    <n v="6.3694267515923567E-2"/>
    <n v="0.3"/>
    <n v="6.6666666666666666E-2"/>
    <n v="45"/>
  </r>
  <r>
    <x v="107"/>
    <s v="2021-11-02"/>
    <s v="Teusaquillo"/>
    <x v="13"/>
    <m/>
    <x v="0"/>
    <n v="66"/>
    <n v="39"/>
    <n v="15"/>
    <n v="2"/>
    <n v="7"/>
    <n v="1"/>
    <n v="120"/>
    <n v="10"/>
    <n v="0.55000000000000004"/>
    <n v="0.125"/>
    <n v="0.2"/>
    <n v="0.1"/>
    <n v="45"/>
  </r>
  <r>
    <x v="107"/>
    <s v="2021-11-02"/>
    <s v="Tunjuelito"/>
    <x v="18"/>
    <m/>
    <x v="2"/>
    <n v="175"/>
    <n v="88"/>
    <n v="20"/>
    <n v="9"/>
    <n v="21"/>
    <n v="3"/>
    <n v="283"/>
    <n v="33"/>
    <n v="0.61837455830388688"/>
    <n v="7.0671378091872794E-2"/>
    <n v="0.27272727272727271"/>
    <n v="9.0909090909090912E-2"/>
    <n v="45"/>
  </r>
  <r>
    <x v="107"/>
    <s v="2021-11-02"/>
    <s v="Tunjuelito"/>
    <x v="18"/>
    <m/>
    <x v="1"/>
    <n v="32"/>
    <n v="12"/>
    <n v="4"/>
    <n v="1"/>
    <n v="1"/>
    <n v="0"/>
    <n v="48"/>
    <n v="2"/>
    <n v="0.66666666666666663"/>
    <n v="8.3333333333333329E-2"/>
    <n v="0.5"/>
    <n v="0"/>
    <n v="45"/>
  </r>
  <r>
    <x v="108"/>
    <s v="2021-11-03"/>
    <s v="Los Mártires"/>
    <x v="14"/>
    <m/>
    <x v="2"/>
    <n v="97"/>
    <n v="66"/>
    <n v="19"/>
    <n v="44"/>
    <n v="80"/>
    <n v="17"/>
    <n v="182"/>
    <n v="141"/>
    <n v="0.53296703296703296"/>
    <n v="0.1043956043956044"/>
    <n v="0.31205673758865249"/>
    <n v="0.12056737588652482"/>
    <n v="45"/>
  </r>
  <r>
    <x v="108"/>
    <s v="2021-11-03"/>
    <s v="Los Mártires"/>
    <x v="14"/>
    <m/>
    <x v="1"/>
    <n v="75"/>
    <n v="71"/>
    <n v="37"/>
    <n v="30"/>
    <n v="67"/>
    <n v="20"/>
    <n v="183"/>
    <n v="117"/>
    <n v="0.4098360655737705"/>
    <n v="0.20218579234972678"/>
    <n v="0.25641025641025639"/>
    <n v="0.17094017094017094"/>
    <n v="45"/>
  </r>
  <r>
    <x v="108"/>
    <s v="2021-11-03"/>
    <s v="Los Mártires"/>
    <x v="14"/>
    <m/>
    <x v="0"/>
    <n v="44"/>
    <n v="33"/>
    <n v="16"/>
    <n v="20"/>
    <n v="31"/>
    <n v="5"/>
    <n v="93"/>
    <n v="56"/>
    <n v="0.4731182795698925"/>
    <n v="0.17204301075268819"/>
    <n v="0.35714285714285715"/>
    <n v="8.9285714285714288E-2"/>
    <n v="45"/>
  </r>
  <r>
    <x v="108"/>
    <s v="2021-11-03"/>
    <s v="Santa fe"/>
    <x v="15"/>
    <m/>
    <x v="0"/>
    <n v="11"/>
    <n v="23"/>
    <n v="4"/>
    <n v="0"/>
    <n v="1"/>
    <n v="0"/>
    <n v="38"/>
    <n v="1"/>
    <n v="0.28947368421052633"/>
    <n v="0.10526315789473684"/>
    <n v="0"/>
    <n v="0"/>
    <n v="45"/>
  </r>
  <r>
    <x v="108"/>
    <s v="2021-11-03"/>
    <s v="Santa fe"/>
    <x v="15"/>
    <m/>
    <x v="2"/>
    <n v="78"/>
    <n v="73"/>
    <n v="13"/>
    <n v="11"/>
    <n v="29"/>
    <n v="2"/>
    <n v="164"/>
    <n v="42"/>
    <n v="0.47560975609756095"/>
    <n v="7.926829268292683E-2"/>
    <n v="0.26190476190476192"/>
    <n v="4.7619047619047616E-2"/>
    <n v="45"/>
  </r>
  <r>
    <x v="108"/>
    <s v="2021-11-03"/>
    <s v="Santa fe"/>
    <x v="15"/>
    <m/>
    <x v="1"/>
    <n v="179"/>
    <n v="141"/>
    <n v="27"/>
    <n v="35"/>
    <n v="142"/>
    <n v="8"/>
    <n v="347"/>
    <n v="185"/>
    <n v="0.51585014409221897"/>
    <n v="7.7809798270893377E-2"/>
    <n v="0.1891891891891892"/>
    <n v="4.3243243243243246E-2"/>
    <n v="45"/>
  </r>
  <r>
    <x v="108"/>
    <s v="2021-11-03"/>
    <s v="San Cristóbal"/>
    <x v="1"/>
    <m/>
    <x v="1"/>
    <n v="49"/>
    <n v="17"/>
    <n v="4"/>
    <n v="10"/>
    <n v="13"/>
    <n v="10"/>
    <n v="70"/>
    <n v="33"/>
    <n v="0.7"/>
    <n v="5.7142857142857141E-2"/>
    <n v="0.30303030303030304"/>
    <n v="0.30303030303030304"/>
    <n v="45"/>
  </r>
  <r>
    <x v="108"/>
    <s v="2021-11-03"/>
    <s v="San Cristóbal"/>
    <x v="1"/>
    <m/>
    <x v="0"/>
    <n v="98"/>
    <n v="69"/>
    <n v="12"/>
    <n v="16"/>
    <n v="33"/>
    <n v="24"/>
    <n v="179"/>
    <n v="73"/>
    <n v="0.54748603351955305"/>
    <n v="6.7039106145251395E-2"/>
    <n v="0.21917808219178081"/>
    <n v="0.32876712328767121"/>
    <n v="45"/>
  </r>
  <r>
    <x v="108"/>
    <s v="2021-11-03"/>
    <s v="San Cristóbal"/>
    <x v="1"/>
    <m/>
    <x v="2"/>
    <n v="50"/>
    <n v="31"/>
    <n v="5"/>
    <n v="4"/>
    <n v="7"/>
    <n v="7"/>
    <n v="86"/>
    <n v="18"/>
    <n v="0.58139534883720934"/>
    <n v="5.8139534883720929E-2"/>
    <n v="0.22222222222222221"/>
    <n v="0.3888888888888889"/>
    <n v="45"/>
  </r>
  <r>
    <x v="108"/>
    <s v="2021-11-03"/>
    <s v="La Candelaria"/>
    <x v="5"/>
    <m/>
    <x v="0"/>
    <n v="48"/>
    <n v="31"/>
    <n v="22"/>
    <n v="0"/>
    <n v="2"/>
    <n v="0"/>
    <n v="101"/>
    <n v="2"/>
    <n v="0.47524752475247523"/>
    <n v="0.21782178217821782"/>
    <n v="0"/>
    <n v="0"/>
    <n v="45"/>
  </r>
  <r>
    <x v="108"/>
    <s v="2021-11-03"/>
    <s v="La Candelaria"/>
    <x v="5"/>
    <m/>
    <x v="1"/>
    <n v="96"/>
    <n v="30"/>
    <n v="8"/>
    <n v="10"/>
    <n v="30"/>
    <n v="4"/>
    <n v="134"/>
    <n v="44"/>
    <n v="0.71641791044776115"/>
    <n v="5.9701492537313432E-2"/>
    <n v="0.22727272727272727"/>
    <n v="9.0909090909090912E-2"/>
    <n v="45"/>
  </r>
  <r>
    <x v="108"/>
    <s v="2021-11-03"/>
    <s v="La Candelaria"/>
    <x v="5"/>
    <m/>
    <x v="1"/>
    <n v="195"/>
    <n v="74"/>
    <n v="19"/>
    <n v="20"/>
    <n v="69"/>
    <n v="17"/>
    <n v="288"/>
    <n v="106"/>
    <n v="0.67708333333333337"/>
    <n v="6.5972222222222224E-2"/>
    <n v="0.18867924528301888"/>
    <n v="0.16037735849056603"/>
    <n v="45"/>
  </r>
  <r>
    <x v="109"/>
    <s v="2021-11-06"/>
    <s v="Chapinero"/>
    <x v="4"/>
    <m/>
    <x v="1"/>
    <n v="133"/>
    <n v="108"/>
    <n v="19"/>
    <n v="11"/>
    <n v="16"/>
    <n v="1"/>
    <n v="260"/>
    <n v="28"/>
    <n v="0.5115384615384615"/>
    <n v="7.3076923076923081E-2"/>
    <n v="0.39285714285714285"/>
    <n v="3.5714285714285712E-2"/>
    <n v="45"/>
  </r>
  <r>
    <x v="109"/>
    <s v="2021-11-06"/>
    <s v="Chapinero"/>
    <x v="4"/>
    <m/>
    <x v="2"/>
    <n v="294"/>
    <n v="85"/>
    <n v="15"/>
    <n v="9"/>
    <n v="11"/>
    <n v="0"/>
    <n v="394"/>
    <n v="20"/>
    <n v="0.74619289340101524"/>
    <n v="3.8071065989847719E-2"/>
    <n v="0.45"/>
    <n v="0"/>
    <n v="45"/>
  </r>
  <r>
    <x v="109"/>
    <s v="2021-11-06"/>
    <s v="Chapinero"/>
    <x v="4"/>
    <m/>
    <x v="1"/>
    <n v="128"/>
    <n v="87"/>
    <n v="12"/>
    <n v="6"/>
    <n v="8"/>
    <n v="2"/>
    <n v="227"/>
    <n v="16"/>
    <n v="0.56387665198237891"/>
    <n v="5.2863436123348019E-2"/>
    <n v="0.375"/>
    <n v="0.125"/>
    <n v="45"/>
  </r>
  <r>
    <x v="109"/>
    <s v="2021-11-06"/>
    <s v="Fontibón"/>
    <x v="6"/>
    <m/>
    <x v="1"/>
    <n v="296"/>
    <n v="135"/>
    <n v="39"/>
    <n v="20"/>
    <n v="39"/>
    <n v="11"/>
    <n v="470"/>
    <n v="70"/>
    <n v="0.62978723404255321"/>
    <n v="8.2978723404255314E-2"/>
    <n v="0.2857142857142857"/>
    <n v="0.15714285714285714"/>
    <n v="45"/>
  </r>
  <r>
    <x v="109"/>
    <s v="2021-11-06"/>
    <s v="Fontibón"/>
    <x v="6"/>
    <m/>
    <x v="1"/>
    <n v="253"/>
    <n v="116"/>
    <n v="42"/>
    <n v="20"/>
    <n v="39"/>
    <n v="11"/>
    <n v="411"/>
    <n v="70"/>
    <n v="0.61557177615571779"/>
    <n v="0.10218978102189781"/>
    <n v="0.2857142857142857"/>
    <n v="0.15714285714285714"/>
    <n v="45"/>
  </r>
  <r>
    <x v="109"/>
    <s v="2021-11-06"/>
    <s v="Fontibón"/>
    <x v="6"/>
    <m/>
    <x v="0"/>
    <n v="160"/>
    <n v="114"/>
    <n v="32"/>
    <n v="19"/>
    <n v="56"/>
    <n v="8"/>
    <n v="306"/>
    <n v="83"/>
    <n v="0.52287581699346408"/>
    <n v="0.10457516339869281"/>
    <n v="0.2289156626506024"/>
    <n v="9.6385542168674704E-2"/>
    <n v="45"/>
  </r>
  <r>
    <x v="110"/>
    <s v="2021-11-09"/>
    <s v="Bosa"/>
    <x v="16"/>
    <m/>
    <x v="1"/>
    <n v="156"/>
    <n v="166"/>
    <n v="18"/>
    <n v="18"/>
    <n v="34"/>
    <n v="5"/>
    <n v="340"/>
    <n v="57"/>
    <n v="0.45882352941176469"/>
    <n v="5.2941176470588235E-2"/>
    <n v="0.31578947368421051"/>
    <n v="8.771929824561403E-2"/>
    <n v="46"/>
  </r>
  <r>
    <x v="110"/>
    <s v="2021-11-09"/>
    <s v="Bosa"/>
    <x v="16"/>
    <m/>
    <x v="2"/>
    <n v="208"/>
    <n v="120"/>
    <n v="12"/>
    <n v="6"/>
    <n v="30"/>
    <n v="7"/>
    <n v="340"/>
    <n v="43"/>
    <n v="0.61176470588235299"/>
    <n v="3.5294117647058823E-2"/>
    <n v="0.13953488372093023"/>
    <n v="0.16279069767441862"/>
    <n v="46"/>
  </r>
  <r>
    <x v="110"/>
    <s v="2021-11-09"/>
    <s v="Bosa"/>
    <x v="16"/>
    <m/>
    <x v="1"/>
    <n v="120"/>
    <n v="70"/>
    <n v="10"/>
    <n v="9"/>
    <n v="11"/>
    <n v="2"/>
    <n v="200"/>
    <n v="22"/>
    <n v="0.6"/>
    <n v="0.05"/>
    <n v="0.40909090909090912"/>
    <n v="9.0909090909090912E-2"/>
    <n v="46"/>
  </r>
  <r>
    <x v="110"/>
    <s v="2021-11-09"/>
    <s v="Tunjuelito"/>
    <x v="18"/>
    <m/>
    <x v="0"/>
    <n v="22"/>
    <n v="34"/>
    <n v="8"/>
    <n v="13"/>
    <n v="7"/>
    <n v="3"/>
    <n v="64"/>
    <n v="23"/>
    <n v="0.34375"/>
    <n v="0.125"/>
    <n v="0.56521739130434778"/>
    <n v="0.13043478260869565"/>
    <n v="46"/>
  </r>
  <r>
    <x v="110"/>
    <s v="2021-11-09"/>
    <s v="Tunjuelito"/>
    <x v="18"/>
    <m/>
    <x v="2"/>
    <n v="60"/>
    <n v="99"/>
    <n v="10"/>
    <n v="34"/>
    <n v="31"/>
    <n v="8"/>
    <n v="169"/>
    <n v="73"/>
    <n v="0.35502958579881655"/>
    <n v="5.9171597633136092E-2"/>
    <n v="0.46575342465753422"/>
    <n v="0.1095890410958904"/>
    <n v="46"/>
  </r>
  <r>
    <x v="110"/>
    <s v="2021-11-09"/>
    <s v="Tunjuelito"/>
    <x v="18"/>
    <m/>
    <x v="1"/>
    <n v="12"/>
    <n v="8"/>
    <n v="12"/>
    <n v="0"/>
    <n v="0"/>
    <n v="1"/>
    <n v="32"/>
    <n v="1"/>
    <n v="0.375"/>
    <n v="0.375"/>
    <n v="0"/>
    <n v="1"/>
    <n v="46"/>
  </r>
  <r>
    <x v="111"/>
    <s v="2021-11-10"/>
    <s v="Puente Aranda"/>
    <x v="11"/>
    <m/>
    <x v="2"/>
    <n v="80"/>
    <n v="36"/>
    <n v="7"/>
    <n v="4"/>
    <n v="10"/>
    <n v="3"/>
    <n v="123"/>
    <n v="17"/>
    <n v="0.65040650406504064"/>
    <n v="5.6910569105691054E-2"/>
    <n v="0.23529411764705882"/>
    <n v="0.17647058823529413"/>
    <n v="46"/>
  </r>
  <r>
    <x v="111"/>
    <s v="2021-11-10"/>
    <s v="Puente Aranda"/>
    <x v="11"/>
    <m/>
    <x v="1"/>
    <n v="68"/>
    <n v="51"/>
    <n v="10"/>
    <n v="7"/>
    <n v="16"/>
    <n v="3"/>
    <n v="129"/>
    <n v="26"/>
    <n v="0.52713178294573648"/>
    <n v="7.7519379844961239E-2"/>
    <n v="0.26923076923076922"/>
    <n v="0.11538461538461539"/>
    <n v="46"/>
  </r>
  <r>
    <x v="111"/>
    <s v="2021-11-10"/>
    <s v="Puente Aranda"/>
    <x v="11"/>
    <m/>
    <x v="0"/>
    <n v="26"/>
    <n v="18"/>
    <n v="2"/>
    <n v="1"/>
    <n v="1"/>
    <n v="1"/>
    <n v="46"/>
    <n v="3"/>
    <n v="0.56521739130434778"/>
    <n v="4.3478260869565216E-2"/>
    <n v="0.33333333333333331"/>
    <n v="0.33333333333333331"/>
    <n v="46"/>
  </r>
  <r>
    <x v="111"/>
    <s v="2021-11-10"/>
    <s v="Kennedy"/>
    <x v="17"/>
    <m/>
    <x v="1"/>
    <n v="70"/>
    <n v="45"/>
    <n v="2"/>
    <n v="6"/>
    <n v="17"/>
    <n v="3"/>
    <n v="117"/>
    <n v="26"/>
    <n v="0.59829059829059827"/>
    <n v="1.7094017094017096E-2"/>
    <n v="0.23076923076923078"/>
    <n v="0.11538461538461539"/>
    <n v="46"/>
  </r>
  <r>
    <x v="111"/>
    <s v="2021-11-10"/>
    <s v="Kennedy"/>
    <x v="17"/>
    <m/>
    <x v="1"/>
    <n v="181"/>
    <n v="124"/>
    <n v="2"/>
    <n v="11"/>
    <n v="15"/>
    <n v="14"/>
    <n v="307"/>
    <n v="40"/>
    <n v="0.5895765472312704"/>
    <n v="6.5146579804560263E-3"/>
    <n v="0.27500000000000002"/>
    <n v="0.35"/>
    <n v="46"/>
  </r>
  <r>
    <x v="111"/>
    <s v="2021-11-10"/>
    <s v="Kennedy"/>
    <x v="17"/>
    <m/>
    <x v="1"/>
    <n v="162"/>
    <n v="100"/>
    <n v="8"/>
    <n v="27"/>
    <n v="44"/>
    <n v="39"/>
    <n v="270"/>
    <n v="110"/>
    <n v="0.6"/>
    <n v="2.9629629629629631E-2"/>
    <n v="0.24545454545454545"/>
    <n v="0.35454545454545455"/>
    <n v="46"/>
  </r>
  <r>
    <x v="112"/>
    <s v="2021-11-11"/>
    <s v="Kennedy"/>
    <x v="17"/>
    <m/>
    <x v="1"/>
    <n v="70"/>
    <n v="45"/>
    <n v="2"/>
    <n v="6"/>
    <n v="17"/>
    <n v="3"/>
    <n v="117"/>
    <n v="26"/>
    <n v="0.59829059829059827"/>
    <n v="1.7094017094017096E-2"/>
    <n v="0.23076923076923078"/>
    <n v="0.11538461538461539"/>
    <n v="46"/>
  </r>
  <r>
    <x v="112"/>
    <s v="2021-11-11"/>
    <s v="Kennedy"/>
    <x v="17"/>
    <m/>
    <x v="1"/>
    <n v="181"/>
    <n v="124"/>
    <n v="2"/>
    <n v="11"/>
    <n v="15"/>
    <n v="14"/>
    <n v="307"/>
    <n v="40"/>
    <n v="0.5895765472312704"/>
    <n v="6.5146579804560263E-3"/>
    <n v="0.27500000000000002"/>
    <n v="0.35"/>
    <n v="46"/>
  </r>
  <r>
    <x v="112"/>
    <s v="2021-11-11"/>
    <s v="Kennedy"/>
    <x v="17"/>
    <m/>
    <x v="1"/>
    <n v="162"/>
    <n v="100"/>
    <n v="8"/>
    <n v="27"/>
    <n v="44"/>
    <n v="39"/>
    <n v="270"/>
    <n v="110"/>
    <n v="0.6"/>
    <n v="2.9629629629629631E-2"/>
    <n v="0.24545454545454545"/>
    <n v="0.35454545454545455"/>
    <n v="46"/>
  </r>
  <r>
    <x v="113"/>
    <s v="2021-11-12"/>
    <s v="Chapinero"/>
    <x v="4"/>
    <s v="Parque"/>
    <x v="3"/>
    <n v="165"/>
    <n v="119"/>
    <n v="13"/>
    <n v="46"/>
    <n v="22"/>
    <n v="4"/>
    <n v="297"/>
    <n v="72"/>
    <n v="0.55555555555555558"/>
    <n v="4.3771043771043773E-2"/>
    <n v="0.63888888888888884"/>
    <n v="5.5555555555555552E-2"/>
    <n v="46"/>
  </r>
  <r>
    <x v="113"/>
    <s v="2021-11-12"/>
    <s v="Chapinero"/>
    <x v="4"/>
    <m/>
    <x v="2"/>
    <n v="188"/>
    <n v="68"/>
    <n v="15"/>
    <n v="18"/>
    <n v="8"/>
    <n v="1"/>
    <n v="271"/>
    <n v="27"/>
    <n v="0.69372693726937273"/>
    <n v="5.5350553505535055E-2"/>
    <n v="0.66666666666666663"/>
    <n v="3.7037037037037035E-2"/>
    <n v="46"/>
  </r>
  <r>
    <x v="113"/>
    <s v="2021-11-12"/>
    <s v="Chapinero"/>
    <x v="4"/>
    <m/>
    <x v="1"/>
    <n v="268"/>
    <n v="93"/>
    <n v="19"/>
    <n v="15"/>
    <n v="3"/>
    <n v="1"/>
    <n v="380"/>
    <n v="19"/>
    <n v="0.70526315789473681"/>
    <n v="0.05"/>
    <n v="0.78947368421052633"/>
    <n v="5.2631578947368418E-2"/>
    <n v="46"/>
  </r>
  <r>
    <x v="113"/>
    <s v="2021-11-12"/>
    <s v="Rafael Uribe Uribe"/>
    <x v="10"/>
    <m/>
    <x v="1"/>
    <n v="118"/>
    <n v="54"/>
    <n v="9"/>
    <n v="7"/>
    <n v="16"/>
    <n v="4"/>
    <n v="181"/>
    <n v="27"/>
    <n v="0.65193370165745856"/>
    <n v="4.9723756906077346E-2"/>
    <n v="0.25925925925925924"/>
    <n v="0.14814814814814814"/>
    <n v="46"/>
  </r>
  <r>
    <x v="113"/>
    <s v="2021-11-12"/>
    <s v="Rafael Uribe Uribe"/>
    <x v="10"/>
    <m/>
    <x v="1"/>
    <n v="136"/>
    <n v="42"/>
    <n v="12"/>
    <n v="24"/>
    <n v="19"/>
    <n v="6"/>
    <n v="190"/>
    <n v="49"/>
    <n v="0.71578947368421053"/>
    <n v="6.3157894736842107E-2"/>
    <n v="0.48979591836734693"/>
    <n v="0.12244897959183673"/>
    <n v="46"/>
  </r>
  <r>
    <x v="113"/>
    <s v="2021-11-12"/>
    <s v="Rafael Uribe Uribe"/>
    <x v="10"/>
    <m/>
    <x v="1"/>
    <n v="36"/>
    <n v="48"/>
    <n v="9"/>
    <n v="12"/>
    <n v="16"/>
    <n v="5"/>
    <n v="93"/>
    <n v="33"/>
    <n v="0.38709677419354838"/>
    <n v="9.6774193548387094E-2"/>
    <n v="0.36363636363636365"/>
    <n v="0.15151515151515152"/>
    <n v="46"/>
  </r>
  <r>
    <x v="114"/>
    <s v="2021-11-17"/>
    <s v="San Cristóbal"/>
    <x v="1"/>
    <m/>
    <x v="1"/>
    <n v="148"/>
    <n v="51"/>
    <n v="24"/>
    <n v="26"/>
    <n v="15"/>
    <n v="11"/>
    <n v="223"/>
    <n v="52"/>
    <n v="0.66367713004484308"/>
    <n v="0.10762331838565023"/>
    <n v="0.5"/>
    <n v="0.21153846153846154"/>
    <n v="47"/>
  </r>
  <r>
    <x v="114"/>
    <s v="2021-11-17"/>
    <s v="San Cristóbal"/>
    <x v="1"/>
    <m/>
    <x v="0"/>
    <n v="186"/>
    <n v="82"/>
    <n v="15"/>
    <n v="20"/>
    <n v="35"/>
    <n v="23"/>
    <n v="283"/>
    <n v="78"/>
    <n v="0.65724381625441697"/>
    <n v="5.3003533568904596E-2"/>
    <n v="0.25641025641025639"/>
    <n v="0.29487179487179488"/>
    <n v="47"/>
  </r>
  <r>
    <x v="114"/>
    <s v="2021-11-17"/>
    <s v="San Cristóbal"/>
    <x v="1"/>
    <m/>
    <x v="2"/>
    <n v="156"/>
    <n v="60"/>
    <n v="28"/>
    <n v="17"/>
    <n v="45"/>
    <n v="7"/>
    <n v="244"/>
    <n v="69"/>
    <n v="0.63934426229508201"/>
    <n v="0.11475409836065574"/>
    <n v="0.24637681159420291"/>
    <n v="0.10144927536231885"/>
    <n v="47"/>
  </r>
  <r>
    <x v="114"/>
    <s v="2021-11-17"/>
    <s v="Bosa"/>
    <x v="16"/>
    <m/>
    <x v="1"/>
    <n v="85"/>
    <n v="57"/>
    <n v="40"/>
    <n v="0"/>
    <n v="11"/>
    <n v="4"/>
    <n v="182"/>
    <n v="15"/>
    <n v="0.46703296703296704"/>
    <n v="0.21978021978021978"/>
    <n v="0"/>
    <n v="0.26666666666666666"/>
    <n v="47"/>
  </r>
  <r>
    <x v="114"/>
    <s v="2021-11-17"/>
    <s v="Bosa"/>
    <x v="16"/>
    <m/>
    <x v="1"/>
    <n v="230"/>
    <n v="84"/>
    <n v="23"/>
    <n v="10"/>
    <n v="24"/>
    <n v="5"/>
    <n v="337"/>
    <n v="39"/>
    <n v="0.68249258160237392"/>
    <n v="6.8249258160237386E-2"/>
    <n v="0.25641025641025639"/>
    <n v="0.12820512820512819"/>
    <n v="47"/>
  </r>
  <r>
    <x v="114"/>
    <s v="2021-11-17"/>
    <s v="Bosa"/>
    <x v="16"/>
    <m/>
    <x v="1"/>
    <n v="177"/>
    <n v="88"/>
    <n v="29"/>
    <n v="14"/>
    <n v="28"/>
    <n v="6"/>
    <n v="294"/>
    <n v="48"/>
    <n v="0.60204081632653061"/>
    <n v="9.8639455782312924E-2"/>
    <n v="0.29166666666666669"/>
    <n v="0.125"/>
    <n v="47"/>
  </r>
  <r>
    <x v="115"/>
    <s v="2021-11-18"/>
    <s v="Bosa"/>
    <x v="16"/>
    <m/>
    <x v="1"/>
    <n v="30"/>
    <n v="20"/>
    <n v="7"/>
    <n v="13"/>
    <n v="12"/>
    <n v="13"/>
    <n v="57"/>
    <n v="38"/>
    <n v="0.52631578947368418"/>
    <n v="0.12280701754385964"/>
    <n v="0.34210526315789475"/>
    <n v="0.34210526315789475"/>
    <n v="47"/>
  </r>
  <r>
    <x v="115"/>
    <s v="2021-11-18"/>
    <s v="Bosa"/>
    <x v="16"/>
    <m/>
    <x v="2"/>
    <n v="180"/>
    <n v="64"/>
    <n v="12"/>
    <n v="18"/>
    <n v="20"/>
    <n v="5"/>
    <n v="256"/>
    <n v="43"/>
    <n v="0.703125"/>
    <n v="4.6875E-2"/>
    <n v="0.41860465116279072"/>
    <n v="0.11627906976744186"/>
    <n v="47"/>
  </r>
  <r>
    <x v="115"/>
    <s v="2021-11-18"/>
    <s v="Bosa"/>
    <x v="16"/>
    <m/>
    <x v="1"/>
    <n v="168"/>
    <n v="74"/>
    <n v="8"/>
    <n v="21"/>
    <n v="30"/>
    <n v="15"/>
    <n v="250"/>
    <n v="66"/>
    <n v="0.67200000000000004"/>
    <n v="3.2000000000000001E-2"/>
    <n v="0.31818181818181818"/>
    <n v="0.22727272727272727"/>
    <n v="47"/>
  </r>
  <r>
    <x v="115"/>
    <s v="2021-11-18"/>
    <s v="Rafael Uribe Uribe"/>
    <x v="10"/>
    <m/>
    <x v="1"/>
    <n v="44"/>
    <n v="84"/>
    <n v="17"/>
    <n v="15"/>
    <n v="11"/>
    <n v="6"/>
    <n v="145"/>
    <n v="32"/>
    <n v="0.30344827586206896"/>
    <n v="0.11724137931034483"/>
    <n v="0.46875"/>
    <n v="0.1875"/>
    <n v="47"/>
  </r>
  <r>
    <x v="115"/>
    <s v="2021-11-18"/>
    <s v="Rafael Uribe Uribe"/>
    <x v="10"/>
    <m/>
    <x v="1"/>
    <n v="69"/>
    <n v="130"/>
    <n v="24"/>
    <n v="5"/>
    <n v="6"/>
    <n v="5"/>
    <n v="223"/>
    <n v="16"/>
    <n v="0.3094170403587444"/>
    <n v="0.10762331838565023"/>
    <n v="0.3125"/>
    <n v="0.3125"/>
    <n v="47"/>
  </r>
  <r>
    <x v="115"/>
    <s v="2021-11-18"/>
    <s v="Rafael Uribe Uribe"/>
    <x v="10"/>
    <m/>
    <x v="1"/>
    <n v="48"/>
    <n v="160"/>
    <n v="30"/>
    <n v="10"/>
    <n v="10"/>
    <n v="17"/>
    <n v="238"/>
    <n v="37"/>
    <n v="0.20168067226890757"/>
    <n v="0.12605042016806722"/>
    <n v="0.27027027027027029"/>
    <n v="0.45945945945945948"/>
    <n v="47"/>
  </r>
  <r>
    <x v="116"/>
    <s v="2021-11-19"/>
    <s v="Usaquén"/>
    <x v="3"/>
    <m/>
    <x v="1"/>
    <n v="102"/>
    <n v="31"/>
    <n v="8"/>
    <n v="7"/>
    <n v="3"/>
    <n v="1"/>
    <n v="141"/>
    <n v="11"/>
    <n v="0.72340425531914898"/>
    <n v="5.6737588652482268E-2"/>
    <n v="0.63636363636363635"/>
    <n v="9.0909090909090912E-2"/>
    <n v="47"/>
  </r>
  <r>
    <x v="116"/>
    <s v="2021-11-19"/>
    <s v="Usaquén"/>
    <x v="3"/>
    <m/>
    <x v="2"/>
    <n v="159"/>
    <n v="40"/>
    <n v="10"/>
    <n v="18"/>
    <n v="9"/>
    <n v="3"/>
    <n v="209"/>
    <n v="30"/>
    <n v="0.76076555023923442"/>
    <n v="4.784688995215311E-2"/>
    <n v="0.6"/>
    <n v="0.1"/>
    <n v="47"/>
  </r>
  <r>
    <x v="116"/>
    <s v="2021-11-19"/>
    <s v="Usaquén"/>
    <x v="3"/>
    <m/>
    <x v="1"/>
    <n v="120"/>
    <n v="55"/>
    <n v="8"/>
    <n v="11"/>
    <n v="4"/>
    <n v="2"/>
    <n v="183"/>
    <n v="17"/>
    <n v="0.65573770491803274"/>
    <n v="4.3715846994535519E-2"/>
    <n v="0.6470588235294118"/>
    <n v="0.11764705882352941"/>
    <n v="47"/>
  </r>
  <r>
    <x v="116"/>
    <s v="2021-11-19"/>
    <s v="Chapinero"/>
    <x v="4"/>
    <m/>
    <x v="3"/>
    <n v="39"/>
    <n v="30"/>
    <n v="17"/>
    <n v="10"/>
    <n v="25"/>
    <n v="5"/>
    <n v="86"/>
    <n v="40"/>
    <n v="0.45348837209302323"/>
    <n v="0.19767441860465115"/>
    <n v="0.25"/>
    <n v="0.125"/>
    <n v="47"/>
  </r>
  <r>
    <x v="116"/>
    <s v="2021-11-19"/>
    <s v="Chapinero"/>
    <x v="4"/>
    <m/>
    <x v="1"/>
    <n v="34"/>
    <n v="41"/>
    <n v="14"/>
    <n v="8"/>
    <n v="21"/>
    <n v="2"/>
    <n v="89"/>
    <n v="31"/>
    <n v="0.38202247191011235"/>
    <n v="0.15730337078651685"/>
    <n v="0.25806451612903225"/>
    <n v="6.4516129032258063E-2"/>
    <n v="47"/>
  </r>
  <r>
    <x v="116"/>
    <s v="2021-11-19"/>
    <s v="Chapinero"/>
    <x v="4"/>
    <m/>
    <x v="1"/>
    <n v="90"/>
    <n v="84"/>
    <n v="15"/>
    <n v="5"/>
    <n v="9"/>
    <n v="2"/>
    <n v="189"/>
    <n v="16"/>
    <n v="0.47619047619047616"/>
    <n v="7.9365079365079361E-2"/>
    <n v="0.3125"/>
    <n v="0.125"/>
    <n v="47"/>
  </r>
  <r>
    <x v="117"/>
    <s v="2021-11-22"/>
    <s v="Fontibón"/>
    <x v="6"/>
    <m/>
    <x v="1"/>
    <n v="119"/>
    <n v="77"/>
    <n v="21"/>
    <n v="20"/>
    <n v="37"/>
    <n v="7"/>
    <n v="217"/>
    <n v="64"/>
    <n v="0.54838709677419351"/>
    <n v="9.6774193548387094E-2"/>
    <n v="0.3125"/>
    <n v="0.109375"/>
    <n v="48"/>
  </r>
  <r>
    <x v="117"/>
    <s v="2021-11-22"/>
    <s v="Fontibón"/>
    <x v="6"/>
    <m/>
    <x v="1"/>
    <n v="262"/>
    <n v="110"/>
    <n v="17"/>
    <n v="45"/>
    <n v="51"/>
    <n v="8"/>
    <n v="389"/>
    <n v="104"/>
    <n v="0.67352185089974292"/>
    <n v="4.3701799485861184E-2"/>
    <n v="0.43269230769230771"/>
    <n v="7.6923076923076927E-2"/>
    <n v="48"/>
  </r>
  <r>
    <x v="117"/>
    <s v="2021-11-22"/>
    <s v="Fontibón"/>
    <x v="6"/>
    <m/>
    <x v="0"/>
    <n v="66"/>
    <n v="48"/>
    <n v="11"/>
    <n v="13"/>
    <n v="19"/>
    <n v="2"/>
    <n v="125"/>
    <n v="34"/>
    <n v="0.52800000000000002"/>
    <n v="8.7999999999999995E-2"/>
    <n v="0.38235294117647056"/>
    <n v="5.8823529411764705E-2"/>
    <n v="48"/>
  </r>
  <r>
    <x v="117"/>
    <s v="2021-11-22"/>
    <s v="La Candelaria"/>
    <x v="5"/>
    <m/>
    <x v="0"/>
    <n v="35"/>
    <n v="19"/>
    <n v="11"/>
    <n v="0"/>
    <n v="0"/>
    <n v="1"/>
    <n v="65"/>
    <n v="1"/>
    <n v="0.53846153846153844"/>
    <n v="0.16923076923076924"/>
    <n v="0"/>
    <n v="1"/>
    <n v="48"/>
  </r>
  <r>
    <x v="117"/>
    <s v="2021-11-22"/>
    <s v="La Candelaria"/>
    <x v="5"/>
    <m/>
    <x v="1"/>
    <n v="81"/>
    <n v="55"/>
    <n v="22"/>
    <n v="29"/>
    <n v="16"/>
    <n v="6"/>
    <n v="158"/>
    <n v="51"/>
    <n v="0.51265822784810122"/>
    <n v="0.13924050632911392"/>
    <n v="0.56862745098039214"/>
    <n v="0.11764705882352941"/>
    <n v="48"/>
  </r>
  <r>
    <x v="117"/>
    <s v="2021-11-22"/>
    <s v="La Candelaria"/>
    <x v="5"/>
    <m/>
    <x v="1"/>
    <n v="271"/>
    <n v="82"/>
    <n v="21"/>
    <n v="20"/>
    <n v="55"/>
    <n v="19"/>
    <n v="374"/>
    <n v="94"/>
    <n v="0.72459893048128343"/>
    <n v="5.6149732620320858E-2"/>
    <n v="0.21276595744680851"/>
    <n v="0.20212765957446807"/>
    <n v="48"/>
  </r>
  <r>
    <x v="118"/>
    <s v="2021-11-23"/>
    <s v="Usaquén"/>
    <x v="3"/>
    <m/>
    <x v="1"/>
    <n v="48"/>
    <n v="45"/>
    <n v="5"/>
    <n v="9"/>
    <n v="7"/>
    <n v="0"/>
    <n v="98"/>
    <n v="16"/>
    <n v="0.48979591836734693"/>
    <n v="5.1020408163265307E-2"/>
    <n v="0.5625"/>
    <n v="0"/>
    <n v="48"/>
  </r>
  <r>
    <x v="118"/>
    <s v="2021-11-23"/>
    <s v="Usaquén"/>
    <x v="3"/>
    <m/>
    <x v="2"/>
    <n v="70"/>
    <n v="51"/>
    <n v="5"/>
    <n v="15"/>
    <n v="11"/>
    <n v="1"/>
    <n v="126"/>
    <n v="27"/>
    <n v="0.55555555555555558"/>
    <n v="3.968253968253968E-2"/>
    <n v="0.55555555555555558"/>
    <n v="3.7037037037037035E-2"/>
    <n v="48"/>
  </r>
  <r>
    <x v="118"/>
    <s v="2021-11-23"/>
    <s v="Usaquén"/>
    <x v="3"/>
    <m/>
    <x v="1"/>
    <n v="120"/>
    <n v="50"/>
    <n v="10"/>
    <n v="8"/>
    <n v="5"/>
    <n v="0"/>
    <n v="180"/>
    <n v="13"/>
    <n v="0.66666666666666663"/>
    <n v="5.5555555555555552E-2"/>
    <n v="0.61538461538461542"/>
    <n v="0"/>
    <n v="48"/>
  </r>
  <r>
    <x v="119"/>
    <s v="2021-11-24"/>
    <s v="Rafael Uribe Uribe"/>
    <x v="10"/>
    <m/>
    <x v="1"/>
    <n v="106"/>
    <n v="39"/>
    <n v="4"/>
    <n v="4"/>
    <n v="18"/>
    <n v="4"/>
    <n v="149"/>
    <n v="26"/>
    <n v="0.71140939597315433"/>
    <n v="2.6845637583892617E-2"/>
    <n v="0.15384615384615385"/>
    <n v="0.15384615384615385"/>
    <n v="48"/>
  </r>
  <r>
    <x v="119"/>
    <s v="2021-11-24"/>
    <s v="Rafael Uribe Uribe"/>
    <x v="10"/>
    <m/>
    <x v="1"/>
    <n v="184"/>
    <n v="39"/>
    <n v="18"/>
    <n v="5"/>
    <n v="10"/>
    <n v="5"/>
    <n v="241"/>
    <n v="20"/>
    <n v="0.76348547717842319"/>
    <n v="7.4688796680497924E-2"/>
    <n v="0.25"/>
    <n v="0.25"/>
    <n v="48"/>
  </r>
  <r>
    <x v="119"/>
    <s v="2021-11-24"/>
    <s v="Rafael Uribe Uribe"/>
    <x v="10"/>
    <m/>
    <x v="1"/>
    <n v="103"/>
    <n v="110"/>
    <n v="25"/>
    <n v="5"/>
    <n v="21"/>
    <n v="4"/>
    <n v="238"/>
    <n v="30"/>
    <n v="0.4327731092436975"/>
    <n v="0.10504201680672269"/>
    <n v="0.16666666666666666"/>
    <n v="0.13333333333333333"/>
    <n v="48"/>
  </r>
  <r>
    <x v="119"/>
    <s v="2021-11-24"/>
    <s v="Engativá"/>
    <x v="8"/>
    <m/>
    <x v="0"/>
    <n v="61"/>
    <n v="39"/>
    <n v="21"/>
    <n v="10"/>
    <n v="31"/>
    <n v="14"/>
    <n v="121"/>
    <n v="55"/>
    <n v="0.50413223140495866"/>
    <n v="0.17355371900826447"/>
    <n v="0.18181818181818182"/>
    <n v="0.25454545454545452"/>
    <n v="48"/>
  </r>
  <r>
    <x v="119"/>
    <s v="2021-11-24"/>
    <s v="Engativá"/>
    <x v="8"/>
    <m/>
    <x v="1"/>
    <n v="93"/>
    <n v="29"/>
    <n v="7"/>
    <n v="5"/>
    <n v="7"/>
    <n v="1"/>
    <n v="129"/>
    <n v="13"/>
    <n v="0.72093023255813948"/>
    <n v="5.4263565891472867E-2"/>
    <n v="0.38461538461538464"/>
    <n v="7.6923076923076927E-2"/>
    <n v="48"/>
  </r>
  <r>
    <x v="119"/>
    <s v="2021-11-24"/>
    <s v="Engativá"/>
    <x v="8"/>
    <m/>
    <x v="1"/>
    <n v="142"/>
    <n v="64"/>
    <n v="11"/>
    <n v="10"/>
    <n v="15"/>
    <n v="2"/>
    <n v="217"/>
    <n v="27"/>
    <n v="0.65437788018433185"/>
    <n v="5.0691244239631339E-2"/>
    <n v="0.37037037037037035"/>
    <n v="7.407407407407407E-2"/>
    <n v="48"/>
  </r>
  <r>
    <x v="120"/>
    <s v="2021-11-25"/>
    <s v="Chapinero"/>
    <x v="4"/>
    <m/>
    <x v="1"/>
    <n v="80"/>
    <n v="82"/>
    <n v="7"/>
    <n v="17"/>
    <n v="25"/>
    <n v="0"/>
    <n v="169"/>
    <n v="42"/>
    <n v="0.47337278106508873"/>
    <n v="4.142011834319527E-2"/>
    <n v="0.40476190476190477"/>
    <n v="0"/>
    <n v="48"/>
  </r>
  <r>
    <x v="120"/>
    <s v="2021-11-25"/>
    <s v="Chapinero"/>
    <x v="4"/>
    <m/>
    <x v="2"/>
    <n v="75"/>
    <n v="53"/>
    <n v="1"/>
    <n v="18"/>
    <n v="16"/>
    <n v="1"/>
    <n v="129"/>
    <n v="35"/>
    <n v="0.58139534883720934"/>
    <n v="7.7519379844961239E-3"/>
    <n v="0.51428571428571423"/>
    <n v="2.8571428571428571E-2"/>
    <n v="48"/>
  </r>
  <r>
    <x v="120"/>
    <s v="2021-11-25"/>
    <s v="Chapinero"/>
    <x v="4"/>
    <m/>
    <x v="1"/>
    <n v="45"/>
    <n v="47"/>
    <n v="3"/>
    <n v="12"/>
    <n v="17"/>
    <n v="0"/>
    <n v="95"/>
    <n v="29"/>
    <n v="0.47368421052631576"/>
    <n v="3.1578947368421054E-2"/>
    <n v="0.41379310344827586"/>
    <n v="0"/>
    <n v="48"/>
  </r>
  <r>
    <x v="120"/>
    <s v="2021-11-25"/>
    <s v="Barrio Unidos"/>
    <x v="12"/>
    <m/>
    <x v="1"/>
    <n v="122"/>
    <n v="148"/>
    <n v="29"/>
    <n v="6"/>
    <n v="9"/>
    <n v="2"/>
    <n v="299"/>
    <n v="17"/>
    <n v="0.40802675585284282"/>
    <n v="9.6989966555183951E-2"/>
    <n v="0.35294117647058826"/>
    <n v="0.11764705882352941"/>
    <n v="48"/>
  </r>
  <r>
    <x v="120"/>
    <s v="2021-11-25"/>
    <s v="Barrio Unidos"/>
    <x v="12"/>
    <m/>
    <x v="0"/>
    <n v="67"/>
    <n v="113"/>
    <n v="6"/>
    <n v="2"/>
    <n v="15"/>
    <n v="2"/>
    <n v="186"/>
    <n v="19"/>
    <n v="0.36021505376344087"/>
    <n v="3.2258064516129031E-2"/>
    <n v="0.10526315789473684"/>
    <n v="0.10526315789473684"/>
    <n v="48"/>
  </r>
  <r>
    <x v="120"/>
    <s v="2021-11-25"/>
    <s v="Barrio Unidos"/>
    <x v="12"/>
    <m/>
    <x v="1"/>
    <n v="149"/>
    <n v="213"/>
    <n v="31"/>
    <n v="8"/>
    <n v="18"/>
    <n v="1"/>
    <n v="393"/>
    <n v="27"/>
    <n v="0.37913486005089059"/>
    <n v="7.8880407124681931E-2"/>
    <n v="0.29629629629629628"/>
    <n v="3.7037037037037035E-2"/>
    <n v="48"/>
  </r>
  <r>
    <x v="121"/>
    <s v="2021-11-29"/>
    <s v="Bosa"/>
    <x v="16"/>
    <m/>
    <x v="1"/>
    <n v="7"/>
    <n v="3"/>
    <n v="8"/>
    <n v="4"/>
    <n v="11"/>
    <n v="3"/>
    <n v="18"/>
    <n v="18"/>
    <n v="0.3888888888888889"/>
    <n v="0.44444444444444442"/>
    <n v="0.22222222222222221"/>
    <n v="0.16666666666666666"/>
    <n v="49"/>
  </r>
  <r>
    <x v="121"/>
    <s v="2021-11-29"/>
    <s v="Bosa"/>
    <x v="16"/>
    <m/>
    <x v="2"/>
    <n v="352"/>
    <n v="109"/>
    <n v="6"/>
    <n v="8"/>
    <n v="16"/>
    <n v="2"/>
    <n v="467"/>
    <n v="26"/>
    <n v="0.75374732334047112"/>
    <n v="1.284796573875803E-2"/>
    <n v="0.30769230769230771"/>
    <n v="7.6923076923076927E-2"/>
    <n v="49"/>
  </r>
  <r>
    <x v="121"/>
    <s v="2021-11-29"/>
    <s v="Bosa"/>
    <x v="16"/>
    <m/>
    <x v="1"/>
    <n v="148"/>
    <n v="82"/>
    <n v="11"/>
    <n v="14"/>
    <n v="30"/>
    <n v="3"/>
    <n v="241"/>
    <n v="47"/>
    <n v="0.61410788381742742"/>
    <n v="4.5643153526970952E-2"/>
    <n v="0.2978723404255319"/>
    <n v="6.3829787234042548E-2"/>
    <n v="49"/>
  </r>
  <r>
    <x v="121"/>
    <s v="2021-11-29"/>
    <s v="Santa fe"/>
    <x v="15"/>
    <m/>
    <x v="0"/>
    <n v="37"/>
    <n v="60"/>
    <n v="16"/>
    <n v="0"/>
    <n v="0"/>
    <n v="0"/>
    <n v="113"/>
    <n v="0"/>
    <n v="0.32743362831858408"/>
    <n v="0.1415929203539823"/>
    <n v="0"/>
    <n v="0"/>
    <n v="49"/>
  </r>
  <r>
    <x v="121"/>
    <s v="2021-11-29"/>
    <s v="Santa fe"/>
    <x v="15"/>
    <m/>
    <x v="2"/>
    <n v="65"/>
    <n v="101"/>
    <n v="18"/>
    <n v="2"/>
    <n v="11"/>
    <n v="3"/>
    <n v="184"/>
    <n v="16"/>
    <n v="0.35326086956521741"/>
    <n v="9.7826086956521743E-2"/>
    <n v="0.125"/>
    <n v="0.1875"/>
    <n v="49"/>
  </r>
  <r>
    <x v="121"/>
    <s v="2021-11-29"/>
    <s v="Santa fe"/>
    <x v="15"/>
    <m/>
    <x v="1"/>
    <n v="268"/>
    <n v="207"/>
    <n v="46"/>
    <n v="42"/>
    <n v="51"/>
    <n v="22"/>
    <n v="521"/>
    <n v="115"/>
    <n v="0.51439539347408825"/>
    <n v="8.829174664107485E-2"/>
    <n v="0.36521739130434783"/>
    <n v="0.19130434782608696"/>
    <n v="49"/>
  </r>
  <r>
    <x v="121"/>
    <s v="2021-11-29"/>
    <s v="Usaquén"/>
    <x v="3"/>
    <m/>
    <x v="1"/>
    <n v="140"/>
    <n v="97"/>
    <n v="11"/>
    <n v="23"/>
    <n v="22"/>
    <n v="7"/>
    <n v="248"/>
    <n v="52"/>
    <n v="0.56451612903225812"/>
    <n v="4.4354838709677422E-2"/>
    <n v="0.44230769230769229"/>
    <n v="0.13461538461538461"/>
    <n v="49"/>
  </r>
  <r>
    <x v="121"/>
    <s v="2021-11-29"/>
    <s v="Usaquén"/>
    <x v="3"/>
    <m/>
    <x v="1"/>
    <n v="250"/>
    <n v="85"/>
    <n v="13"/>
    <n v="14"/>
    <n v="16"/>
    <n v="2"/>
    <n v="348"/>
    <n v="32"/>
    <n v="0.7183908045977011"/>
    <n v="3.7356321839080463E-2"/>
    <n v="0.4375"/>
    <n v="6.25E-2"/>
    <n v="49"/>
  </r>
  <r>
    <x v="121"/>
    <s v="2021-11-29"/>
    <s v="Usaquén"/>
    <x v="3"/>
    <m/>
    <x v="1"/>
    <n v="169"/>
    <n v="100"/>
    <n v="14"/>
    <n v="5"/>
    <n v="20"/>
    <n v="0"/>
    <n v="283"/>
    <n v="25"/>
    <n v="0.59717314487632511"/>
    <n v="4.9469964664310952E-2"/>
    <n v="0.2"/>
    <n v="0"/>
    <n v="49"/>
  </r>
  <r>
    <x v="121"/>
    <s v="2021-11-29"/>
    <s v="La Candelaria"/>
    <x v="5"/>
    <m/>
    <x v="0"/>
    <n v="32"/>
    <n v="17"/>
    <n v="4"/>
    <n v="0"/>
    <n v="2"/>
    <n v="0"/>
    <n v="53"/>
    <n v="2"/>
    <n v="0.60377358490566035"/>
    <n v="7.5471698113207544E-2"/>
    <n v="0"/>
    <n v="0"/>
    <n v="49"/>
  </r>
  <r>
    <x v="121"/>
    <s v="2021-11-29"/>
    <s v="La Candelaria"/>
    <x v="5"/>
    <m/>
    <x v="1"/>
    <n v="121"/>
    <n v="154"/>
    <n v="31"/>
    <n v="11"/>
    <n v="15"/>
    <n v="4"/>
    <n v="306"/>
    <n v="30"/>
    <n v="0.39542483660130717"/>
    <n v="0.10130718954248366"/>
    <n v="0.36666666666666664"/>
    <n v="0.13333333333333333"/>
    <n v="49"/>
  </r>
  <r>
    <x v="121"/>
    <s v="2021-11-29"/>
    <s v="La Candelaria"/>
    <x v="5"/>
    <m/>
    <x v="1"/>
    <n v="134"/>
    <n v="110"/>
    <n v="28"/>
    <n v="7"/>
    <n v="35"/>
    <n v="22"/>
    <n v="272"/>
    <n v="64"/>
    <n v="0.49264705882352944"/>
    <n v="0.10294117647058823"/>
    <n v="0.109375"/>
    <n v="0.34375"/>
    <n v="49"/>
  </r>
  <r>
    <x v="122"/>
    <s v="2021-12-03"/>
    <s v="Chapinero"/>
    <x v="4"/>
    <m/>
    <x v="1"/>
    <n v="207"/>
    <n v="106"/>
    <n v="17"/>
    <n v="18"/>
    <n v="17"/>
    <n v="5"/>
    <n v="330"/>
    <n v="40"/>
    <n v="0.62727272727272732"/>
    <n v="5.1515151515151514E-2"/>
    <n v="0.45"/>
    <n v="0.125"/>
    <n v="49"/>
  </r>
  <r>
    <x v="122"/>
    <s v="2021-12-03"/>
    <s v="Chapinero"/>
    <x v="4"/>
    <m/>
    <x v="2"/>
    <n v="228"/>
    <n v="63"/>
    <n v="12"/>
    <n v="11"/>
    <n v="8"/>
    <n v="5"/>
    <n v="303"/>
    <n v="24"/>
    <n v="0.75247524752475248"/>
    <n v="3.9603960396039604E-2"/>
    <n v="0.45833333333333331"/>
    <n v="0.20833333333333334"/>
    <n v="49"/>
  </r>
  <r>
    <x v="122"/>
    <s v="2021-12-03"/>
    <s v="Chapinero"/>
    <x v="4"/>
    <m/>
    <x v="1"/>
    <n v="171"/>
    <n v="48"/>
    <n v="9"/>
    <n v="8"/>
    <n v="14"/>
    <n v="5"/>
    <n v="228"/>
    <n v="27"/>
    <n v="0.75"/>
    <n v="3.9473684210526314E-2"/>
    <n v="0.29629629629629628"/>
    <n v="0.18518518518518517"/>
    <n v="49"/>
  </r>
  <r>
    <x v="122"/>
    <s v="2021-12-03"/>
    <s v="Bosa"/>
    <x v="16"/>
    <m/>
    <x v="1"/>
    <n v="31"/>
    <n v="58"/>
    <n v="15"/>
    <n v="6"/>
    <n v="17"/>
    <n v="4"/>
    <n v="104"/>
    <n v="27"/>
    <n v="0.29807692307692307"/>
    <n v="0.14423076923076922"/>
    <n v="0.22222222222222221"/>
    <n v="0.14814814814814814"/>
    <n v="49"/>
  </r>
  <r>
    <x v="122"/>
    <s v="2021-12-03"/>
    <s v="Bosa"/>
    <x v="16"/>
    <m/>
    <x v="2"/>
    <n v="134"/>
    <n v="125"/>
    <n v="34"/>
    <n v="16"/>
    <n v="15"/>
    <n v="12"/>
    <n v="293"/>
    <n v="43"/>
    <n v="0.45733788395904434"/>
    <n v="0.11604095563139932"/>
    <n v="0.37209302325581395"/>
    <n v="0.27906976744186046"/>
    <n v="49"/>
  </r>
  <r>
    <x v="122"/>
    <s v="2021-12-03"/>
    <s v="Bosa"/>
    <x v="16"/>
    <m/>
    <x v="1"/>
    <n v="156"/>
    <n v="73"/>
    <n v="24"/>
    <n v="12"/>
    <n v="14"/>
    <n v="10"/>
    <n v="253"/>
    <n v="36"/>
    <n v="0.61660079051383399"/>
    <n v="9.4861660079051377E-2"/>
    <n v="0.33333333333333331"/>
    <n v="0.27777777777777779"/>
    <n v="49"/>
  </r>
  <r>
    <x v="123"/>
    <s v="2021-12-04"/>
    <s v="Bosa"/>
    <x v="16"/>
    <m/>
    <x v="1"/>
    <n v="169"/>
    <n v="94"/>
    <n v="36"/>
    <n v="0"/>
    <n v="7"/>
    <n v="1"/>
    <n v="299"/>
    <n v="8"/>
    <n v="0.56521739130434778"/>
    <n v="0.12040133779264214"/>
    <n v="0"/>
    <n v="0.125"/>
    <n v="49"/>
  </r>
  <r>
    <x v="123"/>
    <s v="2021-12-04"/>
    <s v="Bosa"/>
    <x v="16"/>
    <m/>
    <x v="2"/>
    <n v="128"/>
    <n v="77"/>
    <n v="15"/>
    <n v="11"/>
    <n v="31"/>
    <n v="6"/>
    <n v="220"/>
    <n v="48"/>
    <n v="0.58181818181818179"/>
    <n v="6.8181818181818177E-2"/>
    <n v="0.22916666666666666"/>
    <n v="0.125"/>
    <n v="49"/>
  </r>
  <r>
    <x v="123"/>
    <s v="2021-12-04"/>
    <s v="Usme"/>
    <x v="0"/>
    <m/>
    <x v="1"/>
    <n v="203"/>
    <n v="102"/>
    <n v="22"/>
    <n v="17"/>
    <n v="47"/>
    <n v="12"/>
    <n v="327"/>
    <n v="76"/>
    <n v="0.62079510703363916"/>
    <n v="6.7278287461773695E-2"/>
    <n v="0.22368421052631579"/>
    <n v="0.15789473684210525"/>
    <n v="49"/>
  </r>
  <r>
    <x v="123"/>
    <s v="2021-12-04"/>
    <s v="Teusaquillo"/>
    <x v="13"/>
    <m/>
    <x v="1"/>
    <n v="282"/>
    <n v="42"/>
    <n v="11"/>
    <n v="20"/>
    <n v="33"/>
    <n v="10"/>
    <n v="335"/>
    <n v="63"/>
    <n v="0.84179104477611943"/>
    <n v="3.2835820895522387E-2"/>
    <n v="0.31746031746031744"/>
    <n v="0.15873015873015872"/>
    <n v="49"/>
  </r>
  <r>
    <x v="123"/>
    <s v="2021-12-04"/>
    <s v="Teusaquillo"/>
    <x v="13"/>
    <m/>
    <x v="2"/>
    <n v="199"/>
    <n v="54"/>
    <n v="2"/>
    <n v="42"/>
    <n v="38"/>
    <n v="2"/>
    <n v="255"/>
    <n v="82"/>
    <n v="0.7803921568627451"/>
    <n v="7.8431372549019607E-3"/>
    <n v="0.51219512195121952"/>
    <n v="2.4390243902439025E-2"/>
    <n v="49"/>
  </r>
  <r>
    <x v="123"/>
    <s v="2021-12-04"/>
    <s v="Teusaquillo"/>
    <x v="13"/>
    <m/>
    <x v="1"/>
    <n v="115"/>
    <n v="37"/>
    <n v="6"/>
    <n v="0"/>
    <n v="3"/>
    <n v="1"/>
    <n v="158"/>
    <n v="4"/>
    <n v="0.72784810126582278"/>
    <n v="3.7974683544303799E-2"/>
    <n v="0"/>
    <n v="0.25"/>
    <n v="49"/>
  </r>
  <r>
    <x v="123"/>
    <s v="2021-12-04"/>
    <s v="Engativá"/>
    <x v="8"/>
    <m/>
    <x v="1"/>
    <n v="233"/>
    <n v="46"/>
    <n v="30"/>
    <n v="28"/>
    <n v="21"/>
    <n v="8"/>
    <n v="309"/>
    <n v="57"/>
    <n v="0.75404530744336573"/>
    <n v="9.7087378640776698E-2"/>
    <n v="0.49122807017543857"/>
    <n v="0.14035087719298245"/>
    <n v="49"/>
  </r>
  <r>
    <x v="123"/>
    <s v="2021-12-04"/>
    <s v="Engativá"/>
    <x v="8"/>
    <m/>
    <x v="1"/>
    <n v="115"/>
    <n v="60"/>
    <n v="26"/>
    <n v="6"/>
    <n v="9"/>
    <n v="2"/>
    <n v="201"/>
    <n v="17"/>
    <n v="0.57213930348258701"/>
    <n v="0.12935323383084577"/>
    <n v="0.35294117647058826"/>
    <n v="0.11764705882352941"/>
    <n v="49"/>
  </r>
  <r>
    <x v="123"/>
    <s v="2021-12-04"/>
    <s v="Engativá"/>
    <x v="8"/>
    <m/>
    <x v="0"/>
    <n v="91"/>
    <n v="64"/>
    <n v="23"/>
    <n v="22"/>
    <n v="43"/>
    <n v="20"/>
    <n v="178"/>
    <n v="85"/>
    <n v="0.5112359550561798"/>
    <n v="0.12921348314606743"/>
    <n v="0.25882352941176473"/>
    <n v="0.23529411764705882"/>
    <n v="49"/>
  </r>
  <r>
    <x v="124"/>
    <s v="2021-12-07"/>
    <s v="Tunjuelito"/>
    <x v="18"/>
    <m/>
    <x v="1"/>
    <n v="95"/>
    <n v="29"/>
    <n v="18"/>
    <n v="8"/>
    <n v="3"/>
    <n v="2"/>
    <n v="142"/>
    <n v="13"/>
    <n v="0.66901408450704225"/>
    <n v="0.12676056338028169"/>
    <n v="0.61538461538461542"/>
    <n v="0.15384615384615385"/>
    <n v="50"/>
  </r>
  <r>
    <x v="124"/>
    <s v="2021-12-07"/>
    <s v="Tunjuelito"/>
    <x v="18"/>
    <m/>
    <x v="0"/>
    <n v="75"/>
    <n v="9"/>
    <n v="5"/>
    <n v="0"/>
    <n v="2"/>
    <n v="1"/>
    <n v="89"/>
    <n v="3"/>
    <n v="0.84269662921348309"/>
    <n v="5.6179775280898875E-2"/>
    <n v="0"/>
    <n v="0.33333333333333331"/>
    <n v="50"/>
  </r>
  <r>
    <x v="124"/>
    <s v="2021-12-07"/>
    <s v="Tunjuelito"/>
    <x v="18"/>
    <m/>
    <x v="2"/>
    <n v="20"/>
    <n v="17"/>
    <n v="5"/>
    <n v="13"/>
    <n v="20"/>
    <n v="3"/>
    <n v="42"/>
    <n v="36"/>
    <n v="0.47619047619047616"/>
    <n v="0.11904761904761904"/>
    <n v="0.3611111111111111"/>
    <n v="8.3333333333333329E-2"/>
    <n v="50"/>
  </r>
  <r>
    <x v="125"/>
    <s v="2021-12-09"/>
    <s v="Suba"/>
    <x v="7"/>
    <m/>
    <x v="2"/>
    <n v="213"/>
    <n v="75"/>
    <n v="24"/>
    <n v="22"/>
    <n v="24"/>
    <n v="5"/>
    <n v="312"/>
    <n v="51"/>
    <n v="0.68269230769230771"/>
    <n v="7.6923076923076927E-2"/>
    <n v="0.43137254901960786"/>
    <n v="9.8039215686274508E-2"/>
    <n v="50"/>
  </r>
  <r>
    <x v="125"/>
    <s v="2021-12-09"/>
    <s v="Suba"/>
    <x v="7"/>
    <m/>
    <x v="1"/>
    <n v="230"/>
    <n v="92"/>
    <n v="26"/>
    <n v="9"/>
    <n v="13"/>
    <n v="4"/>
    <n v="348"/>
    <n v="26"/>
    <n v="0.66091954022988508"/>
    <n v="7.4712643678160925E-2"/>
    <n v="0.34615384615384615"/>
    <n v="0.15384615384615385"/>
    <n v="50"/>
  </r>
  <r>
    <x v="125"/>
    <s v="2021-12-09"/>
    <s v="Suba"/>
    <x v="7"/>
    <m/>
    <x v="1"/>
    <n v="148"/>
    <n v="80"/>
    <n v="23"/>
    <n v="2"/>
    <n v="4"/>
    <n v="4"/>
    <n v="251"/>
    <n v="10"/>
    <n v="0.58964143426294824"/>
    <n v="9.1633466135458169E-2"/>
    <n v="0.2"/>
    <n v="0.4"/>
    <n v="50"/>
  </r>
  <r>
    <x v="125"/>
    <s v="2021-12-09"/>
    <s v="Fontibón"/>
    <x v="6"/>
    <m/>
    <x v="1"/>
    <n v="68"/>
    <n v="81"/>
    <n v="18"/>
    <n v="10"/>
    <n v="13"/>
    <n v="4"/>
    <n v="167"/>
    <n v="27"/>
    <n v="0.40718562874251496"/>
    <n v="0.10778443113772455"/>
    <n v="0.37037037037037035"/>
    <n v="0.14814814814814814"/>
    <n v="50"/>
  </r>
  <r>
    <x v="125"/>
    <s v="2021-12-09"/>
    <s v="Fontibón"/>
    <x v="6"/>
    <m/>
    <x v="1"/>
    <n v="136"/>
    <n v="102"/>
    <n v="14"/>
    <n v="15"/>
    <n v="79"/>
    <n v="19"/>
    <n v="252"/>
    <n v="113"/>
    <n v="0.53968253968253965"/>
    <n v="5.5555555555555552E-2"/>
    <n v="0.13274336283185842"/>
    <n v="0.16814159292035399"/>
    <n v="50"/>
  </r>
  <r>
    <x v="125"/>
    <s v="2021-12-09"/>
    <s v="Fontibón"/>
    <x v="6"/>
    <m/>
    <x v="0"/>
    <n v="34"/>
    <n v="29"/>
    <n v="7"/>
    <n v="6"/>
    <n v="18"/>
    <n v="8"/>
    <n v="70"/>
    <n v="32"/>
    <n v="0.48571428571428571"/>
    <n v="0.1"/>
    <n v="0.1875"/>
    <n v="0.25"/>
    <n v="50"/>
  </r>
  <r>
    <x v="125"/>
    <s v="2021-12-09"/>
    <s v="Barrio Unidos"/>
    <x v="12"/>
    <m/>
    <x v="1"/>
    <n v="85"/>
    <n v="55"/>
    <n v="25"/>
    <n v="4"/>
    <n v="10"/>
    <n v="4"/>
    <n v="165"/>
    <n v="18"/>
    <n v="0.51515151515151514"/>
    <n v="0.15151515151515152"/>
    <n v="0.22222222222222221"/>
    <n v="0.22222222222222221"/>
    <n v="50"/>
  </r>
  <r>
    <x v="125"/>
    <s v="2021-12-09"/>
    <s v="Barrio Unidos"/>
    <x v="12"/>
    <m/>
    <x v="1"/>
    <n v="146"/>
    <n v="74"/>
    <n v="36"/>
    <n v="6"/>
    <n v="9"/>
    <n v="2"/>
    <n v="256"/>
    <n v="17"/>
    <n v="0.5703125"/>
    <n v="0.140625"/>
    <n v="0.35294117647058826"/>
    <n v="0.11764705882352941"/>
    <n v="50"/>
  </r>
  <r>
    <x v="125"/>
    <s v="2021-12-09"/>
    <s v="Barrio Unidos"/>
    <x v="12"/>
    <m/>
    <x v="0"/>
    <n v="76"/>
    <n v="28"/>
    <n v="6"/>
    <n v="4"/>
    <n v="9"/>
    <n v="8"/>
    <n v="110"/>
    <n v="21"/>
    <n v="0.69090909090909092"/>
    <n v="5.4545454545454543E-2"/>
    <n v="0.19047619047619047"/>
    <n v="0.38095238095238093"/>
    <n v="50"/>
  </r>
  <r>
    <x v="125"/>
    <s v="2021-12-09"/>
    <s v="Ciudad Bolívar"/>
    <x v="2"/>
    <m/>
    <x v="1"/>
    <n v="93"/>
    <n v="24"/>
    <n v="26"/>
    <n v="3"/>
    <n v="15"/>
    <n v="2"/>
    <n v="143"/>
    <n v="20"/>
    <n v="0.65034965034965031"/>
    <n v="0.18181818181818182"/>
    <n v="0.15"/>
    <n v="0.1"/>
    <n v="50"/>
  </r>
  <r>
    <x v="125"/>
    <s v="2021-12-09"/>
    <s v="Ciudad Bolívar"/>
    <x v="2"/>
    <m/>
    <x v="2"/>
    <n v="170"/>
    <n v="81"/>
    <n v="17"/>
    <n v="8"/>
    <n v="7"/>
    <n v="3"/>
    <n v="268"/>
    <n v="18"/>
    <n v="0.63432835820895528"/>
    <n v="6.3432835820895525E-2"/>
    <n v="0.44444444444444442"/>
    <n v="0.16666666666666666"/>
    <n v="50"/>
  </r>
  <r>
    <x v="125"/>
    <s v="2021-12-09"/>
    <s v="Ciudad Bolívar"/>
    <x v="2"/>
    <m/>
    <x v="0"/>
    <n v="126"/>
    <n v="53"/>
    <n v="19"/>
    <n v="15"/>
    <n v="41"/>
    <n v="20"/>
    <n v="198"/>
    <n v="76"/>
    <n v="0.63636363636363635"/>
    <n v="9.5959595959595953E-2"/>
    <n v="0.19736842105263158"/>
    <n v="0.26315789473684209"/>
    <n v="50"/>
  </r>
  <r>
    <x v="126"/>
    <s v="2021-12-10"/>
    <s v="Santa fe"/>
    <x v="15"/>
    <m/>
    <x v="0"/>
    <n v="31"/>
    <n v="9"/>
    <n v="8"/>
    <n v="0"/>
    <n v="1"/>
    <n v="0"/>
    <n v="48"/>
    <n v="1"/>
    <n v="0.64583333333333337"/>
    <n v="0.16666666666666666"/>
    <n v="0"/>
    <n v="0"/>
    <n v="50"/>
  </r>
  <r>
    <x v="126"/>
    <s v="2021-12-10"/>
    <s v="Santa fe"/>
    <x v="15"/>
    <m/>
    <x v="1"/>
    <n v="30"/>
    <n v="15"/>
    <n v="10"/>
    <n v="3"/>
    <n v="7"/>
    <n v="9"/>
    <n v="55"/>
    <n v="19"/>
    <n v="0.54545454545454541"/>
    <n v="0.18181818181818182"/>
    <n v="0.15789473684210525"/>
    <n v="0.47368421052631576"/>
    <n v="50"/>
  </r>
  <r>
    <x v="126"/>
    <s v="2021-12-10"/>
    <s v="Santa fe"/>
    <x v="15"/>
    <m/>
    <x v="1"/>
    <n v="156"/>
    <n v="51"/>
    <n v="27"/>
    <n v="20"/>
    <n v="41"/>
    <n v="10"/>
    <n v="234"/>
    <n v="71"/>
    <n v="0.66666666666666663"/>
    <n v="0.11538461538461539"/>
    <n v="0.28169014084507044"/>
    <n v="0.14084507042253522"/>
    <n v="50"/>
  </r>
  <r>
    <x v="127"/>
    <s v="2021-12-11"/>
    <s v="Teusaquillo"/>
    <x v="13"/>
    <m/>
    <x v="1"/>
    <n v="179"/>
    <n v="38"/>
    <n v="13"/>
    <n v="14"/>
    <n v="37"/>
    <n v="7"/>
    <n v="230"/>
    <n v="58"/>
    <n v="0.77826086956521734"/>
    <n v="5.6521739130434782E-2"/>
    <n v="0.2413793103448276"/>
    <n v="0.1206896551724138"/>
    <n v="50"/>
  </r>
  <r>
    <x v="127"/>
    <s v="2021-12-11"/>
    <s v="Teusaquillo"/>
    <x v="13"/>
    <m/>
    <x v="2"/>
    <n v="144"/>
    <n v="26"/>
    <n v="11"/>
    <n v="19"/>
    <n v="45"/>
    <n v="8"/>
    <n v="181"/>
    <n v="72"/>
    <n v="0.79558011049723754"/>
    <n v="6.0773480662983423E-2"/>
    <n v="0.2638888888888889"/>
    <n v="0.1111111111111111"/>
    <n v="50"/>
  </r>
  <r>
    <x v="127"/>
    <s v="2021-12-11"/>
    <s v="Teusaquillo"/>
    <x v="13"/>
    <m/>
    <x v="1"/>
    <n v="126"/>
    <n v="30"/>
    <n v="22"/>
    <n v="4"/>
    <n v="3"/>
    <n v="2"/>
    <n v="178"/>
    <n v="9"/>
    <n v="0.7078651685393258"/>
    <n v="0.12359550561797752"/>
    <n v="0.44444444444444442"/>
    <n v="0.22222222222222221"/>
    <n v="50"/>
  </r>
  <r>
    <x v="127"/>
    <s v="2021-12-11"/>
    <s v="Bosa"/>
    <x v="16"/>
    <m/>
    <x v="1"/>
    <n v="89"/>
    <n v="144"/>
    <n v="38"/>
    <n v="6"/>
    <n v="9"/>
    <n v="2"/>
    <n v="271"/>
    <n v="17"/>
    <n v="0.32841328413284132"/>
    <n v="0.14022140221402213"/>
    <n v="0.35294117647058826"/>
    <n v="0.11764705882352941"/>
    <n v="50"/>
  </r>
  <r>
    <x v="127"/>
    <s v="2021-12-11"/>
    <s v="Bosa"/>
    <x v="16"/>
    <m/>
    <x v="2"/>
    <n v="213"/>
    <n v="75"/>
    <n v="17"/>
    <n v="12"/>
    <n v="20"/>
    <n v="7"/>
    <n v="305"/>
    <n v="39"/>
    <n v="0.69836065573770489"/>
    <n v="5.5737704918032788E-2"/>
    <n v="0.30769230769230771"/>
    <n v="0.17948717948717949"/>
    <n v="50"/>
  </r>
  <r>
    <x v="127"/>
    <s v="2021-12-11"/>
    <s v="Bosa"/>
    <x v="16"/>
    <m/>
    <x v="1"/>
    <n v="179"/>
    <n v="68"/>
    <n v="42"/>
    <n v="25"/>
    <n v="48"/>
    <n v="6"/>
    <n v="289"/>
    <n v="79"/>
    <n v="0.61937716262975784"/>
    <n v="0.1453287197231834"/>
    <n v="0.31645569620253167"/>
    <n v="7.5949367088607597E-2"/>
    <n v="50"/>
  </r>
  <r>
    <x v="127"/>
    <s v="2021-12-11"/>
    <s v="Ciudad Bolívar"/>
    <x v="2"/>
    <m/>
    <x v="1"/>
    <n v="84"/>
    <n v="32"/>
    <n v="19"/>
    <n v="5"/>
    <n v="12"/>
    <n v="4"/>
    <n v="135"/>
    <n v="21"/>
    <n v="0.62222222222222223"/>
    <n v="0.14074074074074075"/>
    <n v="0.23809523809523808"/>
    <n v="0.19047619047619047"/>
    <n v="50"/>
  </r>
  <r>
    <x v="127"/>
    <s v="2021-12-11"/>
    <s v="Ciudad Bolívar"/>
    <x v="2"/>
    <m/>
    <x v="2"/>
    <n v="150"/>
    <n v="74"/>
    <n v="15"/>
    <n v="8"/>
    <n v="9"/>
    <n v="2"/>
    <n v="239"/>
    <n v="19"/>
    <n v="0.62761506276150625"/>
    <n v="6.2761506276150625E-2"/>
    <n v="0.42105263157894735"/>
    <n v="0.10526315789473684"/>
    <n v="50"/>
  </r>
  <r>
    <x v="127"/>
    <s v="2021-12-11"/>
    <s v="Ciudad Bolívar"/>
    <x v="2"/>
    <m/>
    <x v="0"/>
    <n v="136"/>
    <n v="62"/>
    <n v="24"/>
    <n v="10"/>
    <n v="53"/>
    <n v="15"/>
    <n v="222"/>
    <n v="78"/>
    <n v="0.61261261261261257"/>
    <n v="0.10810810810810811"/>
    <n v="0.12820512820512819"/>
    <n v="0.19230769230769232"/>
    <n v="50"/>
  </r>
  <r>
    <x v="127"/>
    <s v="2021-12-11"/>
    <s v="Barrio Unidos"/>
    <x v="12"/>
    <m/>
    <x v="1"/>
    <n v="139"/>
    <n v="68"/>
    <n v="31"/>
    <n v="7"/>
    <n v="17"/>
    <n v="4"/>
    <n v="238"/>
    <n v="28"/>
    <n v="0.58403361344537819"/>
    <n v="0.13025210084033614"/>
    <n v="0.25"/>
    <n v="0.14285714285714285"/>
    <n v="50"/>
  </r>
  <r>
    <x v="127"/>
    <s v="2021-12-11"/>
    <s v="Barrio Unidos"/>
    <x v="12"/>
    <m/>
    <x v="1"/>
    <n v="148"/>
    <n v="90"/>
    <n v="43"/>
    <n v="7"/>
    <n v="18"/>
    <n v="2"/>
    <n v="281"/>
    <n v="27"/>
    <n v="0.5266903914590747"/>
    <n v="0.15302491103202848"/>
    <n v="0.25925925925925924"/>
    <n v="7.407407407407407E-2"/>
    <n v="50"/>
  </r>
  <r>
    <x v="127"/>
    <s v="2021-12-11"/>
    <s v="Barrio Unidos"/>
    <x v="12"/>
    <m/>
    <x v="0"/>
    <n v="89"/>
    <n v="17"/>
    <n v="37"/>
    <n v="8"/>
    <n v="26"/>
    <n v="2"/>
    <n v="143"/>
    <n v="36"/>
    <n v="0.6223776223776224"/>
    <n v="0.25874125874125875"/>
    <n v="0.22222222222222221"/>
    <n v="5.5555555555555552E-2"/>
    <n v="50"/>
  </r>
  <r>
    <x v="128"/>
    <s v="2021-12-13"/>
    <s v="Fontibón"/>
    <x v="6"/>
    <m/>
    <x v="4"/>
    <n v="100"/>
    <n v="51"/>
    <n v="33"/>
    <n v="19"/>
    <n v="22"/>
    <n v="4"/>
    <n v="184"/>
    <n v="45"/>
    <n v="0.54347826086956519"/>
    <n v="0.17934782608695651"/>
    <n v="0.42222222222222222"/>
    <n v="8.8888888888888892E-2"/>
    <n v="51"/>
  </r>
  <r>
    <x v="128"/>
    <s v="2021-12-13"/>
    <s v="Fontibón"/>
    <x v="6"/>
    <m/>
    <x v="1"/>
    <n v="257"/>
    <n v="39"/>
    <n v="5"/>
    <n v="22"/>
    <n v="57"/>
    <n v="12"/>
    <n v="301"/>
    <n v="91"/>
    <n v="0.85382059800664456"/>
    <n v="1.6611295681063124E-2"/>
    <n v="0.24175824175824176"/>
    <n v="0.13186813186813187"/>
    <n v="51"/>
  </r>
  <r>
    <x v="128"/>
    <s v="2021-12-13"/>
    <s v="Fontibón"/>
    <x v="6"/>
    <m/>
    <x v="0"/>
    <n v="35"/>
    <n v="13"/>
    <n v="1"/>
    <n v="6"/>
    <n v="12"/>
    <n v="4"/>
    <n v="49"/>
    <n v="22"/>
    <n v="0.7142857142857143"/>
    <n v="2.0408163265306121E-2"/>
    <n v="0.27272727272727271"/>
    <n v="0.18181818181818182"/>
    <n v="51"/>
  </r>
  <r>
    <x v="128"/>
    <s v="2021-12-13"/>
    <s v="Ciudad Bolívar"/>
    <x v="2"/>
    <m/>
    <x v="1"/>
    <n v="117"/>
    <n v="119"/>
    <n v="27"/>
    <n v="4"/>
    <n v="7"/>
    <n v="4"/>
    <n v="263"/>
    <n v="15"/>
    <n v="0.44486692015209123"/>
    <n v="0.10266159695817491"/>
    <n v="0.26666666666666666"/>
    <n v="0.26666666666666666"/>
    <n v="51"/>
  </r>
  <r>
    <x v="128"/>
    <s v="2021-12-13"/>
    <s v="Ciudad Bolívar"/>
    <x v="2"/>
    <m/>
    <x v="2"/>
    <n v="122"/>
    <n v="108"/>
    <n v="25"/>
    <n v="3"/>
    <n v="12"/>
    <n v="6"/>
    <n v="255"/>
    <n v="21"/>
    <n v="0.47843137254901963"/>
    <n v="9.8039215686274508E-2"/>
    <n v="0.14285714285714285"/>
    <n v="0.2857142857142857"/>
    <n v="51"/>
  </r>
  <r>
    <x v="128"/>
    <s v="2021-12-13"/>
    <s v="Ciudad Bolívar"/>
    <x v="2"/>
    <m/>
    <x v="0"/>
    <n v="105"/>
    <n v="92"/>
    <n v="25"/>
    <n v="32"/>
    <n v="26"/>
    <n v="20"/>
    <n v="222"/>
    <n v="78"/>
    <n v="0.47297297297297297"/>
    <n v="0.11261261261261261"/>
    <n v="0.41025641025641024"/>
    <n v="0.25641025641025639"/>
    <n v="51"/>
  </r>
  <r>
    <x v="129"/>
    <s v="2021-12-14"/>
    <s v="San Cristóbal"/>
    <x v="1"/>
    <m/>
    <x v="1"/>
    <n v="53"/>
    <n v="33"/>
    <n v="8"/>
    <n v="14"/>
    <n v="20"/>
    <n v="17"/>
    <n v="94"/>
    <n v="51"/>
    <n v="0.56382978723404253"/>
    <n v="8.5106382978723402E-2"/>
    <n v="0.27450980392156865"/>
    <n v="0.33333333333333331"/>
    <n v="51"/>
  </r>
  <r>
    <x v="129"/>
    <s v="2021-12-14"/>
    <s v="San Cristóbal"/>
    <x v="1"/>
    <m/>
    <x v="1"/>
    <n v="57"/>
    <n v="58"/>
    <n v="5"/>
    <n v="8"/>
    <n v="43"/>
    <n v="14"/>
    <n v="120"/>
    <n v="65"/>
    <n v="0.47499999999999998"/>
    <n v="4.1666666666666664E-2"/>
    <n v="0.12307692307692308"/>
    <n v="0.2153846153846154"/>
    <n v="51"/>
  </r>
  <r>
    <x v="129"/>
    <s v="2021-12-14"/>
    <s v="San Cristóbal"/>
    <x v="1"/>
    <m/>
    <x v="1"/>
    <n v="55"/>
    <n v="43"/>
    <n v="4"/>
    <n v="9"/>
    <n v="23"/>
    <n v="6"/>
    <n v="102"/>
    <n v="38"/>
    <n v="0.53921568627450978"/>
    <n v="3.9215686274509803E-2"/>
    <n v="0.23684210526315788"/>
    <n v="0.15789473684210525"/>
    <n v="51"/>
  </r>
  <r>
    <x v="129"/>
    <s v="2021-12-14"/>
    <s v="Bosa"/>
    <x v="16"/>
    <m/>
    <x v="1"/>
    <n v="54"/>
    <n v="75"/>
    <n v="16"/>
    <n v="4"/>
    <n v="14"/>
    <n v="4"/>
    <n v="145"/>
    <n v="22"/>
    <n v="0.3724137931034483"/>
    <n v="0.1103448275862069"/>
    <n v="0.18181818181818182"/>
    <n v="0.18181818181818182"/>
    <n v="51"/>
  </r>
  <r>
    <x v="129"/>
    <s v="2021-12-14"/>
    <s v="Bosa"/>
    <x v="16"/>
    <m/>
    <x v="2"/>
    <n v="100"/>
    <n v="60"/>
    <n v="7"/>
    <n v="8"/>
    <n v="27"/>
    <n v="12"/>
    <n v="167"/>
    <n v="47"/>
    <n v="0.59880239520958078"/>
    <n v="4.1916167664670656E-2"/>
    <n v="0.1702127659574468"/>
    <n v="0.25531914893617019"/>
    <n v="51"/>
  </r>
  <r>
    <x v="129"/>
    <s v="2021-12-14"/>
    <s v="Bosa"/>
    <x v="16"/>
    <m/>
    <x v="1"/>
    <n v="195"/>
    <n v="130"/>
    <n v="23"/>
    <n v="24"/>
    <n v="32"/>
    <n v="13"/>
    <n v="348"/>
    <n v="69"/>
    <n v="0.56034482758620685"/>
    <n v="6.6091954022988508E-2"/>
    <n v="0.34782608695652173"/>
    <n v="0.18840579710144928"/>
    <n v="5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30">
  <r>
    <x v="0"/>
    <x v="0"/>
    <x v="0"/>
    <m/>
    <n v="159"/>
    <n v="36"/>
    <n v="5"/>
    <n v="7"/>
    <n v="2"/>
    <n v="0"/>
  </r>
  <r>
    <x v="0"/>
    <x v="0"/>
    <x v="1"/>
    <m/>
    <n v="116"/>
    <n v="23"/>
    <n v="3"/>
    <n v="8"/>
    <n v="3"/>
    <n v="0"/>
  </r>
  <r>
    <x v="0"/>
    <x v="0"/>
    <x v="2"/>
    <m/>
    <n v="131"/>
    <n v="29"/>
    <n v="0"/>
    <n v="14"/>
    <n v="3"/>
    <n v="1"/>
  </r>
  <r>
    <x v="0"/>
    <x v="1"/>
    <x v="1"/>
    <m/>
    <n v="145"/>
    <n v="22"/>
    <n v="0"/>
    <n v="49"/>
    <n v="39"/>
    <n v="0"/>
  </r>
  <r>
    <x v="0"/>
    <x v="1"/>
    <x v="0"/>
    <m/>
    <n v="154"/>
    <n v="22"/>
    <n v="4"/>
    <n v="47"/>
    <n v="39"/>
    <n v="21"/>
  </r>
  <r>
    <x v="0"/>
    <x v="1"/>
    <x v="2"/>
    <m/>
    <n v="165"/>
    <n v="27"/>
    <n v="2"/>
    <n v="16"/>
    <n v="4"/>
    <n v="0"/>
  </r>
  <r>
    <x v="0"/>
    <x v="2"/>
    <x v="0"/>
    <m/>
    <n v="137"/>
    <n v="14"/>
    <n v="5"/>
    <n v="47"/>
    <n v="28"/>
    <n v="3"/>
  </r>
  <r>
    <x v="0"/>
    <x v="2"/>
    <x v="2"/>
    <m/>
    <n v="65"/>
    <n v="11"/>
    <n v="0"/>
    <n v="9"/>
    <n v="4"/>
    <n v="0"/>
  </r>
  <r>
    <x v="0"/>
    <x v="2"/>
    <x v="1"/>
    <m/>
    <n v="97"/>
    <n v="13"/>
    <n v="1"/>
    <n v="2"/>
    <n v="1"/>
    <n v="0"/>
  </r>
  <r>
    <x v="1"/>
    <x v="3"/>
    <x v="2"/>
    <m/>
    <n v="260"/>
    <n v="27"/>
    <n v="1"/>
    <n v="4"/>
    <n v="3"/>
    <n v="0"/>
  </r>
  <r>
    <x v="1"/>
    <x v="3"/>
    <x v="0"/>
    <m/>
    <n v="180"/>
    <n v="22"/>
    <n v="0"/>
    <n v="3"/>
    <n v="2"/>
    <n v="0"/>
  </r>
  <r>
    <x v="1"/>
    <x v="3"/>
    <x v="1"/>
    <m/>
    <n v="190"/>
    <n v="18"/>
    <n v="1"/>
    <n v="7"/>
    <n v="4"/>
    <n v="0"/>
  </r>
  <r>
    <x v="1"/>
    <x v="4"/>
    <x v="1"/>
    <m/>
    <n v="230"/>
    <n v="12"/>
    <n v="0"/>
    <n v="5"/>
    <n v="6"/>
    <n v="0"/>
  </r>
  <r>
    <x v="1"/>
    <x v="4"/>
    <x v="2"/>
    <m/>
    <n v="230"/>
    <n v="19"/>
    <n v="0"/>
    <n v="10"/>
    <n v="6"/>
    <n v="0"/>
  </r>
  <r>
    <x v="1"/>
    <x v="4"/>
    <x v="3"/>
    <s v="Parque comercial"/>
    <n v="210"/>
    <n v="21"/>
    <n v="2"/>
    <n v="9"/>
    <n v="8"/>
    <n v="0"/>
  </r>
  <r>
    <x v="1"/>
    <x v="5"/>
    <x v="1"/>
    <m/>
    <n v="360"/>
    <n v="54"/>
    <n v="2"/>
    <n v="25"/>
    <n v="36"/>
    <n v="1"/>
  </r>
  <r>
    <x v="1"/>
    <x v="5"/>
    <x v="2"/>
    <m/>
    <n v="310"/>
    <n v="46"/>
    <n v="5"/>
    <n v="17"/>
    <n v="17"/>
    <n v="0"/>
  </r>
  <r>
    <x v="1"/>
    <x v="5"/>
    <x v="0"/>
    <m/>
    <n v="149"/>
    <n v="20"/>
    <n v="1"/>
    <n v="0"/>
    <n v="0"/>
    <n v="0"/>
  </r>
  <r>
    <x v="2"/>
    <x v="6"/>
    <x v="1"/>
    <m/>
    <n v="280"/>
    <n v="34"/>
    <n v="1"/>
    <n v="14"/>
    <n v="22"/>
    <n v="0"/>
  </r>
  <r>
    <x v="2"/>
    <x v="6"/>
    <x v="2"/>
    <m/>
    <n v="330"/>
    <n v="45"/>
    <n v="1"/>
    <n v="16"/>
    <n v="15"/>
    <n v="0"/>
  </r>
  <r>
    <x v="2"/>
    <x v="6"/>
    <x v="0"/>
    <m/>
    <n v="260"/>
    <n v="49"/>
    <n v="6"/>
    <n v="14"/>
    <n v="23"/>
    <n v="0"/>
  </r>
  <r>
    <x v="2"/>
    <x v="7"/>
    <x v="2"/>
    <m/>
    <n v="290"/>
    <n v="27"/>
    <n v="1"/>
    <n v="8"/>
    <n v="15"/>
    <n v="0"/>
  </r>
  <r>
    <x v="2"/>
    <x v="7"/>
    <x v="1"/>
    <m/>
    <n v="180"/>
    <n v="26"/>
    <n v="3"/>
    <n v="6"/>
    <n v="25"/>
    <n v="2"/>
  </r>
  <r>
    <x v="2"/>
    <x v="7"/>
    <x v="0"/>
    <m/>
    <n v="220"/>
    <n v="27"/>
    <n v="3"/>
    <n v="0"/>
    <n v="7"/>
    <n v="0"/>
  </r>
  <r>
    <x v="2"/>
    <x v="8"/>
    <x v="1"/>
    <m/>
    <n v="160"/>
    <n v="13"/>
    <n v="2"/>
    <n v="7"/>
    <n v="5"/>
    <n v="0"/>
  </r>
  <r>
    <x v="2"/>
    <x v="8"/>
    <x v="0"/>
    <m/>
    <n v="170"/>
    <n v="19"/>
    <n v="5"/>
    <n v="9"/>
    <n v="14"/>
    <n v="0"/>
  </r>
  <r>
    <x v="2"/>
    <x v="8"/>
    <x v="2"/>
    <m/>
    <n v="320"/>
    <n v="14"/>
    <n v="2"/>
    <n v="2"/>
    <n v="0"/>
    <n v="0"/>
  </r>
  <r>
    <x v="3"/>
    <x v="2"/>
    <x v="0"/>
    <m/>
    <n v="180"/>
    <n v="43"/>
    <n v="5"/>
    <n v="12"/>
    <n v="33"/>
    <n v="0"/>
  </r>
  <r>
    <x v="3"/>
    <x v="2"/>
    <x v="2"/>
    <m/>
    <n v="220"/>
    <n v="16"/>
    <n v="1"/>
    <n v="4"/>
    <n v="2"/>
    <n v="0"/>
  </r>
  <r>
    <x v="3"/>
    <x v="2"/>
    <x v="1"/>
    <m/>
    <n v="270"/>
    <n v="49"/>
    <n v="2"/>
    <n v="6"/>
    <n v="6"/>
    <n v="0"/>
  </r>
  <r>
    <x v="3"/>
    <x v="9"/>
    <x v="1"/>
    <m/>
    <n v="250"/>
    <n v="29"/>
    <n v="3"/>
    <n v="10"/>
    <n v="9"/>
    <n v="0"/>
  </r>
  <r>
    <x v="3"/>
    <x v="9"/>
    <x v="0"/>
    <m/>
    <n v="330"/>
    <n v="40"/>
    <n v="2"/>
    <n v="21"/>
    <n v="31"/>
    <n v="2"/>
  </r>
  <r>
    <x v="3"/>
    <x v="10"/>
    <x v="0"/>
    <m/>
    <n v="60"/>
    <n v="13"/>
    <n v="4"/>
    <n v="4"/>
    <n v="3"/>
    <n v="0"/>
  </r>
  <r>
    <x v="3"/>
    <x v="10"/>
    <x v="2"/>
    <m/>
    <n v="190"/>
    <n v="21"/>
    <n v="3"/>
    <n v="2"/>
    <n v="0"/>
    <n v="0"/>
  </r>
  <r>
    <x v="3"/>
    <x v="10"/>
    <x v="1"/>
    <m/>
    <n v="260"/>
    <n v="37"/>
    <n v="3"/>
    <n v="8"/>
    <n v="12"/>
    <n v="0"/>
  </r>
  <r>
    <x v="3"/>
    <x v="9"/>
    <x v="2"/>
    <m/>
    <n v="440"/>
    <n v="16"/>
    <n v="0"/>
    <n v="2"/>
    <n v="6"/>
    <n v="0"/>
  </r>
  <r>
    <x v="3"/>
    <x v="11"/>
    <x v="0"/>
    <m/>
    <n v="140"/>
    <n v="40"/>
    <n v="1"/>
    <n v="4"/>
    <n v="3"/>
    <n v="0"/>
  </r>
  <r>
    <x v="3"/>
    <x v="11"/>
    <x v="1"/>
    <m/>
    <n v="300"/>
    <n v="45"/>
    <n v="5"/>
    <n v="9"/>
    <n v="13"/>
    <n v="0"/>
  </r>
  <r>
    <x v="3"/>
    <x v="11"/>
    <x v="2"/>
    <m/>
    <n v="420"/>
    <n v="38"/>
    <n v="0"/>
    <n v="4"/>
    <n v="3"/>
    <n v="0"/>
  </r>
  <r>
    <x v="4"/>
    <x v="12"/>
    <x v="2"/>
    <m/>
    <n v="280"/>
    <n v="30"/>
    <n v="0"/>
    <n v="5"/>
    <n v="6"/>
    <n v="0"/>
  </r>
  <r>
    <x v="4"/>
    <x v="12"/>
    <x v="0"/>
    <m/>
    <n v="260"/>
    <n v="40"/>
    <n v="1"/>
    <n v="4"/>
    <n v="11"/>
    <n v="0"/>
  </r>
  <r>
    <x v="4"/>
    <x v="12"/>
    <x v="1"/>
    <m/>
    <n v="300"/>
    <n v="61"/>
    <n v="2"/>
    <n v="7"/>
    <n v="6"/>
    <n v="1"/>
  </r>
  <r>
    <x v="4"/>
    <x v="13"/>
    <x v="0"/>
    <m/>
    <n v="270"/>
    <n v="27"/>
    <n v="0"/>
    <n v="4"/>
    <n v="5"/>
    <n v="0"/>
  </r>
  <r>
    <x v="4"/>
    <x v="13"/>
    <x v="2"/>
    <m/>
    <n v="250"/>
    <n v="29"/>
    <n v="2"/>
    <n v="9"/>
    <n v="15"/>
    <n v="0"/>
  </r>
  <r>
    <x v="4"/>
    <x v="13"/>
    <x v="1"/>
    <m/>
    <n v="200"/>
    <n v="17"/>
    <n v="0"/>
    <n v="8"/>
    <n v="6"/>
    <n v="0"/>
  </r>
  <r>
    <x v="4"/>
    <x v="14"/>
    <x v="0"/>
    <m/>
    <n v="300"/>
    <n v="51"/>
    <n v="4"/>
    <n v="25"/>
    <n v="53"/>
    <n v="0"/>
  </r>
  <r>
    <x v="4"/>
    <x v="15"/>
    <x v="0"/>
    <m/>
    <n v="160"/>
    <n v="34"/>
    <n v="3"/>
    <n v="0"/>
    <n v="0"/>
    <n v="0"/>
  </r>
  <r>
    <x v="4"/>
    <x v="15"/>
    <x v="2"/>
    <m/>
    <n v="250"/>
    <n v="81"/>
    <n v="5"/>
    <n v="10"/>
    <n v="16"/>
    <n v="0"/>
  </r>
  <r>
    <x v="4"/>
    <x v="14"/>
    <x v="2"/>
    <m/>
    <n v="460"/>
    <n v="80"/>
    <n v="8"/>
    <n v="36"/>
    <n v="84"/>
    <n v="0"/>
  </r>
  <r>
    <x v="4"/>
    <x v="14"/>
    <x v="1"/>
    <m/>
    <n v="150"/>
    <n v="25"/>
    <n v="7"/>
    <n v="3"/>
    <n v="7"/>
    <n v="1"/>
  </r>
  <r>
    <x v="4"/>
    <x v="15"/>
    <x v="1"/>
    <m/>
    <n v="390"/>
    <n v="63"/>
    <n v="5"/>
    <n v="37"/>
    <n v="59"/>
    <n v="0"/>
  </r>
  <r>
    <x v="5"/>
    <x v="6"/>
    <x v="1"/>
    <m/>
    <n v="330"/>
    <n v="30"/>
    <n v="3"/>
    <n v="14"/>
    <n v="20"/>
    <n v="0"/>
  </r>
  <r>
    <x v="5"/>
    <x v="6"/>
    <x v="2"/>
    <m/>
    <n v="310"/>
    <n v="38"/>
    <n v="4"/>
    <n v="11"/>
    <n v="6"/>
    <n v="0"/>
  </r>
  <r>
    <x v="5"/>
    <x v="6"/>
    <x v="0"/>
    <m/>
    <n v="240"/>
    <n v="56"/>
    <n v="7"/>
    <n v="11"/>
    <n v="37"/>
    <n v="1"/>
  </r>
  <r>
    <x v="5"/>
    <x v="7"/>
    <x v="2"/>
    <m/>
    <n v="280"/>
    <n v="57"/>
    <n v="2"/>
    <n v="5"/>
    <n v="25"/>
    <n v="1"/>
  </r>
  <r>
    <x v="5"/>
    <x v="7"/>
    <x v="0"/>
    <m/>
    <n v="160"/>
    <n v="27"/>
    <n v="0"/>
    <n v="7"/>
    <n v="35"/>
    <n v="1"/>
  </r>
  <r>
    <x v="5"/>
    <x v="7"/>
    <x v="1"/>
    <m/>
    <n v="220"/>
    <n v="26"/>
    <n v="2"/>
    <n v="7"/>
    <n v="7"/>
    <n v="0"/>
  </r>
  <r>
    <x v="5"/>
    <x v="4"/>
    <x v="0"/>
    <m/>
    <n v="260"/>
    <n v="40"/>
    <n v="9"/>
    <n v="8"/>
    <n v="9"/>
    <n v="0"/>
  </r>
  <r>
    <x v="5"/>
    <x v="4"/>
    <x v="2"/>
    <m/>
    <n v="220"/>
    <n v="24"/>
    <n v="0"/>
    <n v="6"/>
    <n v="6"/>
    <n v="0"/>
  </r>
  <r>
    <x v="5"/>
    <x v="4"/>
    <x v="1"/>
    <m/>
    <n v="330"/>
    <n v="18"/>
    <n v="2"/>
    <n v="7"/>
    <n v="6"/>
    <n v="0"/>
  </r>
  <r>
    <x v="5"/>
    <x v="3"/>
    <x v="1"/>
    <m/>
    <n v="260"/>
    <n v="34"/>
    <n v="4"/>
    <n v="2"/>
    <n v="9"/>
    <n v="0"/>
  </r>
  <r>
    <x v="5"/>
    <x v="3"/>
    <x v="0"/>
    <m/>
    <n v="150"/>
    <n v="10"/>
    <n v="2"/>
    <n v="2"/>
    <n v="6"/>
    <n v="0"/>
  </r>
  <r>
    <x v="5"/>
    <x v="3"/>
    <x v="2"/>
    <m/>
    <n v="330"/>
    <n v="47"/>
    <n v="0"/>
    <n v="12"/>
    <n v="10"/>
    <n v="0"/>
  </r>
  <r>
    <x v="6"/>
    <x v="12"/>
    <x v="2"/>
    <m/>
    <n v="270"/>
    <n v="27"/>
    <n v="1"/>
    <n v="4"/>
    <n v="7"/>
    <n v="0"/>
  </r>
  <r>
    <x v="6"/>
    <x v="12"/>
    <x v="0"/>
    <m/>
    <n v="290"/>
    <n v="48"/>
    <n v="2"/>
    <n v="4"/>
    <n v="7"/>
    <n v="0"/>
  </r>
  <r>
    <x v="6"/>
    <x v="12"/>
    <x v="1"/>
    <m/>
    <n v="260"/>
    <n v="77"/>
    <n v="10"/>
    <n v="8"/>
    <n v="5"/>
    <n v="0"/>
  </r>
  <r>
    <x v="6"/>
    <x v="13"/>
    <x v="0"/>
    <m/>
    <n v="240"/>
    <n v="24"/>
    <n v="0"/>
    <n v="7"/>
    <n v="5"/>
    <n v="0"/>
  </r>
  <r>
    <x v="6"/>
    <x v="13"/>
    <x v="2"/>
    <m/>
    <n v="310"/>
    <n v="30"/>
    <n v="0"/>
    <n v="13"/>
    <n v="13"/>
    <n v="0"/>
  </r>
  <r>
    <x v="6"/>
    <x v="13"/>
    <x v="1"/>
    <m/>
    <n v="190"/>
    <n v="27"/>
    <n v="0"/>
    <n v="11"/>
    <n v="5"/>
    <n v="0"/>
  </r>
  <r>
    <x v="6"/>
    <x v="14"/>
    <x v="0"/>
    <m/>
    <n v="260"/>
    <n v="38"/>
    <n v="4"/>
    <n v="13"/>
    <n v="39"/>
    <n v="0"/>
  </r>
  <r>
    <x v="6"/>
    <x v="15"/>
    <x v="0"/>
    <m/>
    <n v="120"/>
    <n v="26"/>
    <n v="2"/>
    <n v="0"/>
    <n v="0"/>
    <n v="0"/>
  </r>
  <r>
    <x v="6"/>
    <x v="15"/>
    <x v="2"/>
    <m/>
    <n v="210"/>
    <n v="49"/>
    <n v="4"/>
    <n v="10"/>
    <n v="17"/>
    <n v="0"/>
  </r>
  <r>
    <x v="6"/>
    <x v="14"/>
    <x v="2"/>
    <m/>
    <n v="440"/>
    <n v="70"/>
    <n v="9"/>
    <n v="20"/>
    <n v="80"/>
    <n v="0"/>
  </r>
  <r>
    <x v="6"/>
    <x v="14"/>
    <x v="1"/>
    <m/>
    <n v="250"/>
    <n v="41"/>
    <n v="8"/>
    <n v="3"/>
    <n v="8"/>
    <n v="0"/>
  </r>
  <r>
    <x v="6"/>
    <x v="15"/>
    <x v="1"/>
    <m/>
    <n v="460"/>
    <n v="56"/>
    <n v="5"/>
    <n v="35"/>
    <n v="75"/>
    <n v="2"/>
  </r>
  <r>
    <x v="7"/>
    <x v="16"/>
    <x v="1"/>
    <m/>
    <n v="261"/>
    <n v="25"/>
    <n v="10"/>
    <n v="7"/>
    <n v="2"/>
    <n v="0"/>
  </r>
  <r>
    <x v="7"/>
    <x v="16"/>
    <x v="1"/>
    <m/>
    <n v="231"/>
    <n v="39"/>
    <n v="1"/>
    <n v="10"/>
    <n v="9"/>
    <n v="0"/>
  </r>
  <r>
    <x v="7"/>
    <x v="16"/>
    <x v="1"/>
    <m/>
    <n v="259"/>
    <n v="25"/>
    <n v="2"/>
    <n v="6"/>
    <n v="2"/>
    <n v="0"/>
  </r>
  <r>
    <x v="7"/>
    <x v="17"/>
    <x v="0"/>
    <m/>
    <n v="197"/>
    <n v="34"/>
    <n v="0"/>
    <n v="64"/>
    <n v="53"/>
    <n v="1"/>
  </r>
  <r>
    <x v="7"/>
    <x v="17"/>
    <x v="2"/>
    <m/>
    <n v="147"/>
    <n v="16"/>
    <n v="0"/>
    <n v="3"/>
    <n v="0"/>
    <n v="0"/>
  </r>
  <r>
    <x v="7"/>
    <x v="17"/>
    <x v="1"/>
    <m/>
    <n v="209"/>
    <n v="14"/>
    <n v="0"/>
    <n v="15"/>
    <n v="9"/>
    <n v="0"/>
  </r>
  <r>
    <x v="8"/>
    <x v="1"/>
    <x v="1"/>
    <m/>
    <n v="95"/>
    <n v="32"/>
    <n v="2"/>
    <n v="23"/>
    <n v="53"/>
    <n v="1"/>
  </r>
  <r>
    <x v="8"/>
    <x v="1"/>
    <x v="0"/>
    <m/>
    <n v="84"/>
    <n v="31"/>
    <n v="0"/>
    <n v="21"/>
    <n v="45"/>
    <n v="2"/>
  </r>
  <r>
    <x v="8"/>
    <x v="1"/>
    <x v="2"/>
    <m/>
    <n v="104"/>
    <n v="17"/>
    <n v="0"/>
    <n v="17"/>
    <n v="6"/>
    <n v="0"/>
  </r>
  <r>
    <x v="8"/>
    <x v="9"/>
    <x v="1"/>
    <m/>
    <n v="116"/>
    <n v="12"/>
    <n v="0"/>
    <n v="11"/>
    <n v="6"/>
    <n v="0"/>
  </r>
  <r>
    <x v="8"/>
    <x v="9"/>
    <x v="0"/>
    <m/>
    <n v="153"/>
    <n v="25"/>
    <n v="2"/>
    <n v="15"/>
    <n v="24"/>
    <n v="1"/>
  </r>
  <r>
    <x v="8"/>
    <x v="9"/>
    <x v="2"/>
    <m/>
    <n v="116"/>
    <n v="21"/>
    <n v="0"/>
    <n v="3"/>
    <n v="0"/>
    <n v="0"/>
  </r>
  <r>
    <x v="9"/>
    <x v="7"/>
    <x v="1"/>
    <m/>
    <n v="270"/>
    <n v="30"/>
    <n v="3"/>
    <n v="9"/>
    <n v="35"/>
    <n v="0"/>
  </r>
  <r>
    <x v="9"/>
    <x v="4"/>
    <x v="3"/>
    <s v="Parque con harto flujo de público"/>
    <n v="250"/>
    <n v="48"/>
    <n v="2"/>
    <n v="3"/>
    <n v="6"/>
    <n v="0"/>
  </r>
  <r>
    <x v="9"/>
    <x v="4"/>
    <x v="2"/>
    <m/>
    <n v="200"/>
    <n v="13"/>
    <n v="2"/>
    <n v="3"/>
    <n v="2"/>
    <n v="0"/>
  </r>
  <r>
    <x v="9"/>
    <x v="4"/>
    <x v="1"/>
    <m/>
    <n v="260"/>
    <n v="27"/>
    <n v="2"/>
    <n v="1"/>
    <n v="5"/>
    <n v="0"/>
  </r>
  <r>
    <x v="9"/>
    <x v="3"/>
    <x v="1"/>
    <m/>
    <n v="210"/>
    <n v="25"/>
    <n v="0"/>
    <n v="1"/>
    <n v="7"/>
    <n v="0"/>
  </r>
  <r>
    <x v="9"/>
    <x v="3"/>
    <x v="0"/>
    <m/>
    <n v="160"/>
    <n v="20"/>
    <n v="2"/>
    <n v="1"/>
    <n v="4"/>
    <n v="0"/>
  </r>
  <r>
    <x v="9"/>
    <x v="3"/>
    <x v="2"/>
    <m/>
    <n v="370"/>
    <n v="16"/>
    <n v="0"/>
    <n v="3"/>
    <n v="5"/>
    <n v="0"/>
  </r>
  <r>
    <x v="9"/>
    <x v="6"/>
    <x v="1"/>
    <m/>
    <n v="300"/>
    <n v="46"/>
    <n v="1"/>
    <n v="7"/>
    <n v="24"/>
    <n v="0"/>
  </r>
  <r>
    <x v="9"/>
    <x v="6"/>
    <x v="2"/>
    <m/>
    <n v="290"/>
    <n v="33"/>
    <n v="5"/>
    <n v="17"/>
    <n v="28"/>
    <n v="0"/>
  </r>
  <r>
    <x v="9"/>
    <x v="6"/>
    <x v="0"/>
    <m/>
    <n v="250"/>
    <n v="51"/>
    <n v="2"/>
    <n v="10"/>
    <n v="37"/>
    <n v="0"/>
  </r>
  <r>
    <x v="9"/>
    <x v="7"/>
    <x v="2"/>
    <m/>
    <n v="400"/>
    <n v="28"/>
    <n v="2"/>
    <n v="3"/>
    <n v="20"/>
    <n v="0"/>
  </r>
  <r>
    <x v="9"/>
    <x v="7"/>
    <x v="0"/>
    <m/>
    <n v="200"/>
    <n v="41"/>
    <n v="3"/>
    <n v="2"/>
    <n v="15"/>
    <n v="1"/>
  </r>
  <r>
    <x v="10"/>
    <x v="14"/>
    <x v="2"/>
    <m/>
    <n v="460"/>
    <n v="73"/>
    <n v="3"/>
    <n v="19"/>
    <n v="76"/>
    <n v="0"/>
  </r>
  <r>
    <x v="10"/>
    <x v="12"/>
    <x v="2"/>
    <m/>
    <n v="270"/>
    <n v="30"/>
    <n v="0"/>
    <n v="4"/>
    <n v="11"/>
    <n v="0"/>
  </r>
  <r>
    <x v="10"/>
    <x v="12"/>
    <x v="0"/>
    <m/>
    <n v="290"/>
    <n v="48"/>
    <n v="0"/>
    <n v="4"/>
    <n v="7"/>
    <n v="0"/>
  </r>
  <r>
    <x v="10"/>
    <x v="12"/>
    <x v="1"/>
    <m/>
    <n v="260"/>
    <n v="66"/>
    <n v="4"/>
    <n v="4"/>
    <n v="7"/>
    <n v="0"/>
  </r>
  <r>
    <x v="10"/>
    <x v="13"/>
    <x v="0"/>
    <m/>
    <n v="270"/>
    <n v="18"/>
    <n v="1"/>
    <n v="5"/>
    <n v="2"/>
    <n v="0"/>
  </r>
  <r>
    <x v="10"/>
    <x v="13"/>
    <x v="2"/>
    <m/>
    <n v="310"/>
    <n v="47"/>
    <n v="1"/>
    <n v="13"/>
    <n v="19"/>
    <n v="0"/>
  </r>
  <r>
    <x v="10"/>
    <x v="13"/>
    <x v="1"/>
    <m/>
    <n v="190"/>
    <n v="11"/>
    <n v="1"/>
    <n v="7"/>
    <n v="3"/>
    <n v="0"/>
  </r>
  <r>
    <x v="10"/>
    <x v="14"/>
    <x v="0"/>
    <m/>
    <n v="220"/>
    <n v="36"/>
    <n v="4"/>
    <n v="9"/>
    <n v="22"/>
    <n v="0"/>
  </r>
  <r>
    <x v="10"/>
    <x v="15"/>
    <x v="0"/>
    <m/>
    <n v="110"/>
    <n v="18"/>
    <n v="2"/>
    <n v="1"/>
    <n v="0"/>
    <n v="0"/>
  </r>
  <r>
    <x v="10"/>
    <x v="15"/>
    <x v="2"/>
    <m/>
    <n v="280"/>
    <n v="54"/>
    <n v="7"/>
    <n v="11"/>
    <n v="17"/>
    <n v="0"/>
  </r>
  <r>
    <x v="10"/>
    <x v="15"/>
    <x v="1"/>
    <m/>
    <n v="420"/>
    <n v="81"/>
    <n v="3"/>
    <n v="28"/>
    <n v="81"/>
    <n v="0"/>
  </r>
  <r>
    <x v="10"/>
    <x v="14"/>
    <x v="1"/>
    <m/>
    <n v="180"/>
    <n v="23"/>
    <n v="7"/>
    <n v="1"/>
    <n v="9"/>
    <n v="0"/>
  </r>
  <r>
    <x v="11"/>
    <x v="11"/>
    <x v="0"/>
    <m/>
    <n v="210"/>
    <n v="35"/>
    <n v="0"/>
    <n v="2"/>
    <n v="0"/>
    <n v="0"/>
  </r>
  <r>
    <x v="11"/>
    <x v="10"/>
    <x v="1"/>
    <m/>
    <n v="330"/>
    <n v="36"/>
    <n v="3"/>
    <n v="6"/>
    <n v="11"/>
    <n v="0"/>
  </r>
  <r>
    <x v="11"/>
    <x v="9"/>
    <x v="0"/>
    <m/>
    <n v="310"/>
    <n v="43"/>
    <n v="1"/>
    <n v="13"/>
    <n v="27"/>
    <n v="2"/>
  </r>
  <r>
    <x v="11"/>
    <x v="9"/>
    <x v="1"/>
    <m/>
    <n v="310"/>
    <n v="57"/>
    <n v="4"/>
    <n v="3"/>
    <n v="5"/>
    <n v="0"/>
  </r>
  <r>
    <x v="11"/>
    <x v="11"/>
    <x v="2"/>
    <m/>
    <n v="390"/>
    <n v="25"/>
    <n v="0"/>
    <n v="3"/>
    <n v="4"/>
    <n v="0"/>
  </r>
  <r>
    <x v="11"/>
    <x v="11"/>
    <x v="1"/>
    <m/>
    <n v="310"/>
    <n v="56"/>
    <n v="4"/>
    <n v="19"/>
    <n v="30"/>
    <n v="0"/>
  </r>
  <r>
    <x v="11"/>
    <x v="8"/>
    <x v="2"/>
    <m/>
    <n v="490"/>
    <n v="28"/>
    <n v="0"/>
    <n v="2"/>
    <n v="5"/>
    <n v="0"/>
  </r>
  <r>
    <x v="11"/>
    <x v="8"/>
    <x v="1"/>
    <m/>
    <n v="240"/>
    <n v="55"/>
    <n v="3"/>
    <n v="6"/>
    <n v="9"/>
    <n v="0"/>
  </r>
  <r>
    <x v="11"/>
    <x v="8"/>
    <x v="0"/>
    <m/>
    <n v="230"/>
    <n v="30"/>
    <n v="2"/>
    <n v="15"/>
    <n v="26"/>
    <n v="0"/>
  </r>
  <r>
    <x v="11"/>
    <x v="10"/>
    <x v="2"/>
    <m/>
    <n v="140"/>
    <n v="23"/>
    <n v="4"/>
    <n v="1"/>
    <n v="0"/>
    <n v="0"/>
  </r>
  <r>
    <x v="11"/>
    <x v="9"/>
    <x v="2"/>
    <m/>
    <n v="290"/>
    <n v="38"/>
    <n v="1"/>
    <n v="2"/>
    <n v="1"/>
    <n v="0"/>
  </r>
  <r>
    <x v="11"/>
    <x v="10"/>
    <x v="0"/>
    <m/>
    <n v="110"/>
    <n v="10"/>
    <n v="1"/>
    <n v="1"/>
    <n v="0"/>
    <n v="0"/>
  </r>
  <r>
    <x v="12"/>
    <x v="1"/>
    <x v="1"/>
    <m/>
    <n v="220"/>
    <n v="26"/>
    <n v="3"/>
    <n v="7"/>
    <n v="16"/>
    <n v="0"/>
  </r>
  <r>
    <x v="12"/>
    <x v="1"/>
    <x v="0"/>
    <m/>
    <n v="240"/>
    <n v="55"/>
    <n v="2"/>
    <n v="21"/>
    <n v="52"/>
    <n v="2"/>
  </r>
  <r>
    <x v="12"/>
    <x v="1"/>
    <x v="2"/>
    <m/>
    <n v="230"/>
    <n v="36"/>
    <n v="4"/>
    <n v="13"/>
    <n v="15"/>
    <n v="0"/>
  </r>
  <r>
    <x v="12"/>
    <x v="15"/>
    <x v="2"/>
    <m/>
    <n v="270"/>
    <n v="51"/>
    <n v="5"/>
    <n v="5"/>
    <n v="24"/>
    <n v="1"/>
  </r>
  <r>
    <x v="12"/>
    <x v="15"/>
    <x v="1"/>
    <m/>
    <n v="400"/>
    <n v="58"/>
    <n v="9"/>
    <n v="23"/>
    <n v="81"/>
    <n v="2"/>
  </r>
  <r>
    <x v="12"/>
    <x v="5"/>
    <x v="1"/>
    <m/>
    <n v="390"/>
    <n v="50"/>
    <n v="3"/>
    <n v="20"/>
    <n v="63"/>
    <n v="1"/>
  </r>
  <r>
    <x v="12"/>
    <x v="5"/>
    <x v="1"/>
    <m/>
    <n v="420"/>
    <n v="63"/>
    <n v="8"/>
    <n v="20"/>
    <n v="65"/>
    <n v="0"/>
  </r>
  <r>
    <x v="12"/>
    <x v="14"/>
    <x v="2"/>
    <m/>
    <n v="410"/>
    <n v="67"/>
    <n v="6"/>
    <n v="15"/>
    <n v="72"/>
    <n v="7"/>
  </r>
  <r>
    <x v="12"/>
    <x v="5"/>
    <x v="0"/>
    <m/>
    <n v="80"/>
    <n v="7"/>
    <n v="0"/>
    <n v="1"/>
    <n v="3"/>
    <n v="0"/>
  </r>
  <r>
    <x v="12"/>
    <x v="15"/>
    <x v="0"/>
    <m/>
    <n v="110"/>
    <n v="9"/>
    <n v="1"/>
    <n v="0"/>
    <n v="0"/>
    <n v="0"/>
  </r>
  <r>
    <x v="12"/>
    <x v="14"/>
    <x v="1"/>
    <m/>
    <n v="210"/>
    <n v="43"/>
    <n v="7"/>
    <n v="5"/>
    <n v="32"/>
    <n v="4"/>
  </r>
  <r>
    <x v="12"/>
    <x v="14"/>
    <x v="0"/>
    <m/>
    <n v="180"/>
    <n v="28"/>
    <n v="8"/>
    <n v="5"/>
    <n v="22"/>
    <n v="0"/>
  </r>
  <r>
    <x v="12"/>
    <x v="0"/>
    <x v="1"/>
    <m/>
    <n v="114"/>
    <n v="39"/>
    <n v="4"/>
    <n v="10"/>
    <n v="3"/>
    <n v="0"/>
  </r>
  <r>
    <x v="12"/>
    <x v="0"/>
    <x v="2"/>
    <m/>
    <n v="101"/>
    <n v="17"/>
    <n v="2"/>
    <n v="7"/>
    <n v="4"/>
    <n v="0"/>
  </r>
  <r>
    <x v="12"/>
    <x v="18"/>
    <x v="0"/>
    <m/>
    <n v="119"/>
    <n v="22"/>
    <n v="1"/>
    <n v="2"/>
    <n v="0"/>
    <n v="0"/>
  </r>
  <r>
    <x v="12"/>
    <x v="18"/>
    <x v="2"/>
    <m/>
    <n v="203"/>
    <n v="27"/>
    <n v="3"/>
    <n v="6"/>
    <n v="1"/>
    <n v="0"/>
  </r>
  <r>
    <x v="12"/>
    <x v="18"/>
    <x v="1"/>
    <m/>
    <n v="124"/>
    <n v="17"/>
    <n v="2"/>
    <n v="4"/>
    <n v="2"/>
    <n v="0"/>
  </r>
  <r>
    <x v="12"/>
    <x v="9"/>
    <x v="0"/>
    <m/>
    <n v="164"/>
    <n v="29"/>
    <n v="1"/>
    <n v="30"/>
    <n v="22"/>
    <n v="0"/>
  </r>
  <r>
    <x v="12"/>
    <x v="9"/>
    <x v="2"/>
    <m/>
    <n v="147"/>
    <n v="17"/>
    <n v="2"/>
    <n v="2"/>
    <n v="1"/>
    <n v="0"/>
  </r>
  <r>
    <x v="12"/>
    <x v="9"/>
    <x v="1"/>
    <m/>
    <n v="171"/>
    <n v="16"/>
    <n v="0"/>
    <n v="3"/>
    <n v="1"/>
    <n v="0"/>
  </r>
  <r>
    <x v="12"/>
    <x v="0"/>
    <x v="0"/>
    <m/>
    <n v="124"/>
    <n v="21"/>
    <n v="4"/>
    <n v="14"/>
    <n v="7"/>
    <n v="0"/>
  </r>
  <r>
    <x v="13"/>
    <x v="16"/>
    <x v="2"/>
    <m/>
    <n v="251"/>
    <n v="34"/>
    <n v="2"/>
    <n v="14"/>
    <n v="19"/>
    <n v="2"/>
  </r>
  <r>
    <x v="13"/>
    <x v="17"/>
    <x v="2"/>
    <m/>
    <n v="143"/>
    <n v="17"/>
    <n v="3"/>
    <n v="7"/>
    <n v="2"/>
    <n v="0"/>
  </r>
  <r>
    <x v="13"/>
    <x v="17"/>
    <x v="0"/>
    <m/>
    <n v="192"/>
    <n v="42"/>
    <n v="1"/>
    <n v="28"/>
    <n v="44"/>
    <n v="4"/>
  </r>
  <r>
    <x v="13"/>
    <x v="17"/>
    <x v="1"/>
    <m/>
    <n v="207"/>
    <n v="26"/>
    <n v="1"/>
    <n v="6"/>
    <n v="25"/>
    <n v="2"/>
  </r>
  <r>
    <x v="13"/>
    <x v="16"/>
    <x v="1"/>
    <m/>
    <n v="222"/>
    <n v="27"/>
    <n v="0"/>
    <n v="10"/>
    <n v="5"/>
    <n v="0"/>
  </r>
  <r>
    <x v="13"/>
    <x v="16"/>
    <x v="1"/>
    <m/>
    <n v="157"/>
    <n v="53"/>
    <n v="3"/>
    <n v="8"/>
    <n v="3"/>
    <n v="0"/>
  </r>
  <r>
    <x v="13"/>
    <x v="2"/>
    <x v="0"/>
    <m/>
    <n v="198"/>
    <n v="51"/>
    <n v="5"/>
    <n v="28"/>
    <n v="34"/>
    <n v="4"/>
  </r>
  <r>
    <x v="13"/>
    <x v="2"/>
    <x v="2"/>
    <m/>
    <n v="207"/>
    <n v="30"/>
    <n v="4"/>
    <n v="7"/>
    <n v="5"/>
    <n v="0"/>
  </r>
  <r>
    <x v="13"/>
    <x v="2"/>
    <x v="1"/>
    <m/>
    <n v="136"/>
    <n v="20"/>
    <n v="1"/>
    <n v="7"/>
    <n v="3"/>
    <n v="0"/>
  </r>
  <r>
    <x v="14"/>
    <x v="12"/>
    <x v="2"/>
    <m/>
    <n v="340"/>
    <n v="30"/>
    <n v="0"/>
    <n v="9"/>
    <n v="8"/>
    <n v="0"/>
  </r>
  <r>
    <x v="14"/>
    <x v="12"/>
    <x v="0"/>
    <m/>
    <n v="300"/>
    <n v="58"/>
    <n v="1"/>
    <n v="6"/>
    <n v="6"/>
    <n v="0"/>
  </r>
  <r>
    <x v="14"/>
    <x v="12"/>
    <x v="1"/>
    <m/>
    <n v="290"/>
    <n v="35"/>
    <n v="4"/>
    <n v="4"/>
    <n v="7"/>
    <n v="0"/>
  </r>
  <r>
    <x v="14"/>
    <x v="13"/>
    <x v="0"/>
    <m/>
    <n v="350"/>
    <n v="23"/>
    <n v="1"/>
    <n v="6"/>
    <n v="3"/>
    <n v="0"/>
  </r>
  <r>
    <x v="14"/>
    <x v="13"/>
    <x v="2"/>
    <m/>
    <n v="390"/>
    <n v="43"/>
    <n v="0"/>
    <n v="19"/>
    <n v="17"/>
    <n v="0"/>
  </r>
  <r>
    <x v="14"/>
    <x v="13"/>
    <x v="1"/>
    <m/>
    <n v="250"/>
    <n v="17"/>
    <n v="1"/>
    <n v="6"/>
    <n v="7"/>
    <n v="0"/>
  </r>
  <r>
    <x v="14"/>
    <x v="4"/>
    <x v="0"/>
    <m/>
    <n v="300"/>
    <n v="55"/>
    <n v="3"/>
    <n v="9"/>
    <n v="21"/>
    <n v="0"/>
  </r>
  <r>
    <x v="14"/>
    <x v="4"/>
    <x v="2"/>
    <m/>
    <n v="250"/>
    <n v="22"/>
    <n v="2"/>
    <n v="8"/>
    <n v="9"/>
    <n v="0"/>
  </r>
  <r>
    <x v="14"/>
    <x v="4"/>
    <x v="1"/>
    <m/>
    <n v="310"/>
    <n v="26"/>
    <n v="2"/>
    <n v="4"/>
    <n v="6"/>
    <n v="0"/>
  </r>
  <r>
    <x v="14"/>
    <x v="3"/>
    <x v="1"/>
    <m/>
    <n v="250"/>
    <n v="25"/>
    <n v="1"/>
    <n v="2"/>
    <n v="4"/>
    <n v="0"/>
  </r>
  <r>
    <x v="14"/>
    <x v="3"/>
    <x v="0"/>
    <m/>
    <n v="250"/>
    <n v="33"/>
    <n v="1"/>
    <n v="1"/>
    <n v="5"/>
    <n v="0"/>
  </r>
  <r>
    <x v="14"/>
    <x v="3"/>
    <x v="2"/>
    <m/>
    <n v="450"/>
    <n v="29"/>
    <n v="0"/>
    <n v="4"/>
    <n v="6"/>
    <n v="0"/>
  </r>
  <r>
    <x v="15"/>
    <x v="7"/>
    <x v="0"/>
    <m/>
    <n v="290"/>
    <n v="50"/>
    <n v="5"/>
    <n v="12"/>
    <n v="45"/>
    <n v="0"/>
  </r>
  <r>
    <x v="15"/>
    <x v="6"/>
    <x v="1"/>
    <m/>
    <n v="350"/>
    <n v="24"/>
    <n v="1"/>
    <n v="7"/>
    <n v="18"/>
    <n v="0"/>
  </r>
  <r>
    <x v="15"/>
    <x v="6"/>
    <x v="2"/>
    <m/>
    <n v="450"/>
    <n v="39"/>
    <n v="2"/>
    <n v="5"/>
    <n v="11"/>
    <n v="0"/>
  </r>
  <r>
    <x v="15"/>
    <x v="6"/>
    <x v="0"/>
    <m/>
    <n v="260"/>
    <n v="52"/>
    <n v="4"/>
    <n v="8"/>
    <n v="23"/>
    <n v="0"/>
  </r>
  <r>
    <x v="15"/>
    <x v="7"/>
    <x v="2"/>
    <m/>
    <n v="430"/>
    <n v="37"/>
    <n v="0"/>
    <n v="5"/>
    <n v="4"/>
    <n v="0"/>
  </r>
  <r>
    <x v="15"/>
    <x v="7"/>
    <x v="1"/>
    <m/>
    <n v="280"/>
    <n v="30"/>
    <n v="1"/>
    <n v="8"/>
    <n v="7"/>
    <n v="0"/>
  </r>
  <r>
    <x v="15"/>
    <x v="8"/>
    <x v="2"/>
    <m/>
    <n v="380"/>
    <n v="23"/>
    <n v="0"/>
    <n v="2"/>
    <n v="3"/>
    <n v="0"/>
  </r>
  <r>
    <x v="15"/>
    <x v="8"/>
    <x v="1"/>
    <m/>
    <n v="300"/>
    <n v="53"/>
    <n v="4"/>
    <n v="11"/>
    <n v="6"/>
    <n v="0"/>
  </r>
  <r>
    <x v="15"/>
    <x v="8"/>
    <x v="0"/>
    <m/>
    <n v="260"/>
    <n v="32"/>
    <n v="1"/>
    <n v="14"/>
    <n v="27"/>
    <n v="0"/>
  </r>
  <r>
    <x v="16"/>
    <x v="12"/>
    <x v="2"/>
    <m/>
    <n v="350"/>
    <n v="50"/>
    <n v="1"/>
    <n v="5"/>
    <n v="9"/>
    <n v="0"/>
  </r>
  <r>
    <x v="16"/>
    <x v="12"/>
    <x v="0"/>
    <m/>
    <n v="330"/>
    <n v="55"/>
    <n v="5"/>
    <n v="6"/>
    <n v="9"/>
    <n v="0"/>
  </r>
  <r>
    <x v="16"/>
    <x v="12"/>
    <x v="1"/>
    <m/>
    <n v="260"/>
    <n v="37"/>
    <n v="5"/>
    <n v="5"/>
    <n v="9"/>
    <n v="0"/>
  </r>
  <r>
    <x v="16"/>
    <x v="13"/>
    <x v="0"/>
    <m/>
    <n v="230"/>
    <n v="14"/>
    <n v="0"/>
    <n v="6"/>
    <n v="4"/>
    <n v="0"/>
  </r>
  <r>
    <x v="16"/>
    <x v="13"/>
    <x v="2"/>
    <m/>
    <n v="380"/>
    <n v="48"/>
    <n v="2"/>
    <n v="14"/>
    <n v="13"/>
    <n v="0"/>
  </r>
  <r>
    <x v="16"/>
    <x v="13"/>
    <x v="1"/>
    <m/>
    <n v="210"/>
    <n v="15"/>
    <n v="4"/>
    <n v="7"/>
    <n v="3"/>
    <n v="0"/>
  </r>
  <r>
    <x v="17"/>
    <x v="15"/>
    <x v="0"/>
    <m/>
    <n v="125"/>
    <n v="22"/>
    <n v="8"/>
    <n v="1"/>
    <n v="0"/>
    <n v="0"/>
  </r>
  <r>
    <x v="17"/>
    <x v="1"/>
    <x v="1"/>
    <m/>
    <n v="185"/>
    <n v="35"/>
    <n v="10"/>
    <n v="23"/>
    <n v="46"/>
    <n v="4"/>
  </r>
  <r>
    <x v="17"/>
    <x v="1"/>
    <x v="0"/>
    <m/>
    <n v="205"/>
    <n v="31"/>
    <n v="5"/>
    <n v="31"/>
    <n v="61"/>
    <n v="9"/>
  </r>
  <r>
    <x v="17"/>
    <x v="1"/>
    <x v="2"/>
    <m/>
    <n v="165"/>
    <n v="16"/>
    <n v="5"/>
    <n v="20"/>
    <n v="36"/>
    <n v="5"/>
  </r>
  <r>
    <x v="17"/>
    <x v="9"/>
    <x v="1"/>
    <m/>
    <n v="135"/>
    <n v="21"/>
    <n v="0"/>
    <n v="8"/>
    <n v="7"/>
    <n v="0"/>
  </r>
  <r>
    <x v="17"/>
    <x v="9"/>
    <x v="1"/>
    <m/>
    <n v="138"/>
    <n v="27"/>
    <n v="3"/>
    <n v="4"/>
    <n v="0"/>
    <n v="0"/>
  </r>
  <r>
    <x v="17"/>
    <x v="5"/>
    <x v="0"/>
    <m/>
    <n v="59"/>
    <n v="16"/>
    <n v="3"/>
    <n v="0"/>
    <n v="1"/>
    <n v="0"/>
  </r>
  <r>
    <x v="17"/>
    <x v="5"/>
    <x v="1"/>
    <m/>
    <n v="189"/>
    <n v="46"/>
    <n v="10"/>
    <n v="8"/>
    <n v="6"/>
    <n v="4"/>
  </r>
  <r>
    <x v="17"/>
    <x v="9"/>
    <x v="1"/>
    <m/>
    <n v="119"/>
    <n v="26"/>
    <n v="0"/>
    <n v="15"/>
    <n v="25"/>
    <n v="0"/>
  </r>
  <r>
    <x v="17"/>
    <x v="5"/>
    <x v="1"/>
    <m/>
    <n v="165"/>
    <n v="39"/>
    <n v="10"/>
    <n v="6"/>
    <n v="3"/>
    <n v="2"/>
  </r>
  <r>
    <x v="17"/>
    <x v="15"/>
    <x v="2"/>
    <m/>
    <n v="164"/>
    <n v="33"/>
    <n v="24"/>
    <n v="22"/>
    <n v="4"/>
    <n v="4"/>
  </r>
  <r>
    <x v="17"/>
    <x v="15"/>
    <x v="1"/>
    <m/>
    <n v="279"/>
    <n v="65"/>
    <n v="16"/>
    <n v="17"/>
    <n v="38"/>
    <n v="9"/>
  </r>
  <r>
    <x v="18"/>
    <x v="13"/>
    <x v="1"/>
    <m/>
    <n v="179"/>
    <n v="28"/>
    <n v="0"/>
    <n v="5"/>
    <n v="1"/>
    <n v="2"/>
  </r>
  <r>
    <x v="18"/>
    <x v="13"/>
    <x v="2"/>
    <m/>
    <n v="151"/>
    <n v="18"/>
    <n v="7"/>
    <n v="20"/>
    <n v="5"/>
    <n v="3"/>
  </r>
  <r>
    <x v="18"/>
    <x v="13"/>
    <x v="1"/>
    <m/>
    <n v="78"/>
    <n v="18"/>
    <n v="5"/>
    <n v="2"/>
    <n v="1"/>
    <n v="0"/>
  </r>
  <r>
    <x v="19"/>
    <x v="12"/>
    <x v="0"/>
    <m/>
    <n v="184"/>
    <n v="27"/>
    <n v="5"/>
    <n v="12"/>
    <n v="16"/>
    <n v="3"/>
  </r>
  <r>
    <x v="19"/>
    <x v="12"/>
    <x v="1"/>
    <m/>
    <n v="249"/>
    <n v="76"/>
    <n v="7"/>
    <n v="7"/>
    <n v="21"/>
    <n v="0"/>
  </r>
  <r>
    <x v="19"/>
    <x v="12"/>
    <x v="1"/>
    <m/>
    <n v="229"/>
    <n v="72"/>
    <n v="14"/>
    <n v="7"/>
    <n v="21"/>
    <n v="0"/>
  </r>
  <r>
    <x v="19"/>
    <x v="12"/>
    <x v="1"/>
    <m/>
    <n v="194"/>
    <n v="36"/>
    <n v="7"/>
    <n v="7"/>
    <n v="21"/>
    <n v="0"/>
  </r>
  <r>
    <x v="20"/>
    <x v="17"/>
    <x v="1"/>
    <m/>
    <n v="153"/>
    <n v="40"/>
    <n v="4"/>
    <n v="25"/>
    <n v="30"/>
    <n v="2"/>
  </r>
  <r>
    <x v="20"/>
    <x v="17"/>
    <x v="1"/>
    <m/>
    <n v="157"/>
    <n v="24"/>
    <n v="5"/>
    <n v="36"/>
    <n v="28"/>
    <n v="10"/>
  </r>
  <r>
    <x v="20"/>
    <x v="17"/>
    <x v="1"/>
    <m/>
    <n v="167"/>
    <n v="57"/>
    <n v="4"/>
    <n v="55"/>
    <n v="37"/>
    <n v="15"/>
  </r>
  <r>
    <x v="20"/>
    <x v="16"/>
    <x v="1"/>
    <m/>
    <n v="191"/>
    <n v="32"/>
    <n v="5"/>
    <n v="5"/>
    <n v="0"/>
    <n v="0"/>
  </r>
  <r>
    <x v="20"/>
    <x v="16"/>
    <x v="2"/>
    <m/>
    <n v="93"/>
    <n v="23"/>
    <n v="7"/>
    <n v="9"/>
    <n v="15"/>
    <n v="0"/>
  </r>
  <r>
    <x v="20"/>
    <x v="16"/>
    <x v="1"/>
    <m/>
    <n v="181"/>
    <n v="45"/>
    <n v="4"/>
    <n v="3"/>
    <n v="5"/>
    <n v="0"/>
  </r>
  <r>
    <x v="20"/>
    <x v="8"/>
    <x v="1"/>
    <m/>
    <n v="134"/>
    <n v="23"/>
    <n v="0"/>
    <n v="13"/>
    <n v="8"/>
    <n v="0"/>
  </r>
  <r>
    <x v="20"/>
    <x v="8"/>
    <x v="0"/>
    <m/>
    <n v="130"/>
    <n v="30"/>
    <n v="2"/>
    <n v="13"/>
    <n v="6"/>
    <n v="0"/>
  </r>
  <r>
    <x v="20"/>
    <x v="8"/>
    <x v="1"/>
    <m/>
    <n v="192"/>
    <n v="30"/>
    <n v="4"/>
    <n v="18"/>
    <n v="34"/>
    <n v="0"/>
  </r>
  <r>
    <x v="21"/>
    <x v="18"/>
    <x v="0"/>
    <m/>
    <n v="175"/>
    <n v="27"/>
    <n v="11"/>
    <n v="2"/>
    <n v="4"/>
    <n v="0"/>
  </r>
  <r>
    <x v="21"/>
    <x v="10"/>
    <x v="1"/>
    <m/>
    <n v="89"/>
    <n v="10"/>
    <n v="3"/>
    <n v="10"/>
    <n v="21"/>
    <n v="5"/>
  </r>
  <r>
    <x v="21"/>
    <x v="6"/>
    <x v="2"/>
    <m/>
    <n v="376"/>
    <n v="43"/>
    <n v="2"/>
    <n v="25"/>
    <n v="14"/>
    <n v="2"/>
  </r>
  <r>
    <x v="21"/>
    <x v="6"/>
    <x v="1"/>
    <m/>
    <n v="192"/>
    <n v="16"/>
    <n v="4"/>
    <n v="19"/>
    <n v="8"/>
    <n v="0"/>
  </r>
  <r>
    <x v="21"/>
    <x v="6"/>
    <x v="3"/>
    <s v="Parque"/>
    <n v="157"/>
    <n v="18"/>
    <n v="6"/>
    <n v="3"/>
    <n v="1"/>
    <n v="0"/>
  </r>
  <r>
    <x v="21"/>
    <x v="10"/>
    <x v="1"/>
    <m/>
    <n v="115"/>
    <n v="33"/>
    <n v="3"/>
    <n v="16"/>
    <n v="24"/>
    <n v="5"/>
  </r>
  <r>
    <x v="21"/>
    <x v="10"/>
    <x v="1"/>
    <m/>
    <n v="143"/>
    <n v="99"/>
    <n v="43"/>
    <n v="10"/>
    <n v="13"/>
    <n v="4"/>
  </r>
  <r>
    <x v="21"/>
    <x v="11"/>
    <x v="2"/>
    <m/>
    <n v="126"/>
    <n v="44"/>
    <n v="3"/>
    <n v="13"/>
    <n v="8"/>
    <n v="0"/>
  </r>
  <r>
    <x v="21"/>
    <x v="11"/>
    <x v="0"/>
    <m/>
    <n v="93"/>
    <n v="11"/>
    <n v="1"/>
    <n v="4"/>
    <n v="2"/>
    <n v="0"/>
  </r>
  <r>
    <x v="21"/>
    <x v="11"/>
    <x v="1"/>
    <m/>
    <n v="83"/>
    <n v="16"/>
    <n v="2"/>
    <n v="9"/>
    <n v="2"/>
    <n v="0"/>
  </r>
  <r>
    <x v="21"/>
    <x v="18"/>
    <x v="1"/>
    <m/>
    <n v="209"/>
    <n v="23"/>
    <n v="8"/>
    <n v="14"/>
    <n v="6"/>
    <n v="0"/>
  </r>
  <r>
    <x v="21"/>
    <x v="18"/>
    <x v="2"/>
    <m/>
    <n v="257"/>
    <n v="52"/>
    <n v="6"/>
    <n v="9"/>
    <n v="12"/>
    <n v="3"/>
  </r>
  <r>
    <x v="22"/>
    <x v="3"/>
    <x v="2"/>
    <m/>
    <n v="191"/>
    <n v="37"/>
    <n v="23"/>
    <n v="10"/>
    <n v="14"/>
    <n v="4"/>
  </r>
  <r>
    <x v="22"/>
    <x v="3"/>
    <x v="1"/>
    <m/>
    <n v="195"/>
    <n v="43"/>
    <n v="8"/>
    <n v="11"/>
    <n v="9"/>
    <n v="13"/>
  </r>
  <r>
    <x v="22"/>
    <x v="3"/>
    <x v="1"/>
    <m/>
    <n v="174"/>
    <n v="44"/>
    <n v="3"/>
    <n v="11"/>
    <n v="7"/>
    <n v="3"/>
  </r>
  <r>
    <x v="22"/>
    <x v="15"/>
    <x v="1"/>
    <m/>
    <n v="199"/>
    <n v="44"/>
    <n v="4"/>
    <n v="4"/>
    <n v="7"/>
    <n v="3"/>
  </r>
  <r>
    <x v="22"/>
    <x v="15"/>
    <x v="1"/>
    <m/>
    <n v="117"/>
    <n v="19"/>
    <n v="9"/>
    <n v="4"/>
    <n v="7"/>
    <n v="4"/>
  </r>
  <r>
    <x v="22"/>
    <x v="15"/>
    <x v="0"/>
    <m/>
    <n v="99"/>
    <n v="13"/>
    <n v="0"/>
    <n v="0"/>
    <n v="0"/>
    <n v="0"/>
  </r>
  <r>
    <x v="23"/>
    <x v="9"/>
    <x v="0"/>
    <m/>
    <n v="212"/>
    <n v="56"/>
    <n v="10"/>
    <n v="43"/>
    <n v="46"/>
    <n v="10"/>
  </r>
  <r>
    <x v="23"/>
    <x v="9"/>
    <x v="1"/>
    <m/>
    <n v="150"/>
    <n v="44"/>
    <n v="8"/>
    <n v="6"/>
    <n v="11"/>
    <n v="0"/>
  </r>
  <r>
    <x v="23"/>
    <x v="9"/>
    <x v="2"/>
    <m/>
    <n v="85"/>
    <n v="10"/>
    <n v="14"/>
    <n v="2"/>
    <n v="5"/>
    <n v="0"/>
  </r>
  <r>
    <x v="23"/>
    <x v="16"/>
    <x v="1"/>
    <m/>
    <n v="67"/>
    <n v="16"/>
    <n v="-10"/>
    <n v="10"/>
    <n v="5"/>
    <n v="0"/>
  </r>
  <r>
    <x v="23"/>
    <x v="16"/>
    <x v="2"/>
    <m/>
    <n v="95"/>
    <n v="31"/>
    <n v="7"/>
    <n v="22"/>
    <n v="8"/>
    <n v="5"/>
  </r>
  <r>
    <x v="23"/>
    <x v="16"/>
    <x v="1"/>
    <m/>
    <n v="57"/>
    <n v="22"/>
    <n v="5"/>
    <n v="15"/>
    <n v="7"/>
    <n v="0"/>
  </r>
  <r>
    <x v="24"/>
    <x v="7"/>
    <x v="0"/>
    <m/>
    <n v="182"/>
    <n v="62"/>
    <n v="9"/>
    <n v="13"/>
    <n v="64"/>
    <n v="1"/>
  </r>
  <r>
    <x v="24"/>
    <x v="11"/>
    <x v="2"/>
    <m/>
    <n v="244"/>
    <n v="31"/>
    <n v="0"/>
    <n v="14"/>
    <n v="8"/>
    <n v="0"/>
  </r>
  <r>
    <x v="24"/>
    <x v="11"/>
    <x v="0"/>
    <m/>
    <n v="257"/>
    <n v="52"/>
    <n v="6"/>
    <n v="16"/>
    <n v="22"/>
    <n v="6"/>
  </r>
  <r>
    <x v="24"/>
    <x v="11"/>
    <x v="1"/>
    <m/>
    <n v="98"/>
    <n v="26"/>
    <n v="7"/>
    <n v="11"/>
    <n v="19"/>
    <n v="0"/>
  </r>
  <r>
    <x v="24"/>
    <x v="7"/>
    <x v="1"/>
    <m/>
    <n v="273"/>
    <n v="64"/>
    <n v="16"/>
    <n v="75"/>
    <n v="12"/>
    <n v="1"/>
  </r>
  <r>
    <x v="24"/>
    <x v="7"/>
    <x v="2"/>
    <m/>
    <n v="130"/>
    <n v="24"/>
    <n v="1"/>
    <n v="6"/>
    <n v="12"/>
    <n v="0"/>
  </r>
  <r>
    <x v="24"/>
    <x v="14"/>
    <x v="1"/>
    <m/>
    <n v="239"/>
    <n v="78"/>
    <n v="3"/>
    <n v="14"/>
    <n v="45"/>
    <n v="0"/>
  </r>
  <r>
    <x v="24"/>
    <x v="14"/>
    <x v="1"/>
    <m/>
    <n v="193"/>
    <n v="28"/>
    <n v="9"/>
    <n v="7"/>
    <n v="12"/>
    <n v="0"/>
  </r>
  <r>
    <x v="24"/>
    <x v="14"/>
    <x v="1"/>
    <m/>
    <n v="205"/>
    <n v="39"/>
    <n v="6"/>
    <n v="47"/>
    <n v="72"/>
    <n v="8"/>
  </r>
  <r>
    <x v="24"/>
    <x v="2"/>
    <x v="2"/>
    <m/>
    <n v="105"/>
    <n v="14"/>
    <n v="7"/>
    <n v="34"/>
    <n v="12"/>
    <n v="9"/>
  </r>
  <r>
    <x v="24"/>
    <x v="2"/>
    <x v="1"/>
    <m/>
    <n v="175"/>
    <n v="35"/>
    <n v="12"/>
    <n v="11"/>
    <n v="8"/>
    <n v="0"/>
  </r>
  <r>
    <x v="24"/>
    <x v="2"/>
    <x v="1"/>
    <m/>
    <n v="169"/>
    <n v="26"/>
    <n v="15"/>
    <n v="8"/>
    <n v="3"/>
    <n v="0"/>
  </r>
  <r>
    <x v="25"/>
    <x v="4"/>
    <x v="3"/>
    <s v="Parque"/>
    <n v="199"/>
    <n v="44"/>
    <n v="9"/>
    <n v="31"/>
    <n v="49"/>
    <n v="2"/>
  </r>
  <r>
    <x v="25"/>
    <x v="4"/>
    <x v="1"/>
    <m/>
    <n v="163"/>
    <n v="36"/>
    <n v="7"/>
    <n v="9"/>
    <n v="18"/>
    <n v="0"/>
  </r>
  <r>
    <x v="25"/>
    <x v="4"/>
    <x v="2"/>
    <m/>
    <n v="241"/>
    <n v="19"/>
    <n v="5"/>
    <n v="9"/>
    <n v="20"/>
    <n v="0"/>
  </r>
  <r>
    <x v="25"/>
    <x v="0"/>
    <x v="1"/>
    <m/>
    <n v="201"/>
    <n v="33"/>
    <n v="12"/>
    <n v="21"/>
    <n v="41"/>
    <n v="2"/>
  </r>
  <r>
    <x v="25"/>
    <x v="0"/>
    <x v="1"/>
    <m/>
    <n v="264"/>
    <n v="77"/>
    <n v="20"/>
    <n v="28"/>
    <n v="39"/>
    <n v="4"/>
  </r>
  <r>
    <x v="25"/>
    <x v="5"/>
    <x v="0"/>
    <m/>
    <n v="45"/>
    <n v="12"/>
    <n v="0"/>
    <n v="2"/>
    <n v="1"/>
    <n v="0"/>
  </r>
  <r>
    <x v="25"/>
    <x v="5"/>
    <x v="1"/>
    <m/>
    <n v="461"/>
    <n v="98"/>
    <n v="0"/>
    <n v="28"/>
    <n v="36"/>
    <n v="8"/>
  </r>
  <r>
    <x v="25"/>
    <x v="5"/>
    <x v="1"/>
    <m/>
    <n v="172"/>
    <n v="22"/>
    <n v="0"/>
    <n v="5"/>
    <n v="5"/>
    <n v="0"/>
  </r>
  <r>
    <x v="25"/>
    <x v="10"/>
    <x v="0"/>
    <m/>
    <n v="204"/>
    <n v="56"/>
    <n v="11"/>
    <n v="80"/>
    <n v="52"/>
    <n v="32"/>
  </r>
  <r>
    <x v="25"/>
    <x v="10"/>
    <x v="2"/>
    <m/>
    <n v="104"/>
    <n v="37"/>
    <n v="7"/>
    <n v="10"/>
    <n v="17"/>
    <n v="2"/>
  </r>
  <r>
    <x v="25"/>
    <x v="10"/>
    <x v="1"/>
    <m/>
    <n v="98"/>
    <n v="18"/>
    <n v="0"/>
    <n v="0"/>
    <n v="0"/>
    <n v="0"/>
  </r>
  <r>
    <x v="25"/>
    <x v="0"/>
    <x v="1"/>
    <m/>
    <n v="278"/>
    <n v="75"/>
    <n v="12"/>
    <n v="25"/>
    <n v="41"/>
    <n v="1"/>
  </r>
  <r>
    <x v="26"/>
    <x v="13"/>
    <x v="1"/>
    <m/>
    <n v="129"/>
    <n v="24"/>
    <n v="0"/>
    <n v="22"/>
    <n v="13"/>
    <n v="0"/>
  </r>
  <r>
    <x v="26"/>
    <x v="13"/>
    <x v="2"/>
    <m/>
    <n v="124"/>
    <n v="22"/>
    <n v="5"/>
    <n v="28"/>
    <n v="31"/>
    <n v="1"/>
  </r>
  <r>
    <x v="26"/>
    <x v="13"/>
    <x v="1"/>
    <m/>
    <n v="190"/>
    <n v="39"/>
    <n v="1"/>
    <n v="26"/>
    <n v="1"/>
    <n v="0"/>
  </r>
  <r>
    <x v="26"/>
    <x v="17"/>
    <x v="1"/>
    <m/>
    <n v="178"/>
    <n v="35"/>
    <n v="5"/>
    <n v="11"/>
    <n v="3"/>
    <n v="2"/>
  </r>
  <r>
    <x v="26"/>
    <x v="17"/>
    <x v="1"/>
    <m/>
    <n v="126"/>
    <n v="27"/>
    <n v="3"/>
    <n v="11"/>
    <n v="44"/>
    <n v="7"/>
  </r>
  <r>
    <x v="26"/>
    <x v="17"/>
    <x v="1"/>
    <m/>
    <n v="193"/>
    <n v="37"/>
    <n v="8"/>
    <n v="44"/>
    <n v="20"/>
    <n v="3"/>
  </r>
  <r>
    <x v="26"/>
    <x v="12"/>
    <x v="1"/>
    <m/>
    <n v="199"/>
    <n v="37"/>
    <n v="29"/>
    <n v="76"/>
    <n v="15"/>
    <n v="68"/>
  </r>
  <r>
    <x v="26"/>
    <x v="12"/>
    <x v="1"/>
    <m/>
    <n v="276"/>
    <n v="89"/>
    <n v="10"/>
    <n v="58"/>
    <n v="114"/>
    <n v="31"/>
  </r>
  <r>
    <x v="26"/>
    <x v="12"/>
    <x v="1"/>
    <m/>
    <n v="219"/>
    <n v="82"/>
    <n v="10"/>
    <n v="38"/>
    <n v="37"/>
    <n v="5"/>
  </r>
  <r>
    <x v="27"/>
    <x v="8"/>
    <x v="3"/>
    <s v="Parque"/>
    <n v="216"/>
    <n v="36"/>
    <n v="1"/>
    <n v="24"/>
    <n v="19"/>
    <n v="2"/>
  </r>
  <r>
    <x v="27"/>
    <x v="8"/>
    <x v="0"/>
    <m/>
    <n v="337"/>
    <n v="62"/>
    <n v="4"/>
    <n v="80"/>
    <n v="44"/>
    <n v="1"/>
  </r>
  <r>
    <x v="27"/>
    <x v="8"/>
    <x v="1"/>
    <m/>
    <n v="294"/>
    <n v="65"/>
    <n v="4"/>
    <n v="61"/>
    <n v="54"/>
    <n v="7"/>
  </r>
  <r>
    <x v="28"/>
    <x v="16"/>
    <x v="2"/>
    <m/>
    <n v="188"/>
    <n v="28"/>
    <n v="6"/>
    <n v="45"/>
    <n v="13"/>
    <n v="6"/>
  </r>
  <r>
    <x v="28"/>
    <x v="12"/>
    <x v="1"/>
    <m/>
    <n v="191"/>
    <n v="29"/>
    <n v="8"/>
    <n v="3"/>
    <n v="5"/>
    <n v="0"/>
  </r>
  <r>
    <x v="28"/>
    <x v="12"/>
    <x v="0"/>
    <m/>
    <n v="198"/>
    <n v="23"/>
    <n v="9"/>
    <n v="7"/>
    <n v="4"/>
    <n v="0"/>
  </r>
  <r>
    <x v="28"/>
    <x v="12"/>
    <x v="1"/>
    <m/>
    <n v="199"/>
    <n v="27"/>
    <n v="8"/>
    <n v="8"/>
    <n v="5"/>
    <n v="2"/>
  </r>
  <r>
    <x v="28"/>
    <x v="16"/>
    <x v="1"/>
    <m/>
    <n v="206"/>
    <n v="27"/>
    <n v="10"/>
    <n v="12"/>
    <n v="3"/>
    <n v="0"/>
  </r>
  <r>
    <x v="28"/>
    <x v="16"/>
    <x v="1"/>
    <m/>
    <n v="227"/>
    <n v="52"/>
    <n v="7"/>
    <n v="9"/>
    <n v="12"/>
    <n v="0"/>
  </r>
  <r>
    <x v="29"/>
    <x v="5"/>
    <x v="0"/>
    <m/>
    <n v="18"/>
    <n v="5"/>
    <n v="1"/>
    <n v="0"/>
    <n v="2"/>
    <n v="0"/>
  </r>
  <r>
    <x v="29"/>
    <x v="5"/>
    <x v="1"/>
    <m/>
    <n v="197"/>
    <n v="45"/>
    <n v="51"/>
    <n v="21"/>
    <n v="22"/>
    <n v="3"/>
  </r>
  <r>
    <x v="29"/>
    <x v="17"/>
    <x v="1"/>
    <m/>
    <n v="161"/>
    <n v="52"/>
    <n v="5"/>
    <n v="19"/>
    <n v="35"/>
    <n v="2"/>
  </r>
  <r>
    <x v="29"/>
    <x v="17"/>
    <x v="1"/>
    <m/>
    <n v="220"/>
    <n v="41"/>
    <n v="7"/>
    <n v="16"/>
    <n v="12"/>
    <n v="0"/>
  </r>
  <r>
    <x v="29"/>
    <x v="17"/>
    <x v="1"/>
    <m/>
    <n v="230"/>
    <n v="56"/>
    <n v="4"/>
    <n v="66"/>
    <n v="68"/>
    <n v="5"/>
  </r>
  <r>
    <x v="29"/>
    <x v="17"/>
    <x v="1"/>
    <m/>
    <n v="161"/>
    <n v="52"/>
    <n v="5"/>
    <n v="19"/>
    <n v="35"/>
    <n v="2"/>
  </r>
  <r>
    <x v="29"/>
    <x v="2"/>
    <x v="2"/>
    <m/>
    <n v="229"/>
    <n v="52"/>
    <n v="9"/>
    <n v="12"/>
    <n v="16"/>
    <n v="0"/>
  </r>
  <r>
    <x v="29"/>
    <x v="2"/>
    <x v="1"/>
    <m/>
    <n v="92"/>
    <n v="35"/>
    <n v="4"/>
    <n v="25"/>
    <n v="11"/>
    <n v="2"/>
  </r>
  <r>
    <x v="29"/>
    <x v="2"/>
    <x v="1"/>
    <m/>
    <n v="139"/>
    <n v="25"/>
    <n v="3"/>
    <n v="12"/>
    <n v="3"/>
    <n v="0"/>
  </r>
  <r>
    <x v="30"/>
    <x v="10"/>
    <x v="1"/>
    <m/>
    <n v="410"/>
    <n v="78"/>
    <n v="9"/>
    <n v="18"/>
    <n v="13"/>
    <n v="1"/>
  </r>
  <r>
    <x v="30"/>
    <x v="10"/>
    <x v="1"/>
    <m/>
    <n v="373"/>
    <n v="96"/>
    <n v="21"/>
    <n v="22"/>
    <n v="17"/>
    <n v="2"/>
  </r>
  <r>
    <x v="30"/>
    <x v="10"/>
    <x v="1"/>
    <m/>
    <n v="265"/>
    <n v="75"/>
    <n v="20"/>
    <n v="20"/>
    <n v="21"/>
    <n v="1"/>
  </r>
  <r>
    <x v="30"/>
    <x v="11"/>
    <x v="0"/>
    <m/>
    <n v="98"/>
    <n v="23"/>
    <n v="0"/>
    <n v="5"/>
    <n v="4"/>
    <n v="0"/>
  </r>
  <r>
    <x v="30"/>
    <x v="11"/>
    <x v="1"/>
    <m/>
    <n v="210"/>
    <n v="101"/>
    <n v="3"/>
    <n v="16"/>
    <n v="24"/>
    <n v="2"/>
  </r>
  <r>
    <x v="30"/>
    <x v="11"/>
    <x v="2"/>
    <m/>
    <n v="599"/>
    <n v="163"/>
    <n v="0"/>
    <n v="49"/>
    <n v="43"/>
    <n v="6"/>
  </r>
  <r>
    <x v="30"/>
    <x v="18"/>
    <x v="0"/>
    <m/>
    <n v="159"/>
    <n v="28"/>
    <n v="6"/>
    <n v="18"/>
    <n v="16"/>
    <n v="2"/>
  </r>
  <r>
    <x v="30"/>
    <x v="18"/>
    <x v="2"/>
    <m/>
    <n v="75"/>
    <n v="21"/>
    <n v="3"/>
    <n v="7"/>
    <n v="8"/>
    <n v="1"/>
  </r>
  <r>
    <x v="30"/>
    <x v="18"/>
    <x v="1"/>
    <m/>
    <n v="57"/>
    <n v="25"/>
    <n v="4"/>
    <n v="11"/>
    <n v="3"/>
    <n v="2"/>
  </r>
  <r>
    <x v="30"/>
    <x v="3"/>
    <x v="2"/>
    <m/>
    <n v="138"/>
    <n v="24"/>
    <n v="8"/>
    <n v="24"/>
    <n v="3"/>
    <n v="0"/>
  </r>
  <r>
    <x v="30"/>
    <x v="3"/>
    <x v="1"/>
    <m/>
    <n v="74"/>
    <n v="43"/>
    <n v="12"/>
    <n v="4"/>
    <n v="4"/>
    <n v="0"/>
  </r>
  <r>
    <x v="30"/>
    <x v="3"/>
    <x v="1"/>
    <m/>
    <n v="45"/>
    <n v="5"/>
    <n v="11"/>
    <n v="1"/>
    <n v="0"/>
    <n v="0"/>
  </r>
  <r>
    <x v="31"/>
    <x v="1"/>
    <x v="1"/>
    <m/>
    <n v="94"/>
    <n v="40"/>
    <n v="0"/>
    <n v="27"/>
    <n v="8"/>
    <n v="0"/>
  </r>
  <r>
    <x v="31"/>
    <x v="1"/>
    <x v="2"/>
    <m/>
    <n v="178"/>
    <n v="42"/>
    <n v="10"/>
    <n v="35"/>
    <n v="20"/>
    <n v="5"/>
  </r>
  <r>
    <x v="31"/>
    <x v="1"/>
    <x v="0"/>
    <m/>
    <n v="199"/>
    <n v="29"/>
    <n v="11"/>
    <n v="143"/>
    <n v="35"/>
    <n v="10"/>
  </r>
  <r>
    <x v="31"/>
    <x v="0"/>
    <x v="1"/>
    <m/>
    <n v="263"/>
    <n v="94"/>
    <n v="12"/>
    <n v="14"/>
    <n v="44"/>
    <n v="20"/>
  </r>
  <r>
    <x v="31"/>
    <x v="0"/>
    <x v="1"/>
    <m/>
    <n v="120"/>
    <n v="35"/>
    <n v="10"/>
    <n v="24"/>
    <n v="30"/>
    <n v="10"/>
  </r>
  <r>
    <x v="31"/>
    <x v="0"/>
    <x v="1"/>
    <m/>
    <n v="234"/>
    <n v="70"/>
    <n v="11"/>
    <n v="22"/>
    <n v="37"/>
    <n v="10"/>
  </r>
  <r>
    <x v="31"/>
    <x v="4"/>
    <x v="1"/>
    <m/>
    <n v="118"/>
    <n v="14"/>
    <n v="21"/>
    <n v="17"/>
    <n v="22"/>
    <n v="2"/>
  </r>
  <r>
    <x v="31"/>
    <x v="4"/>
    <x v="1"/>
    <m/>
    <n v="104"/>
    <n v="52"/>
    <n v="8"/>
    <n v="9"/>
    <n v="43"/>
    <n v="1"/>
  </r>
  <r>
    <x v="31"/>
    <x v="4"/>
    <x v="1"/>
    <m/>
    <n v="138"/>
    <n v="21"/>
    <n v="8"/>
    <n v="8"/>
    <n v="7"/>
    <n v="1"/>
  </r>
  <r>
    <x v="31"/>
    <x v="5"/>
    <x v="1"/>
    <m/>
    <n v="301"/>
    <n v="166"/>
    <n v="7"/>
    <n v="64"/>
    <n v="78"/>
    <n v="8"/>
  </r>
  <r>
    <x v="31"/>
    <x v="5"/>
    <x v="1"/>
    <m/>
    <n v="63"/>
    <n v="13"/>
    <n v="0"/>
    <n v="10"/>
    <n v="10"/>
    <n v="1"/>
  </r>
  <r>
    <x v="31"/>
    <x v="5"/>
    <x v="1"/>
    <m/>
    <n v="137"/>
    <n v="24"/>
    <n v="3"/>
    <n v="6"/>
    <n v="1"/>
    <n v="0"/>
  </r>
  <r>
    <x v="32"/>
    <x v="12"/>
    <x v="1"/>
    <m/>
    <n v="175"/>
    <n v="39"/>
    <n v="9"/>
    <n v="15"/>
    <n v="9"/>
    <n v="16"/>
  </r>
  <r>
    <x v="32"/>
    <x v="12"/>
    <x v="1"/>
    <m/>
    <n v="150"/>
    <n v="32"/>
    <n v="9"/>
    <n v="34"/>
    <n v="12"/>
    <n v="20"/>
  </r>
  <r>
    <x v="32"/>
    <x v="12"/>
    <x v="1"/>
    <m/>
    <n v="138"/>
    <n v="25"/>
    <n v="9"/>
    <n v="10"/>
    <n v="7"/>
    <n v="11"/>
  </r>
  <r>
    <x v="32"/>
    <x v="13"/>
    <x v="1"/>
    <m/>
    <n v="223"/>
    <n v="29"/>
    <n v="7"/>
    <n v="13"/>
    <n v="11"/>
    <n v="0"/>
  </r>
  <r>
    <x v="32"/>
    <x v="13"/>
    <x v="1"/>
    <m/>
    <n v="141"/>
    <n v="36"/>
    <n v="11"/>
    <n v="30"/>
    <n v="13"/>
    <n v="0"/>
  </r>
  <r>
    <x v="32"/>
    <x v="13"/>
    <x v="1"/>
    <m/>
    <n v="116"/>
    <n v="21"/>
    <n v="11"/>
    <n v="3"/>
    <n v="0"/>
    <n v="0"/>
  </r>
  <r>
    <x v="32"/>
    <x v="18"/>
    <x v="1"/>
    <m/>
    <n v="34"/>
    <n v="15"/>
    <n v="3"/>
    <n v="2"/>
    <n v="11"/>
    <n v="1"/>
  </r>
  <r>
    <x v="32"/>
    <x v="18"/>
    <x v="1"/>
    <m/>
    <n v="156"/>
    <n v="28"/>
    <n v="9"/>
    <n v="2"/>
    <n v="6"/>
    <n v="0"/>
  </r>
  <r>
    <x v="32"/>
    <x v="18"/>
    <x v="2"/>
    <m/>
    <n v="192"/>
    <n v="56"/>
    <n v="5"/>
    <n v="11"/>
    <n v="27"/>
    <n v="4"/>
  </r>
  <r>
    <x v="33"/>
    <x v="8"/>
    <x v="1"/>
    <m/>
    <n v="142"/>
    <n v="35"/>
    <n v="3"/>
    <n v="27"/>
    <n v="28"/>
    <n v="0"/>
  </r>
  <r>
    <x v="33"/>
    <x v="8"/>
    <x v="1"/>
    <m/>
    <n v="205"/>
    <n v="35"/>
    <n v="0"/>
    <n v="42"/>
    <n v="45"/>
    <n v="1"/>
  </r>
  <r>
    <x v="33"/>
    <x v="8"/>
    <x v="1"/>
    <m/>
    <n v="232"/>
    <n v="36"/>
    <n v="6"/>
    <n v="48"/>
    <n v="52"/>
    <n v="2"/>
  </r>
  <r>
    <x v="33"/>
    <x v="14"/>
    <x v="2"/>
    <m/>
    <n v="194"/>
    <n v="44"/>
    <n v="4"/>
    <n v="32"/>
    <n v="54"/>
    <n v="10"/>
  </r>
  <r>
    <x v="33"/>
    <x v="14"/>
    <x v="1"/>
    <m/>
    <n v="194"/>
    <n v="42"/>
    <n v="10"/>
    <n v="19"/>
    <n v="14"/>
    <n v="4"/>
  </r>
  <r>
    <x v="33"/>
    <x v="14"/>
    <x v="0"/>
    <m/>
    <n v="79"/>
    <n v="24"/>
    <n v="8"/>
    <n v="35"/>
    <n v="20"/>
    <n v="9"/>
  </r>
  <r>
    <x v="33"/>
    <x v="16"/>
    <x v="1"/>
    <m/>
    <n v="162"/>
    <n v="65"/>
    <n v="2"/>
    <n v="4"/>
    <n v="7"/>
    <n v="0"/>
  </r>
  <r>
    <x v="33"/>
    <x v="16"/>
    <x v="2"/>
    <m/>
    <n v="289"/>
    <n v="7"/>
    <n v="1"/>
    <n v="13"/>
    <n v="14"/>
    <n v="4"/>
  </r>
  <r>
    <x v="33"/>
    <x v="16"/>
    <x v="1"/>
    <m/>
    <n v="289"/>
    <n v="77"/>
    <n v="0"/>
    <n v="16"/>
    <n v="5"/>
    <n v="0"/>
  </r>
  <r>
    <x v="34"/>
    <x v="12"/>
    <x v="1"/>
    <m/>
    <n v="162"/>
    <n v="41"/>
    <n v="3"/>
    <n v="7"/>
    <n v="9"/>
    <n v="0"/>
  </r>
  <r>
    <x v="34"/>
    <x v="12"/>
    <x v="1"/>
    <m/>
    <n v="200"/>
    <n v="51"/>
    <n v="4"/>
    <n v="14"/>
    <n v="4"/>
    <n v="0"/>
  </r>
  <r>
    <x v="34"/>
    <x v="12"/>
    <x v="0"/>
    <m/>
    <n v="232"/>
    <n v="79"/>
    <n v="6"/>
    <n v="20"/>
    <n v="19"/>
    <n v="0"/>
  </r>
  <r>
    <x v="34"/>
    <x v="0"/>
    <x v="1"/>
    <m/>
    <n v="165"/>
    <n v="39"/>
    <n v="14"/>
    <n v="25"/>
    <n v="36"/>
    <n v="10"/>
  </r>
  <r>
    <x v="34"/>
    <x v="0"/>
    <x v="0"/>
    <m/>
    <n v="191"/>
    <n v="40"/>
    <n v="10"/>
    <n v="20"/>
    <n v="30"/>
    <n v="9"/>
  </r>
  <r>
    <x v="34"/>
    <x v="0"/>
    <x v="1"/>
    <m/>
    <n v="127"/>
    <n v="46"/>
    <n v="14"/>
    <n v="17"/>
    <n v="39"/>
    <n v="8"/>
  </r>
  <r>
    <x v="34"/>
    <x v="18"/>
    <x v="0"/>
    <m/>
    <n v="27"/>
    <n v="7"/>
    <n v="3"/>
    <n v="2"/>
    <n v="4"/>
    <n v="0"/>
  </r>
  <r>
    <x v="34"/>
    <x v="18"/>
    <x v="1"/>
    <m/>
    <n v="33"/>
    <n v="11"/>
    <n v="0"/>
    <n v="3"/>
    <n v="5"/>
    <n v="0"/>
  </r>
  <r>
    <x v="34"/>
    <x v="18"/>
    <x v="2"/>
    <m/>
    <n v="91"/>
    <n v="22"/>
    <n v="6"/>
    <n v="10"/>
    <n v="17"/>
    <n v="1"/>
  </r>
  <r>
    <x v="35"/>
    <x v="6"/>
    <x v="1"/>
    <m/>
    <n v="256"/>
    <n v="35"/>
    <n v="6"/>
    <n v="62"/>
    <n v="28"/>
    <n v="10"/>
  </r>
  <r>
    <x v="35"/>
    <x v="6"/>
    <x v="1"/>
    <m/>
    <n v="169"/>
    <n v="16"/>
    <n v="6"/>
    <n v="6"/>
    <n v="9"/>
    <n v="0"/>
  </r>
  <r>
    <x v="35"/>
    <x v="6"/>
    <x v="2"/>
    <m/>
    <n v="356"/>
    <n v="48"/>
    <n v="2"/>
    <n v="80"/>
    <n v="62"/>
    <n v="3"/>
  </r>
  <r>
    <x v="35"/>
    <x v="2"/>
    <x v="1"/>
    <m/>
    <n v="150"/>
    <n v="65"/>
    <n v="16"/>
    <n v="13"/>
    <n v="17"/>
    <n v="2"/>
  </r>
  <r>
    <x v="35"/>
    <x v="2"/>
    <x v="2"/>
    <m/>
    <n v="307"/>
    <n v="58"/>
    <n v="20"/>
    <n v="109"/>
    <n v="16"/>
    <n v="1"/>
  </r>
  <r>
    <x v="35"/>
    <x v="2"/>
    <x v="1"/>
    <m/>
    <n v="45"/>
    <n v="48"/>
    <n v="5"/>
    <n v="32"/>
    <n v="41"/>
    <n v="5"/>
  </r>
  <r>
    <x v="36"/>
    <x v="9"/>
    <x v="2"/>
    <m/>
    <n v="130"/>
    <n v="56"/>
    <n v="10"/>
    <n v="0"/>
    <n v="0"/>
    <n v="0"/>
  </r>
  <r>
    <x v="36"/>
    <x v="9"/>
    <x v="0"/>
    <m/>
    <n v="59"/>
    <n v="39"/>
    <n v="5"/>
    <n v="24"/>
    <n v="48"/>
    <n v="4"/>
  </r>
  <r>
    <x v="36"/>
    <x v="9"/>
    <x v="1"/>
    <m/>
    <n v="121"/>
    <n v="40"/>
    <n v="1"/>
    <n v="5"/>
    <n v="13"/>
    <n v="1"/>
  </r>
  <r>
    <x v="36"/>
    <x v="8"/>
    <x v="1"/>
    <m/>
    <n v="208"/>
    <n v="39"/>
    <n v="8"/>
    <n v="24"/>
    <n v="24"/>
    <n v="1"/>
  </r>
  <r>
    <x v="36"/>
    <x v="8"/>
    <x v="1"/>
    <m/>
    <n v="151"/>
    <n v="21"/>
    <n v="1"/>
    <n v="8"/>
    <n v="12"/>
    <n v="1"/>
  </r>
  <r>
    <x v="36"/>
    <x v="8"/>
    <x v="0"/>
    <m/>
    <n v="145"/>
    <n v="24"/>
    <n v="8"/>
    <n v="25"/>
    <n v="21"/>
    <n v="2"/>
  </r>
  <r>
    <x v="37"/>
    <x v="3"/>
    <x v="1"/>
    <m/>
    <n v="170"/>
    <n v="41"/>
    <n v="5"/>
    <n v="25"/>
    <n v="18"/>
    <n v="0"/>
  </r>
  <r>
    <x v="37"/>
    <x v="3"/>
    <x v="2"/>
    <m/>
    <n v="187"/>
    <n v="32"/>
    <n v="3"/>
    <n v="10"/>
    <n v="3"/>
    <n v="0"/>
  </r>
  <r>
    <x v="37"/>
    <x v="3"/>
    <x v="1"/>
    <m/>
    <n v="111"/>
    <n v="28"/>
    <n v="10"/>
    <n v="1"/>
    <n v="0"/>
    <n v="0"/>
  </r>
  <r>
    <x v="37"/>
    <x v="13"/>
    <x v="3"/>
    <s v="Clínica"/>
    <n v="29"/>
    <n v="13"/>
    <n v="2"/>
    <n v="1"/>
    <n v="2"/>
    <n v="0"/>
  </r>
  <r>
    <x v="37"/>
    <x v="13"/>
    <x v="3"/>
    <s v="Clínica"/>
    <n v="107"/>
    <n v="27"/>
    <n v="9"/>
    <n v="11"/>
    <n v="7"/>
    <n v="0"/>
  </r>
  <r>
    <x v="37"/>
    <x v="13"/>
    <x v="2"/>
    <m/>
    <n v="270"/>
    <n v="30"/>
    <n v="7"/>
    <n v="35"/>
    <n v="38"/>
    <n v="0"/>
  </r>
  <r>
    <x v="38"/>
    <x v="7"/>
    <x v="1"/>
    <m/>
    <n v="94"/>
    <n v="27"/>
    <n v="7"/>
    <n v="14"/>
    <n v="4"/>
    <n v="0"/>
  </r>
  <r>
    <x v="38"/>
    <x v="7"/>
    <x v="1"/>
    <m/>
    <n v="183"/>
    <n v="57"/>
    <n v="13"/>
    <n v="31"/>
    <n v="21"/>
    <n v="1"/>
  </r>
  <r>
    <x v="38"/>
    <x v="7"/>
    <x v="1"/>
    <m/>
    <n v="132"/>
    <n v="48"/>
    <n v="20"/>
    <n v="21"/>
    <n v="4"/>
    <n v="0"/>
  </r>
  <r>
    <x v="38"/>
    <x v="13"/>
    <x v="1"/>
    <m/>
    <n v="202"/>
    <n v="48"/>
    <n v="4"/>
    <n v="30"/>
    <n v="33"/>
    <n v="7"/>
  </r>
  <r>
    <x v="38"/>
    <x v="17"/>
    <x v="1"/>
    <m/>
    <n v="297"/>
    <n v="58"/>
    <n v="7"/>
    <n v="90"/>
    <n v="68"/>
    <n v="3"/>
  </r>
  <r>
    <x v="38"/>
    <x v="17"/>
    <x v="1"/>
    <m/>
    <n v="163"/>
    <n v="17"/>
    <n v="0"/>
    <n v="13"/>
    <n v="9"/>
    <n v="1"/>
  </r>
  <r>
    <x v="39"/>
    <x v="12"/>
    <x v="1"/>
    <m/>
    <n v="41"/>
    <n v="28"/>
    <n v="13"/>
    <n v="0"/>
    <n v="4"/>
    <n v="0"/>
  </r>
  <r>
    <x v="39"/>
    <x v="12"/>
    <x v="0"/>
    <m/>
    <n v="88"/>
    <n v="54"/>
    <n v="13"/>
    <n v="4"/>
    <n v="5"/>
    <n v="0"/>
  </r>
  <r>
    <x v="39"/>
    <x v="12"/>
    <x v="1"/>
    <m/>
    <n v="170"/>
    <n v="46"/>
    <n v="7"/>
    <n v="5"/>
    <n v="8"/>
    <n v="0"/>
  </r>
  <r>
    <x v="39"/>
    <x v="16"/>
    <x v="3"/>
    <s v="punto intercesión puente peatonal super cade del sur"/>
    <n v="189"/>
    <n v="63"/>
    <n v="9"/>
    <n v="17"/>
    <n v="23"/>
    <n v="2"/>
  </r>
  <r>
    <x v="39"/>
    <x v="16"/>
    <x v="3"/>
    <s v="-Punto de intercesión entre avenida 57 R sur con calle 65"/>
    <n v="175"/>
    <n v="61"/>
    <n v="16"/>
    <n v="6"/>
    <n v="6"/>
    <n v="1"/>
  </r>
  <r>
    <x v="39"/>
    <x v="16"/>
    <x v="2"/>
    <m/>
    <n v="139"/>
    <n v="66"/>
    <n v="5"/>
    <n v="38"/>
    <n v="44"/>
    <n v="3"/>
  </r>
  <r>
    <x v="40"/>
    <x v="11"/>
    <x v="1"/>
    <m/>
    <n v="313"/>
    <n v="50"/>
    <n v="2"/>
    <n v="14"/>
    <n v="10"/>
    <n v="2"/>
  </r>
  <r>
    <x v="40"/>
    <x v="11"/>
    <x v="2"/>
    <m/>
    <n v="270"/>
    <n v="55"/>
    <n v="12"/>
    <n v="10"/>
    <n v="10"/>
    <n v="2"/>
  </r>
  <r>
    <x v="40"/>
    <x v="11"/>
    <x v="0"/>
    <m/>
    <n v="80"/>
    <n v="25"/>
    <n v="9"/>
    <n v="2"/>
    <n v="3"/>
    <n v="0"/>
  </r>
  <r>
    <x v="40"/>
    <x v="1"/>
    <x v="1"/>
    <m/>
    <n v="92"/>
    <n v="43"/>
    <n v="9"/>
    <n v="17"/>
    <n v="24"/>
    <n v="4"/>
  </r>
  <r>
    <x v="40"/>
    <x v="1"/>
    <x v="0"/>
    <m/>
    <n v="25"/>
    <n v="44"/>
    <n v="5"/>
    <n v="13"/>
    <n v="38"/>
    <n v="9"/>
  </r>
  <r>
    <x v="40"/>
    <x v="1"/>
    <x v="1"/>
    <m/>
    <n v="126"/>
    <n v="32"/>
    <n v="7"/>
    <n v="17"/>
    <n v="16"/>
    <n v="3"/>
  </r>
  <r>
    <x v="40"/>
    <x v="10"/>
    <x v="1"/>
    <m/>
    <n v="49"/>
    <n v="18"/>
    <n v="1"/>
    <n v="11"/>
    <n v="8"/>
    <n v="3"/>
  </r>
  <r>
    <x v="40"/>
    <x v="10"/>
    <x v="1"/>
    <m/>
    <n v="73"/>
    <n v="64"/>
    <n v="7"/>
    <n v="13"/>
    <n v="4"/>
    <n v="2"/>
  </r>
  <r>
    <x v="40"/>
    <x v="10"/>
    <x v="1"/>
    <m/>
    <n v="77"/>
    <n v="40"/>
    <n v="5"/>
    <n v="9"/>
    <n v="13"/>
    <n v="2"/>
  </r>
  <r>
    <x v="41"/>
    <x v="4"/>
    <x v="1"/>
    <m/>
    <n v="53"/>
    <n v="40"/>
    <n v="8"/>
    <n v="16"/>
    <n v="7"/>
    <n v="3"/>
  </r>
  <r>
    <x v="41"/>
    <x v="14"/>
    <x v="0"/>
    <m/>
    <n v="119"/>
    <n v="63"/>
    <n v="2"/>
    <n v="22"/>
    <n v="30"/>
    <n v="3"/>
  </r>
  <r>
    <x v="41"/>
    <x v="14"/>
    <x v="1"/>
    <m/>
    <n v="171"/>
    <n v="108"/>
    <n v="4"/>
    <n v="17"/>
    <n v="10"/>
    <n v="0"/>
  </r>
  <r>
    <x v="41"/>
    <x v="14"/>
    <x v="2"/>
    <m/>
    <n v="189"/>
    <n v="122"/>
    <n v="4"/>
    <n v="69"/>
    <n v="72"/>
    <n v="6"/>
  </r>
  <r>
    <x v="41"/>
    <x v="4"/>
    <x v="2"/>
    <m/>
    <n v="282"/>
    <n v="69"/>
    <n v="5"/>
    <n v="8"/>
    <n v="8"/>
    <n v="0"/>
  </r>
  <r>
    <x v="41"/>
    <x v="4"/>
    <x v="1"/>
    <m/>
    <n v="141"/>
    <n v="39"/>
    <n v="9"/>
    <n v="7"/>
    <n v="21"/>
    <n v="0"/>
  </r>
  <r>
    <x v="42"/>
    <x v="16"/>
    <x v="1"/>
    <m/>
    <n v="129"/>
    <n v="72"/>
    <n v="7"/>
    <n v="14"/>
    <n v="28"/>
    <n v="2"/>
  </r>
  <r>
    <x v="42"/>
    <x v="16"/>
    <x v="1"/>
    <m/>
    <n v="84"/>
    <n v="81"/>
    <n v="2"/>
    <n v="6"/>
    <n v="2"/>
    <n v="0"/>
  </r>
  <r>
    <x v="42"/>
    <x v="16"/>
    <x v="2"/>
    <m/>
    <n v="214"/>
    <n v="96"/>
    <n v="6"/>
    <n v="16"/>
    <n v="26"/>
    <n v="3"/>
  </r>
  <r>
    <x v="42"/>
    <x v="7"/>
    <x v="1"/>
    <m/>
    <n v="187"/>
    <n v="24"/>
    <n v="8"/>
    <n v="9"/>
    <n v="7"/>
    <n v="0"/>
  </r>
  <r>
    <x v="42"/>
    <x v="7"/>
    <x v="1"/>
    <m/>
    <n v="150"/>
    <n v="28"/>
    <n v="13"/>
    <n v="14"/>
    <n v="33"/>
    <n v="3"/>
  </r>
  <r>
    <x v="42"/>
    <x v="7"/>
    <x v="0"/>
    <m/>
    <n v="227"/>
    <n v="42"/>
    <n v="13"/>
    <n v="5"/>
    <n v="28"/>
    <n v="2"/>
  </r>
  <r>
    <x v="42"/>
    <x v="1"/>
    <x v="1"/>
    <m/>
    <n v="101"/>
    <n v="18"/>
    <n v="3"/>
    <n v="20"/>
    <n v="48"/>
    <n v="7"/>
  </r>
  <r>
    <x v="42"/>
    <x v="1"/>
    <x v="0"/>
    <m/>
    <n v="113"/>
    <n v="57"/>
    <n v="6"/>
    <n v="29"/>
    <n v="77"/>
    <n v="5"/>
  </r>
  <r>
    <x v="42"/>
    <x v="1"/>
    <x v="2"/>
    <m/>
    <n v="44"/>
    <n v="10"/>
    <n v="4"/>
    <n v="4"/>
    <n v="9"/>
    <n v="0"/>
  </r>
  <r>
    <x v="42"/>
    <x v="11"/>
    <x v="1"/>
    <m/>
    <n v="152"/>
    <n v="39"/>
    <n v="7"/>
    <n v="7"/>
    <n v="4"/>
    <n v="1"/>
  </r>
  <r>
    <x v="42"/>
    <x v="11"/>
    <x v="1"/>
    <m/>
    <n v="238"/>
    <n v="47"/>
    <n v="5"/>
    <n v="12"/>
    <n v="9"/>
    <n v="2"/>
  </r>
  <r>
    <x v="43"/>
    <x v="12"/>
    <x v="1"/>
    <m/>
    <n v="183"/>
    <n v="36"/>
    <n v="20"/>
    <n v="1"/>
    <n v="1"/>
    <n v="0"/>
  </r>
  <r>
    <x v="43"/>
    <x v="12"/>
    <x v="0"/>
    <m/>
    <n v="135"/>
    <n v="34"/>
    <n v="15"/>
    <n v="1"/>
    <n v="0"/>
    <n v="0"/>
  </r>
  <r>
    <x v="43"/>
    <x v="12"/>
    <x v="1"/>
    <m/>
    <n v="197"/>
    <n v="56"/>
    <n v="18"/>
    <n v="1"/>
    <n v="4"/>
    <n v="0"/>
  </r>
  <r>
    <x v="43"/>
    <x v="17"/>
    <x v="1"/>
    <m/>
    <n v="185"/>
    <n v="51"/>
    <n v="14"/>
    <n v="33"/>
    <n v="8"/>
    <n v="8"/>
  </r>
  <r>
    <x v="43"/>
    <x v="17"/>
    <x v="1"/>
    <m/>
    <n v="380"/>
    <n v="79"/>
    <n v="14"/>
    <n v="88"/>
    <n v="87"/>
    <n v="12"/>
  </r>
  <r>
    <x v="43"/>
    <x v="17"/>
    <x v="1"/>
    <m/>
    <n v="160"/>
    <n v="25"/>
    <n v="5"/>
    <n v="9"/>
    <n v="11"/>
    <n v="2"/>
  </r>
  <r>
    <x v="44"/>
    <x v="10"/>
    <x v="1"/>
    <m/>
    <n v="196"/>
    <n v="44"/>
    <n v="10"/>
    <n v="10"/>
    <n v="4"/>
    <n v="7"/>
  </r>
  <r>
    <x v="44"/>
    <x v="10"/>
    <x v="1"/>
    <m/>
    <n v="110"/>
    <n v="27"/>
    <n v="15"/>
    <n v="9"/>
    <n v="13"/>
    <n v="3"/>
  </r>
  <r>
    <x v="44"/>
    <x v="11"/>
    <x v="2"/>
    <m/>
    <n v="355"/>
    <n v="102"/>
    <n v="13"/>
    <n v="49"/>
    <n v="42"/>
    <n v="2"/>
  </r>
  <r>
    <x v="44"/>
    <x v="11"/>
    <x v="1"/>
    <m/>
    <n v="147"/>
    <n v="46"/>
    <n v="9"/>
    <n v="20"/>
    <n v="12"/>
    <n v="2"/>
  </r>
  <r>
    <x v="44"/>
    <x v="11"/>
    <x v="0"/>
    <m/>
    <n v="182"/>
    <n v="39"/>
    <n v="7"/>
    <n v="3"/>
    <n v="1"/>
    <n v="0"/>
  </r>
  <r>
    <x v="44"/>
    <x v="16"/>
    <x v="1"/>
    <m/>
    <n v="143"/>
    <n v="48"/>
    <n v="19"/>
    <n v="19"/>
    <n v="20"/>
    <n v="2"/>
  </r>
  <r>
    <x v="44"/>
    <x v="16"/>
    <x v="1"/>
    <m/>
    <n v="183"/>
    <n v="88"/>
    <n v="26"/>
    <n v="18"/>
    <n v="3"/>
    <n v="2"/>
  </r>
  <r>
    <x v="44"/>
    <x v="16"/>
    <x v="2"/>
    <m/>
    <n v="327"/>
    <n v="107"/>
    <n v="14"/>
    <n v="43"/>
    <n v="17"/>
    <n v="2"/>
  </r>
  <r>
    <x v="44"/>
    <x v="10"/>
    <x v="1"/>
    <m/>
    <n v="85"/>
    <n v="12"/>
    <n v="12"/>
    <n v="9"/>
    <n v="10"/>
    <n v="3"/>
  </r>
  <r>
    <x v="45"/>
    <x v="8"/>
    <x v="0"/>
    <m/>
    <n v="161"/>
    <n v="47"/>
    <n v="4"/>
    <n v="24"/>
    <n v="16"/>
    <n v="3"/>
  </r>
  <r>
    <x v="45"/>
    <x v="8"/>
    <x v="1"/>
    <m/>
    <n v="317"/>
    <n v="64"/>
    <n v="2"/>
    <n v="65"/>
    <n v="68"/>
    <n v="1"/>
  </r>
  <r>
    <x v="45"/>
    <x v="8"/>
    <x v="1"/>
    <m/>
    <n v="102"/>
    <n v="40"/>
    <n v="11"/>
    <n v="10"/>
    <n v="8"/>
    <n v="0"/>
  </r>
  <r>
    <x v="45"/>
    <x v="6"/>
    <x v="1"/>
    <m/>
    <n v="125"/>
    <n v="28"/>
    <n v="3"/>
    <n v="1"/>
    <n v="2"/>
    <n v="0"/>
  </r>
  <r>
    <x v="45"/>
    <x v="6"/>
    <x v="1"/>
    <m/>
    <n v="73"/>
    <n v="19"/>
    <n v="1"/>
    <n v="25"/>
    <n v="18"/>
    <n v="1"/>
  </r>
  <r>
    <x v="45"/>
    <x v="6"/>
    <x v="2"/>
    <m/>
    <n v="373"/>
    <n v="85"/>
    <n v="4"/>
    <n v="38"/>
    <n v="28"/>
    <n v="2"/>
  </r>
  <r>
    <x v="46"/>
    <x v="18"/>
    <x v="0"/>
    <m/>
    <n v="127"/>
    <n v="30"/>
    <n v="6"/>
    <n v="4"/>
    <n v="3"/>
    <n v="1"/>
  </r>
  <r>
    <x v="46"/>
    <x v="18"/>
    <x v="1"/>
    <m/>
    <n v="136"/>
    <n v="24"/>
    <n v="7"/>
    <n v="10"/>
    <n v="4"/>
    <n v="0"/>
  </r>
  <r>
    <x v="46"/>
    <x v="18"/>
    <x v="2"/>
    <m/>
    <n v="266"/>
    <n v="53"/>
    <n v="6"/>
    <n v="24"/>
    <n v="15"/>
    <n v="1"/>
  </r>
  <r>
    <x v="46"/>
    <x v="5"/>
    <x v="0"/>
    <m/>
    <n v="38"/>
    <n v="20"/>
    <n v="2"/>
    <n v="0"/>
    <n v="4"/>
    <n v="0"/>
  </r>
  <r>
    <x v="46"/>
    <x v="5"/>
    <x v="3"/>
    <s v="plaza Bolívar"/>
    <n v="90"/>
    <n v="52"/>
    <n v="10"/>
    <n v="19"/>
    <n v="17"/>
    <n v="3"/>
  </r>
  <r>
    <x v="46"/>
    <x v="5"/>
    <x v="1"/>
    <m/>
    <n v="286"/>
    <n v="144"/>
    <n v="14"/>
    <n v="23"/>
    <n v="22"/>
    <n v="1"/>
  </r>
  <r>
    <x v="46"/>
    <x v="11"/>
    <x v="2"/>
    <m/>
    <n v="329"/>
    <n v="119"/>
    <n v="5"/>
    <n v="24"/>
    <n v="23"/>
    <n v="3"/>
  </r>
  <r>
    <x v="46"/>
    <x v="11"/>
    <x v="1"/>
    <m/>
    <n v="164"/>
    <n v="53"/>
    <n v="7"/>
    <n v="17"/>
    <n v="11"/>
    <n v="0"/>
  </r>
  <r>
    <x v="46"/>
    <x v="11"/>
    <x v="0"/>
    <m/>
    <n v="61"/>
    <n v="24"/>
    <n v="5"/>
    <n v="1"/>
    <n v="0"/>
    <n v="0"/>
  </r>
  <r>
    <x v="46"/>
    <x v="15"/>
    <x v="1"/>
    <m/>
    <n v="216"/>
    <n v="93"/>
    <n v="23"/>
    <n v="55"/>
    <n v="60"/>
    <n v="23"/>
  </r>
  <r>
    <x v="46"/>
    <x v="15"/>
    <x v="1"/>
    <m/>
    <n v="33"/>
    <n v="66"/>
    <n v="19"/>
    <n v="7"/>
    <n v="10"/>
    <n v="2"/>
  </r>
  <r>
    <x v="46"/>
    <x v="15"/>
    <x v="0"/>
    <m/>
    <n v="51"/>
    <n v="26"/>
    <n v="7"/>
    <n v="1"/>
    <n v="3"/>
    <n v="3"/>
  </r>
  <r>
    <x v="47"/>
    <x v="7"/>
    <x v="0"/>
    <m/>
    <n v="181"/>
    <n v="40"/>
    <n v="2"/>
    <n v="4"/>
    <n v="13"/>
    <n v="1"/>
  </r>
  <r>
    <x v="47"/>
    <x v="7"/>
    <x v="1"/>
    <m/>
    <n v="220"/>
    <n v="50"/>
    <n v="3"/>
    <n v="25"/>
    <n v="22"/>
    <n v="3"/>
  </r>
  <r>
    <x v="47"/>
    <x v="7"/>
    <x v="1"/>
    <m/>
    <n v="182"/>
    <n v="29"/>
    <n v="9"/>
    <n v="6"/>
    <n v="25"/>
    <n v="2"/>
  </r>
  <r>
    <x v="47"/>
    <x v="13"/>
    <x v="3"/>
    <s v="Clínica"/>
    <n v="94"/>
    <n v="23"/>
    <n v="3"/>
    <n v="5"/>
    <n v="0"/>
    <n v="1"/>
  </r>
  <r>
    <x v="47"/>
    <x v="13"/>
    <x v="3"/>
    <s v="Clínica"/>
    <n v="222"/>
    <n v="34"/>
    <n v="5"/>
    <n v="10"/>
    <n v="1"/>
    <n v="0"/>
  </r>
  <r>
    <x v="47"/>
    <x v="13"/>
    <x v="2"/>
    <m/>
    <n v="195"/>
    <n v="35"/>
    <n v="1"/>
    <n v="27"/>
    <n v="16"/>
    <n v="5"/>
  </r>
  <r>
    <x v="48"/>
    <x v="6"/>
    <x v="1"/>
    <m/>
    <n v="145"/>
    <n v="27"/>
    <n v="12"/>
    <n v="15"/>
    <n v="29"/>
    <n v="3"/>
  </r>
  <r>
    <x v="48"/>
    <x v="6"/>
    <x v="2"/>
    <m/>
    <n v="122"/>
    <n v="56"/>
    <n v="7"/>
    <n v="30"/>
    <n v="65"/>
    <n v="5"/>
  </r>
  <r>
    <x v="48"/>
    <x v="6"/>
    <x v="3"/>
    <s v="Parque principal"/>
    <n v="61"/>
    <n v="13"/>
    <n v="5"/>
    <n v="0"/>
    <n v="1"/>
    <n v="0"/>
  </r>
  <r>
    <x v="48"/>
    <x v="2"/>
    <x v="1"/>
    <m/>
    <n v="230"/>
    <n v="17"/>
    <n v="18"/>
    <n v="6"/>
    <n v="20"/>
    <n v="7"/>
  </r>
  <r>
    <x v="48"/>
    <x v="2"/>
    <x v="2"/>
    <m/>
    <n v="244"/>
    <n v="53"/>
    <n v="4"/>
    <n v="25"/>
    <n v="23"/>
    <n v="2"/>
  </r>
  <r>
    <x v="48"/>
    <x v="2"/>
    <x v="0"/>
    <m/>
    <n v="158"/>
    <n v="21"/>
    <n v="7"/>
    <n v="17"/>
    <n v="41"/>
    <n v="7"/>
  </r>
  <r>
    <x v="49"/>
    <x v="4"/>
    <x v="1"/>
    <m/>
    <n v="186"/>
    <n v="34"/>
    <n v="4"/>
    <n v="12"/>
    <n v="8"/>
    <n v="0"/>
  </r>
  <r>
    <x v="49"/>
    <x v="4"/>
    <x v="2"/>
    <m/>
    <n v="176"/>
    <n v="10"/>
    <n v="2"/>
    <n v="18"/>
    <n v="11"/>
    <n v="0"/>
  </r>
  <r>
    <x v="49"/>
    <x v="4"/>
    <x v="3"/>
    <s v="Plaza"/>
    <n v="226"/>
    <n v="31"/>
    <n v="12"/>
    <n v="29"/>
    <n v="19"/>
    <n v="3"/>
  </r>
  <r>
    <x v="49"/>
    <x v="11"/>
    <x v="1"/>
    <m/>
    <n v="120"/>
    <n v="38"/>
    <n v="4"/>
    <n v="13"/>
    <n v="10"/>
    <n v="3"/>
  </r>
  <r>
    <x v="49"/>
    <x v="11"/>
    <x v="2"/>
    <m/>
    <n v="163"/>
    <n v="21"/>
    <n v="9"/>
    <n v="6"/>
    <n v="12"/>
    <n v="2"/>
  </r>
  <r>
    <x v="49"/>
    <x v="11"/>
    <x v="0"/>
    <m/>
    <n v="137"/>
    <n v="33"/>
    <n v="3"/>
    <n v="4"/>
    <n v="1"/>
    <n v="1"/>
  </r>
  <r>
    <x v="50"/>
    <x v="10"/>
    <x v="1"/>
    <m/>
    <n v="202"/>
    <n v="32"/>
    <n v="4"/>
    <n v="22"/>
    <n v="12"/>
    <n v="2"/>
  </r>
  <r>
    <x v="50"/>
    <x v="10"/>
    <x v="3"/>
    <s v="Sitio médico"/>
    <n v="117"/>
    <n v="40"/>
    <n v="3"/>
    <n v="17"/>
    <n v="14"/>
    <n v="1"/>
  </r>
  <r>
    <x v="50"/>
    <x v="10"/>
    <x v="1"/>
    <m/>
    <n v="138"/>
    <n v="21"/>
    <n v="6"/>
    <n v="8"/>
    <n v="8"/>
    <n v="3"/>
  </r>
  <r>
    <x v="50"/>
    <x v="17"/>
    <x v="1"/>
    <m/>
    <n v="117"/>
    <n v="31"/>
    <n v="6"/>
    <n v="13"/>
    <n v="9"/>
    <n v="2"/>
  </r>
  <r>
    <x v="50"/>
    <x v="17"/>
    <x v="1"/>
    <m/>
    <n v="312"/>
    <n v="46"/>
    <n v="6"/>
    <n v="21"/>
    <n v="16"/>
    <n v="3"/>
  </r>
  <r>
    <x v="50"/>
    <x v="17"/>
    <x v="1"/>
    <m/>
    <n v="69"/>
    <n v="41"/>
    <n v="6"/>
    <n v="22"/>
    <n v="48"/>
    <n v="6"/>
  </r>
  <r>
    <x v="51"/>
    <x v="4"/>
    <x v="3"/>
    <s v="Parque"/>
    <n v="102"/>
    <n v="59"/>
    <n v="7"/>
    <n v="20"/>
    <n v="11"/>
    <n v="0"/>
  </r>
  <r>
    <x v="51"/>
    <x v="4"/>
    <x v="1"/>
    <m/>
    <n v="82"/>
    <n v="39"/>
    <n v="8"/>
    <n v="9"/>
    <n v="12"/>
    <n v="0"/>
  </r>
  <r>
    <x v="51"/>
    <x v="4"/>
    <x v="2"/>
    <m/>
    <n v="88"/>
    <n v="25"/>
    <n v="4"/>
    <n v="7"/>
    <n v="3"/>
    <n v="0"/>
  </r>
  <r>
    <x v="51"/>
    <x v="7"/>
    <x v="1"/>
    <m/>
    <n v="349"/>
    <n v="69"/>
    <n v="6"/>
    <n v="32"/>
    <n v="29"/>
    <n v="7"/>
  </r>
  <r>
    <x v="51"/>
    <x v="7"/>
    <x v="1"/>
    <m/>
    <n v="170"/>
    <n v="35"/>
    <n v="3"/>
    <n v="6"/>
    <n v="0"/>
    <n v="0"/>
  </r>
  <r>
    <x v="51"/>
    <x v="0"/>
    <x v="0"/>
    <m/>
    <n v="137"/>
    <n v="40"/>
    <n v="15"/>
    <n v="9"/>
    <n v="23"/>
    <n v="4"/>
  </r>
  <r>
    <x v="51"/>
    <x v="0"/>
    <x v="1"/>
    <m/>
    <n v="120"/>
    <n v="55"/>
    <n v="15"/>
    <n v="12"/>
    <n v="29"/>
    <n v="4"/>
  </r>
  <r>
    <x v="51"/>
    <x v="0"/>
    <x v="1"/>
    <m/>
    <n v="229"/>
    <n v="85"/>
    <n v="17"/>
    <n v="34"/>
    <n v="35"/>
    <n v="6"/>
  </r>
  <r>
    <x v="51"/>
    <x v="7"/>
    <x v="0"/>
    <m/>
    <n v="141"/>
    <n v="60"/>
    <n v="8"/>
    <n v="20"/>
    <n v="38"/>
    <n v="2"/>
  </r>
  <r>
    <x v="51"/>
    <x v="18"/>
    <x v="1"/>
    <m/>
    <n v="84"/>
    <n v="31"/>
    <n v="6"/>
    <n v="1"/>
    <n v="1"/>
    <n v="0"/>
  </r>
  <r>
    <x v="51"/>
    <x v="18"/>
    <x v="2"/>
    <m/>
    <n v="163"/>
    <n v="46"/>
    <n v="5"/>
    <n v="16"/>
    <n v="17"/>
    <n v="0"/>
  </r>
  <r>
    <x v="51"/>
    <x v="18"/>
    <x v="0"/>
    <m/>
    <n v="36"/>
    <n v="22"/>
    <n v="5"/>
    <n v="1"/>
    <n v="1"/>
    <n v="0"/>
  </r>
  <r>
    <x v="52"/>
    <x v="14"/>
    <x v="0"/>
    <m/>
    <n v="82"/>
    <n v="39"/>
    <n v="14"/>
    <n v="18"/>
    <n v="44"/>
    <n v="10"/>
  </r>
  <r>
    <x v="52"/>
    <x v="14"/>
    <x v="1"/>
    <m/>
    <n v="104"/>
    <n v="23"/>
    <n v="15"/>
    <n v="15"/>
    <n v="24"/>
    <n v="5"/>
  </r>
  <r>
    <x v="52"/>
    <x v="14"/>
    <x v="2"/>
    <m/>
    <n v="183"/>
    <n v="51"/>
    <n v="7"/>
    <n v="21"/>
    <n v="56"/>
    <n v="2"/>
  </r>
  <r>
    <x v="52"/>
    <x v="9"/>
    <x v="0"/>
    <m/>
    <n v="178"/>
    <n v="38"/>
    <n v="1"/>
    <n v="10"/>
    <n v="21"/>
    <n v="0"/>
  </r>
  <r>
    <x v="52"/>
    <x v="9"/>
    <x v="1"/>
    <m/>
    <n v="224"/>
    <n v="40"/>
    <n v="4"/>
    <n v="5"/>
    <n v="4"/>
    <n v="2"/>
  </r>
  <r>
    <x v="52"/>
    <x v="9"/>
    <x v="2"/>
    <m/>
    <n v="176"/>
    <n v="54"/>
    <n v="22"/>
    <n v="2"/>
    <n v="8"/>
    <n v="1"/>
  </r>
  <r>
    <x v="52"/>
    <x v="1"/>
    <x v="1"/>
    <m/>
    <n v="70"/>
    <n v="19"/>
    <n v="1"/>
    <n v="21"/>
    <n v="17"/>
    <n v="18"/>
  </r>
  <r>
    <x v="52"/>
    <x v="1"/>
    <x v="0"/>
    <m/>
    <n v="109"/>
    <n v="46"/>
    <n v="2"/>
    <n v="38"/>
    <n v="61"/>
    <n v="8"/>
  </r>
  <r>
    <x v="52"/>
    <x v="1"/>
    <x v="2"/>
    <m/>
    <n v="78"/>
    <n v="26"/>
    <n v="0"/>
    <n v="8"/>
    <n v="9"/>
    <n v="4"/>
  </r>
  <r>
    <x v="52"/>
    <x v="5"/>
    <x v="0"/>
    <m/>
    <n v="74"/>
    <n v="20"/>
    <n v="16"/>
    <n v="1"/>
    <n v="2"/>
    <n v="0"/>
  </r>
  <r>
    <x v="52"/>
    <x v="5"/>
    <x v="1"/>
    <m/>
    <n v="515"/>
    <n v="66"/>
    <n v="15"/>
    <n v="16"/>
    <n v="51"/>
    <n v="3"/>
  </r>
  <r>
    <x v="52"/>
    <x v="5"/>
    <x v="1"/>
    <m/>
    <n v="293"/>
    <n v="65"/>
    <n v="10"/>
    <n v="19"/>
    <n v="43"/>
    <n v="1"/>
  </r>
  <r>
    <x v="53"/>
    <x v="17"/>
    <x v="2"/>
    <m/>
    <n v="113"/>
    <n v="45"/>
    <n v="3"/>
    <n v="23"/>
    <n v="26"/>
    <n v="1"/>
  </r>
  <r>
    <x v="53"/>
    <x v="17"/>
    <x v="1"/>
    <m/>
    <n v="96"/>
    <n v="36"/>
    <n v="6"/>
    <n v="37"/>
    <n v="50"/>
    <n v="6"/>
  </r>
  <r>
    <x v="53"/>
    <x v="17"/>
    <x v="1"/>
    <m/>
    <n v="101"/>
    <n v="34"/>
    <n v="11"/>
    <n v="24"/>
    <n v="16"/>
    <n v="2"/>
  </r>
  <r>
    <x v="54"/>
    <x v="4"/>
    <x v="3"/>
    <s v="Plazoleta"/>
    <n v="130"/>
    <n v="51"/>
    <n v="7"/>
    <n v="43"/>
    <n v="8"/>
    <n v="0"/>
  </r>
  <r>
    <x v="54"/>
    <x v="4"/>
    <x v="1"/>
    <m/>
    <n v="265"/>
    <n v="57"/>
    <n v="9"/>
    <n v="31"/>
    <n v="10"/>
    <n v="0"/>
  </r>
  <r>
    <x v="54"/>
    <x v="4"/>
    <x v="2"/>
    <m/>
    <n v="149"/>
    <n v="42"/>
    <n v="6"/>
    <n v="9"/>
    <n v="2"/>
    <n v="0"/>
  </r>
  <r>
    <x v="54"/>
    <x v="10"/>
    <x v="1"/>
    <m/>
    <n v="183"/>
    <n v="49"/>
    <n v="12"/>
    <n v="11"/>
    <n v="13"/>
    <n v="2"/>
  </r>
  <r>
    <x v="54"/>
    <x v="10"/>
    <x v="1"/>
    <m/>
    <n v="313"/>
    <n v="62"/>
    <n v="4"/>
    <n v="9"/>
    <n v="22"/>
    <n v="3"/>
  </r>
  <r>
    <x v="54"/>
    <x v="10"/>
    <x v="1"/>
    <m/>
    <n v="240"/>
    <n v="229"/>
    <n v="137"/>
    <n v="12"/>
    <n v="28"/>
    <n v="8"/>
  </r>
  <r>
    <x v="55"/>
    <x v="3"/>
    <x v="1"/>
    <m/>
    <n v="107"/>
    <n v="24"/>
    <n v="7"/>
    <n v="3"/>
    <n v="4"/>
    <n v="0"/>
  </r>
  <r>
    <x v="55"/>
    <x v="3"/>
    <x v="2"/>
    <m/>
    <n v="238"/>
    <n v="67"/>
    <n v="4"/>
    <n v="14"/>
    <n v="5"/>
    <n v="0"/>
  </r>
  <r>
    <x v="55"/>
    <x v="3"/>
    <x v="1"/>
    <m/>
    <n v="161"/>
    <n v="34"/>
    <n v="15"/>
    <n v="7"/>
    <n v="7"/>
    <n v="1"/>
  </r>
  <r>
    <x v="55"/>
    <x v="11"/>
    <x v="2"/>
    <m/>
    <n v="192"/>
    <n v="34"/>
    <n v="2"/>
    <n v="2"/>
    <n v="12"/>
    <n v="2"/>
  </r>
  <r>
    <x v="55"/>
    <x v="11"/>
    <x v="1"/>
    <m/>
    <n v="127"/>
    <n v="16"/>
    <n v="6"/>
    <n v="3"/>
    <n v="9"/>
    <n v="3"/>
  </r>
  <r>
    <x v="55"/>
    <x v="11"/>
    <x v="0"/>
    <m/>
    <n v="65"/>
    <n v="39"/>
    <n v="4"/>
    <n v="3"/>
    <n v="9"/>
    <n v="2"/>
  </r>
  <r>
    <x v="56"/>
    <x v="7"/>
    <x v="1"/>
    <m/>
    <n v="312"/>
    <n v="70"/>
    <n v="11"/>
    <n v="45"/>
    <n v="14"/>
    <n v="6"/>
  </r>
  <r>
    <x v="56"/>
    <x v="7"/>
    <x v="1"/>
    <m/>
    <n v="58"/>
    <n v="14"/>
    <n v="2"/>
    <n v="4"/>
    <n v="9"/>
    <n v="3"/>
  </r>
  <r>
    <x v="56"/>
    <x v="7"/>
    <x v="0"/>
    <m/>
    <n v="29"/>
    <n v="18"/>
    <n v="13"/>
    <n v="9"/>
    <n v="39"/>
    <n v="7"/>
  </r>
  <r>
    <x v="56"/>
    <x v="15"/>
    <x v="0"/>
    <m/>
    <n v="23"/>
    <n v="9"/>
    <n v="3"/>
    <n v="0"/>
    <n v="0"/>
    <n v="0"/>
  </r>
  <r>
    <x v="56"/>
    <x v="15"/>
    <x v="2"/>
    <m/>
    <n v="67"/>
    <n v="35"/>
    <n v="3"/>
    <n v="23"/>
    <n v="14"/>
    <n v="2"/>
  </r>
  <r>
    <x v="56"/>
    <x v="15"/>
    <x v="1"/>
    <m/>
    <n v="164"/>
    <n v="101"/>
    <n v="6"/>
    <n v="67"/>
    <n v="29"/>
    <n v="8"/>
  </r>
  <r>
    <x v="56"/>
    <x v="5"/>
    <x v="0"/>
    <m/>
    <n v="46"/>
    <n v="33"/>
    <n v="9"/>
    <n v="1"/>
    <n v="3"/>
    <n v="0"/>
  </r>
  <r>
    <x v="56"/>
    <x v="5"/>
    <x v="1"/>
    <m/>
    <n v="122"/>
    <n v="91"/>
    <n v="15"/>
    <n v="16"/>
    <n v="15"/>
    <n v="2"/>
  </r>
  <r>
    <x v="56"/>
    <x v="5"/>
    <x v="1"/>
    <m/>
    <n v="246"/>
    <n v="91"/>
    <n v="20"/>
    <n v="60"/>
    <n v="32"/>
    <n v="6"/>
  </r>
  <r>
    <x v="57"/>
    <x v="4"/>
    <x v="2"/>
    <m/>
    <n v="154"/>
    <n v="24"/>
    <n v="1"/>
    <n v="3"/>
    <n v="1"/>
    <n v="0"/>
  </r>
  <r>
    <x v="57"/>
    <x v="1"/>
    <x v="1"/>
    <m/>
    <n v="290"/>
    <n v="43"/>
    <n v="24"/>
    <n v="40"/>
    <n v="62"/>
    <n v="12"/>
  </r>
  <r>
    <x v="57"/>
    <x v="1"/>
    <x v="0"/>
    <m/>
    <n v="282"/>
    <n v="26"/>
    <n v="15"/>
    <n v="81"/>
    <n v="125"/>
    <n v="11"/>
  </r>
  <r>
    <x v="57"/>
    <x v="1"/>
    <x v="2"/>
    <m/>
    <n v="180"/>
    <n v="17"/>
    <n v="13"/>
    <n v="14"/>
    <n v="56"/>
    <n v="3"/>
  </r>
  <r>
    <x v="57"/>
    <x v="0"/>
    <x v="0"/>
    <m/>
    <n v="61"/>
    <n v="25"/>
    <n v="5"/>
    <n v="14"/>
    <n v="34"/>
    <n v="7"/>
  </r>
  <r>
    <x v="57"/>
    <x v="0"/>
    <x v="1"/>
    <m/>
    <n v="97"/>
    <n v="19"/>
    <n v="7"/>
    <n v="8"/>
    <n v="15"/>
    <n v="0"/>
  </r>
  <r>
    <x v="57"/>
    <x v="0"/>
    <x v="1"/>
    <m/>
    <n v="83"/>
    <n v="48"/>
    <n v="4"/>
    <n v="20"/>
    <n v="31"/>
    <n v="4"/>
  </r>
  <r>
    <x v="57"/>
    <x v="5"/>
    <x v="0"/>
    <m/>
    <n v="74"/>
    <n v="24"/>
    <n v="8"/>
    <n v="2"/>
    <n v="0"/>
    <n v="0"/>
  </r>
  <r>
    <x v="57"/>
    <x v="5"/>
    <x v="1"/>
    <m/>
    <n v="45"/>
    <n v="11"/>
    <n v="1"/>
    <n v="18"/>
    <n v="7"/>
    <n v="2"/>
  </r>
  <r>
    <x v="57"/>
    <x v="4"/>
    <x v="1"/>
    <m/>
    <n v="287"/>
    <n v="42"/>
    <n v="7"/>
    <n v="26"/>
    <n v="15"/>
    <n v="1"/>
  </r>
  <r>
    <x v="57"/>
    <x v="4"/>
    <x v="2"/>
    <m/>
    <n v="267"/>
    <n v="31"/>
    <n v="1"/>
    <n v="8"/>
    <n v="5"/>
    <n v="0"/>
  </r>
  <r>
    <x v="57"/>
    <x v="5"/>
    <x v="1"/>
    <m/>
    <n v="284"/>
    <n v="46"/>
    <n v="7"/>
    <n v="27"/>
    <n v="44"/>
    <n v="3"/>
  </r>
  <r>
    <x v="58"/>
    <x v="12"/>
    <x v="3"/>
    <s v="Clínica Infantil"/>
    <n v="132"/>
    <n v="66"/>
    <n v="14"/>
    <n v="5"/>
    <n v="1"/>
    <n v="0"/>
  </r>
  <r>
    <x v="58"/>
    <x v="12"/>
    <x v="0"/>
    <m/>
    <n v="151"/>
    <n v="92"/>
    <n v="13"/>
    <n v="3"/>
    <n v="3"/>
    <n v="1"/>
  </r>
  <r>
    <x v="58"/>
    <x v="12"/>
    <x v="1"/>
    <m/>
    <n v="127"/>
    <n v="95"/>
    <n v="9"/>
    <n v="3"/>
    <n v="1"/>
    <n v="0"/>
  </r>
  <r>
    <x v="58"/>
    <x v="8"/>
    <x v="1"/>
    <m/>
    <n v="144"/>
    <n v="57"/>
    <n v="6"/>
    <n v="36"/>
    <n v="34"/>
    <n v="7"/>
  </r>
  <r>
    <x v="58"/>
    <x v="8"/>
    <x v="1"/>
    <m/>
    <n v="286"/>
    <n v="59"/>
    <n v="8"/>
    <n v="87"/>
    <n v="75"/>
    <n v="4"/>
  </r>
  <r>
    <x v="58"/>
    <x v="8"/>
    <x v="0"/>
    <m/>
    <n v="106"/>
    <n v="43"/>
    <n v="0"/>
    <n v="68"/>
    <n v="34"/>
    <n v="0"/>
  </r>
  <r>
    <x v="59"/>
    <x v="2"/>
    <x v="2"/>
    <m/>
    <n v="82"/>
    <n v="29"/>
    <n v="4"/>
    <n v="18"/>
    <n v="19"/>
    <n v="2"/>
  </r>
  <r>
    <x v="59"/>
    <x v="2"/>
    <x v="0"/>
    <m/>
    <n v="120"/>
    <n v="94"/>
    <n v="12"/>
    <n v="31"/>
    <n v="50"/>
    <n v="9"/>
  </r>
  <r>
    <x v="59"/>
    <x v="2"/>
    <x v="1"/>
    <m/>
    <n v="97"/>
    <n v="69"/>
    <n v="7"/>
    <n v="7"/>
    <n v="69"/>
    <n v="7"/>
  </r>
  <r>
    <x v="60"/>
    <x v="0"/>
    <x v="1"/>
    <m/>
    <n v="163"/>
    <n v="65"/>
    <n v="20"/>
    <n v="19"/>
    <n v="20"/>
    <n v="3"/>
  </r>
  <r>
    <x v="60"/>
    <x v="0"/>
    <x v="0"/>
    <m/>
    <n v="157"/>
    <n v="38"/>
    <n v="13"/>
    <n v="13"/>
    <n v="21"/>
    <n v="10"/>
  </r>
  <r>
    <x v="60"/>
    <x v="0"/>
    <x v="1"/>
    <m/>
    <n v="328"/>
    <n v="115"/>
    <n v="38"/>
    <n v="36"/>
    <n v="47"/>
    <n v="7"/>
  </r>
  <r>
    <x v="60"/>
    <x v="3"/>
    <x v="1"/>
    <m/>
    <n v="114"/>
    <n v="21"/>
    <n v="2"/>
    <n v="8"/>
    <n v="11"/>
    <n v="1"/>
  </r>
  <r>
    <x v="60"/>
    <x v="3"/>
    <x v="2"/>
    <m/>
    <n v="283"/>
    <n v="46"/>
    <n v="4"/>
    <n v="24"/>
    <n v="13"/>
    <n v="0"/>
  </r>
  <r>
    <x v="60"/>
    <x v="3"/>
    <x v="1"/>
    <m/>
    <n v="150"/>
    <n v="49"/>
    <n v="7"/>
    <n v="11"/>
    <n v="4"/>
    <n v="2"/>
  </r>
  <r>
    <x v="60"/>
    <x v="18"/>
    <x v="0"/>
    <m/>
    <n v="95"/>
    <n v="75"/>
    <n v="12"/>
    <n v="10"/>
    <n v="4"/>
    <n v="0"/>
  </r>
  <r>
    <x v="60"/>
    <x v="18"/>
    <x v="1"/>
    <m/>
    <n v="94"/>
    <n v="53"/>
    <n v="3"/>
    <n v="12"/>
    <n v="5"/>
    <n v="0"/>
  </r>
  <r>
    <x v="60"/>
    <x v="18"/>
    <x v="2"/>
    <m/>
    <n v="150"/>
    <n v="85"/>
    <n v="6"/>
    <n v="16"/>
    <n v="13"/>
    <n v="1"/>
  </r>
  <r>
    <x v="61"/>
    <x v="5"/>
    <x v="0"/>
    <m/>
    <n v="45"/>
    <n v="30"/>
    <n v="4"/>
    <n v="3"/>
    <n v="1"/>
    <n v="0"/>
  </r>
  <r>
    <x v="61"/>
    <x v="5"/>
    <x v="1"/>
    <m/>
    <n v="173"/>
    <n v="72"/>
    <n v="6"/>
    <n v="20"/>
    <n v="32"/>
    <n v="3"/>
  </r>
  <r>
    <x v="61"/>
    <x v="5"/>
    <x v="1"/>
    <m/>
    <n v="268"/>
    <n v="86"/>
    <n v="6"/>
    <n v="43"/>
    <n v="62"/>
    <n v="2"/>
  </r>
  <r>
    <x v="61"/>
    <x v="15"/>
    <x v="0"/>
    <m/>
    <n v="12"/>
    <n v="15"/>
    <n v="0"/>
    <n v="2"/>
    <n v="0"/>
    <n v="3"/>
  </r>
  <r>
    <x v="61"/>
    <x v="9"/>
    <x v="0"/>
    <m/>
    <n v="283"/>
    <n v="46"/>
    <n v="4"/>
    <n v="36"/>
    <n v="42"/>
    <n v="6"/>
  </r>
  <r>
    <x v="61"/>
    <x v="9"/>
    <x v="1"/>
    <m/>
    <n v="162"/>
    <n v="35"/>
    <n v="2"/>
    <n v="17"/>
    <n v="27"/>
    <n v="4"/>
  </r>
  <r>
    <x v="61"/>
    <x v="9"/>
    <x v="2"/>
    <m/>
    <n v="43"/>
    <n v="3"/>
    <n v="3"/>
    <n v="1"/>
    <n v="0"/>
    <n v="0"/>
  </r>
  <r>
    <x v="61"/>
    <x v="15"/>
    <x v="2"/>
    <m/>
    <n v="15"/>
    <n v="27"/>
    <n v="4"/>
    <n v="17"/>
    <n v="11"/>
    <n v="0"/>
  </r>
  <r>
    <x v="61"/>
    <x v="15"/>
    <x v="1"/>
    <m/>
    <n v="96"/>
    <n v="101"/>
    <n v="8"/>
    <n v="87"/>
    <n v="65"/>
    <n v="17"/>
  </r>
  <r>
    <x v="61"/>
    <x v="16"/>
    <x v="3"/>
    <s v="Súpercade Bosa"/>
    <n v="166"/>
    <n v="58"/>
    <n v="8"/>
    <n v="8"/>
    <n v="19"/>
    <n v="0"/>
  </r>
  <r>
    <x v="61"/>
    <x v="16"/>
    <x v="1"/>
    <m/>
    <n v="125"/>
    <n v="80"/>
    <n v="5"/>
    <n v="4"/>
    <n v="2"/>
    <n v="0"/>
  </r>
  <r>
    <x v="61"/>
    <x v="16"/>
    <x v="2"/>
    <m/>
    <n v="110"/>
    <n v="65"/>
    <n v="7"/>
    <n v="22"/>
    <n v="15"/>
    <n v="4"/>
  </r>
  <r>
    <x v="62"/>
    <x v="14"/>
    <x v="1"/>
    <m/>
    <n v="209"/>
    <n v="108"/>
    <n v="11"/>
    <n v="44"/>
    <n v="46"/>
    <n v="8"/>
  </r>
  <r>
    <x v="62"/>
    <x v="14"/>
    <x v="2"/>
    <m/>
    <n v="100"/>
    <n v="89"/>
    <n v="4"/>
    <n v="28"/>
    <n v="36"/>
    <n v="2"/>
  </r>
  <r>
    <x v="62"/>
    <x v="0"/>
    <x v="0"/>
    <m/>
    <n v="102"/>
    <n v="25"/>
    <n v="6"/>
    <n v="7"/>
    <n v="16"/>
    <n v="0"/>
  </r>
  <r>
    <x v="62"/>
    <x v="0"/>
    <x v="1"/>
    <m/>
    <n v="71"/>
    <n v="36"/>
    <n v="6"/>
    <n v="8"/>
    <n v="23"/>
    <n v="4"/>
  </r>
  <r>
    <x v="62"/>
    <x v="0"/>
    <x v="1"/>
    <m/>
    <n v="179"/>
    <n v="46"/>
    <n v="13"/>
    <n v="21"/>
    <n v="61"/>
    <n v="11"/>
  </r>
  <r>
    <x v="62"/>
    <x v="3"/>
    <x v="1"/>
    <m/>
    <n v="63"/>
    <n v="28"/>
    <n v="3"/>
    <n v="10"/>
    <n v="7"/>
    <n v="0"/>
  </r>
  <r>
    <x v="62"/>
    <x v="3"/>
    <x v="2"/>
    <m/>
    <n v="100"/>
    <n v="33"/>
    <n v="6"/>
    <n v="24"/>
    <n v="23"/>
    <n v="0"/>
  </r>
  <r>
    <x v="62"/>
    <x v="3"/>
    <x v="1"/>
    <m/>
    <n v="81"/>
    <n v="33"/>
    <n v="1"/>
    <n v="17"/>
    <n v="9"/>
    <n v="0"/>
  </r>
  <r>
    <x v="62"/>
    <x v="10"/>
    <x v="1"/>
    <m/>
    <n v="96"/>
    <n v="40"/>
    <n v="5"/>
    <n v="19"/>
    <n v="17"/>
    <n v="0"/>
  </r>
  <r>
    <x v="62"/>
    <x v="10"/>
    <x v="3"/>
    <s v="Polo químico"/>
    <n v="143"/>
    <n v="35"/>
    <n v="2"/>
    <n v="15"/>
    <n v="11"/>
    <n v="1"/>
  </r>
  <r>
    <x v="62"/>
    <x v="10"/>
    <x v="1"/>
    <m/>
    <n v="294"/>
    <n v="184"/>
    <n v="94"/>
    <n v="38"/>
    <n v="28"/>
    <n v="17"/>
  </r>
  <r>
    <x v="62"/>
    <x v="14"/>
    <x v="0"/>
    <m/>
    <n v="89"/>
    <n v="81"/>
    <n v="6"/>
    <n v="31"/>
    <n v="53"/>
    <n v="0"/>
  </r>
  <r>
    <x v="63"/>
    <x v="2"/>
    <x v="1"/>
    <m/>
    <n v="117"/>
    <n v="68"/>
    <n v="17"/>
    <n v="36"/>
    <n v="17"/>
    <n v="3"/>
  </r>
  <r>
    <x v="63"/>
    <x v="2"/>
    <x v="2"/>
    <m/>
    <n v="130"/>
    <n v="24"/>
    <n v="3"/>
    <n v="31"/>
    <n v="10"/>
    <n v="5"/>
  </r>
  <r>
    <x v="63"/>
    <x v="2"/>
    <x v="0"/>
    <m/>
    <n v="129"/>
    <n v="23"/>
    <n v="16"/>
    <n v="39"/>
    <n v="15"/>
    <n v="8"/>
  </r>
  <r>
    <x v="63"/>
    <x v="1"/>
    <x v="1"/>
    <m/>
    <n v="120"/>
    <n v="56"/>
    <n v="6"/>
    <n v="29"/>
    <n v="37"/>
    <n v="7"/>
  </r>
  <r>
    <x v="63"/>
    <x v="1"/>
    <x v="0"/>
    <m/>
    <n v="163"/>
    <n v="50"/>
    <n v="5"/>
    <n v="12"/>
    <n v="56"/>
    <n v="13"/>
  </r>
  <r>
    <x v="63"/>
    <x v="1"/>
    <x v="2"/>
    <m/>
    <n v="95"/>
    <n v="40"/>
    <n v="14"/>
    <n v="18"/>
    <n v="27"/>
    <n v="2"/>
  </r>
  <r>
    <x v="64"/>
    <x v="3"/>
    <x v="1"/>
    <m/>
    <n v="114"/>
    <n v="21"/>
    <n v="9"/>
    <n v="7"/>
    <n v="4"/>
    <n v="0"/>
  </r>
  <r>
    <x v="64"/>
    <x v="3"/>
    <x v="2"/>
    <m/>
    <n v="180"/>
    <n v="40"/>
    <n v="7"/>
    <n v="16"/>
    <n v="5"/>
    <n v="1"/>
  </r>
  <r>
    <x v="64"/>
    <x v="3"/>
    <x v="1"/>
    <m/>
    <n v="158"/>
    <n v="32"/>
    <n v="4"/>
    <n v="8"/>
    <n v="5"/>
    <n v="1"/>
  </r>
  <r>
    <x v="65"/>
    <x v="17"/>
    <x v="1"/>
    <m/>
    <n v="200"/>
    <n v="55"/>
    <n v="5"/>
    <n v="20"/>
    <n v="23"/>
    <n v="2"/>
  </r>
  <r>
    <x v="65"/>
    <x v="17"/>
    <x v="3"/>
    <s v="Zona bancaria"/>
    <n v="278"/>
    <n v="47"/>
    <n v="9"/>
    <n v="51"/>
    <n v="52"/>
    <n v="9"/>
  </r>
  <r>
    <x v="65"/>
    <x v="6"/>
    <x v="2"/>
    <m/>
    <n v="254"/>
    <n v="42"/>
    <n v="7"/>
    <n v="31"/>
    <n v="36"/>
    <n v="3"/>
  </r>
  <r>
    <x v="65"/>
    <x v="6"/>
    <x v="1"/>
    <m/>
    <n v="149"/>
    <n v="24"/>
    <n v="6"/>
    <n v="12"/>
    <n v="5"/>
    <n v="2"/>
  </r>
  <r>
    <x v="65"/>
    <x v="6"/>
    <x v="3"/>
    <s v="Parque principal"/>
    <n v="131"/>
    <n v="24"/>
    <n v="3"/>
    <n v="0"/>
    <n v="2"/>
    <n v="0"/>
  </r>
  <r>
    <x v="65"/>
    <x v="18"/>
    <x v="0"/>
    <m/>
    <n v="35"/>
    <n v="18"/>
    <n v="4"/>
    <n v="9"/>
    <n v="2"/>
    <n v="0"/>
  </r>
  <r>
    <x v="65"/>
    <x v="18"/>
    <x v="2"/>
    <m/>
    <n v="140"/>
    <n v="75"/>
    <n v="8"/>
    <n v="28"/>
    <n v="20"/>
    <n v="4"/>
  </r>
  <r>
    <x v="65"/>
    <x v="18"/>
    <x v="1"/>
    <m/>
    <n v="66"/>
    <n v="30"/>
    <n v="7"/>
    <n v="13"/>
    <n v="4"/>
    <n v="2"/>
  </r>
  <r>
    <x v="65"/>
    <x v="17"/>
    <x v="2"/>
    <m/>
    <n v="227"/>
    <n v="40"/>
    <n v="6"/>
    <n v="15"/>
    <n v="15"/>
    <n v="5"/>
  </r>
  <r>
    <x v="66"/>
    <x v="14"/>
    <x v="0"/>
    <m/>
    <n v="188"/>
    <n v="39"/>
    <n v="6"/>
    <n v="21"/>
    <n v="34"/>
    <n v="2"/>
  </r>
  <r>
    <x v="66"/>
    <x v="14"/>
    <x v="1"/>
    <m/>
    <n v="159"/>
    <n v="52"/>
    <n v="7"/>
    <n v="13"/>
    <n v="44"/>
    <n v="11"/>
  </r>
  <r>
    <x v="66"/>
    <x v="14"/>
    <x v="2"/>
    <m/>
    <n v="151"/>
    <n v="81"/>
    <n v="7"/>
    <n v="30"/>
    <n v="79"/>
    <n v="4"/>
  </r>
  <r>
    <x v="67"/>
    <x v="15"/>
    <x v="0"/>
    <m/>
    <n v="86"/>
    <n v="21"/>
    <n v="9"/>
    <n v="1"/>
    <n v="0"/>
    <n v="0"/>
  </r>
  <r>
    <x v="67"/>
    <x v="15"/>
    <x v="2"/>
    <m/>
    <n v="192"/>
    <n v="84"/>
    <n v="22"/>
    <n v="12"/>
    <n v="32"/>
    <n v="8"/>
  </r>
  <r>
    <x v="67"/>
    <x v="15"/>
    <x v="1"/>
    <m/>
    <n v="263"/>
    <n v="102"/>
    <n v="41"/>
    <n v="27"/>
    <n v="50"/>
    <n v="11"/>
  </r>
  <r>
    <x v="68"/>
    <x v="2"/>
    <x v="0"/>
    <m/>
    <n v="73"/>
    <n v="50"/>
    <n v="8"/>
    <n v="23"/>
    <n v="71"/>
    <n v="18"/>
  </r>
  <r>
    <x v="68"/>
    <x v="1"/>
    <x v="1"/>
    <m/>
    <n v="55"/>
    <n v="60"/>
    <n v="6"/>
    <n v="6"/>
    <n v="15"/>
    <n v="2"/>
  </r>
  <r>
    <x v="68"/>
    <x v="1"/>
    <x v="0"/>
    <m/>
    <n v="75"/>
    <n v="122"/>
    <n v="20"/>
    <n v="28"/>
    <n v="75"/>
    <n v="39"/>
  </r>
  <r>
    <x v="68"/>
    <x v="1"/>
    <x v="2"/>
    <m/>
    <n v="40"/>
    <n v="49"/>
    <n v="4"/>
    <n v="11"/>
    <n v="7"/>
    <n v="5"/>
  </r>
  <r>
    <x v="68"/>
    <x v="2"/>
    <x v="1"/>
    <m/>
    <n v="117"/>
    <n v="62"/>
    <n v="11"/>
    <n v="5"/>
    <n v="9"/>
    <n v="2"/>
  </r>
  <r>
    <x v="68"/>
    <x v="2"/>
    <x v="2"/>
    <m/>
    <n v="252"/>
    <n v="40"/>
    <n v="9"/>
    <n v="3"/>
    <n v="11"/>
    <n v="1"/>
  </r>
  <r>
    <x v="69"/>
    <x v="17"/>
    <x v="1"/>
    <m/>
    <n v="35"/>
    <n v="13"/>
    <n v="7"/>
    <n v="11"/>
    <n v="21"/>
    <n v="4"/>
  </r>
  <r>
    <x v="69"/>
    <x v="17"/>
    <x v="1"/>
    <m/>
    <n v="155"/>
    <n v="66"/>
    <n v="28"/>
    <n v="88"/>
    <n v="97"/>
    <n v="24"/>
  </r>
  <r>
    <x v="69"/>
    <x v="17"/>
    <x v="1"/>
    <m/>
    <n v="72"/>
    <n v="13"/>
    <n v="9"/>
    <n v="32"/>
    <n v="27"/>
    <n v="9"/>
  </r>
  <r>
    <x v="70"/>
    <x v="18"/>
    <x v="2"/>
    <m/>
    <n v="198"/>
    <n v="123"/>
    <n v="11"/>
    <n v="11"/>
    <n v="14"/>
    <n v="1"/>
  </r>
  <r>
    <x v="70"/>
    <x v="18"/>
    <x v="0"/>
    <m/>
    <n v="52"/>
    <n v="55"/>
    <n v="5"/>
    <n v="1"/>
    <n v="4"/>
    <n v="1"/>
  </r>
  <r>
    <x v="70"/>
    <x v="18"/>
    <x v="1"/>
    <m/>
    <n v="70"/>
    <n v="65"/>
    <n v="6"/>
    <n v="8"/>
    <n v="4"/>
    <n v="3"/>
  </r>
  <r>
    <x v="70"/>
    <x v="8"/>
    <x v="0"/>
    <m/>
    <n v="124"/>
    <n v="82"/>
    <n v="3"/>
    <n v="26"/>
    <n v="30"/>
    <n v="1"/>
  </r>
  <r>
    <x v="70"/>
    <x v="8"/>
    <x v="1"/>
    <m/>
    <n v="149"/>
    <n v="136"/>
    <n v="13"/>
    <n v="25"/>
    <n v="38"/>
    <n v="2"/>
  </r>
  <r>
    <x v="70"/>
    <x v="8"/>
    <x v="1"/>
    <m/>
    <n v="172"/>
    <n v="69"/>
    <n v="11"/>
    <n v="22"/>
    <n v="9"/>
    <n v="2"/>
  </r>
  <r>
    <x v="71"/>
    <x v="0"/>
    <x v="0"/>
    <m/>
    <n v="72"/>
    <n v="85"/>
    <n v="7"/>
    <n v="11"/>
    <n v="16"/>
    <n v="9"/>
  </r>
  <r>
    <x v="71"/>
    <x v="0"/>
    <x v="1"/>
    <m/>
    <n v="34"/>
    <n v="28"/>
    <n v="8"/>
    <n v="9"/>
    <n v="24"/>
    <n v="9"/>
  </r>
  <r>
    <x v="71"/>
    <x v="0"/>
    <x v="1"/>
    <m/>
    <n v="274"/>
    <n v="76"/>
    <n v="25"/>
    <n v="31"/>
    <n v="46"/>
    <n v="12"/>
  </r>
  <r>
    <x v="71"/>
    <x v="5"/>
    <x v="0"/>
    <m/>
    <n v="47"/>
    <n v="58"/>
    <n v="9"/>
    <n v="4"/>
    <n v="4"/>
    <n v="0"/>
  </r>
  <r>
    <x v="71"/>
    <x v="5"/>
    <x v="1"/>
    <m/>
    <n v="185"/>
    <n v="92"/>
    <n v="2"/>
    <n v="16"/>
    <n v="22"/>
    <n v="3"/>
  </r>
  <r>
    <x v="71"/>
    <x v="5"/>
    <x v="1"/>
    <m/>
    <n v="221"/>
    <n v="109"/>
    <n v="9"/>
    <n v="12"/>
    <n v="29"/>
    <n v="8"/>
  </r>
  <r>
    <x v="71"/>
    <x v="17"/>
    <x v="1"/>
    <m/>
    <n v="85"/>
    <n v="18"/>
    <n v="5"/>
    <n v="5"/>
    <n v="22"/>
    <n v="4"/>
  </r>
  <r>
    <x v="71"/>
    <x v="17"/>
    <x v="1"/>
    <m/>
    <n v="136"/>
    <n v="50"/>
    <n v="12"/>
    <n v="19"/>
    <n v="40"/>
    <n v="7"/>
  </r>
  <r>
    <x v="71"/>
    <x v="17"/>
    <x v="1"/>
    <m/>
    <n v="120"/>
    <n v="52"/>
    <n v="9"/>
    <n v="36"/>
    <n v="53"/>
    <n v="11"/>
  </r>
  <r>
    <x v="72"/>
    <x v="10"/>
    <x v="1"/>
    <m/>
    <n v="88"/>
    <n v="46"/>
    <n v="0"/>
    <n v="14"/>
    <n v="17"/>
    <n v="2"/>
  </r>
  <r>
    <x v="72"/>
    <x v="10"/>
    <x v="1"/>
    <m/>
    <n v="188"/>
    <n v="86"/>
    <n v="6"/>
    <n v="15"/>
    <n v="26"/>
    <n v="3"/>
  </r>
  <r>
    <x v="72"/>
    <x v="14"/>
    <x v="0"/>
    <m/>
    <n v="83"/>
    <n v="46"/>
    <n v="7"/>
    <n v="20"/>
    <n v="26"/>
    <n v="8"/>
  </r>
  <r>
    <x v="72"/>
    <x v="14"/>
    <x v="1"/>
    <m/>
    <n v="160"/>
    <n v="74"/>
    <n v="46"/>
    <n v="13"/>
    <n v="53"/>
    <n v="7"/>
  </r>
  <r>
    <x v="72"/>
    <x v="14"/>
    <x v="2"/>
    <m/>
    <n v="108"/>
    <n v="63"/>
    <n v="14"/>
    <n v="46"/>
    <n v="51"/>
    <n v="8"/>
  </r>
  <r>
    <x v="72"/>
    <x v="10"/>
    <x v="1"/>
    <m/>
    <n v="169"/>
    <n v="142"/>
    <n v="90"/>
    <n v="16"/>
    <n v="30"/>
    <n v="10"/>
  </r>
  <r>
    <x v="72"/>
    <x v="6"/>
    <x v="2"/>
    <m/>
    <n v="215"/>
    <n v="75"/>
    <n v="5"/>
    <n v="24"/>
    <n v="26"/>
    <n v="12"/>
  </r>
  <r>
    <x v="72"/>
    <x v="6"/>
    <x v="1"/>
    <m/>
    <n v="91"/>
    <n v="27"/>
    <n v="7"/>
    <n v="18"/>
    <n v="11"/>
    <n v="2"/>
  </r>
  <r>
    <x v="72"/>
    <x v="6"/>
    <x v="3"/>
    <s v="Plaza fundacional"/>
    <n v="89"/>
    <n v="58"/>
    <n v="10"/>
    <n v="2"/>
    <n v="4"/>
    <n v="0"/>
  </r>
  <r>
    <x v="73"/>
    <x v="4"/>
    <x v="2"/>
    <m/>
    <n v="55"/>
    <n v="31"/>
    <n v="1"/>
    <n v="7"/>
    <n v="8"/>
    <n v="0"/>
  </r>
  <r>
    <x v="73"/>
    <x v="4"/>
    <x v="3"/>
    <s v="Parque"/>
    <n v="68"/>
    <n v="62"/>
    <n v="35"/>
    <n v="14"/>
    <n v="16"/>
    <n v="3"/>
  </r>
  <r>
    <x v="73"/>
    <x v="4"/>
    <x v="1"/>
    <m/>
    <n v="38"/>
    <n v="21"/>
    <n v="2"/>
    <n v="12"/>
    <n v="7"/>
    <n v="0"/>
  </r>
  <r>
    <x v="73"/>
    <x v="2"/>
    <x v="1"/>
    <m/>
    <n v="106"/>
    <n v="42"/>
    <n v="7"/>
    <n v="15"/>
    <n v="16"/>
    <n v="4"/>
  </r>
  <r>
    <x v="73"/>
    <x v="0"/>
    <x v="0"/>
    <m/>
    <n v="68"/>
    <n v="40"/>
    <n v="8"/>
    <n v="7"/>
    <n v="18"/>
    <n v="3"/>
  </r>
  <r>
    <x v="73"/>
    <x v="0"/>
    <x v="1"/>
    <m/>
    <n v="74"/>
    <n v="24"/>
    <n v="13"/>
    <n v="74"/>
    <n v="14"/>
    <n v="5"/>
  </r>
  <r>
    <x v="73"/>
    <x v="0"/>
    <x v="1"/>
    <m/>
    <n v="181"/>
    <n v="79"/>
    <n v="20"/>
    <n v="18"/>
    <n v="32"/>
    <n v="8"/>
  </r>
  <r>
    <x v="73"/>
    <x v="2"/>
    <x v="1"/>
    <m/>
    <n v="111"/>
    <n v="62"/>
    <n v="7"/>
    <n v="66"/>
    <n v="68"/>
    <n v="45"/>
  </r>
  <r>
    <x v="73"/>
    <x v="2"/>
    <x v="2"/>
    <m/>
    <n v="190"/>
    <n v="75"/>
    <n v="4"/>
    <n v="28"/>
    <n v="30"/>
    <n v="3"/>
  </r>
  <r>
    <x v="73"/>
    <x v="13"/>
    <x v="1"/>
    <m/>
    <n v="164"/>
    <n v="50"/>
    <n v="7"/>
    <n v="23"/>
    <n v="25"/>
    <n v="2"/>
  </r>
  <r>
    <x v="73"/>
    <x v="13"/>
    <x v="2"/>
    <m/>
    <n v="254"/>
    <n v="37"/>
    <n v="7"/>
    <n v="18"/>
    <n v="25"/>
    <n v="2"/>
  </r>
  <r>
    <x v="73"/>
    <x v="13"/>
    <x v="1"/>
    <m/>
    <n v="132"/>
    <n v="93"/>
    <n v="8"/>
    <n v="2"/>
    <n v="1"/>
    <n v="0"/>
  </r>
  <r>
    <x v="74"/>
    <x v="6"/>
    <x v="3"/>
    <s v="Parque"/>
    <n v="141"/>
    <n v="39"/>
    <n v="5"/>
    <n v="8"/>
    <n v="6"/>
    <n v="1"/>
  </r>
  <r>
    <x v="74"/>
    <x v="6"/>
    <x v="2"/>
    <m/>
    <n v="206"/>
    <n v="84"/>
    <n v="6"/>
    <n v="18"/>
    <n v="29"/>
    <n v="5"/>
  </r>
  <r>
    <x v="74"/>
    <x v="6"/>
    <x v="1"/>
    <m/>
    <n v="83"/>
    <n v="36"/>
    <n v="7"/>
    <n v="12"/>
    <n v="14"/>
    <n v="2"/>
  </r>
  <r>
    <x v="74"/>
    <x v="10"/>
    <x v="1"/>
    <m/>
    <n v="80"/>
    <n v="46"/>
    <n v="9"/>
    <n v="6"/>
    <n v="13"/>
    <n v="0"/>
  </r>
  <r>
    <x v="74"/>
    <x v="10"/>
    <x v="1"/>
    <m/>
    <n v="103"/>
    <n v="102"/>
    <n v="15"/>
    <n v="16"/>
    <n v="14"/>
    <n v="0"/>
  </r>
  <r>
    <x v="74"/>
    <x v="10"/>
    <x v="1"/>
    <m/>
    <n v="117"/>
    <n v="209"/>
    <n v="152"/>
    <n v="16"/>
    <n v="28"/>
    <n v="2"/>
  </r>
  <r>
    <x v="74"/>
    <x v="5"/>
    <x v="0"/>
    <m/>
    <n v="68"/>
    <n v="32"/>
    <n v="8"/>
    <n v="2"/>
    <n v="1"/>
    <n v="0"/>
  </r>
  <r>
    <x v="74"/>
    <x v="5"/>
    <x v="1"/>
    <m/>
    <n v="125"/>
    <n v="63"/>
    <n v="9"/>
    <n v="23"/>
    <n v="40"/>
    <n v="5"/>
  </r>
  <r>
    <x v="74"/>
    <x v="5"/>
    <x v="1"/>
    <m/>
    <n v="242"/>
    <n v="93"/>
    <n v="10"/>
    <n v="28"/>
    <n v="74"/>
    <n v="9"/>
  </r>
  <r>
    <x v="74"/>
    <x v="15"/>
    <x v="0"/>
    <m/>
    <n v="23"/>
    <n v="14"/>
    <n v="0"/>
    <n v="0"/>
    <n v="0"/>
    <n v="0"/>
  </r>
  <r>
    <x v="74"/>
    <x v="15"/>
    <x v="1"/>
    <m/>
    <n v="243"/>
    <n v="54"/>
    <n v="20"/>
    <n v="120"/>
    <n v="32"/>
    <n v="17"/>
  </r>
  <r>
    <x v="74"/>
    <x v="15"/>
    <x v="0"/>
    <m/>
    <n v="23"/>
    <n v="14"/>
    <n v="0"/>
    <n v="0"/>
    <n v="0"/>
    <n v="0"/>
  </r>
  <r>
    <x v="75"/>
    <x v="5"/>
    <x v="1"/>
    <m/>
    <n v="64"/>
    <n v="32"/>
    <n v="1"/>
    <n v="21"/>
    <n v="13"/>
    <n v="2"/>
  </r>
  <r>
    <x v="75"/>
    <x v="5"/>
    <x v="1"/>
    <m/>
    <n v="261"/>
    <n v="69"/>
    <n v="6"/>
    <n v="38"/>
    <n v="29"/>
    <n v="7"/>
  </r>
  <r>
    <x v="75"/>
    <x v="8"/>
    <x v="3"/>
    <s v="Parque principal"/>
    <n v="311"/>
    <n v="54"/>
    <n v="7"/>
    <n v="16"/>
    <n v="49"/>
    <n v="3"/>
  </r>
  <r>
    <x v="75"/>
    <x v="8"/>
    <x v="0"/>
    <m/>
    <n v="190"/>
    <n v="50"/>
    <n v="4"/>
    <n v="31"/>
    <n v="56"/>
    <n v="8"/>
  </r>
  <r>
    <x v="75"/>
    <x v="8"/>
    <x v="1"/>
    <m/>
    <n v="74"/>
    <n v="32"/>
    <n v="5"/>
    <n v="3"/>
    <n v="16"/>
    <n v="2"/>
  </r>
  <r>
    <x v="75"/>
    <x v="11"/>
    <x v="2"/>
    <m/>
    <n v="166"/>
    <n v="68"/>
    <n v="5"/>
    <n v="12"/>
    <n v="11"/>
    <n v="0"/>
  </r>
  <r>
    <x v="75"/>
    <x v="11"/>
    <x v="1"/>
    <m/>
    <n v="66"/>
    <n v="45"/>
    <n v="6"/>
    <n v="8"/>
    <n v="8"/>
    <n v="3"/>
  </r>
  <r>
    <x v="75"/>
    <x v="11"/>
    <x v="0"/>
    <m/>
    <n v="29"/>
    <n v="60"/>
    <n v="10"/>
    <n v="1"/>
    <n v="5"/>
    <n v="0"/>
  </r>
  <r>
    <x v="75"/>
    <x v="9"/>
    <x v="1"/>
    <m/>
    <n v="201"/>
    <n v="87"/>
    <n v="8"/>
    <n v="9"/>
    <n v="10"/>
    <n v="2"/>
  </r>
  <r>
    <x v="75"/>
    <x v="9"/>
    <x v="0"/>
    <m/>
    <n v="314"/>
    <n v="82"/>
    <n v="9"/>
    <n v="32"/>
    <n v="31"/>
    <n v="11"/>
  </r>
  <r>
    <x v="75"/>
    <x v="9"/>
    <x v="2"/>
    <m/>
    <n v="59"/>
    <n v="23"/>
    <n v="3"/>
    <n v="0"/>
    <n v="0"/>
    <n v="0"/>
  </r>
  <r>
    <x v="75"/>
    <x v="5"/>
    <x v="0"/>
    <m/>
    <n v="33"/>
    <n v="29"/>
    <n v="7"/>
    <n v="0"/>
    <n v="0"/>
    <n v="0"/>
  </r>
  <r>
    <x v="76"/>
    <x v="9"/>
    <x v="0"/>
    <m/>
    <n v="249"/>
    <n v="54"/>
    <n v="10"/>
    <n v="28"/>
    <n v="43"/>
    <n v="6"/>
  </r>
  <r>
    <x v="76"/>
    <x v="9"/>
    <x v="1"/>
    <m/>
    <n v="130"/>
    <n v="50"/>
    <n v="11"/>
    <n v="6"/>
    <n v="1"/>
    <n v="0"/>
  </r>
  <r>
    <x v="76"/>
    <x v="9"/>
    <x v="2"/>
    <m/>
    <n v="133"/>
    <n v="41"/>
    <n v="22"/>
    <n v="1"/>
    <n v="1"/>
    <n v="1"/>
  </r>
  <r>
    <x v="76"/>
    <x v="14"/>
    <x v="0"/>
    <m/>
    <n v="72"/>
    <n v="50"/>
    <n v="4"/>
    <n v="19"/>
    <n v="26"/>
    <n v="2"/>
  </r>
  <r>
    <x v="76"/>
    <x v="14"/>
    <x v="1"/>
    <m/>
    <n v="167"/>
    <n v="84"/>
    <n v="17"/>
    <n v="12"/>
    <n v="44"/>
    <n v="3"/>
  </r>
  <r>
    <x v="76"/>
    <x v="14"/>
    <x v="2"/>
    <m/>
    <n v="96"/>
    <n v="43"/>
    <n v="10"/>
    <n v="44"/>
    <n v="73"/>
    <n v="8"/>
  </r>
  <r>
    <x v="76"/>
    <x v="8"/>
    <x v="3"/>
    <s v="Parque Fundacional"/>
    <n v="84"/>
    <n v="80"/>
    <n v="8"/>
    <n v="8"/>
    <n v="11"/>
    <n v="3"/>
  </r>
  <r>
    <x v="76"/>
    <x v="8"/>
    <x v="1"/>
    <m/>
    <n v="285"/>
    <n v="100"/>
    <n v="11"/>
    <n v="20"/>
    <n v="25"/>
    <n v="1"/>
  </r>
  <r>
    <x v="76"/>
    <x v="8"/>
    <x v="0"/>
    <m/>
    <n v="132"/>
    <n v="63"/>
    <n v="6"/>
    <n v="36"/>
    <n v="30"/>
    <n v="1"/>
  </r>
  <r>
    <x v="76"/>
    <x v="17"/>
    <x v="1"/>
    <m/>
    <n v="200"/>
    <n v="55"/>
    <n v="5"/>
    <n v="20"/>
    <n v="23"/>
    <n v="5"/>
  </r>
  <r>
    <x v="76"/>
    <x v="18"/>
    <x v="0"/>
    <m/>
    <n v="97"/>
    <n v="37"/>
    <n v="0"/>
    <n v="6"/>
    <n v="2"/>
    <n v="0"/>
  </r>
  <r>
    <x v="76"/>
    <x v="18"/>
    <x v="1"/>
    <m/>
    <n v="210"/>
    <n v="34"/>
    <n v="4"/>
    <n v="12"/>
    <n v="5"/>
    <n v="3"/>
  </r>
  <r>
    <x v="76"/>
    <x v="18"/>
    <x v="1"/>
    <m/>
    <n v="47"/>
    <n v="22"/>
    <n v="5"/>
    <n v="10"/>
    <n v="4"/>
    <n v="0"/>
  </r>
  <r>
    <x v="77"/>
    <x v="3"/>
    <x v="1"/>
    <m/>
    <n v="69"/>
    <n v="19"/>
    <n v="2"/>
    <n v="7"/>
    <n v="3"/>
    <n v="0"/>
  </r>
  <r>
    <x v="77"/>
    <x v="3"/>
    <x v="2"/>
    <m/>
    <n v="141"/>
    <n v="10"/>
    <n v="1"/>
    <n v="12"/>
    <n v="8"/>
    <n v="0"/>
  </r>
  <r>
    <x v="77"/>
    <x v="3"/>
    <x v="1"/>
    <m/>
    <n v="219"/>
    <n v="16"/>
    <n v="3"/>
    <n v="8"/>
    <n v="4"/>
    <n v="1"/>
  </r>
  <r>
    <x v="77"/>
    <x v="11"/>
    <x v="2"/>
    <m/>
    <n v="50"/>
    <n v="35"/>
    <n v="0"/>
    <n v="4"/>
    <n v="2"/>
    <n v="0"/>
  </r>
  <r>
    <x v="77"/>
    <x v="11"/>
    <x v="1"/>
    <m/>
    <n v="59"/>
    <n v="30"/>
    <n v="0"/>
    <n v="11"/>
    <n v="5"/>
    <n v="0"/>
  </r>
  <r>
    <x v="77"/>
    <x v="11"/>
    <x v="0"/>
    <m/>
    <n v="60"/>
    <n v="15"/>
    <n v="3"/>
    <n v="2"/>
    <n v="2"/>
    <n v="0"/>
  </r>
  <r>
    <x v="77"/>
    <x v="17"/>
    <x v="1"/>
    <m/>
    <n v="132"/>
    <n v="75"/>
    <n v="7"/>
    <n v="24"/>
    <n v="23"/>
    <n v="5"/>
  </r>
  <r>
    <x v="77"/>
    <x v="17"/>
    <x v="1"/>
    <m/>
    <n v="198"/>
    <n v="83"/>
    <n v="12"/>
    <n v="59"/>
    <n v="59"/>
    <n v="12"/>
  </r>
  <r>
    <x v="77"/>
    <x v="17"/>
    <x v="1"/>
    <m/>
    <n v="70"/>
    <n v="27"/>
    <n v="0"/>
    <n v="17"/>
    <n v="10"/>
    <n v="2"/>
  </r>
  <r>
    <x v="77"/>
    <x v="6"/>
    <x v="2"/>
    <m/>
    <n v="97"/>
    <n v="48"/>
    <n v="9"/>
    <n v="13"/>
    <n v="28"/>
    <n v="2"/>
  </r>
  <r>
    <x v="77"/>
    <x v="6"/>
    <x v="1"/>
    <m/>
    <n v="72"/>
    <n v="26"/>
    <n v="3"/>
    <n v="7"/>
    <n v="15"/>
    <n v="0"/>
  </r>
  <r>
    <x v="77"/>
    <x v="6"/>
    <x v="3"/>
    <s v="Parque Fundación"/>
    <n v="45"/>
    <n v="24"/>
    <n v="2"/>
    <n v="1"/>
    <n v="3"/>
    <n v="0"/>
  </r>
  <r>
    <x v="78"/>
    <x v="13"/>
    <x v="2"/>
    <m/>
    <n v="188"/>
    <n v="39"/>
    <n v="3"/>
    <n v="34"/>
    <n v="26"/>
    <n v="4"/>
  </r>
  <r>
    <x v="78"/>
    <x v="14"/>
    <x v="2"/>
    <m/>
    <n v="132"/>
    <n v="35"/>
    <n v="7"/>
    <n v="22"/>
    <n v="28"/>
    <n v="8"/>
  </r>
  <r>
    <x v="78"/>
    <x v="14"/>
    <x v="1"/>
    <m/>
    <n v="114"/>
    <n v="47"/>
    <n v="11"/>
    <n v="34"/>
    <n v="39"/>
    <n v="29"/>
  </r>
  <r>
    <x v="78"/>
    <x v="6"/>
    <x v="2"/>
    <m/>
    <n v="230"/>
    <n v="30"/>
    <n v="1"/>
    <n v="26"/>
    <n v="33"/>
    <n v="1"/>
  </r>
  <r>
    <x v="78"/>
    <x v="6"/>
    <x v="1"/>
    <m/>
    <n v="301"/>
    <n v="52"/>
    <n v="7"/>
    <n v="15"/>
    <n v="21"/>
    <n v="3"/>
  </r>
  <r>
    <x v="78"/>
    <x v="6"/>
    <x v="3"/>
    <s v="Parque principal de Suba"/>
    <n v="347"/>
    <n v="38"/>
    <n v="6"/>
    <n v="8"/>
    <n v="8"/>
    <n v="0"/>
  </r>
  <r>
    <x v="78"/>
    <x v="14"/>
    <x v="0"/>
    <m/>
    <n v="62"/>
    <n v="94"/>
    <n v="2"/>
    <n v="19"/>
    <n v="48"/>
    <n v="2"/>
  </r>
  <r>
    <x v="78"/>
    <x v="13"/>
    <x v="1"/>
    <m/>
    <n v="288"/>
    <n v="82"/>
    <n v="18"/>
    <n v="26"/>
    <n v="31"/>
    <n v="1"/>
  </r>
  <r>
    <x v="78"/>
    <x v="13"/>
    <x v="1"/>
    <m/>
    <n v="122"/>
    <n v="21"/>
    <n v="7"/>
    <n v="3"/>
    <n v="3"/>
    <n v="0"/>
  </r>
  <r>
    <x v="79"/>
    <x v="1"/>
    <x v="1"/>
    <m/>
    <n v="98"/>
    <n v="42"/>
    <n v="7"/>
    <n v="22"/>
    <n v="35"/>
    <n v="5"/>
  </r>
  <r>
    <x v="79"/>
    <x v="1"/>
    <x v="0"/>
    <m/>
    <n v="110"/>
    <n v="26"/>
    <n v="7"/>
    <n v="25"/>
    <n v="42"/>
    <n v="7"/>
  </r>
  <r>
    <x v="79"/>
    <x v="1"/>
    <x v="2"/>
    <m/>
    <n v="123"/>
    <n v="39"/>
    <n v="9"/>
    <n v="3"/>
    <n v="15"/>
    <n v="1"/>
  </r>
  <r>
    <x v="79"/>
    <x v="7"/>
    <x v="1"/>
    <m/>
    <n v="256"/>
    <n v="42"/>
    <n v="18"/>
    <n v="34"/>
    <n v="14"/>
    <n v="5"/>
  </r>
  <r>
    <x v="79"/>
    <x v="7"/>
    <x v="1"/>
    <m/>
    <n v="128"/>
    <n v="36"/>
    <n v="11"/>
    <n v="7"/>
    <n v="8"/>
    <n v="1"/>
  </r>
  <r>
    <x v="79"/>
    <x v="7"/>
    <x v="0"/>
    <m/>
    <n v="66"/>
    <n v="20"/>
    <n v="16"/>
    <n v="14"/>
    <n v="46"/>
    <n v="6"/>
  </r>
  <r>
    <x v="79"/>
    <x v="9"/>
    <x v="0"/>
    <m/>
    <n v="61"/>
    <n v="36"/>
    <n v="3"/>
    <n v="20"/>
    <n v="29"/>
    <n v="6"/>
  </r>
  <r>
    <x v="79"/>
    <x v="9"/>
    <x v="1"/>
    <m/>
    <n v="92"/>
    <n v="57"/>
    <n v="4"/>
    <n v="8"/>
    <n v="16"/>
    <n v="3"/>
  </r>
  <r>
    <x v="79"/>
    <x v="9"/>
    <x v="2"/>
    <m/>
    <n v="49"/>
    <n v="57"/>
    <n v="3"/>
    <n v="1"/>
    <n v="0"/>
    <n v="0"/>
  </r>
  <r>
    <x v="80"/>
    <x v="15"/>
    <x v="0"/>
    <m/>
    <n v="49"/>
    <n v="24"/>
    <n v="9"/>
    <n v="1"/>
    <n v="2"/>
    <n v="0"/>
  </r>
  <r>
    <x v="80"/>
    <x v="15"/>
    <x v="2"/>
    <m/>
    <n v="43"/>
    <n v="30"/>
    <n v="16"/>
    <n v="8"/>
    <n v="6"/>
    <n v="2"/>
  </r>
  <r>
    <x v="80"/>
    <x v="15"/>
    <x v="1"/>
    <m/>
    <n v="262"/>
    <n v="130"/>
    <n v="29"/>
    <n v="43"/>
    <n v="73"/>
    <n v="15"/>
  </r>
  <r>
    <x v="80"/>
    <x v="16"/>
    <x v="1"/>
    <m/>
    <n v="116"/>
    <n v="131"/>
    <n v="14"/>
    <n v="11"/>
    <n v="29"/>
    <n v="10"/>
  </r>
  <r>
    <x v="80"/>
    <x v="16"/>
    <x v="1"/>
    <m/>
    <n v="58"/>
    <n v="81"/>
    <n v="24"/>
    <n v="4"/>
    <n v="10"/>
    <n v="1"/>
  </r>
  <r>
    <x v="80"/>
    <x v="16"/>
    <x v="2"/>
    <m/>
    <n v="214"/>
    <n v="66"/>
    <n v="6"/>
    <n v="14"/>
    <n v="21"/>
    <n v="2"/>
  </r>
  <r>
    <x v="80"/>
    <x v="2"/>
    <x v="1"/>
    <m/>
    <n v="127"/>
    <n v="43"/>
    <n v="24"/>
    <n v="8"/>
    <n v="24"/>
    <n v="4"/>
  </r>
  <r>
    <x v="80"/>
    <x v="2"/>
    <x v="2"/>
    <m/>
    <n v="267"/>
    <n v="59"/>
    <n v="7"/>
    <n v="10"/>
    <n v="21"/>
    <n v="4"/>
  </r>
  <r>
    <x v="80"/>
    <x v="2"/>
    <x v="0"/>
    <m/>
    <n v="120"/>
    <n v="55"/>
    <n v="24"/>
    <n v="34"/>
    <n v="52"/>
    <n v="18"/>
  </r>
  <r>
    <x v="81"/>
    <x v="0"/>
    <x v="0"/>
    <m/>
    <n v="42"/>
    <n v="30"/>
    <n v="10"/>
    <n v="4"/>
    <n v="11"/>
    <n v="5"/>
  </r>
  <r>
    <x v="81"/>
    <x v="0"/>
    <x v="1"/>
    <m/>
    <n v="69"/>
    <n v="35"/>
    <n v="6"/>
    <n v="7"/>
    <n v="8"/>
    <n v="8"/>
  </r>
  <r>
    <x v="81"/>
    <x v="0"/>
    <x v="1"/>
    <m/>
    <n v="91"/>
    <n v="79"/>
    <n v="17"/>
    <n v="18"/>
    <n v="33"/>
    <n v="9"/>
  </r>
  <r>
    <x v="81"/>
    <x v="18"/>
    <x v="0"/>
    <m/>
    <n v="36"/>
    <n v="22"/>
    <n v="10"/>
    <n v="6"/>
    <n v="8"/>
    <n v="0"/>
  </r>
  <r>
    <x v="81"/>
    <x v="18"/>
    <x v="2"/>
    <m/>
    <n v="151"/>
    <n v="64"/>
    <n v="9"/>
    <n v="12"/>
    <n v="16"/>
    <n v="2"/>
  </r>
  <r>
    <x v="81"/>
    <x v="18"/>
    <x v="1"/>
    <m/>
    <n v="58"/>
    <n v="22"/>
    <n v="8"/>
    <n v="17"/>
    <n v="9"/>
    <n v="3"/>
  </r>
  <r>
    <x v="82"/>
    <x v="7"/>
    <x v="1"/>
    <m/>
    <n v="139"/>
    <n v="47"/>
    <n v="8"/>
    <n v="7"/>
    <n v="12"/>
    <n v="1"/>
  </r>
  <r>
    <x v="82"/>
    <x v="7"/>
    <x v="1"/>
    <m/>
    <n v="143"/>
    <n v="34"/>
    <n v="2"/>
    <n v="17"/>
    <n v="20"/>
    <n v="1"/>
  </r>
  <r>
    <x v="82"/>
    <x v="7"/>
    <x v="0"/>
    <m/>
    <n v="72"/>
    <n v="38"/>
    <n v="12"/>
    <n v="10"/>
    <n v="37"/>
    <n v="9"/>
  </r>
  <r>
    <x v="82"/>
    <x v="0"/>
    <x v="0"/>
    <m/>
    <n v="54"/>
    <n v="33"/>
    <n v="12"/>
    <n v="8"/>
    <n v="34"/>
    <n v="4"/>
  </r>
  <r>
    <x v="82"/>
    <x v="0"/>
    <x v="1"/>
    <m/>
    <n v="85"/>
    <n v="38"/>
    <n v="22"/>
    <n v="5"/>
    <n v="15"/>
    <n v="5"/>
  </r>
  <r>
    <x v="82"/>
    <x v="0"/>
    <x v="1"/>
    <m/>
    <n v="163"/>
    <n v="98"/>
    <n v="18"/>
    <n v="11"/>
    <n v="41"/>
    <n v="4"/>
  </r>
  <r>
    <x v="82"/>
    <x v="8"/>
    <x v="3"/>
    <s v="Plaza fundacional"/>
    <n v="58"/>
    <n v="71"/>
    <n v="13"/>
    <n v="9"/>
    <n v="25"/>
    <n v="4"/>
  </r>
  <r>
    <x v="82"/>
    <x v="8"/>
    <x v="1"/>
    <m/>
    <n v="82"/>
    <n v="99"/>
    <n v="8"/>
    <n v="36"/>
    <n v="35"/>
    <n v="3"/>
  </r>
  <r>
    <x v="82"/>
    <x v="2"/>
    <x v="1"/>
    <m/>
    <n v="133"/>
    <n v="77"/>
    <n v="12"/>
    <n v="19"/>
    <n v="8"/>
    <n v="2"/>
  </r>
  <r>
    <x v="82"/>
    <x v="2"/>
    <x v="2"/>
    <m/>
    <n v="299"/>
    <n v="160"/>
    <n v="23"/>
    <n v="15"/>
    <n v="29"/>
    <n v="5"/>
  </r>
  <r>
    <x v="82"/>
    <x v="2"/>
    <x v="0"/>
    <m/>
    <n v="87"/>
    <n v="82"/>
    <n v="30"/>
    <n v="43"/>
    <n v="53"/>
    <n v="11"/>
  </r>
  <r>
    <x v="82"/>
    <x v="8"/>
    <x v="0"/>
    <m/>
    <n v="68"/>
    <n v="107"/>
    <n v="7"/>
    <n v="31"/>
    <n v="56"/>
    <n v="4"/>
  </r>
  <r>
    <x v="83"/>
    <x v="13"/>
    <x v="1"/>
    <m/>
    <n v="200"/>
    <n v="39"/>
    <n v="10"/>
    <n v="12"/>
    <n v="20"/>
    <n v="0"/>
  </r>
  <r>
    <x v="83"/>
    <x v="13"/>
    <x v="2"/>
    <m/>
    <n v="222"/>
    <n v="51"/>
    <n v="17"/>
    <n v="7"/>
    <n v="8"/>
    <n v="1"/>
  </r>
  <r>
    <x v="83"/>
    <x v="13"/>
    <x v="1"/>
    <m/>
    <n v="79"/>
    <n v="19"/>
    <n v="5"/>
    <n v="1"/>
    <n v="4"/>
    <n v="0"/>
  </r>
  <r>
    <x v="83"/>
    <x v="15"/>
    <x v="0"/>
    <m/>
    <n v="15"/>
    <n v="8"/>
    <n v="2"/>
    <n v="1"/>
    <n v="0"/>
    <n v="0"/>
  </r>
  <r>
    <x v="83"/>
    <x v="15"/>
    <x v="1"/>
    <m/>
    <n v="77"/>
    <n v="37"/>
    <n v="9"/>
    <n v="10"/>
    <n v="14"/>
    <n v="4"/>
  </r>
  <r>
    <x v="83"/>
    <x v="15"/>
    <x v="1"/>
    <m/>
    <n v="236"/>
    <n v="71"/>
    <n v="30"/>
    <n v="31"/>
    <n v="76"/>
    <n v="21"/>
  </r>
  <r>
    <x v="84"/>
    <x v="0"/>
    <x v="0"/>
    <m/>
    <n v="57"/>
    <n v="60"/>
    <n v="17"/>
    <n v="15"/>
    <n v="23"/>
    <n v="11"/>
  </r>
  <r>
    <x v="84"/>
    <x v="0"/>
    <x v="1"/>
    <m/>
    <n v="97"/>
    <n v="37"/>
    <n v="36"/>
    <n v="16"/>
    <n v="27"/>
    <n v="9"/>
  </r>
  <r>
    <x v="84"/>
    <x v="0"/>
    <x v="1"/>
    <m/>
    <n v="273"/>
    <n v="133"/>
    <n v="31"/>
    <n v="30"/>
    <n v="85"/>
    <n v="20"/>
  </r>
  <r>
    <x v="84"/>
    <x v="16"/>
    <x v="1"/>
    <m/>
    <n v="95"/>
    <n v="52"/>
    <n v="15"/>
    <n v="4"/>
    <n v="8"/>
    <n v="4"/>
  </r>
  <r>
    <x v="84"/>
    <x v="16"/>
    <x v="1"/>
    <m/>
    <n v="91"/>
    <n v="55"/>
    <n v="10"/>
    <n v="21"/>
    <n v="19"/>
    <n v="6"/>
  </r>
  <r>
    <x v="84"/>
    <x v="16"/>
    <x v="2"/>
    <m/>
    <n v="104"/>
    <n v="125"/>
    <n v="18"/>
    <n v="33"/>
    <n v="43"/>
    <n v="13"/>
  </r>
  <r>
    <x v="84"/>
    <x v="6"/>
    <x v="2"/>
    <m/>
    <n v="265"/>
    <n v="121"/>
    <n v="25"/>
    <n v="15"/>
    <n v="27"/>
    <n v="3"/>
  </r>
  <r>
    <x v="84"/>
    <x v="6"/>
    <x v="1"/>
    <m/>
    <n v="186"/>
    <n v="126"/>
    <n v="19"/>
    <n v="13"/>
    <n v="23"/>
    <n v="2"/>
  </r>
  <r>
    <x v="84"/>
    <x v="6"/>
    <x v="1"/>
    <m/>
    <n v="57"/>
    <n v="57"/>
    <n v="0"/>
    <n v="5"/>
    <n v="0"/>
    <n v="0"/>
  </r>
  <r>
    <x v="85"/>
    <x v="9"/>
    <x v="0"/>
    <m/>
    <n v="320"/>
    <n v="97"/>
    <n v="12"/>
    <n v="17"/>
    <n v="36"/>
    <n v="8"/>
  </r>
  <r>
    <x v="85"/>
    <x v="9"/>
    <x v="1"/>
    <m/>
    <n v="288"/>
    <n v="80"/>
    <n v="7"/>
    <n v="15"/>
    <n v="38"/>
    <n v="1"/>
  </r>
  <r>
    <x v="85"/>
    <x v="9"/>
    <x v="2"/>
    <m/>
    <n v="196"/>
    <n v="92"/>
    <n v="17"/>
    <n v="6"/>
    <n v="4"/>
    <n v="0"/>
  </r>
  <r>
    <x v="85"/>
    <x v="14"/>
    <x v="0"/>
    <m/>
    <n v="48"/>
    <n v="38"/>
    <n v="10"/>
    <n v="14"/>
    <n v="24"/>
    <n v="3"/>
  </r>
  <r>
    <x v="85"/>
    <x v="14"/>
    <x v="1"/>
    <m/>
    <n v="65"/>
    <n v="90"/>
    <n v="24"/>
    <n v="31"/>
    <n v="36"/>
    <n v="9"/>
  </r>
  <r>
    <x v="85"/>
    <x v="14"/>
    <x v="2"/>
    <m/>
    <n v="73"/>
    <n v="115"/>
    <n v="6"/>
    <n v="21"/>
    <n v="20"/>
    <n v="7"/>
  </r>
  <r>
    <x v="85"/>
    <x v="10"/>
    <x v="1"/>
    <m/>
    <n v="78"/>
    <n v="63"/>
    <n v="13"/>
    <n v="12"/>
    <n v="16"/>
    <n v="2"/>
  </r>
  <r>
    <x v="85"/>
    <x v="10"/>
    <x v="1"/>
    <m/>
    <n v="144"/>
    <n v="65"/>
    <n v="5"/>
    <n v="12"/>
    <n v="22"/>
    <n v="0"/>
  </r>
  <r>
    <x v="85"/>
    <x v="10"/>
    <x v="1"/>
    <m/>
    <n v="111"/>
    <n v="239"/>
    <n v="121"/>
    <n v="13"/>
    <n v="5"/>
    <n v="3"/>
  </r>
  <r>
    <x v="85"/>
    <x v="11"/>
    <x v="2"/>
    <m/>
    <n v="121"/>
    <n v="30"/>
    <n v="12"/>
    <n v="8"/>
    <n v="7"/>
    <n v="0"/>
  </r>
  <r>
    <x v="85"/>
    <x v="11"/>
    <x v="1"/>
    <m/>
    <n v="98"/>
    <n v="35"/>
    <n v="14"/>
    <n v="6"/>
    <n v="8"/>
    <n v="0"/>
  </r>
  <r>
    <x v="85"/>
    <x v="11"/>
    <x v="0"/>
    <m/>
    <n v="42"/>
    <n v="22"/>
    <n v="16"/>
    <n v="1"/>
    <n v="4"/>
    <n v="0"/>
  </r>
  <r>
    <x v="86"/>
    <x v="17"/>
    <x v="1"/>
    <m/>
    <n v="184"/>
    <n v="78"/>
    <n v="29"/>
    <n v="48"/>
    <n v="47"/>
    <n v="16"/>
  </r>
  <r>
    <x v="86"/>
    <x v="17"/>
    <x v="1"/>
    <m/>
    <n v="121"/>
    <n v="47"/>
    <n v="12"/>
    <n v="22"/>
    <n v="14"/>
    <n v="8"/>
  </r>
  <r>
    <x v="86"/>
    <x v="17"/>
    <x v="1"/>
    <m/>
    <n v="177"/>
    <n v="67"/>
    <n v="12"/>
    <n v="20"/>
    <n v="20"/>
    <n v="20"/>
  </r>
  <r>
    <x v="86"/>
    <x v="1"/>
    <x v="1"/>
    <m/>
    <n v="192"/>
    <n v="37"/>
    <n v="22"/>
    <n v="28"/>
    <n v="39"/>
    <n v="25"/>
  </r>
  <r>
    <x v="86"/>
    <x v="1"/>
    <x v="0"/>
    <m/>
    <n v="237"/>
    <n v="46"/>
    <n v="23"/>
    <n v="58"/>
    <n v="91"/>
    <n v="47"/>
  </r>
  <r>
    <x v="86"/>
    <x v="1"/>
    <x v="2"/>
    <m/>
    <n v="178"/>
    <n v="42"/>
    <n v="17"/>
    <n v="15"/>
    <n v="20"/>
    <n v="7"/>
  </r>
  <r>
    <x v="86"/>
    <x v="5"/>
    <x v="0"/>
    <m/>
    <n v="58"/>
    <n v="48"/>
    <n v="16"/>
    <n v="4"/>
    <n v="3"/>
    <n v="0"/>
  </r>
  <r>
    <x v="86"/>
    <x v="5"/>
    <x v="1"/>
    <m/>
    <n v="282"/>
    <n v="107"/>
    <n v="11"/>
    <n v="14"/>
    <n v="24"/>
    <n v="5"/>
  </r>
  <r>
    <x v="86"/>
    <x v="5"/>
    <x v="1"/>
    <m/>
    <n v="198"/>
    <n v="115"/>
    <n v="11"/>
    <n v="51"/>
    <n v="80"/>
    <n v="8"/>
  </r>
  <r>
    <x v="86"/>
    <x v="18"/>
    <x v="1"/>
    <m/>
    <n v="105"/>
    <n v="77"/>
    <n v="32"/>
    <n v="0"/>
    <n v="5"/>
    <n v="3"/>
  </r>
  <r>
    <x v="86"/>
    <x v="18"/>
    <x v="0"/>
    <m/>
    <n v="13"/>
    <n v="11"/>
    <n v="7"/>
    <n v="0"/>
    <n v="0"/>
    <n v="0"/>
  </r>
  <r>
    <x v="86"/>
    <x v="18"/>
    <x v="2"/>
    <m/>
    <n v="118"/>
    <n v="85"/>
    <n v="4"/>
    <n v="6"/>
    <n v="19"/>
    <n v="4"/>
  </r>
  <r>
    <x v="87"/>
    <x v="12"/>
    <x v="1"/>
    <m/>
    <n v="54"/>
    <n v="44"/>
    <n v="19"/>
    <n v="7"/>
    <n v="4"/>
    <n v="0"/>
  </r>
  <r>
    <x v="87"/>
    <x v="12"/>
    <x v="1"/>
    <m/>
    <n v="109"/>
    <n v="48"/>
    <n v="23"/>
    <n v="9"/>
    <n v="6"/>
    <n v="0"/>
  </r>
  <r>
    <x v="87"/>
    <x v="12"/>
    <x v="0"/>
    <m/>
    <n v="160"/>
    <n v="65"/>
    <n v="9"/>
    <n v="17"/>
    <n v="16"/>
    <n v="1"/>
  </r>
  <r>
    <x v="87"/>
    <x v="15"/>
    <x v="0"/>
    <m/>
    <n v="29"/>
    <n v="30"/>
    <n v="7"/>
    <n v="0"/>
    <n v="0"/>
    <n v="0"/>
  </r>
  <r>
    <x v="87"/>
    <x v="15"/>
    <x v="0"/>
    <m/>
    <n v="166"/>
    <n v="101"/>
    <n v="21"/>
    <n v="8"/>
    <n v="34"/>
    <n v="3"/>
  </r>
  <r>
    <x v="87"/>
    <x v="2"/>
    <x v="1"/>
    <m/>
    <n v="97"/>
    <n v="52"/>
    <n v="3"/>
    <n v="10"/>
    <n v="8"/>
    <n v="2"/>
  </r>
  <r>
    <x v="87"/>
    <x v="15"/>
    <x v="1"/>
    <m/>
    <n v="344"/>
    <n v="122"/>
    <n v="29"/>
    <n v="34"/>
    <n v="79"/>
    <n v="12"/>
  </r>
  <r>
    <x v="87"/>
    <x v="2"/>
    <x v="2"/>
    <m/>
    <n v="106"/>
    <n v="68"/>
    <n v="4"/>
    <n v="7"/>
    <n v="15"/>
    <n v="3"/>
  </r>
  <r>
    <x v="87"/>
    <x v="2"/>
    <x v="0"/>
    <m/>
    <n v="124"/>
    <n v="69"/>
    <n v="9"/>
    <n v="45"/>
    <n v="39"/>
    <n v="16"/>
  </r>
  <r>
    <x v="88"/>
    <x v="6"/>
    <x v="2"/>
    <m/>
    <n v="270"/>
    <n v="130"/>
    <n v="5"/>
    <n v="24"/>
    <n v="27"/>
    <n v="6"/>
  </r>
  <r>
    <x v="88"/>
    <x v="6"/>
    <x v="1"/>
    <m/>
    <n v="193"/>
    <n v="60"/>
    <n v="0"/>
    <n v="4"/>
    <n v="15"/>
    <n v="0"/>
  </r>
  <r>
    <x v="88"/>
    <x v="6"/>
    <x v="3"/>
    <s v="Parque principal de Suba"/>
    <n v="162"/>
    <n v="42"/>
    <n v="5"/>
    <n v="3"/>
    <n v="6"/>
    <n v="0"/>
  </r>
  <r>
    <x v="88"/>
    <x v="7"/>
    <x v="1"/>
    <m/>
    <n v="97"/>
    <n v="57"/>
    <n v="10"/>
    <n v="23"/>
    <n v="21"/>
    <n v="4"/>
  </r>
  <r>
    <x v="88"/>
    <x v="7"/>
    <x v="1"/>
    <m/>
    <n v="103"/>
    <n v="27"/>
    <n v="4"/>
    <n v="7"/>
    <n v="3"/>
    <n v="2"/>
  </r>
  <r>
    <x v="88"/>
    <x v="7"/>
    <x v="0"/>
    <m/>
    <n v="85"/>
    <n v="26"/>
    <n v="24"/>
    <n v="11"/>
    <n v="41"/>
    <n v="8"/>
  </r>
  <r>
    <x v="88"/>
    <x v="0"/>
    <x v="0"/>
    <m/>
    <n v="31"/>
    <n v="50"/>
    <n v="2"/>
    <n v="14"/>
    <n v="9"/>
    <n v="1"/>
  </r>
  <r>
    <x v="88"/>
    <x v="0"/>
    <x v="1"/>
    <m/>
    <n v="45"/>
    <n v="55"/>
    <n v="10"/>
    <n v="7"/>
    <n v="13"/>
    <n v="5"/>
  </r>
  <r>
    <x v="88"/>
    <x v="0"/>
    <x v="1"/>
    <m/>
    <n v="141"/>
    <n v="108"/>
    <n v="14"/>
    <n v="27"/>
    <n v="36"/>
    <n v="5"/>
  </r>
  <r>
    <x v="88"/>
    <x v="5"/>
    <x v="0"/>
    <m/>
    <n v="71"/>
    <n v="61"/>
    <n v="6"/>
    <n v="0"/>
    <n v="1"/>
    <n v="0"/>
  </r>
  <r>
    <x v="88"/>
    <x v="5"/>
    <x v="1"/>
    <m/>
    <n v="97"/>
    <n v="57"/>
    <n v="15"/>
    <n v="12"/>
    <n v="29"/>
    <n v="0"/>
  </r>
  <r>
    <x v="88"/>
    <x v="5"/>
    <x v="1"/>
    <m/>
    <n v="244"/>
    <n v="59"/>
    <n v="28"/>
    <n v="25"/>
    <n v="36"/>
    <n v="5"/>
  </r>
  <r>
    <x v="89"/>
    <x v="18"/>
    <x v="1"/>
    <m/>
    <n v="46"/>
    <n v="50"/>
    <n v="6"/>
    <n v="4"/>
    <n v="3"/>
    <n v="1"/>
  </r>
  <r>
    <x v="89"/>
    <x v="13"/>
    <x v="2"/>
    <m/>
    <n v="155"/>
    <n v="27"/>
    <n v="4"/>
    <n v="19"/>
    <n v="18"/>
    <n v="3"/>
  </r>
  <r>
    <x v="89"/>
    <x v="13"/>
    <x v="1"/>
    <m/>
    <n v="97"/>
    <n v="16"/>
    <n v="3"/>
    <n v="2"/>
    <n v="1"/>
    <n v="0"/>
  </r>
  <r>
    <x v="89"/>
    <x v="13"/>
    <x v="1"/>
    <m/>
    <n v="209"/>
    <n v="42"/>
    <n v="6"/>
    <n v="12"/>
    <n v="9"/>
    <n v="1"/>
  </r>
  <r>
    <x v="89"/>
    <x v="18"/>
    <x v="2"/>
    <m/>
    <n v="72"/>
    <n v="38"/>
    <n v="6"/>
    <n v="4"/>
    <n v="9"/>
    <n v="2"/>
  </r>
  <r>
    <x v="89"/>
    <x v="18"/>
    <x v="0"/>
    <m/>
    <n v="66"/>
    <n v="61"/>
    <n v="11"/>
    <n v="5"/>
    <n v="15"/>
    <n v="2"/>
  </r>
  <r>
    <x v="89"/>
    <x v="14"/>
    <x v="0"/>
    <m/>
    <n v="98"/>
    <n v="96"/>
    <n v="21"/>
    <n v="38"/>
    <n v="77"/>
    <n v="10"/>
  </r>
  <r>
    <x v="89"/>
    <x v="14"/>
    <x v="2"/>
    <m/>
    <n v="70"/>
    <n v="124"/>
    <n v="14"/>
    <n v="33"/>
    <n v="49"/>
    <n v="25"/>
  </r>
  <r>
    <x v="89"/>
    <x v="14"/>
    <x v="1"/>
    <m/>
    <n v="43"/>
    <n v="50"/>
    <n v="8"/>
    <n v="32"/>
    <n v="40"/>
    <n v="15"/>
  </r>
  <r>
    <x v="89"/>
    <x v="3"/>
    <x v="1"/>
    <m/>
    <n v="186"/>
    <n v="49"/>
    <n v="9"/>
    <n v="14"/>
    <n v="19"/>
    <n v="2"/>
  </r>
  <r>
    <x v="89"/>
    <x v="3"/>
    <x v="1"/>
    <m/>
    <n v="202"/>
    <n v="34"/>
    <n v="8"/>
    <n v="8"/>
    <n v="18"/>
    <n v="2"/>
  </r>
  <r>
    <x v="89"/>
    <x v="3"/>
    <x v="2"/>
    <m/>
    <n v="298"/>
    <n v="29"/>
    <n v="1"/>
    <n v="18"/>
    <n v="24"/>
    <n v="2"/>
  </r>
  <r>
    <x v="90"/>
    <x v="11"/>
    <x v="1"/>
    <m/>
    <n v="73"/>
    <n v="25"/>
    <n v="2"/>
    <n v="8"/>
    <n v="6"/>
    <n v="0"/>
  </r>
  <r>
    <x v="90"/>
    <x v="11"/>
    <x v="1"/>
    <m/>
    <n v="65"/>
    <n v="18"/>
    <n v="1"/>
    <n v="7"/>
    <n v="3"/>
    <n v="1"/>
  </r>
  <r>
    <x v="90"/>
    <x v="0"/>
    <x v="0"/>
    <m/>
    <n v="66"/>
    <n v="42"/>
    <n v="28"/>
    <n v="11"/>
    <n v="28"/>
    <n v="4"/>
  </r>
  <r>
    <x v="90"/>
    <x v="0"/>
    <x v="1"/>
    <m/>
    <n v="70"/>
    <n v="83"/>
    <n v="20"/>
    <n v="16"/>
    <n v="27"/>
    <n v="3"/>
  </r>
  <r>
    <x v="90"/>
    <x v="0"/>
    <x v="1"/>
    <m/>
    <n v="176"/>
    <n v="49"/>
    <n v="25"/>
    <n v="38"/>
    <n v="88"/>
    <n v="6"/>
  </r>
  <r>
    <x v="90"/>
    <x v="4"/>
    <x v="1"/>
    <m/>
    <n v="85"/>
    <n v="68"/>
    <n v="4"/>
    <n v="26"/>
    <n v="13"/>
    <n v="1"/>
  </r>
  <r>
    <x v="90"/>
    <x v="4"/>
    <x v="2"/>
    <m/>
    <n v="79"/>
    <n v="34"/>
    <n v="3"/>
    <n v="20"/>
    <n v="14"/>
    <n v="1"/>
  </r>
  <r>
    <x v="90"/>
    <x v="4"/>
    <x v="1"/>
    <m/>
    <n v="130"/>
    <n v="52"/>
    <n v="25"/>
    <n v="5"/>
    <n v="9"/>
    <n v="1"/>
  </r>
  <r>
    <x v="90"/>
    <x v="11"/>
    <x v="0"/>
    <m/>
    <n v="32"/>
    <n v="18"/>
    <n v="4"/>
    <n v="2"/>
    <n v="0"/>
    <n v="0"/>
  </r>
  <r>
    <x v="90"/>
    <x v="11"/>
    <x v="1"/>
    <m/>
    <n v="73"/>
    <n v="25"/>
    <n v="2"/>
    <n v="8"/>
    <n v="6"/>
    <n v="0"/>
  </r>
  <r>
    <x v="90"/>
    <x v="11"/>
    <x v="1"/>
    <m/>
    <n v="65"/>
    <n v="18"/>
    <n v="1"/>
    <n v="7"/>
    <n v="3"/>
    <n v="1"/>
  </r>
  <r>
    <x v="91"/>
    <x v="10"/>
    <x v="1"/>
    <m/>
    <n v="88"/>
    <n v="57"/>
    <n v="8"/>
    <n v="19"/>
    <n v="4"/>
    <n v="0"/>
  </r>
  <r>
    <x v="91"/>
    <x v="10"/>
    <x v="1"/>
    <m/>
    <n v="201"/>
    <n v="120"/>
    <n v="16"/>
    <n v="15"/>
    <n v="20"/>
    <n v="2"/>
  </r>
  <r>
    <x v="91"/>
    <x v="10"/>
    <x v="1"/>
    <m/>
    <n v="125"/>
    <n v="220"/>
    <n v="70"/>
    <n v="9"/>
    <n v="12"/>
    <n v="18"/>
  </r>
  <r>
    <x v="91"/>
    <x v="14"/>
    <x v="0"/>
    <m/>
    <n v="43"/>
    <n v="31"/>
    <n v="10"/>
    <n v="7"/>
    <n v="45"/>
    <n v="2"/>
  </r>
  <r>
    <x v="91"/>
    <x v="14"/>
    <x v="1"/>
    <m/>
    <n v="70"/>
    <n v="54"/>
    <n v="22"/>
    <n v="16"/>
    <n v="49"/>
    <n v="5"/>
  </r>
  <r>
    <x v="91"/>
    <x v="14"/>
    <x v="2"/>
    <m/>
    <n v="58"/>
    <n v="40"/>
    <n v="9"/>
    <n v="10"/>
    <n v="22"/>
    <n v="8"/>
  </r>
  <r>
    <x v="91"/>
    <x v="11"/>
    <x v="2"/>
    <m/>
    <n v="270"/>
    <n v="198"/>
    <n v="8"/>
    <n v="18"/>
    <n v="16"/>
    <n v="3"/>
  </r>
  <r>
    <x v="91"/>
    <x v="11"/>
    <x v="1"/>
    <m/>
    <n v="154"/>
    <n v="85"/>
    <n v="7"/>
    <n v="11"/>
    <n v="4"/>
    <n v="0"/>
  </r>
  <r>
    <x v="91"/>
    <x v="11"/>
    <x v="0"/>
    <m/>
    <n v="49"/>
    <n v="56"/>
    <n v="6"/>
    <n v="1"/>
    <n v="3"/>
    <n v="0"/>
  </r>
  <r>
    <x v="91"/>
    <x v="9"/>
    <x v="1"/>
    <m/>
    <n v="18"/>
    <n v="50"/>
    <n v="9"/>
    <n v="10"/>
    <n v="8"/>
    <n v="3"/>
  </r>
  <r>
    <x v="91"/>
    <x v="9"/>
    <x v="2"/>
    <m/>
    <n v="40"/>
    <n v="19"/>
    <n v="6"/>
    <n v="0"/>
    <n v="0"/>
    <n v="0"/>
  </r>
  <r>
    <x v="91"/>
    <x v="9"/>
    <x v="0"/>
    <m/>
    <n v="125"/>
    <n v="91"/>
    <n v="13"/>
    <n v="25"/>
    <n v="38"/>
    <n v="0"/>
  </r>
  <r>
    <x v="92"/>
    <x v="12"/>
    <x v="1"/>
    <m/>
    <n v="203"/>
    <n v="36"/>
    <n v="17"/>
    <n v="9"/>
    <n v="6"/>
    <n v="1"/>
  </r>
  <r>
    <x v="92"/>
    <x v="18"/>
    <x v="1"/>
    <m/>
    <n v="112"/>
    <n v="45"/>
    <n v="16"/>
    <n v="2"/>
    <n v="6"/>
    <n v="2"/>
  </r>
  <r>
    <x v="92"/>
    <x v="12"/>
    <x v="0"/>
    <m/>
    <n v="132"/>
    <n v="49"/>
    <n v="19"/>
    <n v="10"/>
    <n v="21"/>
    <n v="0"/>
  </r>
  <r>
    <x v="92"/>
    <x v="18"/>
    <x v="0"/>
    <m/>
    <n v="16"/>
    <n v="13"/>
    <n v="9"/>
    <n v="0"/>
    <n v="1"/>
    <n v="1"/>
  </r>
  <r>
    <x v="92"/>
    <x v="12"/>
    <x v="1"/>
    <m/>
    <n v="152"/>
    <n v="43"/>
    <n v="15"/>
    <n v="8"/>
    <n v="5"/>
    <n v="4"/>
  </r>
  <r>
    <x v="92"/>
    <x v="18"/>
    <x v="2"/>
    <m/>
    <n v="138"/>
    <n v="48"/>
    <n v="18"/>
    <n v="21"/>
    <n v="17"/>
    <n v="2"/>
  </r>
  <r>
    <x v="92"/>
    <x v="5"/>
    <x v="0"/>
    <m/>
    <n v="37"/>
    <n v="26"/>
    <n v="14"/>
    <n v="1"/>
    <n v="2"/>
    <n v="0"/>
  </r>
  <r>
    <x v="92"/>
    <x v="5"/>
    <x v="1"/>
    <m/>
    <n v="211"/>
    <n v="77"/>
    <n v="30"/>
    <n v="26"/>
    <n v="41"/>
    <n v="6"/>
  </r>
  <r>
    <x v="92"/>
    <x v="5"/>
    <x v="1"/>
    <m/>
    <n v="195"/>
    <n v="83"/>
    <n v="22"/>
    <n v="32"/>
    <n v="22"/>
    <n v="4"/>
  </r>
  <r>
    <x v="92"/>
    <x v="17"/>
    <x v="1"/>
    <m/>
    <n v="59"/>
    <n v="21"/>
    <n v="4"/>
    <n v="15"/>
    <n v="16"/>
    <n v="5"/>
  </r>
  <r>
    <x v="92"/>
    <x v="17"/>
    <x v="1"/>
    <m/>
    <n v="65"/>
    <n v="55"/>
    <n v="8"/>
    <n v="35"/>
    <n v="17"/>
    <n v="12"/>
  </r>
  <r>
    <x v="92"/>
    <x v="17"/>
    <x v="1"/>
    <m/>
    <n v="52"/>
    <n v="31"/>
    <n v="4"/>
    <n v="17"/>
    <n v="14"/>
    <n v="9"/>
  </r>
  <r>
    <x v="93"/>
    <x v="15"/>
    <x v="0"/>
    <m/>
    <n v="26"/>
    <n v="19"/>
    <n v="8"/>
    <n v="0"/>
    <n v="0"/>
    <n v="0"/>
  </r>
  <r>
    <x v="93"/>
    <x v="15"/>
    <x v="2"/>
    <m/>
    <n v="78"/>
    <n v="17"/>
    <n v="8"/>
    <n v="5"/>
    <n v="17"/>
    <n v="4"/>
  </r>
  <r>
    <x v="93"/>
    <x v="15"/>
    <x v="1"/>
    <m/>
    <n v="254"/>
    <n v="81"/>
    <n v="19"/>
    <n v="36"/>
    <n v="87"/>
    <n v="28"/>
  </r>
  <r>
    <x v="93"/>
    <x v="1"/>
    <x v="1"/>
    <m/>
    <n v="130"/>
    <n v="45"/>
    <n v="11"/>
    <n v="21"/>
    <n v="29"/>
    <n v="5"/>
  </r>
  <r>
    <x v="93"/>
    <x v="1"/>
    <x v="0"/>
    <m/>
    <n v="136"/>
    <n v="64"/>
    <n v="17"/>
    <n v="14"/>
    <n v="37"/>
    <n v="15"/>
  </r>
  <r>
    <x v="93"/>
    <x v="1"/>
    <x v="2"/>
    <m/>
    <n v="138"/>
    <n v="39"/>
    <n v="14"/>
    <n v="32"/>
    <n v="22"/>
    <n v="6"/>
  </r>
  <r>
    <x v="93"/>
    <x v="2"/>
    <x v="1"/>
    <m/>
    <n v="103"/>
    <n v="39"/>
    <n v="21"/>
    <n v="10"/>
    <n v="5"/>
    <n v="3"/>
  </r>
  <r>
    <x v="93"/>
    <x v="2"/>
    <x v="2"/>
    <m/>
    <n v="238"/>
    <n v="61"/>
    <n v="30"/>
    <n v="16"/>
    <n v="12"/>
    <n v="7"/>
  </r>
  <r>
    <x v="93"/>
    <x v="2"/>
    <x v="0"/>
    <m/>
    <n v="186"/>
    <n v="97"/>
    <n v="10"/>
    <n v="16"/>
    <n v="85"/>
    <n v="18"/>
  </r>
  <r>
    <x v="93"/>
    <x v="14"/>
    <x v="0"/>
    <m/>
    <n v="42"/>
    <n v="75"/>
    <n v="8"/>
    <n v="13"/>
    <n v="42"/>
    <n v="5"/>
  </r>
  <r>
    <x v="93"/>
    <x v="14"/>
    <x v="1"/>
    <m/>
    <n v="58"/>
    <n v="96"/>
    <n v="22"/>
    <n v="22"/>
    <n v="81"/>
    <n v="6"/>
  </r>
  <r>
    <x v="93"/>
    <x v="14"/>
    <x v="2"/>
    <m/>
    <n v="88"/>
    <n v="206"/>
    <n v="29"/>
    <n v="35"/>
    <n v="121"/>
    <n v="11"/>
  </r>
  <r>
    <x v="94"/>
    <x v="6"/>
    <x v="2"/>
    <m/>
    <n v="306"/>
    <n v="67"/>
    <n v="25"/>
    <n v="18"/>
    <n v="44"/>
    <n v="7"/>
  </r>
  <r>
    <x v="94"/>
    <x v="6"/>
    <x v="1"/>
    <m/>
    <n v="232"/>
    <n v="71"/>
    <n v="13"/>
    <n v="10"/>
    <n v="24"/>
    <n v="2"/>
  </r>
  <r>
    <x v="94"/>
    <x v="6"/>
    <x v="3"/>
    <s v="Parque principal"/>
    <n v="199"/>
    <n v="51"/>
    <n v="5"/>
    <n v="1"/>
    <n v="3"/>
    <n v="1"/>
  </r>
  <r>
    <x v="94"/>
    <x v="0"/>
    <x v="0"/>
    <m/>
    <n v="41"/>
    <n v="37"/>
    <n v="13"/>
    <n v="9"/>
    <n v="9"/>
    <n v="3"/>
  </r>
  <r>
    <x v="94"/>
    <x v="0"/>
    <x v="1"/>
    <m/>
    <n v="63"/>
    <n v="25"/>
    <n v="14"/>
    <n v="5"/>
    <n v="19"/>
    <n v="3"/>
  </r>
  <r>
    <x v="94"/>
    <x v="0"/>
    <x v="1"/>
    <m/>
    <n v="128"/>
    <n v="46"/>
    <n v="23"/>
    <n v="15"/>
    <n v="37"/>
    <n v="6"/>
  </r>
  <r>
    <x v="94"/>
    <x v="7"/>
    <x v="1"/>
    <m/>
    <n v="106"/>
    <n v="45"/>
    <n v="4"/>
    <n v="15"/>
    <n v="33"/>
    <n v="0"/>
  </r>
  <r>
    <x v="94"/>
    <x v="7"/>
    <x v="1"/>
    <m/>
    <n v="41"/>
    <n v="42"/>
    <n v="5"/>
    <n v="6"/>
    <n v="5"/>
    <n v="1"/>
  </r>
  <r>
    <x v="94"/>
    <x v="7"/>
    <x v="0"/>
    <m/>
    <n v="26"/>
    <n v="34"/>
    <n v="12"/>
    <n v="9"/>
    <n v="56"/>
    <n v="5"/>
  </r>
  <r>
    <x v="94"/>
    <x v="7"/>
    <x v="0"/>
    <m/>
    <n v="26"/>
    <n v="34"/>
    <n v="12"/>
    <n v="9"/>
    <n v="56"/>
    <n v="5"/>
  </r>
  <r>
    <x v="94"/>
    <x v="5"/>
    <x v="0"/>
    <m/>
    <n v="81"/>
    <n v="69"/>
    <n v="1"/>
    <n v="1"/>
    <n v="0"/>
    <n v="0"/>
  </r>
  <r>
    <x v="94"/>
    <x v="5"/>
    <x v="1"/>
    <m/>
    <n v="121"/>
    <n v="52"/>
    <n v="12"/>
    <n v="12"/>
    <n v="36"/>
    <n v="8"/>
  </r>
  <r>
    <x v="94"/>
    <x v="5"/>
    <x v="1"/>
    <m/>
    <n v="350"/>
    <n v="119"/>
    <n v="6"/>
    <n v="49"/>
    <n v="67"/>
    <n v="5"/>
  </r>
  <r>
    <x v="95"/>
    <x v="18"/>
    <x v="0"/>
    <m/>
    <n v="87"/>
    <n v="37"/>
    <n v="8"/>
    <n v="10"/>
    <n v="3"/>
    <n v="0"/>
  </r>
  <r>
    <x v="95"/>
    <x v="18"/>
    <x v="2"/>
    <m/>
    <n v="210"/>
    <n v="34"/>
    <n v="17"/>
    <n v="12"/>
    <n v="8"/>
    <n v="3"/>
  </r>
  <r>
    <x v="95"/>
    <x v="13"/>
    <x v="1"/>
    <m/>
    <n v="47"/>
    <n v="22"/>
    <n v="5"/>
    <n v="4"/>
    <n v="2"/>
    <n v="30"/>
  </r>
  <r>
    <x v="95"/>
    <x v="14"/>
    <x v="0"/>
    <m/>
    <n v="86"/>
    <n v="80"/>
    <n v="24"/>
    <n v="33"/>
    <n v="76"/>
    <n v="4"/>
  </r>
  <r>
    <x v="95"/>
    <x v="14"/>
    <x v="1"/>
    <m/>
    <n v="137"/>
    <n v="100"/>
    <n v="33"/>
    <n v="46"/>
    <n v="74"/>
    <n v="13"/>
  </r>
  <r>
    <x v="95"/>
    <x v="14"/>
    <x v="2"/>
    <m/>
    <n v="77"/>
    <n v="54"/>
    <n v="12"/>
    <n v="25"/>
    <n v="77"/>
    <n v="5"/>
  </r>
  <r>
    <x v="96"/>
    <x v="17"/>
    <x v="1"/>
    <m/>
    <n v="134"/>
    <n v="35"/>
    <n v="3"/>
    <n v="7"/>
    <n v="8"/>
    <n v="1"/>
  </r>
  <r>
    <x v="96"/>
    <x v="17"/>
    <x v="1"/>
    <m/>
    <n v="141"/>
    <n v="53"/>
    <n v="4"/>
    <n v="28"/>
    <n v="42"/>
    <n v="20"/>
  </r>
  <r>
    <x v="96"/>
    <x v="17"/>
    <x v="1"/>
    <m/>
    <n v="56"/>
    <n v="23"/>
    <n v="2"/>
    <n v="16"/>
    <n v="15"/>
    <n v="3"/>
  </r>
  <r>
    <x v="96"/>
    <x v="5"/>
    <x v="0"/>
    <m/>
    <n v="27"/>
    <n v="10"/>
    <n v="2"/>
    <n v="2"/>
    <n v="1"/>
    <n v="0"/>
  </r>
  <r>
    <x v="96"/>
    <x v="5"/>
    <x v="1"/>
    <m/>
    <n v="33"/>
    <n v="46"/>
    <n v="9"/>
    <n v="11"/>
    <n v="14"/>
    <n v="1"/>
  </r>
  <r>
    <x v="96"/>
    <x v="5"/>
    <x v="1"/>
    <m/>
    <n v="223"/>
    <n v="113"/>
    <n v="7"/>
    <n v="32"/>
    <n v="41"/>
    <n v="6"/>
  </r>
  <r>
    <x v="97"/>
    <x v="1"/>
    <x v="1"/>
    <m/>
    <n v="31"/>
    <n v="24"/>
    <n v="1"/>
    <n v="9"/>
    <n v="16"/>
    <n v="11"/>
  </r>
  <r>
    <x v="97"/>
    <x v="1"/>
    <x v="1"/>
    <m/>
    <n v="92"/>
    <n v="53"/>
    <n v="12"/>
    <n v="15"/>
    <n v="40"/>
    <n v="27"/>
  </r>
  <r>
    <x v="97"/>
    <x v="1"/>
    <x v="1"/>
    <m/>
    <n v="25"/>
    <n v="23"/>
    <n v="7"/>
    <n v="8"/>
    <n v="10"/>
    <n v="6"/>
  </r>
  <r>
    <x v="97"/>
    <x v="6"/>
    <x v="2"/>
    <m/>
    <n v="228"/>
    <n v="75"/>
    <n v="6"/>
    <n v="21"/>
    <n v="32"/>
    <n v="4"/>
  </r>
  <r>
    <x v="97"/>
    <x v="6"/>
    <x v="1"/>
    <m/>
    <n v="128"/>
    <n v="50"/>
    <n v="4"/>
    <n v="12"/>
    <n v="28"/>
    <n v="3"/>
  </r>
  <r>
    <x v="97"/>
    <x v="6"/>
    <x v="1"/>
    <m/>
    <n v="175"/>
    <n v="38"/>
    <n v="7"/>
    <n v="1"/>
    <n v="2"/>
    <n v="0"/>
  </r>
  <r>
    <x v="98"/>
    <x v="5"/>
    <x v="0"/>
    <m/>
    <n v="48"/>
    <n v="32"/>
    <n v="10"/>
    <n v="1"/>
    <n v="1"/>
    <n v="0"/>
  </r>
  <r>
    <x v="98"/>
    <x v="5"/>
    <x v="1"/>
    <m/>
    <n v="104"/>
    <n v="58"/>
    <n v="9"/>
    <n v="14"/>
    <n v="30"/>
    <n v="6"/>
  </r>
  <r>
    <x v="98"/>
    <x v="5"/>
    <x v="1"/>
    <m/>
    <n v="281"/>
    <n v="77"/>
    <n v="23"/>
    <n v="28"/>
    <n v="34"/>
    <n v="13"/>
  </r>
  <r>
    <x v="98"/>
    <x v="14"/>
    <x v="2"/>
    <m/>
    <n v="82"/>
    <n v="68"/>
    <n v="15"/>
    <n v="12"/>
    <n v="24"/>
    <n v="4"/>
  </r>
  <r>
    <x v="98"/>
    <x v="14"/>
    <x v="1"/>
    <m/>
    <n v="65"/>
    <n v="70"/>
    <n v="9"/>
    <n v="7"/>
    <n v="28"/>
    <n v="4"/>
  </r>
  <r>
    <x v="98"/>
    <x v="1"/>
    <x v="1"/>
    <m/>
    <n v="88"/>
    <n v="39"/>
    <n v="5"/>
    <n v="14"/>
    <n v="21"/>
    <n v="8"/>
  </r>
  <r>
    <x v="98"/>
    <x v="14"/>
    <x v="0"/>
    <m/>
    <n v="61"/>
    <n v="60"/>
    <n v="4"/>
    <n v="6"/>
    <n v="24"/>
    <n v="2"/>
  </r>
  <r>
    <x v="98"/>
    <x v="10"/>
    <x v="0"/>
    <m/>
    <n v="91"/>
    <n v="59"/>
    <n v="12"/>
    <n v="16"/>
    <n v="71"/>
    <n v="32"/>
  </r>
  <r>
    <x v="98"/>
    <x v="10"/>
    <x v="1"/>
    <m/>
    <n v="60"/>
    <n v="32"/>
    <n v="7"/>
    <n v="8"/>
    <n v="7"/>
    <n v="1"/>
  </r>
  <r>
    <x v="98"/>
    <x v="15"/>
    <x v="0"/>
    <m/>
    <n v="16"/>
    <n v="14"/>
    <n v="1"/>
    <n v="0"/>
    <n v="0"/>
    <n v="0"/>
  </r>
  <r>
    <x v="98"/>
    <x v="15"/>
    <x v="2"/>
    <m/>
    <n v="29"/>
    <n v="22"/>
    <n v="11"/>
    <n v="3"/>
    <n v="6"/>
    <n v="1"/>
  </r>
  <r>
    <x v="98"/>
    <x v="15"/>
    <x v="1"/>
    <m/>
    <n v="122"/>
    <n v="65"/>
    <n v="22"/>
    <n v="24"/>
    <n v="29"/>
    <n v="5"/>
  </r>
  <r>
    <x v="99"/>
    <x v="6"/>
    <x v="2"/>
    <m/>
    <n v="232"/>
    <n v="100"/>
    <n v="8"/>
    <n v="27"/>
    <n v="38"/>
    <n v="7"/>
  </r>
  <r>
    <x v="99"/>
    <x v="6"/>
    <x v="1"/>
    <m/>
    <n v="189"/>
    <n v="101"/>
    <n v="10"/>
    <n v="14"/>
    <n v="20"/>
    <n v="1"/>
  </r>
  <r>
    <x v="99"/>
    <x v="6"/>
    <x v="3"/>
    <s v="Parque Fundacional"/>
    <n v="109"/>
    <n v="78"/>
    <n v="3"/>
    <n v="5"/>
    <n v="6"/>
    <n v="0"/>
  </r>
  <r>
    <x v="99"/>
    <x v="17"/>
    <x v="1"/>
    <m/>
    <n v="73"/>
    <n v="70"/>
    <n v="9"/>
    <n v="8"/>
    <n v="6"/>
    <n v="6"/>
  </r>
  <r>
    <x v="99"/>
    <x v="17"/>
    <x v="1"/>
    <m/>
    <n v="109"/>
    <n v="159"/>
    <n v="23"/>
    <n v="28"/>
    <n v="36"/>
    <n v="9"/>
  </r>
  <r>
    <x v="99"/>
    <x v="17"/>
    <x v="1"/>
    <m/>
    <n v="75"/>
    <n v="92"/>
    <n v="4"/>
    <n v="21"/>
    <n v="10"/>
    <n v="2"/>
  </r>
  <r>
    <x v="99"/>
    <x v="13"/>
    <x v="1"/>
    <m/>
    <n v="122"/>
    <n v="27"/>
    <n v="11"/>
    <n v="13"/>
    <n v="27"/>
    <n v="0"/>
  </r>
  <r>
    <x v="99"/>
    <x v="13"/>
    <x v="2"/>
    <m/>
    <n v="337"/>
    <n v="53"/>
    <n v="4"/>
    <n v="12"/>
    <n v="26"/>
    <n v="4"/>
  </r>
  <r>
    <x v="99"/>
    <x v="13"/>
    <x v="1"/>
    <m/>
    <n v="106"/>
    <n v="31"/>
    <n v="5"/>
    <n v="1"/>
    <n v="6"/>
    <n v="2"/>
  </r>
  <r>
    <x v="99"/>
    <x v="13"/>
    <x v="1"/>
    <m/>
    <n v="90"/>
    <n v="15"/>
    <n v="15"/>
    <n v="1"/>
    <n v="6"/>
    <n v="0"/>
  </r>
  <r>
    <x v="99"/>
    <x v="18"/>
    <x v="2"/>
    <m/>
    <n v="92"/>
    <n v="38"/>
    <n v="16"/>
    <n v="12"/>
    <n v="8"/>
    <n v="3"/>
  </r>
  <r>
    <x v="99"/>
    <x v="18"/>
    <x v="1"/>
    <m/>
    <n v="27"/>
    <n v="10"/>
    <n v="5"/>
    <n v="1"/>
    <n v="2"/>
    <n v="0"/>
  </r>
  <r>
    <x v="100"/>
    <x v="0"/>
    <x v="0"/>
    <m/>
    <n v="47"/>
    <n v="47"/>
    <n v="11"/>
    <n v="7"/>
    <n v="12"/>
    <n v="7"/>
  </r>
  <r>
    <x v="100"/>
    <x v="0"/>
    <x v="1"/>
    <m/>
    <n v="64"/>
    <n v="14"/>
    <n v="22"/>
    <n v="17"/>
    <n v="16"/>
    <n v="2"/>
  </r>
  <r>
    <x v="100"/>
    <x v="0"/>
    <x v="1"/>
    <m/>
    <n v="82"/>
    <n v="53"/>
    <n v="27"/>
    <n v="15"/>
    <n v="32"/>
    <n v="15"/>
  </r>
  <r>
    <x v="100"/>
    <x v="3"/>
    <x v="1"/>
    <m/>
    <n v="162"/>
    <n v="43"/>
    <n v="4"/>
    <n v="6"/>
    <n v="3"/>
    <n v="0"/>
  </r>
  <r>
    <x v="100"/>
    <x v="3"/>
    <x v="2"/>
    <m/>
    <n v="250"/>
    <n v="24"/>
    <n v="4"/>
    <n v="13"/>
    <n v="12"/>
    <n v="0"/>
  </r>
  <r>
    <x v="100"/>
    <x v="3"/>
    <x v="1"/>
    <m/>
    <n v="133"/>
    <n v="31"/>
    <n v="4"/>
    <n v="3"/>
    <n v="9"/>
    <n v="0"/>
  </r>
  <r>
    <x v="100"/>
    <x v="7"/>
    <x v="1"/>
    <m/>
    <n v="185"/>
    <n v="104"/>
    <n v="8"/>
    <n v="22"/>
    <n v="36"/>
    <n v="7"/>
  </r>
  <r>
    <x v="100"/>
    <x v="7"/>
    <x v="1"/>
    <m/>
    <n v="90"/>
    <n v="45"/>
    <n v="14"/>
    <n v="4"/>
    <n v="10"/>
    <n v="1"/>
  </r>
  <r>
    <x v="100"/>
    <x v="7"/>
    <x v="0"/>
    <m/>
    <n v="46"/>
    <n v="28"/>
    <n v="20"/>
    <n v="7"/>
    <n v="43"/>
    <n v="8"/>
  </r>
  <r>
    <x v="100"/>
    <x v="2"/>
    <x v="1"/>
    <m/>
    <n v="109"/>
    <n v="40"/>
    <n v="15"/>
    <n v="6"/>
    <n v="3"/>
    <n v="2"/>
  </r>
  <r>
    <x v="100"/>
    <x v="2"/>
    <x v="2"/>
    <m/>
    <n v="192"/>
    <n v="30"/>
    <n v="2"/>
    <n v="12"/>
    <n v="8"/>
    <n v="1"/>
  </r>
  <r>
    <x v="100"/>
    <x v="2"/>
    <x v="0"/>
    <m/>
    <n v="120"/>
    <n v="31"/>
    <n v="14"/>
    <n v="34"/>
    <n v="29"/>
    <n v="14"/>
  </r>
  <r>
    <x v="101"/>
    <x v="11"/>
    <x v="1"/>
    <m/>
    <n v="180"/>
    <n v="95"/>
    <n v="8"/>
    <n v="16"/>
    <n v="23"/>
    <n v="2"/>
  </r>
  <r>
    <x v="101"/>
    <x v="11"/>
    <x v="1"/>
    <m/>
    <n v="42"/>
    <n v="27"/>
    <n v="5"/>
    <n v="3"/>
    <n v="9"/>
    <n v="4"/>
  </r>
  <r>
    <x v="101"/>
    <x v="11"/>
    <x v="0"/>
    <m/>
    <n v="21"/>
    <n v="32"/>
    <n v="3"/>
    <n v="0"/>
    <n v="2"/>
    <n v="0"/>
  </r>
  <r>
    <x v="101"/>
    <x v="9"/>
    <x v="0"/>
    <m/>
    <n v="61"/>
    <n v="23"/>
    <n v="4"/>
    <n v="8"/>
    <n v="24"/>
    <n v="7"/>
  </r>
  <r>
    <x v="101"/>
    <x v="9"/>
    <x v="1"/>
    <m/>
    <n v="57"/>
    <n v="23"/>
    <n v="2"/>
    <n v="4"/>
    <n v="4"/>
    <n v="1"/>
  </r>
  <r>
    <x v="101"/>
    <x v="9"/>
    <x v="2"/>
    <m/>
    <n v="30"/>
    <n v="16"/>
    <n v="0"/>
    <n v="3"/>
    <n v="4"/>
    <n v="0"/>
  </r>
  <r>
    <x v="101"/>
    <x v="13"/>
    <x v="1"/>
    <m/>
    <n v="203"/>
    <n v="65"/>
    <n v="12"/>
    <n v="9"/>
    <n v="13"/>
    <n v="3"/>
  </r>
  <r>
    <x v="101"/>
    <x v="13"/>
    <x v="2"/>
    <m/>
    <n v="215"/>
    <n v="67"/>
    <n v="9"/>
    <n v="16"/>
    <n v="22"/>
    <n v="4"/>
  </r>
  <r>
    <x v="101"/>
    <x v="13"/>
    <x v="1"/>
    <m/>
    <n v="116"/>
    <n v="27"/>
    <n v="4"/>
    <n v="1"/>
    <n v="3"/>
    <n v="0"/>
  </r>
  <r>
    <x v="102"/>
    <x v="9"/>
    <x v="0"/>
    <m/>
    <n v="120"/>
    <n v="48"/>
    <n v="7"/>
    <n v="20"/>
    <n v="75"/>
    <n v="17"/>
  </r>
  <r>
    <x v="102"/>
    <x v="9"/>
    <x v="1"/>
    <m/>
    <n v="47"/>
    <n v="11"/>
    <n v="3"/>
    <n v="2"/>
    <n v="5"/>
    <n v="0"/>
  </r>
  <r>
    <x v="102"/>
    <x v="11"/>
    <x v="2"/>
    <m/>
    <n v="13"/>
    <n v="10"/>
    <n v="6"/>
    <n v="0"/>
    <n v="0"/>
    <n v="0"/>
  </r>
  <r>
    <x v="103"/>
    <x v="15"/>
    <x v="0"/>
    <m/>
    <n v="63"/>
    <n v="34"/>
    <n v="17"/>
    <n v="1"/>
    <n v="0"/>
    <n v="0"/>
  </r>
  <r>
    <x v="103"/>
    <x v="15"/>
    <x v="2"/>
    <m/>
    <n v="211"/>
    <n v="109"/>
    <n v="57"/>
    <n v="16"/>
    <n v="47"/>
    <n v="12"/>
  </r>
  <r>
    <x v="103"/>
    <x v="15"/>
    <x v="1"/>
    <m/>
    <n v="218"/>
    <n v="148"/>
    <n v="47"/>
    <n v="38"/>
    <n v="86"/>
    <n v="28"/>
  </r>
  <r>
    <x v="103"/>
    <x v="14"/>
    <x v="2"/>
    <m/>
    <n v="269"/>
    <n v="245"/>
    <n v="18"/>
    <n v="61"/>
    <n v="72"/>
    <n v="11"/>
  </r>
  <r>
    <x v="103"/>
    <x v="14"/>
    <x v="1"/>
    <m/>
    <n v="225"/>
    <n v="177"/>
    <n v="36"/>
    <n v="42"/>
    <n v="51"/>
    <n v="12"/>
  </r>
  <r>
    <x v="103"/>
    <x v="14"/>
    <x v="0"/>
    <m/>
    <n v="81"/>
    <n v="61"/>
    <n v="11"/>
    <n v="28"/>
    <n v="43"/>
    <n v="5"/>
  </r>
  <r>
    <x v="103"/>
    <x v="1"/>
    <x v="1"/>
    <m/>
    <n v="22"/>
    <n v="19"/>
    <n v="7"/>
    <n v="15"/>
    <n v="22"/>
    <n v="1"/>
  </r>
  <r>
    <x v="103"/>
    <x v="1"/>
    <x v="0"/>
    <m/>
    <n v="66"/>
    <n v="37"/>
    <n v="7"/>
    <n v="22"/>
    <n v="55"/>
    <n v="16"/>
  </r>
  <r>
    <x v="103"/>
    <x v="1"/>
    <x v="2"/>
    <m/>
    <n v="78"/>
    <n v="29"/>
    <n v="2"/>
    <n v="8"/>
    <n v="22"/>
    <n v="8"/>
  </r>
  <r>
    <x v="103"/>
    <x v="5"/>
    <x v="0"/>
    <m/>
    <n v="23"/>
    <n v="8"/>
    <n v="4"/>
    <n v="1"/>
    <n v="0"/>
    <n v="0"/>
  </r>
  <r>
    <x v="103"/>
    <x v="5"/>
    <x v="1"/>
    <m/>
    <n v="162"/>
    <n v="65"/>
    <n v="29"/>
    <n v="35"/>
    <n v="17"/>
    <n v="7"/>
  </r>
  <r>
    <x v="103"/>
    <x v="5"/>
    <x v="1"/>
    <m/>
    <n v="161"/>
    <n v="93"/>
    <n v="40"/>
    <n v="16"/>
    <n v="24"/>
    <n v="0"/>
  </r>
  <r>
    <x v="104"/>
    <x v="9"/>
    <x v="0"/>
    <m/>
    <n v="67"/>
    <n v="21"/>
    <n v="28"/>
    <n v="35"/>
    <n v="18"/>
    <n v="12"/>
  </r>
  <r>
    <x v="104"/>
    <x v="9"/>
    <x v="1"/>
    <m/>
    <n v="153"/>
    <n v="48"/>
    <n v="9"/>
    <n v="7"/>
    <n v="1"/>
    <n v="2"/>
  </r>
  <r>
    <x v="104"/>
    <x v="9"/>
    <x v="2"/>
    <m/>
    <n v="60"/>
    <n v="12"/>
    <n v="0"/>
    <n v="0"/>
    <n v="0"/>
    <n v="1"/>
  </r>
  <r>
    <x v="104"/>
    <x v="11"/>
    <x v="1"/>
    <m/>
    <n v="121"/>
    <n v="23"/>
    <n v="13"/>
    <n v="6"/>
    <n v="27"/>
    <n v="0"/>
  </r>
  <r>
    <x v="104"/>
    <x v="11"/>
    <x v="0"/>
    <m/>
    <n v="69"/>
    <n v="28"/>
    <n v="16"/>
    <n v="1"/>
    <n v="1"/>
    <n v="0"/>
  </r>
  <r>
    <x v="104"/>
    <x v="11"/>
    <x v="2"/>
    <m/>
    <n v="160"/>
    <n v="70"/>
    <n v="10"/>
    <n v="14"/>
    <n v="20"/>
    <n v="4"/>
  </r>
  <r>
    <x v="105"/>
    <x v="3"/>
    <x v="1"/>
    <m/>
    <n v="127"/>
    <n v="18"/>
    <n v="4"/>
    <n v="6"/>
    <n v="15"/>
    <n v="0"/>
  </r>
  <r>
    <x v="105"/>
    <x v="3"/>
    <x v="2"/>
    <m/>
    <n v="142"/>
    <n v="24"/>
    <n v="2"/>
    <n v="11"/>
    <n v="12"/>
    <n v="1"/>
  </r>
  <r>
    <x v="105"/>
    <x v="3"/>
    <x v="1"/>
    <m/>
    <n v="142"/>
    <n v="14"/>
    <n v="0"/>
    <n v="13"/>
    <n v="5"/>
    <n v="0"/>
  </r>
  <r>
    <x v="105"/>
    <x v="7"/>
    <x v="1"/>
    <m/>
    <n v="223"/>
    <n v="63"/>
    <n v="18"/>
    <n v="15"/>
    <n v="10"/>
    <n v="5"/>
  </r>
  <r>
    <x v="105"/>
    <x v="7"/>
    <x v="1"/>
    <m/>
    <n v="174"/>
    <n v="39"/>
    <n v="12"/>
    <n v="7"/>
    <n v="8"/>
    <n v="3"/>
  </r>
  <r>
    <x v="105"/>
    <x v="7"/>
    <x v="0"/>
    <m/>
    <n v="103"/>
    <n v="39"/>
    <n v="17"/>
    <n v="9"/>
    <n v="50"/>
    <n v="6"/>
  </r>
  <r>
    <x v="105"/>
    <x v="0"/>
    <x v="0"/>
    <m/>
    <n v="41"/>
    <n v="15"/>
    <n v="6"/>
    <n v="6"/>
    <n v="16"/>
    <n v="6"/>
  </r>
  <r>
    <x v="105"/>
    <x v="0"/>
    <x v="1"/>
    <m/>
    <n v="119"/>
    <n v="42"/>
    <n v="9"/>
    <n v="5"/>
    <n v="14"/>
    <n v="23"/>
  </r>
  <r>
    <x v="105"/>
    <x v="0"/>
    <x v="1"/>
    <m/>
    <n v="237"/>
    <n v="82"/>
    <n v="19"/>
    <n v="16"/>
    <n v="45"/>
    <n v="12"/>
  </r>
  <r>
    <x v="105"/>
    <x v="2"/>
    <x v="1"/>
    <m/>
    <n v="27"/>
    <n v="29"/>
    <n v="7"/>
    <n v="7"/>
    <n v="14"/>
    <n v="0"/>
  </r>
  <r>
    <x v="105"/>
    <x v="2"/>
    <x v="2"/>
    <m/>
    <n v="92"/>
    <n v="43"/>
    <n v="12"/>
    <n v="2"/>
    <n v="19"/>
    <n v="0"/>
  </r>
  <r>
    <x v="105"/>
    <x v="2"/>
    <x v="0"/>
    <m/>
    <n v="130"/>
    <n v="40"/>
    <n v="12"/>
    <n v="32"/>
    <n v="25"/>
    <n v="11"/>
  </r>
  <r>
    <x v="106"/>
    <x v="14"/>
    <x v="0"/>
    <m/>
    <n v="76"/>
    <n v="28"/>
    <n v="7"/>
    <n v="19"/>
    <n v="71"/>
    <n v="2"/>
  </r>
  <r>
    <x v="106"/>
    <x v="14"/>
    <x v="1"/>
    <m/>
    <n v="148"/>
    <n v="34"/>
    <n v="9"/>
    <n v="17"/>
    <n v="65"/>
    <n v="11"/>
  </r>
  <r>
    <x v="106"/>
    <x v="14"/>
    <x v="0"/>
    <m/>
    <n v="47"/>
    <n v="62"/>
    <n v="16"/>
    <n v="11"/>
    <n v="59"/>
    <n v="3"/>
  </r>
  <r>
    <x v="107"/>
    <x v="9"/>
    <x v="0"/>
    <m/>
    <n v="112"/>
    <n v="75"/>
    <n v="13"/>
    <n v="21"/>
    <n v="62"/>
    <n v="21"/>
  </r>
  <r>
    <x v="107"/>
    <x v="9"/>
    <x v="1"/>
    <m/>
    <n v="66"/>
    <n v="32"/>
    <n v="7"/>
    <n v="2"/>
    <n v="5"/>
    <n v="1"/>
  </r>
  <r>
    <x v="107"/>
    <x v="9"/>
    <x v="2"/>
    <m/>
    <n v="26"/>
    <n v="14"/>
    <n v="4"/>
    <n v="1"/>
    <n v="1"/>
    <n v="1"/>
  </r>
  <r>
    <x v="108"/>
    <x v="7"/>
    <x v="1"/>
    <m/>
    <n v="167"/>
    <n v="87"/>
    <n v="17"/>
    <n v="13"/>
    <n v="24"/>
    <n v="3"/>
  </r>
  <r>
    <x v="108"/>
    <x v="3"/>
    <x v="1"/>
    <m/>
    <n v="104"/>
    <n v="31"/>
    <n v="8"/>
    <n v="7"/>
    <n v="11"/>
    <n v="0"/>
  </r>
  <r>
    <x v="108"/>
    <x v="3"/>
    <x v="2"/>
    <m/>
    <n v="203"/>
    <n v="27"/>
    <n v="3"/>
    <n v="14"/>
    <n v="8"/>
    <n v="0"/>
  </r>
  <r>
    <x v="108"/>
    <x v="3"/>
    <x v="1"/>
    <m/>
    <n v="185"/>
    <n v="39"/>
    <n v="3"/>
    <n v="9"/>
    <n v="12"/>
    <n v="1"/>
  </r>
  <r>
    <x v="108"/>
    <x v="7"/>
    <x v="1"/>
    <m/>
    <n v="125"/>
    <n v="51"/>
    <n v="10"/>
    <n v="6"/>
    <n v="5"/>
    <n v="0"/>
  </r>
  <r>
    <x v="108"/>
    <x v="7"/>
    <x v="0"/>
    <m/>
    <n v="41"/>
    <n v="54"/>
    <n v="16"/>
    <n v="9"/>
    <n v="50"/>
    <n v="6"/>
  </r>
  <r>
    <x v="108"/>
    <x v="9"/>
    <x v="0"/>
    <m/>
    <n v="93"/>
    <n v="32"/>
    <n v="12"/>
    <n v="22"/>
    <n v="48"/>
    <n v="16"/>
  </r>
  <r>
    <x v="108"/>
    <x v="9"/>
    <x v="1"/>
    <m/>
    <n v="90"/>
    <n v="16"/>
    <n v="20"/>
    <n v="6"/>
    <n v="8"/>
    <n v="0"/>
  </r>
  <r>
    <x v="108"/>
    <x v="9"/>
    <x v="2"/>
    <m/>
    <n v="3"/>
    <n v="45"/>
    <n v="0"/>
    <n v="2"/>
    <n v="0"/>
    <n v="0"/>
  </r>
  <r>
    <x v="109"/>
    <x v="4"/>
    <x v="3"/>
    <s v="Parque"/>
    <n v="131"/>
    <n v="28"/>
    <n v="3"/>
    <n v="22"/>
    <n v="25"/>
    <n v="14"/>
  </r>
  <r>
    <x v="109"/>
    <x v="4"/>
    <x v="2"/>
    <m/>
    <n v="161"/>
    <n v="12"/>
    <n v="2"/>
    <n v="13"/>
    <n v="4"/>
    <n v="0"/>
  </r>
  <r>
    <x v="109"/>
    <x v="4"/>
    <x v="1"/>
    <m/>
    <n v="83"/>
    <n v="26"/>
    <n v="3"/>
    <n v="13"/>
    <n v="12"/>
    <n v="3"/>
  </r>
  <r>
    <x v="109"/>
    <x v="10"/>
    <x v="1"/>
    <m/>
    <n v="60"/>
    <n v="31"/>
    <n v="11"/>
    <n v="10"/>
    <n v="16"/>
    <n v="1"/>
  </r>
  <r>
    <x v="109"/>
    <x v="10"/>
    <x v="1"/>
    <m/>
    <n v="129"/>
    <n v="84"/>
    <n v="16"/>
    <n v="10"/>
    <n v="13"/>
    <n v="4"/>
  </r>
  <r>
    <x v="109"/>
    <x v="10"/>
    <x v="1"/>
    <m/>
    <n v="51"/>
    <n v="76"/>
    <n v="23"/>
    <n v="9"/>
    <n v="13"/>
    <n v="0"/>
  </r>
  <r>
    <x v="110"/>
    <x v="4"/>
    <x v="3"/>
    <s v="Parque"/>
    <n v="166"/>
    <n v="53"/>
    <n v="20"/>
    <n v="20"/>
    <n v="25"/>
    <n v="3"/>
  </r>
  <r>
    <x v="110"/>
    <x v="4"/>
    <x v="2"/>
    <m/>
    <n v="191"/>
    <n v="58"/>
    <n v="13"/>
    <n v="17"/>
    <n v="26"/>
    <n v="1"/>
  </r>
  <r>
    <x v="110"/>
    <x v="4"/>
    <x v="1"/>
    <m/>
    <n v="120"/>
    <n v="44"/>
    <n v="20"/>
    <n v="9"/>
    <n v="3"/>
    <n v="1"/>
  </r>
  <r>
    <x v="110"/>
    <x v="8"/>
    <x v="3"/>
    <s v="Parque Fundacional"/>
    <n v="213"/>
    <n v="74"/>
    <n v="27"/>
    <n v="7"/>
    <n v="31"/>
    <n v="8"/>
  </r>
  <r>
    <x v="110"/>
    <x v="8"/>
    <x v="1"/>
    <m/>
    <n v="244"/>
    <n v="47"/>
    <n v="14"/>
    <n v="13"/>
    <n v="39"/>
    <n v="5"/>
  </r>
  <r>
    <x v="110"/>
    <x v="8"/>
    <x v="0"/>
    <m/>
    <n v="117"/>
    <n v="31"/>
    <n v="16"/>
    <n v="11"/>
    <n v="40"/>
    <n v="3"/>
  </r>
  <r>
    <x v="110"/>
    <x v="16"/>
    <x v="1"/>
    <m/>
    <n v="50"/>
    <n v="76"/>
    <n v="12"/>
    <n v="9"/>
    <n v="16"/>
    <n v="4"/>
  </r>
  <r>
    <x v="110"/>
    <x v="16"/>
    <x v="2"/>
    <m/>
    <n v="143"/>
    <n v="156"/>
    <n v="19"/>
    <n v="7"/>
    <n v="35"/>
    <n v="3"/>
  </r>
  <r>
    <x v="110"/>
    <x v="16"/>
    <x v="1"/>
    <m/>
    <n v="181"/>
    <n v="113"/>
    <n v="20"/>
    <n v="9"/>
    <n v="19"/>
    <n v="2"/>
  </r>
  <r>
    <x v="110"/>
    <x v="13"/>
    <x v="0"/>
    <m/>
    <n v="66"/>
    <n v="39"/>
    <n v="15"/>
    <n v="2"/>
    <n v="7"/>
    <n v="1"/>
  </r>
  <r>
    <x v="110"/>
    <x v="18"/>
    <x v="2"/>
    <m/>
    <n v="175"/>
    <n v="88"/>
    <n v="20"/>
    <n v="9"/>
    <n v="21"/>
    <n v="3"/>
  </r>
  <r>
    <x v="110"/>
    <x v="18"/>
    <x v="1"/>
    <m/>
    <n v="32"/>
    <n v="12"/>
    <n v="4"/>
    <n v="1"/>
    <n v="1"/>
    <n v="0"/>
  </r>
  <r>
    <x v="111"/>
    <x v="14"/>
    <x v="2"/>
    <m/>
    <n v="97"/>
    <n v="66"/>
    <n v="19"/>
    <n v="44"/>
    <n v="80"/>
    <n v="17"/>
  </r>
  <r>
    <x v="111"/>
    <x v="14"/>
    <x v="1"/>
    <m/>
    <n v="75"/>
    <n v="71"/>
    <n v="37"/>
    <n v="30"/>
    <n v="67"/>
    <n v="20"/>
  </r>
  <r>
    <x v="111"/>
    <x v="14"/>
    <x v="0"/>
    <m/>
    <n v="44"/>
    <n v="33"/>
    <n v="16"/>
    <n v="20"/>
    <n v="31"/>
    <n v="5"/>
  </r>
  <r>
    <x v="111"/>
    <x v="15"/>
    <x v="0"/>
    <m/>
    <n v="11"/>
    <n v="23"/>
    <n v="4"/>
    <n v="0"/>
    <n v="1"/>
    <n v="0"/>
  </r>
  <r>
    <x v="111"/>
    <x v="15"/>
    <x v="2"/>
    <m/>
    <n v="78"/>
    <n v="73"/>
    <n v="13"/>
    <n v="11"/>
    <n v="29"/>
    <n v="2"/>
  </r>
  <r>
    <x v="111"/>
    <x v="15"/>
    <x v="1"/>
    <m/>
    <n v="179"/>
    <n v="141"/>
    <n v="27"/>
    <n v="35"/>
    <n v="142"/>
    <n v="8"/>
  </r>
  <r>
    <x v="111"/>
    <x v="1"/>
    <x v="1"/>
    <m/>
    <n v="49"/>
    <n v="17"/>
    <n v="4"/>
    <n v="10"/>
    <n v="13"/>
    <n v="10"/>
  </r>
  <r>
    <x v="111"/>
    <x v="1"/>
    <x v="0"/>
    <m/>
    <n v="98"/>
    <n v="69"/>
    <n v="12"/>
    <n v="16"/>
    <n v="33"/>
    <n v="24"/>
  </r>
  <r>
    <x v="111"/>
    <x v="1"/>
    <x v="2"/>
    <m/>
    <n v="50"/>
    <n v="31"/>
    <n v="5"/>
    <n v="4"/>
    <n v="7"/>
    <n v="7"/>
  </r>
  <r>
    <x v="111"/>
    <x v="5"/>
    <x v="0"/>
    <m/>
    <n v="48"/>
    <n v="31"/>
    <n v="22"/>
    <n v="0"/>
    <n v="2"/>
    <n v="0"/>
  </r>
  <r>
    <x v="111"/>
    <x v="5"/>
    <x v="1"/>
    <m/>
    <n v="96"/>
    <n v="30"/>
    <n v="8"/>
    <n v="10"/>
    <n v="30"/>
    <n v="4"/>
  </r>
  <r>
    <x v="111"/>
    <x v="5"/>
    <x v="1"/>
    <m/>
    <n v="195"/>
    <n v="74"/>
    <n v="19"/>
    <n v="20"/>
    <n v="69"/>
    <n v="17"/>
  </r>
  <r>
    <x v="112"/>
    <x v="4"/>
    <x v="3"/>
    <s v="Parque"/>
    <n v="133"/>
    <n v="108"/>
    <n v="19"/>
    <n v="11"/>
    <n v="16"/>
    <n v="1"/>
  </r>
  <r>
    <x v="112"/>
    <x v="4"/>
    <x v="2"/>
    <m/>
    <n v="294"/>
    <n v="85"/>
    <n v="15"/>
    <n v="9"/>
    <n v="11"/>
    <n v="0"/>
  </r>
  <r>
    <x v="112"/>
    <x v="4"/>
    <x v="1"/>
    <m/>
    <n v="128"/>
    <n v="87"/>
    <n v="12"/>
    <n v="6"/>
    <n v="8"/>
    <n v="2"/>
  </r>
  <r>
    <x v="112"/>
    <x v="8"/>
    <x v="3"/>
    <s v="Plaza fundacional"/>
    <n v="296"/>
    <n v="135"/>
    <n v="39"/>
    <n v="20"/>
    <n v="39"/>
    <n v="11"/>
  </r>
  <r>
    <x v="112"/>
    <x v="8"/>
    <x v="1"/>
    <m/>
    <n v="253"/>
    <n v="116"/>
    <n v="42"/>
    <n v="20"/>
    <n v="39"/>
    <n v="11"/>
  </r>
  <r>
    <x v="112"/>
    <x v="8"/>
    <x v="0"/>
    <m/>
    <n v="160"/>
    <n v="114"/>
    <n v="32"/>
    <n v="19"/>
    <n v="56"/>
    <n v="8"/>
  </r>
  <r>
    <x v="113"/>
    <x v="16"/>
    <x v="1"/>
    <m/>
    <n v="156"/>
    <n v="166"/>
    <n v="18"/>
    <n v="18"/>
    <n v="34"/>
    <n v="5"/>
  </r>
  <r>
    <x v="113"/>
    <x v="16"/>
    <x v="2"/>
    <m/>
    <n v="208"/>
    <n v="120"/>
    <n v="12"/>
    <n v="6"/>
    <n v="30"/>
    <n v="7"/>
  </r>
  <r>
    <x v="113"/>
    <x v="16"/>
    <x v="1"/>
    <m/>
    <n v="120"/>
    <n v="70"/>
    <n v="10"/>
    <n v="9"/>
    <n v="11"/>
    <n v="2"/>
  </r>
  <r>
    <x v="113"/>
    <x v="18"/>
    <x v="0"/>
    <m/>
    <n v="22"/>
    <n v="34"/>
    <n v="8"/>
    <n v="13"/>
    <n v="7"/>
    <n v="3"/>
  </r>
  <r>
    <x v="113"/>
    <x v="18"/>
    <x v="2"/>
    <m/>
    <n v="60"/>
    <n v="99"/>
    <n v="10"/>
    <n v="34"/>
    <n v="31"/>
    <n v="8"/>
  </r>
  <r>
    <x v="113"/>
    <x v="18"/>
    <x v="1"/>
    <m/>
    <n v="12"/>
    <n v="8"/>
    <n v="12"/>
    <n v="0"/>
    <n v="0"/>
    <n v="1"/>
  </r>
  <r>
    <x v="114"/>
    <x v="11"/>
    <x v="2"/>
    <m/>
    <n v="80"/>
    <n v="36"/>
    <n v="7"/>
    <n v="4"/>
    <n v="10"/>
    <n v="3"/>
  </r>
  <r>
    <x v="114"/>
    <x v="11"/>
    <x v="1"/>
    <m/>
    <n v="68"/>
    <n v="51"/>
    <n v="10"/>
    <n v="7"/>
    <n v="16"/>
    <n v="3"/>
  </r>
  <r>
    <x v="114"/>
    <x v="11"/>
    <x v="0"/>
    <m/>
    <n v="26"/>
    <n v="18"/>
    <n v="2"/>
    <n v="1"/>
    <n v="1"/>
    <n v="1"/>
  </r>
  <r>
    <x v="114"/>
    <x v="17"/>
    <x v="1"/>
    <m/>
    <n v="70"/>
    <n v="45"/>
    <n v="2"/>
    <n v="6"/>
    <n v="17"/>
    <n v="3"/>
  </r>
  <r>
    <x v="114"/>
    <x v="17"/>
    <x v="1"/>
    <m/>
    <n v="181"/>
    <n v="124"/>
    <n v="2"/>
    <n v="11"/>
    <n v="15"/>
    <n v="14"/>
  </r>
  <r>
    <x v="114"/>
    <x v="17"/>
    <x v="1"/>
    <m/>
    <n v="162"/>
    <n v="100"/>
    <n v="8"/>
    <n v="27"/>
    <n v="44"/>
    <n v="39"/>
  </r>
  <r>
    <x v="115"/>
    <x v="4"/>
    <x v="3"/>
    <s v="Parque"/>
    <n v="165"/>
    <n v="119"/>
    <n v="13"/>
    <n v="46"/>
    <n v="22"/>
    <n v="4"/>
  </r>
  <r>
    <x v="115"/>
    <x v="4"/>
    <x v="2"/>
    <m/>
    <n v="188"/>
    <n v="68"/>
    <n v="15"/>
    <n v="18"/>
    <n v="8"/>
    <n v="1"/>
  </r>
  <r>
    <x v="115"/>
    <x v="4"/>
    <x v="1"/>
    <m/>
    <n v="268"/>
    <n v="93"/>
    <n v="19"/>
    <n v="15"/>
    <n v="3"/>
    <n v="1"/>
  </r>
  <r>
    <x v="115"/>
    <x v="10"/>
    <x v="1"/>
    <m/>
    <n v="118"/>
    <n v="54"/>
    <n v="9"/>
    <n v="7"/>
    <n v="16"/>
    <n v="4"/>
  </r>
  <r>
    <x v="115"/>
    <x v="10"/>
    <x v="1"/>
    <m/>
    <n v="136"/>
    <n v="42"/>
    <n v="12"/>
    <n v="24"/>
    <n v="19"/>
    <n v="6"/>
  </r>
  <r>
    <x v="115"/>
    <x v="10"/>
    <x v="1"/>
    <m/>
    <n v="36"/>
    <n v="48"/>
    <n v="9"/>
    <n v="12"/>
    <n v="16"/>
    <n v="5"/>
  </r>
  <r>
    <x v="116"/>
    <x v="1"/>
    <x v="1"/>
    <m/>
    <n v="148"/>
    <n v="51"/>
    <n v="24"/>
    <n v="26"/>
    <n v="15"/>
    <n v="11"/>
  </r>
  <r>
    <x v="116"/>
    <x v="1"/>
    <x v="0"/>
    <m/>
    <n v="186"/>
    <n v="82"/>
    <n v="15"/>
    <n v="20"/>
    <n v="35"/>
    <n v="23"/>
  </r>
  <r>
    <x v="116"/>
    <x v="1"/>
    <x v="2"/>
    <m/>
    <n v="156"/>
    <n v="60"/>
    <n v="28"/>
    <n v="17"/>
    <n v="45"/>
    <n v="7"/>
  </r>
  <r>
    <x v="116"/>
    <x v="16"/>
    <x v="1"/>
    <m/>
    <n v="85"/>
    <n v="57"/>
    <n v="40"/>
    <n v="0"/>
    <n v="11"/>
    <n v="4"/>
  </r>
  <r>
    <x v="116"/>
    <x v="16"/>
    <x v="1"/>
    <m/>
    <n v="230"/>
    <n v="84"/>
    <n v="23"/>
    <n v="10"/>
    <n v="24"/>
    <n v="5"/>
  </r>
  <r>
    <x v="116"/>
    <x v="16"/>
    <x v="1"/>
    <m/>
    <n v="177"/>
    <n v="88"/>
    <n v="29"/>
    <n v="14"/>
    <n v="28"/>
    <n v="6"/>
  </r>
  <r>
    <x v="117"/>
    <x v="16"/>
    <x v="1"/>
    <m/>
    <n v="30"/>
    <n v="20"/>
    <n v="7"/>
    <n v="13"/>
    <n v="12"/>
    <n v="13"/>
  </r>
  <r>
    <x v="117"/>
    <x v="16"/>
    <x v="2"/>
    <m/>
    <n v="180"/>
    <n v="64"/>
    <n v="12"/>
    <n v="18"/>
    <n v="20"/>
    <n v="5"/>
  </r>
  <r>
    <x v="117"/>
    <x v="16"/>
    <x v="1"/>
    <m/>
    <n v="168"/>
    <n v="74"/>
    <n v="8"/>
    <n v="21"/>
    <n v="30"/>
    <n v="15"/>
  </r>
  <r>
    <x v="117"/>
    <x v="10"/>
    <x v="1"/>
    <m/>
    <n v="44"/>
    <n v="84"/>
    <n v="17"/>
    <n v="15"/>
    <n v="11"/>
    <n v="6"/>
  </r>
  <r>
    <x v="117"/>
    <x v="10"/>
    <x v="1"/>
    <m/>
    <n v="69"/>
    <n v="130"/>
    <n v="24"/>
    <n v="5"/>
    <n v="6"/>
    <n v="5"/>
  </r>
  <r>
    <x v="117"/>
    <x v="10"/>
    <x v="1"/>
    <m/>
    <n v="48"/>
    <n v="160"/>
    <n v="30"/>
    <n v="10"/>
    <n v="10"/>
    <n v="17"/>
  </r>
  <r>
    <x v="118"/>
    <x v="3"/>
    <x v="1"/>
    <m/>
    <n v="102"/>
    <n v="31"/>
    <n v="8"/>
    <n v="7"/>
    <n v="3"/>
    <n v="1"/>
  </r>
  <r>
    <x v="118"/>
    <x v="3"/>
    <x v="2"/>
    <m/>
    <n v="159"/>
    <n v="40"/>
    <n v="10"/>
    <n v="18"/>
    <n v="9"/>
    <n v="3"/>
  </r>
  <r>
    <x v="118"/>
    <x v="3"/>
    <x v="1"/>
    <m/>
    <n v="120"/>
    <n v="55"/>
    <n v="8"/>
    <n v="11"/>
    <n v="4"/>
    <n v="2"/>
  </r>
  <r>
    <x v="118"/>
    <x v="4"/>
    <x v="3"/>
    <s v="Plaza Lourdes"/>
    <n v="39"/>
    <n v="30"/>
    <n v="17"/>
    <n v="10"/>
    <n v="25"/>
    <n v="5"/>
  </r>
  <r>
    <x v="118"/>
    <x v="4"/>
    <x v="1"/>
    <m/>
    <n v="34"/>
    <n v="41"/>
    <n v="14"/>
    <n v="8"/>
    <n v="21"/>
    <n v="2"/>
  </r>
  <r>
    <x v="118"/>
    <x v="4"/>
    <x v="1"/>
    <m/>
    <n v="90"/>
    <n v="84"/>
    <n v="15"/>
    <n v="5"/>
    <n v="9"/>
    <n v="2"/>
  </r>
  <r>
    <x v="119"/>
    <x v="8"/>
    <x v="1"/>
    <m/>
    <n v="119"/>
    <n v="77"/>
    <n v="21"/>
    <n v="20"/>
    <n v="37"/>
    <n v="7"/>
  </r>
  <r>
    <x v="119"/>
    <x v="8"/>
    <x v="1"/>
    <m/>
    <n v="262"/>
    <n v="110"/>
    <n v="17"/>
    <n v="45"/>
    <n v="51"/>
    <n v="8"/>
  </r>
  <r>
    <x v="119"/>
    <x v="8"/>
    <x v="0"/>
    <m/>
    <n v="66"/>
    <n v="48"/>
    <n v="11"/>
    <n v="13"/>
    <n v="19"/>
    <n v="2"/>
  </r>
  <r>
    <x v="119"/>
    <x v="5"/>
    <x v="0"/>
    <m/>
    <n v="35"/>
    <n v="19"/>
    <n v="11"/>
    <n v="0"/>
    <n v="0"/>
    <n v="1"/>
  </r>
  <r>
    <x v="119"/>
    <x v="5"/>
    <x v="1"/>
    <m/>
    <n v="81"/>
    <n v="55"/>
    <n v="22"/>
    <n v="29"/>
    <n v="16"/>
    <n v="6"/>
  </r>
  <r>
    <x v="119"/>
    <x v="5"/>
    <x v="1"/>
    <m/>
    <n v="271"/>
    <n v="82"/>
    <n v="21"/>
    <n v="20"/>
    <n v="55"/>
    <n v="19"/>
  </r>
  <r>
    <x v="120"/>
    <x v="3"/>
    <x v="1"/>
    <m/>
    <n v="48"/>
    <n v="45"/>
    <n v="5"/>
    <n v="9"/>
    <n v="7"/>
    <n v="0"/>
  </r>
  <r>
    <x v="120"/>
    <x v="3"/>
    <x v="2"/>
    <m/>
    <n v="70"/>
    <n v="51"/>
    <n v="5"/>
    <n v="15"/>
    <n v="11"/>
    <n v="1"/>
  </r>
  <r>
    <x v="120"/>
    <x v="3"/>
    <x v="1"/>
    <m/>
    <n v="120"/>
    <n v="50"/>
    <n v="10"/>
    <n v="8"/>
    <n v="5"/>
    <n v="0"/>
  </r>
  <r>
    <x v="121"/>
    <x v="10"/>
    <x v="1"/>
    <m/>
    <n v="106"/>
    <n v="39"/>
    <n v="4"/>
    <n v="4"/>
    <n v="18"/>
    <n v="4"/>
  </r>
  <r>
    <x v="121"/>
    <x v="10"/>
    <x v="1"/>
    <m/>
    <n v="184"/>
    <n v="39"/>
    <n v="18"/>
    <n v="5"/>
    <n v="10"/>
    <n v="5"/>
  </r>
  <r>
    <x v="121"/>
    <x v="10"/>
    <x v="1"/>
    <m/>
    <n v="103"/>
    <n v="110"/>
    <n v="25"/>
    <n v="5"/>
    <n v="21"/>
    <n v="4"/>
  </r>
  <r>
    <x v="121"/>
    <x v="7"/>
    <x v="0"/>
    <m/>
    <n v="61"/>
    <n v="39"/>
    <n v="21"/>
    <n v="10"/>
    <n v="31"/>
    <n v="14"/>
  </r>
  <r>
    <x v="121"/>
    <x v="7"/>
    <x v="1"/>
    <m/>
    <n v="93"/>
    <n v="29"/>
    <n v="7"/>
    <n v="5"/>
    <n v="7"/>
    <n v="1"/>
  </r>
  <r>
    <x v="121"/>
    <x v="7"/>
    <x v="1"/>
    <m/>
    <n v="142"/>
    <n v="64"/>
    <n v="11"/>
    <n v="10"/>
    <n v="15"/>
    <n v="2"/>
  </r>
  <r>
    <x v="122"/>
    <x v="4"/>
    <x v="3"/>
    <s v="Parque"/>
    <n v="80"/>
    <n v="82"/>
    <n v="7"/>
    <n v="17"/>
    <n v="25"/>
    <n v="0"/>
  </r>
  <r>
    <x v="122"/>
    <x v="4"/>
    <x v="2"/>
    <m/>
    <n v="75"/>
    <n v="53"/>
    <n v="1"/>
    <n v="18"/>
    <n v="16"/>
    <n v="1"/>
  </r>
  <r>
    <x v="122"/>
    <x v="4"/>
    <x v="1"/>
    <m/>
    <n v="45"/>
    <n v="47"/>
    <n v="3"/>
    <n v="12"/>
    <n v="17"/>
    <n v="0"/>
  </r>
  <r>
    <x v="122"/>
    <x v="12"/>
    <x v="1"/>
    <m/>
    <n v="122"/>
    <n v="148"/>
    <n v="29"/>
    <n v="6"/>
    <n v="9"/>
    <n v="2"/>
  </r>
  <r>
    <x v="122"/>
    <x v="12"/>
    <x v="0"/>
    <m/>
    <n v="67"/>
    <n v="113"/>
    <n v="6"/>
    <n v="2"/>
    <n v="15"/>
    <n v="2"/>
  </r>
  <r>
    <x v="122"/>
    <x v="12"/>
    <x v="1"/>
    <m/>
    <n v="149"/>
    <n v="213"/>
    <n v="31"/>
    <n v="8"/>
    <n v="18"/>
    <n v="1"/>
  </r>
  <r>
    <x v="122"/>
    <x v="18"/>
    <x v="1"/>
    <m/>
    <n v="241"/>
    <n v="105"/>
    <n v="5"/>
    <n v="22"/>
    <n v="41"/>
    <n v="5"/>
  </r>
  <r>
    <x v="122"/>
    <x v="18"/>
    <x v="2"/>
    <m/>
    <n v="298"/>
    <n v="130"/>
    <n v="11"/>
    <n v="45"/>
    <n v="16"/>
    <n v="2"/>
  </r>
  <r>
    <x v="122"/>
    <x v="18"/>
    <x v="1"/>
    <m/>
    <n v="32"/>
    <n v="16"/>
    <n v="4"/>
    <n v="0"/>
    <n v="2"/>
    <n v="0"/>
  </r>
  <r>
    <x v="123"/>
    <x v="17"/>
    <x v="1"/>
    <m/>
    <n v="122"/>
    <n v="31"/>
    <n v="4"/>
    <n v="11"/>
    <n v="5"/>
    <n v="0"/>
  </r>
  <r>
    <x v="123"/>
    <x v="17"/>
    <x v="1"/>
    <m/>
    <n v="325"/>
    <n v="74"/>
    <n v="21"/>
    <n v="70"/>
    <n v="81"/>
    <n v="23"/>
  </r>
  <r>
    <x v="123"/>
    <x v="17"/>
    <x v="1"/>
    <m/>
    <n v="234"/>
    <n v="60"/>
    <n v="10"/>
    <n v="25"/>
    <n v="34"/>
    <n v="4"/>
  </r>
  <r>
    <x v="123"/>
    <x v="16"/>
    <x v="1"/>
    <m/>
    <n v="67"/>
    <n v="61"/>
    <n v="18"/>
    <n v="6"/>
    <n v="11"/>
    <n v="7"/>
  </r>
  <r>
    <x v="123"/>
    <x v="16"/>
    <x v="2"/>
    <m/>
    <n v="97"/>
    <n v="109"/>
    <n v="17"/>
    <n v="11"/>
    <n v="4"/>
    <n v="17"/>
  </r>
  <r>
    <x v="123"/>
    <x v="16"/>
    <x v="1"/>
    <m/>
    <n v="120"/>
    <n v="66"/>
    <n v="8"/>
    <n v="16"/>
    <n v="13"/>
    <n v="5"/>
  </r>
  <r>
    <x v="123"/>
    <x v="8"/>
    <x v="3"/>
    <s v="Parque Fundacional Fontibón"/>
    <n v="122"/>
    <n v="52"/>
    <n v="21"/>
    <n v="50"/>
    <n v="38"/>
    <n v="7"/>
  </r>
  <r>
    <x v="123"/>
    <x v="8"/>
    <x v="3"/>
    <s v="Zona Comercial"/>
    <n v="286"/>
    <n v="35"/>
    <n v="19"/>
    <n v="118"/>
    <n v="44"/>
    <n v="15"/>
  </r>
  <r>
    <x v="123"/>
    <x v="8"/>
    <x v="0"/>
    <m/>
    <n v="105"/>
    <n v="24"/>
    <n v="12"/>
    <n v="74"/>
    <n v="19"/>
    <n v="3"/>
  </r>
  <r>
    <x v="124"/>
    <x v="16"/>
    <x v="1"/>
    <m/>
    <n v="7"/>
    <n v="3"/>
    <n v="8"/>
    <n v="4"/>
    <n v="11"/>
    <n v="3"/>
  </r>
  <r>
    <x v="124"/>
    <x v="16"/>
    <x v="2"/>
    <m/>
    <n v="352"/>
    <n v="109"/>
    <n v="6"/>
    <n v="8"/>
    <n v="16"/>
    <n v="2"/>
  </r>
  <r>
    <x v="124"/>
    <x v="16"/>
    <x v="1"/>
    <m/>
    <n v="148"/>
    <n v="82"/>
    <n v="11"/>
    <n v="14"/>
    <n v="30"/>
    <n v="3"/>
  </r>
  <r>
    <x v="124"/>
    <x v="15"/>
    <x v="0"/>
    <m/>
    <n v="37"/>
    <n v="60"/>
    <n v="16"/>
    <n v="0"/>
    <n v="0"/>
    <n v="0"/>
  </r>
  <r>
    <x v="124"/>
    <x v="15"/>
    <x v="2"/>
    <m/>
    <n v="65"/>
    <n v="101"/>
    <n v="18"/>
    <n v="2"/>
    <n v="11"/>
    <n v="3"/>
  </r>
  <r>
    <x v="124"/>
    <x v="15"/>
    <x v="1"/>
    <m/>
    <n v="268"/>
    <n v="207"/>
    <n v="46"/>
    <n v="42"/>
    <n v="51"/>
    <n v="22"/>
  </r>
  <r>
    <x v="124"/>
    <x v="3"/>
    <x v="1"/>
    <m/>
    <n v="140"/>
    <n v="97"/>
    <n v="11"/>
    <n v="23"/>
    <n v="22"/>
    <n v="7"/>
  </r>
  <r>
    <x v="124"/>
    <x v="3"/>
    <x v="1"/>
    <m/>
    <n v="250"/>
    <n v="85"/>
    <n v="13"/>
    <n v="14"/>
    <n v="16"/>
    <n v="2"/>
  </r>
  <r>
    <x v="124"/>
    <x v="3"/>
    <x v="1"/>
    <m/>
    <n v="169"/>
    <n v="100"/>
    <n v="14"/>
    <n v="5"/>
    <n v="20"/>
    <n v="0"/>
  </r>
  <r>
    <x v="124"/>
    <x v="5"/>
    <x v="0"/>
    <m/>
    <n v="32"/>
    <n v="17"/>
    <n v="4"/>
    <n v="0"/>
    <n v="2"/>
    <n v="0"/>
  </r>
  <r>
    <x v="124"/>
    <x v="5"/>
    <x v="1"/>
    <m/>
    <n v="121"/>
    <n v="154"/>
    <n v="31"/>
    <n v="11"/>
    <n v="15"/>
    <n v="4"/>
  </r>
  <r>
    <x v="124"/>
    <x v="5"/>
    <x v="1"/>
    <m/>
    <n v="134"/>
    <n v="110"/>
    <n v="28"/>
    <n v="7"/>
    <n v="35"/>
    <n v="22"/>
  </r>
  <r>
    <x v="125"/>
    <x v="4"/>
    <x v="3"/>
    <s v="Plaza de Lourdes"/>
    <n v="207"/>
    <n v="106"/>
    <n v="17"/>
    <n v="18"/>
    <n v="17"/>
    <n v="5"/>
  </r>
  <r>
    <x v="125"/>
    <x v="4"/>
    <x v="2"/>
    <m/>
    <n v="228"/>
    <n v="63"/>
    <n v="12"/>
    <n v="11"/>
    <n v="8"/>
    <n v="5"/>
  </r>
  <r>
    <x v="125"/>
    <x v="4"/>
    <x v="1"/>
    <m/>
    <n v="171"/>
    <n v="48"/>
    <n v="9"/>
    <n v="8"/>
    <n v="14"/>
    <n v="5"/>
  </r>
  <r>
    <x v="125"/>
    <x v="16"/>
    <x v="1"/>
    <m/>
    <n v="31"/>
    <n v="58"/>
    <n v="15"/>
    <n v="6"/>
    <n v="17"/>
    <n v="4"/>
  </r>
  <r>
    <x v="125"/>
    <x v="16"/>
    <x v="2"/>
    <m/>
    <n v="134"/>
    <n v="125"/>
    <n v="34"/>
    <n v="16"/>
    <n v="15"/>
    <n v="12"/>
  </r>
  <r>
    <x v="125"/>
    <x v="16"/>
    <x v="1"/>
    <m/>
    <n v="156"/>
    <n v="73"/>
    <n v="24"/>
    <n v="12"/>
    <n v="14"/>
    <n v="10"/>
  </r>
  <r>
    <x v="126"/>
    <x v="16"/>
    <x v="1"/>
    <m/>
    <n v="169"/>
    <n v="94"/>
    <n v="36"/>
    <n v="0"/>
    <n v="7"/>
    <n v="1"/>
  </r>
  <r>
    <x v="126"/>
    <x v="16"/>
    <x v="2"/>
    <m/>
    <n v="128"/>
    <n v="77"/>
    <n v="15"/>
    <n v="11"/>
    <n v="31"/>
    <n v="6"/>
  </r>
  <r>
    <x v="126"/>
    <x v="0"/>
    <x v="1"/>
    <m/>
    <n v="203"/>
    <n v="102"/>
    <n v="22"/>
    <n v="17"/>
    <n v="47"/>
    <n v="12"/>
  </r>
  <r>
    <x v="126"/>
    <x v="13"/>
    <x v="1"/>
    <m/>
    <n v="282"/>
    <n v="42"/>
    <n v="11"/>
    <n v="20"/>
    <n v="33"/>
    <n v="10"/>
  </r>
  <r>
    <x v="126"/>
    <x v="13"/>
    <x v="2"/>
    <m/>
    <n v="199"/>
    <n v="54"/>
    <n v="2"/>
    <n v="42"/>
    <n v="38"/>
    <n v="2"/>
  </r>
  <r>
    <x v="126"/>
    <x v="13"/>
    <x v="1"/>
    <m/>
    <n v="115"/>
    <n v="37"/>
    <n v="6"/>
    <n v="0"/>
    <n v="3"/>
    <n v="1"/>
  </r>
  <r>
    <x v="126"/>
    <x v="7"/>
    <x v="1"/>
    <m/>
    <n v="233"/>
    <n v="46"/>
    <n v="30"/>
    <n v="28"/>
    <n v="21"/>
    <n v="8"/>
  </r>
  <r>
    <x v="126"/>
    <x v="7"/>
    <x v="1"/>
    <m/>
    <n v="115"/>
    <n v="60"/>
    <n v="26"/>
    <n v="6"/>
    <n v="9"/>
    <n v="2"/>
  </r>
  <r>
    <x v="126"/>
    <x v="7"/>
    <x v="0"/>
    <m/>
    <n v="91"/>
    <n v="64"/>
    <n v="23"/>
    <n v="22"/>
    <n v="43"/>
    <n v="20"/>
  </r>
  <r>
    <x v="127"/>
    <x v="18"/>
    <x v="1"/>
    <m/>
    <n v="95"/>
    <n v="29"/>
    <n v="18"/>
    <n v="8"/>
    <n v="3"/>
    <n v="2"/>
  </r>
  <r>
    <x v="127"/>
    <x v="18"/>
    <x v="0"/>
    <m/>
    <n v="75"/>
    <n v="9"/>
    <n v="5"/>
    <n v="0"/>
    <n v="2"/>
    <n v="1"/>
  </r>
  <r>
    <x v="127"/>
    <x v="18"/>
    <x v="2"/>
    <m/>
    <n v="20"/>
    <n v="17"/>
    <n v="5"/>
    <n v="13"/>
    <n v="20"/>
    <n v="3"/>
  </r>
  <r>
    <x v="128"/>
    <x v="6"/>
    <x v="2"/>
    <m/>
    <n v="213"/>
    <n v="75"/>
    <n v="24"/>
    <n v="22"/>
    <n v="24"/>
    <n v="5"/>
  </r>
  <r>
    <x v="128"/>
    <x v="6"/>
    <x v="1"/>
    <m/>
    <n v="230"/>
    <n v="92"/>
    <n v="26"/>
    <n v="9"/>
    <n v="13"/>
    <n v="4"/>
  </r>
  <r>
    <x v="128"/>
    <x v="6"/>
    <x v="3"/>
    <s v="Parque Fundacional"/>
    <n v="148"/>
    <n v="80"/>
    <n v="23"/>
    <n v="2"/>
    <n v="4"/>
    <n v="4"/>
  </r>
  <r>
    <x v="128"/>
    <x v="8"/>
    <x v="3"/>
    <s v="Parque Fundacional Fontibón"/>
    <n v="68"/>
    <n v="81"/>
    <n v="18"/>
    <n v="10"/>
    <n v="13"/>
    <n v="4"/>
  </r>
  <r>
    <x v="128"/>
    <x v="8"/>
    <x v="1"/>
    <m/>
    <n v="136"/>
    <n v="102"/>
    <n v="14"/>
    <n v="15"/>
    <n v="79"/>
    <n v="19"/>
  </r>
  <r>
    <x v="128"/>
    <x v="8"/>
    <x v="0"/>
    <m/>
    <n v="34"/>
    <n v="29"/>
    <n v="7"/>
    <n v="6"/>
    <n v="18"/>
    <n v="8"/>
  </r>
  <r>
    <x v="128"/>
    <x v="12"/>
    <x v="1"/>
    <m/>
    <n v="85"/>
    <n v="55"/>
    <n v="25"/>
    <n v="4"/>
    <n v="10"/>
    <n v="4"/>
  </r>
  <r>
    <x v="128"/>
    <x v="12"/>
    <x v="1"/>
    <m/>
    <n v="146"/>
    <n v="74"/>
    <n v="36"/>
    <n v="6"/>
    <n v="9"/>
    <n v="2"/>
  </r>
  <r>
    <x v="128"/>
    <x v="12"/>
    <x v="0"/>
    <m/>
    <n v="76"/>
    <n v="28"/>
    <n v="6"/>
    <n v="4"/>
    <n v="9"/>
    <n v="8"/>
  </r>
  <r>
    <x v="128"/>
    <x v="2"/>
    <x v="1"/>
    <m/>
    <n v="93"/>
    <n v="24"/>
    <n v="26"/>
    <n v="3"/>
    <n v="15"/>
    <n v="2"/>
  </r>
  <r>
    <x v="128"/>
    <x v="2"/>
    <x v="2"/>
    <m/>
    <n v="170"/>
    <n v="81"/>
    <n v="17"/>
    <n v="8"/>
    <n v="7"/>
    <n v="3"/>
  </r>
  <r>
    <x v="128"/>
    <x v="2"/>
    <x v="0"/>
    <m/>
    <n v="126"/>
    <n v="53"/>
    <n v="19"/>
    <n v="15"/>
    <n v="41"/>
    <n v="20"/>
  </r>
  <r>
    <x v="129"/>
    <x v="15"/>
    <x v="0"/>
    <m/>
    <n v="31"/>
    <n v="9"/>
    <n v="8"/>
    <n v="0"/>
    <n v="1"/>
    <n v="0"/>
  </r>
  <r>
    <x v="129"/>
    <x v="15"/>
    <x v="1"/>
    <m/>
    <n v="30"/>
    <n v="15"/>
    <n v="10"/>
    <n v="3"/>
    <n v="7"/>
    <n v="9"/>
  </r>
  <r>
    <x v="129"/>
    <x v="15"/>
    <x v="1"/>
    <m/>
    <n v="156"/>
    <n v="51"/>
    <n v="27"/>
    <n v="20"/>
    <n v="41"/>
    <n v="10"/>
  </r>
  <r>
    <x v="130"/>
    <x v="13"/>
    <x v="1"/>
    <m/>
    <n v="179"/>
    <n v="38"/>
    <n v="13"/>
    <n v="14"/>
    <n v="37"/>
    <n v="7"/>
  </r>
  <r>
    <x v="130"/>
    <x v="13"/>
    <x v="2"/>
    <m/>
    <n v="144"/>
    <n v="26"/>
    <n v="11"/>
    <n v="19"/>
    <n v="45"/>
    <n v="8"/>
  </r>
  <r>
    <x v="130"/>
    <x v="13"/>
    <x v="1"/>
    <m/>
    <n v="126"/>
    <n v="30"/>
    <n v="22"/>
    <n v="4"/>
    <n v="3"/>
    <n v="2"/>
  </r>
  <r>
    <x v="130"/>
    <x v="16"/>
    <x v="1"/>
    <m/>
    <n v="89"/>
    <n v="144"/>
    <n v="38"/>
    <n v="6"/>
    <n v="9"/>
    <n v="2"/>
  </r>
  <r>
    <x v="130"/>
    <x v="16"/>
    <x v="2"/>
    <m/>
    <n v="213"/>
    <n v="75"/>
    <n v="17"/>
    <n v="12"/>
    <n v="20"/>
    <n v="7"/>
  </r>
  <r>
    <x v="130"/>
    <x v="16"/>
    <x v="1"/>
    <m/>
    <n v="179"/>
    <n v="68"/>
    <n v="42"/>
    <n v="25"/>
    <n v="48"/>
    <n v="6"/>
  </r>
  <r>
    <x v="130"/>
    <x v="2"/>
    <x v="1"/>
    <m/>
    <n v="84"/>
    <n v="32"/>
    <n v="19"/>
    <n v="5"/>
    <n v="12"/>
    <n v="4"/>
  </r>
  <r>
    <x v="130"/>
    <x v="2"/>
    <x v="2"/>
    <m/>
    <n v="150"/>
    <n v="74"/>
    <n v="15"/>
    <n v="8"/>
    <n v="9"/>
    <n v="2"/>
  </r>
  <r>
    <x v="130"/>
    <x v="2"/>
    <x v="0"/>
    <m/>
    <n v="136"/>
    <n v="62"/>
    <n v="24"/>
    <n v="10"/>
    <n v="53"/>
    <n v="15"/>
  </r>
  <r>
    <x v="130"/>
    <x v="12"/>
    <x v="1"/>
    <m/>
    <n v="139"/>
    <n v="68"/>
    <n v="31"/>
    <n v="7"/>
    <n v="17"/>
    <n v="4"/>
  </r>
  <r>
    <x v="130"/>
    <x v="12"/>
    <x v="1"/>
    <m/>
    <n v="148"/>
    <n v="90"/>
    <n v="43"/>
    <n v="7"/>
    <n v="18"/>
    <n v="2"/>
  </r>
  <r>
    <x v="130"/>
    <x v="12"/>
    <x v="0"/>
    <m/>
    <n v="89"/>
    <n v="17"/>
    <n v="37"/>
    <n v="8"/>
    <n v="26"/>
    <n v="2"/>
  </r>
  <r>
    <x v="131"/>
    <x v="8"/>
    <x v="3"/>
    <s v="Parque Fundacional Fontibón"/>
    <n v="100"/>
    <n v="51"/>
    <n v="33"/>
    <n v="19"/>
    <n v="22"/>
    <n v="4"/>
  </r>
  <r>
    <x v="131"/>
    <x v="8"/>
    <x v="1"/>
    <m/>
    <n v="257"/>
    <n v="39"/>
    <n v="5"/>
    <n v="22"/>
    <n v="57"/>
    <n v="12"/>
  </r>
  <r>
    <x v="131"/>
    <x v="8"/>
    <x v="0"/>
    <m/>
    <n v="35"/>
    <n v="13"/>
    <n v="1"/>
    <n v="6"/>
    <n v="12"/>
    <n v="4"/>
  </r>
  <r>
    <x v="131"/>
    <x v="2"/>
    <x v="1"/>
    <m/>
    <n v="117"/>
    <n v="119"/>
    <n v="27"/>
    <n v="4"/>
    <n v="7"/>
    <n v="4"/>
  </r>
  <r>
    <x v="131"/>
    <x v="2"/>
    <x v="2"/>
    <m/>
    <n v="122"/>
    <n v="108"/>
    <n v="25"/>
    <n v="3"/>
    <n v="12"/>
    <n v="6"/>
  </r>
  <r>
    <x v="131"/>
    <x v="2"/>
    <x v="0"/>
    <m/>
    <n v="105"/>
    <n v="92"/>
    <n v="25"/>
    <n v="32"/>
    <n v="26"/>
    <n v="20"/>
  </r>
  <r>
    <x v="132"/>
    <x v="1"/>
    <x v="1"/>
    <m/>
    <n v="53"/>
    <n v="33"/>
    <n v="8"/>
    <n v="14"/>
    <n v="20"/>
    <n v="17"/>
  </r>
  <r>
    <x v="132"/>
    <x v="1"/>
    <x v="1"/>
    <m/>
    <n v="57"/>
    <n v="58"/>
    <n v="5"/>
    <n v="8"/>
    <n v="43"/>
    <n v="14"/>
  </r>
  <r>
    <x v="132"/>
    <x v="1"/>
    <x v="1"/>
    <m/>
    <n v="55"/>
    <n v="43"/>
    <n v="4"/>
    <n v="9"/>
    <n v="23"/>
    <n v="6"/>
  </r>
  <r>
    <x v="132"/>
    <x v="16"/>
    <x v="1"/>
    <m/>
    <n v="54"/>
    <n v="75"/>
    <n v="16"/>
    <n v="4"/>
    <n v="14"/>
    <n v="4"/>
  </r>
  <r>
    <x v="132"/>
    <x v="16"/>
    <x v="2"/>
    <m/>
    <n v="100"/>
    <n v="60"/>
    <n v="7"/>
    <n v="8"/>
    <n v="27"/>
    <n v="12"/>
  </r>
  <r>
    <x v="132"/>
    <x v="16"/>
    <x v="1"/>
    <m/>
    <n v="195"/>
    <n v="130"/>
    <n v="23"/>
    <n v="24"/>
    <n v="32"/>
    <n v="13"/>
  </r>
  <r>
    <x v="133"/>
    <x v="19"/>
    <x v="4"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">
  <r>
    <x v="0"/>
    <n v="0.84581422899460179"/>
    <n v="0.85526315789473684"/>
    <n v="0.81874999999999998"/>
    <n v="0.86826347305389218"/>
    <n v="1.3302061355156559E-2"/>
    <n v="1.0309278350515464E-2"/>
    <n v="0"/>
    <n v="2.2222222222222223E-2"/>
    <n v="0.67115969584816937"/>
    <n v="0.69230769230769229"/>
    <n v="0.60256410256410253"/>
    <n v="0.77777777777777779"/>
    <n v="3.2253197362231631E-2"/>
    <n v="0"/>
    <n v="0"/>
    <n v="3.8461538461538464E-2"/>
    <n v="8"/>
    <n v="9"/>
  </r>
  <r>
    <x v="1"/>
    <n v="0.89261270205361098"/>
    <n v="0.88998899889988992"/>
    <n v="0.87628865979381443"/>
    <n v="0.91194968553459121"/>
    <n v="7.7175404992855974E-3"/>
    <n v="5.3450226244343892E-3"/>
    <n v="3.1446540880503146E-3"/>
    <n v="1.2E-2"/>
    <n v="0.45042519349747845"/>
    <n v="0.47727272727272729"/>
    <n v="0.3783783783783784"/>
    <n v="0.58333333333333337"/>
    <n v="4.263060714673618E-3"/>
    <n v="0"/>
    <n v="0"/>
    <n v="0"/>
    <n v="9"/>
    <n v="18"/>
  </r>
  <r>
    <x v="2"/>
    <n v="0.85871255097030363"/>
    <n v="0.86046511627906974"/>
    <n v="0.8253110525837799"/>
    <n v="0.89645276087705206"/>
    <n v="1.1061464892345845E-2"/>
    <n v="8.5587188612099643E-3"/>
    <n v="3.7708342094565231E-3"/>
    <n v="1.4442127215849844E-2"/>
    <n v="0.43321966319499222"/>
    <n v="0.40454545454545454"/>
    <n v="0.31025641025641026"/>
    <n v="0.54887218045112784"/>
    <n v="8.3072791406124738E-3"/>
    <n v="0"/>
    <n v="0"/>
    <n v="0"/>
    <n v="10"/>
    <n v="24"/>
  </r>
  <r>
    <x v="3"/>
    <n v="0.86945130159062411"/>
    <n v="0.87545380092654845"/>
    <n v="0.8477842003853564"/>
    <n v="0.90559440559440563"/>
    <n v="9.8496150389623515E-3"/>
    <n v="7.528761561019625E-3"/>
    <n v="0"/>
    <n v="1.3513513513513514E-2"/>
    <n v="0.44447572047697648"/>
    <n v="0.48529411764705882"/>
    <n v="0.25"/>
    <n v="0.58333333333333337"/>
    <n v="3.4084586954417611E-3"/>
    <n v="0"/>
    <n v="0"/>
    <n v="0"/>
    <n v="11"/>
    <n v="30"/>
  </r>
  <r>
    <x v="4"/>
    <n v="0.86325673932081415"/>
    <n v="0.87183709662095832"/>
    <n v="0.83333333333333337"/>
    <n v="0.89965397923875434"/>
    <n v="6.2259470713580557E-3"/>
    <n v="6.6336633663366344E-3"/>
    <n v="0"/>
    <n v="1.098901098901099E-2"/>
    <n v="0.35728642341821293"/>
    <n v="0.3037624140565317"/>
    <n v="0.2"/>
    <n v="0.37777777777777777"/>
    <n v="6.8307962915806052E-3"/>
    <n v="0"/>
    <n v="0"/>
    <n v="0"/>
    <n v="14"/>
    <n v="18"/>
  </r>
  <r>
    <x v="5"/>
    <n v="0.86863047354617773"/>
    <n v="0.85809856045217703"/>
    <n v="0.83808059556562542"/>
    <n v="0.8971544715447155"/>
    <n v="8.5420510956025469E-3"/>
    <n v="6.7929843693202464E-3"/>
    <n v="2.8090774232238111E-3"/>
    <n v="1.1466011466011467E-2"/>
    <n v="0.48444007054985622"/>
    <n v="0.38137755102040816"/>
    <n v="0.29992319508448539"/>
    <n v="0.68333333333333335"/>
    <n v="1.984126984126984E-3"/>
    <n v="0"/>
    <n v="0"/>
    <n v="0"/>
    <n v="15"/>
    <n v="24"/>
  </r>
  <r>
    <x v="6"/>
    <n v="0.85294352843891075"/>
    <n v="0.85185185185185186"/>
    <n v="0.83333333333333337"/>
    <n v="0.88036117381489842"/>
    <n v="1.4099244239317507E-2"/>
    <n v="1.2875536480686695E-2"/>
    <n v="7.0422535211267607E-3"/>
    <n v="1.6666666666666666E-2"/>
    <n v="0.43866866225237772"/>
    <n v="0.30434782608695654"/>
    <n v="0.21698113207547171"/>
    <n v="0.66666666666666663"/>
    <n v="1.2514368911866806E-2"/>
    <n v="0"/>
    <n v="0"/>
    <n v="1.1904761904761904E-2"/>
    <n v="16"/>
    <n v="21"/>
  </r>
  <r>
    <x v="7"/>
    <n v="0.84298310674155053"/>
    <n v="0.86624203821656054"/>
    <n v="0.81702127659574464"/>
    <n v="0.87730061349693256"/>
    <n v="1.0070984005583527E-2"/>
    <n v="6.9686411149825784E-3"/>
    <n v="4.2735042735042739E-3"/>
    <n v="1.6597510373443983E-2"/>
    <n v="0.53661468486029895"/>
    <n v="0.58333333333333337"/>
    <n v="0.4"/>
    <n v="0.7"/>
    <n v="2.5665173033594085E-2"/>
    <n v="0"/>
    <n v="0"/>
    <n v="5.7142857142857141E-2"/>
    <n v="17"/>
    <n v="9"/>
  </r>
  <r>
    <x v="8"/>
    <n v="0.89540032244077883"/>
    <n v="0.90579710144927539"/>
    <n v="0.88028169014084512"/>
    <n v="0.92077087794432544"/>
    <n v="4.8482474490753134E-3"/>
    <n v="3.5211267605633804E-3"/>
    <n v="2.6666666666666666E-3"/>
    <n v="7.2992700729927005E-3"/>
    <n v="0.41229148707572494"/>
    <n v="0.4"/>
    <n v="0.3125"/>
    <n v="0.52777777777777779"/>
    <n v="0"/>
    <n v="0"/>
    <n v="0"/>
    <n v="0"/>
    <n v="19"/>
    <n v="21"/>
  </r>
  <r>
    <x v="9"/>
    <n v="0.88721223372029445"/>
    <n v="0.87826944267238882"/>
    <n v="0.86092715231788075"/>
    <n v="0.91703056768558955"/>
    <n v="8.9981635827118042E-3"/>
    <n v="8.7358378056052472E-3"/>
    <n v="2.4937655860349127E-3"/>
    <n v="1.6556291390728478E-2"/>
    <n v="0.48880070546737214"/>
    <n v="0.45925925925925926"/>
    <n v="0.35714285714285715"/>
    <n v="0.6"/>
    <n v="0"/>
    <n v="0"/>
    <n v="0"/>
    <n v="0"/>
    <n v="21"/>
    <n v="6"/>
  </r>
  <r>
    <x v="10"/>
    <n v="0.80601774880885402"/>
    <n v="0.80645161290322576"/>
    <n v="0.7710280373831776"/>
    <n v="0.85185185185185186"/>
    <n v="3.4058734447641167E-2"/>
    <n v="3.8461538461538464E-2"/>
    <n v="2.0746887966804978E-2"/>
    <n v="4.4444444444444446E-2"/>
    <n v="0.47316357107318913"/>
    <n v="0.38709677419354838"/>
    <n v="0.265625"/>
    <n v="0.66666666666666663"/>
    <n v="7.1462443822040533E-2"/>
    <n v="5.4794520547945202E-2"/>
    <n v="0"/>
    <n v="0.13333333333333333"/>
    <n v="23"/>
    <n v="19"/>
  </r>
  <r>
    <x v="11"/>
    <n v="0.79458837990799558"/>
    <n v="0.80246913580246915"/>
    <n v="0.76095617529880477"/>
    <n v="0.84955752212389379"/>
    <n v="3.7524587356592275E-2"/>
    <n v="2.1929824561403508E-2"/>
    <n v="1.7391304347826087E-2"/>
    <n v="5.1643192488262914E-2"/>
    <n v="0.49195843767483849"/>
    <n v="0.43859649122807015"/>
    <n v="0.35294117647058826"/>
    <n v="0.66666666666666663"/>
    <n v="6.9297324568107929E-2"/>
    <n v="0"/>
    <n v="0"/>
    <n v="0.1388888888888889"/>
    <n v="24"/>
    <n v="33"/>
  </r>
  <r>
    <x v="12"/>
    <n v="0.80643822308199753"/>
    <n v="0.81619338867045288"/>
    <n v="0.77337110481586402"/>
    <n v="0.83913043478260874"/>
    <n v="2.9389047843557638E-2"/>
    <n v="3.2515526582389986E-2"/>
    <n v="9.9255583126550868E-3"/>
    <n v="4.0590405904059039E-2"/>
    <n v="0.47840321410969144"/>
    <n v="0.47083333333333333"/>
    <n v="0.36363636363636365"/>
    <n v="0.63636363636363635"/>
    <n v="5.1628848913360663E-2"/>
    <n v="1.3872942977420588E-2"/>
    <n v="0"/>
    <n v="6.8965517241379309E-2"/>
    <n v="25"/>
    <n v="42"/>
  </r>
  <r>
    <x v="13"/>
    <n v="0.76399569858699579"/>
    <n v="0.77257743677181012"/>
    <n v="0.73079546423395003"/>
    <n v="0.8053078684178816"/>
    <n v="3.9748545010229827E-2"/>
    <n v="3.1804204052403223E-2"/>
    <n v="1.6597796143250687E-2"/>
    <n v="4.9600327936052471E-2"/>
    <n v="0.48659557632795042"/>
    <n v="0.47550531003768415"/>
    <n v="0.35714285714285715"/>
    <n v="0.55902777777777779"/>
    <n v="6.3929343863700028E-2"/>
    <n v="3.5842754367934222E-2"/>
    <n v="0"/>
    <n v="8.9285714285714274E-2"/>
    <n v="26"/>
    <n v="60"/>
  </r>
  <r>
    <x v="14"/>
    <n v="0.74103241475738457"/>
    <n v="0.74758266424933084"/>
    <n v="0.66190476190476188"/>
    <n v="0.8204419889502762"/>
    <n v="4.2952283041480688E-2"/>
    <n v="3.9840249366842002E-2"/>
    <n v="2.0202020202020204E-2"/>
    <n v="5.46875E-2"/>
    <n v="0.49654196732495043"/>
    <n v="0.47049525816649107"/>
    <n v="0.4"/>
    <n v="0.58490566037735847"/>
    <n v="2.7033391020565473E-2"/>
    <n v="1.8750732450486349E-2"/>
    <n v="0"/>
    <n v="4.7619047619047616E-2"/>
    <n v="27"/>
    <n v="30"/>
  </r>
  <r>
    <x v="15"/>
    <n v="0.71079342950965507"/>
    <n v="0.73369565217391308"/>
    <n v="0.64204545454545459"/>
    <n v="0.78534031413612571"/>
    <n v="4.5742701702483034E-2"/>
    <n v="0.04"/>
    <n v="2.6315789473684209E-2"/>
    <n v="6.7567567567567571E-2"/>
    <n v="0.47649248904763819"/>
    <n v="0.47058823529411764"/>
    <n v="0.36"/>
    <n v="0.58333333333333337"/>
    <n v="6.6342919179532681E-2"/>
    <n v="0.06"/>
    <n v="0"/>
    <n v="9.0909090909090912E-2"/>
    <n v="28"/>
    <n v="41"/>
  </r>
  <r>
    <x v="16"/>
    <n v="0.75916653918237942"/>
    <n v="0.78997549635586828"/>
    <n v="0.72626931567328923"/>
    <n v="0.8303571428571429"/>
    <n v="3.5936783564459611E-2"/>
    <n v="3.1390765765765764E-2"/>
    <n v="1.680672268907563E-2"/>
    <n v="4.6632124352331605E-2"/>
    <n v="0.47153698736534655"/>
    <n v="0.5"/>
    <n v="0.31914893617021278"/>
    <n v="0.56862745098039214"/>
    <n v="7.1000635440692419E-2"/>
    <n v="5.9411764705882351E-2"/>
    <n v="7.462686567164179E-3"/>
    <n v="0.10416666666666667"/>
    <n v="29"/>
    <n v="42"/>
  </r>
  <r>
    <x v="17"/>
    <n v="0.72148483701211708"/>
    <n v="0.74119718309859151"/>
    <n v="0.69178082191780821"/>
    <n v="0.77536231884057971"/>
    <n v="4.7848756804637939E-2"/>
    <n v="3.7755777257456991E-2"/>
    <n v="1.4423076923076924E-2"/>
    <n v="7.1428571428571425E-2"/>
    <n v="0.46303268954728466"/>
    <n v="0.42582417582417581"/>
    <n v="0.32258064516129031"/>
    <n v="0.5714285714285714"/>
    <n v="6.9471382960765382E-2"/>
    <n v="6.5591397849462357E-2"/>
    <n v="0"/>
    <n v="0.10294117647058823"/>
    <n v="30"/>
    <n v="30"/>
  </r>
  <r>
    <x v="18"/>
    <n v="0.68929538109132082"/>
    <n v="0.69236390208257215"/>
    <n v="0.57526869580924855"/>
    <n v="0.79983599224690627"/>
    <n v="4.7778919908827044E-2"/>
    <n v="4.046242774566474E-2"/>
    <n v="2.4844958272720312E-2"/>
    <n v="5.9407665505226484E-2"/>
    <n v="0.44823270228839818"/>
    <n v="0.44505494505494503"/>
    <n v="0.29949494949494948"/>
    <n v="0.61721611721611724"/>
    <n v="5.7168258047405801E-2"/>
    <n v="5.128205128205128E-2"/>
    <n v="0"/>
    <n v="8.7623220153340634E-2"/>
    <n v="31"/>
    <n v="32"/>
  </r>
  <r>
    <x v="19"/>
    <n v="0.67845084790254062"/>
    <n v="0.68557785490056411"/>
    <n v="0.61340112169987693"/>
    <n v="0.76086249277038753"/>
    <n v="4.4074367949923747E-2"/>
    <n v="3.4971875764245541E-2"/>
    <n v="1.9554140127388535E-2"/>
    <n v="6.1862244897959183E-2"/>
    <n v="0.50121032706559454"/>
    <n v="0.51271559864031224"/>
    <n v="0.39011949868842899"/>
    <n v="0.64495798319327735"/>
    <n v="7.4118596529352987E-2"/>
    <n v="5.1785714285714282E-2"/>
    <n v="0"/>
    <n v="0.1046436840751222"/>
    <n v="32"/>
    <n v="36"/>
  </r>
  <r>
    <x v="20"/>
    <n v="0.79968373273586957"/>
    <n v="0.79295154185022021"/>
    <n v="0.79166666666666663"/>
    <n v="0.81443298969072164"/>
    <n v="3.7985187035439093E-2"/>
    <n v="3.0837004405286344E-2"/>
    <n v="2.0618556701030927E-2"/>
    <n v="6.25E-2"/>
    <n v="0.64502164502164505"/>
    <n v="0.63636363636363635"/>
    <n v="0.5714285714285714"/>
    <n v="0.72727272727272729"/>
    <n v="3.896103896103896E-2"/>
    <n v="4.5454545454545456E-2"/>
    <n v="0"/>
    <n v="7.1428571428571425E-2"/>
    <n v="33"/>
    <n v="3"/>
  </r>
  <r>
    <x v="21"/>
    <n v="0.65691233487643563"/>
    <n v="0.64253600052127458"/>
    <n v="0.61403508771929827"/>
    <n v="0.80686695278969955"/>
    <n v="5.1266347070361012E-2"/>
    <n v="4.629876477383809E-2"/>
    <n v="2.9900332225913623E-2"/>
    <n v="7.0175438596491224E-2"/>
    <n v="0.39622957282705307"/>
    <n v="0.30965909090909094"/>
    <n v="0.20535714285714285"/>
    <n v="0.53846153846153844"/>
    <n v="9.8487778359821893E-2"/>
    <n v="9.6109839816933634E-2"/>
    <n v="3.5398230088495575E-2"/>
    <n v="0.15384615384615385"/>
    <n v="34"/>
    <n v="18"/>
  </r>
  <r>
    <x v="22"/>
    <n v="0.67493701433716813"/>
    <n v="0.63636363636363635"/>
    <n v="0.6224899598393574"/>
    <n v="0.76595744680851063"/>
    <n v="0.11182240244019274"/>
    <n v="0.11244979919678715"/>
    <n v="9.5744680851063829E-2"/>
    <n v="0.12727272727272726"/>
    <n v="0.39906547414287347"/>
    <n v="0.42105263157894735"/>
    <n v="0.30555555555555558"/>
    <n v="0.47058823529411764"/>
    <n v="0.11943219605758304"/>
    <n v="0.11483253588516747"/>
    <n v="0.1111111111111111"/>
    <n v="0.13235294117647059"/>
    <n v="35"/>
    <n v="3"/>
  </r>
  <r>
    <x v="23"/>
    <n v="0.62366291833463372"/>
    <n v="0.64917298777918253"/>
    <n v="0.56915377616014551"/>
    <n v="0.69525330770100646"/>
    <n v="5.5438594090349187E-2"/>
    <n v="4.3637477362309579E-2"/>
    <n v="2.1825396825396824E-2"/>
    <n v="6.6666666666666666E-2"/>
    <n v="0.37811589133468232"/>
    <n v="0.38585607940446653"/>
    <n v="0.28679653679653683"/>
    <n v="0.46333333333333337"/>
    <n v="7.9630455055405794E-2"/>
    <n v="7.229965156794424E-2"/>
    <n v="2.4156545209176788E-2"/>
    <n v="0.11214285714285714"/>
    <n v="36"/>
    <n v="60"/>
  </r>
  <r>
    <x v="24"/>
    <n v="0.71325421619554152"/>
    <n v="0.71628412841284128"/>
    <n v="0.63513513513513509"/>
    <n v="0.79552715654952078"/>
    <n v="3.2428168217069439E-2"/>
    <n v="2.977685828284321E-2"/>
    <n v="1.3043478260869565E-2"/>
    <n v="4.6511627906976744E-2"/>
    <n v="0.4781639194257104"/>
    <n v="0.45106100795755966"/>
    <n v="0.36363636363636365"/>
    <n v="0.6"/>
    <n v="5.8861000518344024E-2"/>
    <n v="3.5769349367869255E-2"/>
    <n v="0"/>
    <n v="7.792207792207792E-2"/>
    <n v="37"/>
    <n v="34"/>
  </r>
  <r>
    <x v="25"/>
    <n v="0.60609922686847251"/>
    <n v="0.60216113245968406"/>
    <n v="0.52941176470588236"/>
    <n v="0.6741071428571429"/>
    <n v="7.8444424786049863E-2"/>
    <n v="6.430934656741108E-2"/>
    <n v="4.7717842323651449E-2"/>
    <n v="0.10975609756097561"/>
    <n v="0.37431262492150075"/>
    <n v="0.33333333333333331"/>
    <n v="0.2421875"/>
    <n v="0.42857142857142855"/>
    <n v="0.10296850553377579"/>
    <n v="9.8317705460562607E-2"/>
    <n v="5.4054054054054057E-2"/>
    <n v="0.14606741573033707"/>
    <n v="38"/>
    <n v="50"/>
  </r>
  <r>
    <x v="26"/>
    <n v="0.60169677237136276"/>
    <n v="0.62094035490505572"/>
    <n v="0.50649350649350644"/>
    <n v="0.70399999999999996"/>
    <n v="7.745494517659085E-2"/>
    <n v="6.9198312236286919E-2"/>
    <n v="2.75E-2"/>
    <n v="0.10416666666666667"/>
    <n v="0.38488942134195481"/>
    <n v="0.36202466598150052"/>
    <n v="0.28000000000000003"/>
    <n v="0.5"/>
    <n v="8.4950877371425051E-2"/>
    <n v="6.9918699186991867E-2"/>
    <n v="0"/>
    <n v="0.13333333333333333"/>
    <n v="39"/>
    <n v="54"/>
  </r>
  <r>
    <x v="27"/>
    <n v="0.58224649045729704"/>
    <n v="0.62601626016260159"/>
    <n v="0.48051948051948051"/>
    <n v="0.69892473118279574"/>
    <n v="8.4491273460313751E-2"/>
    <n v="7.3333333333333334E-2"/>
    <n v="5.3672316384180789E-2"/>
    <n v="0.11688311688311688"/>
    <n v="0.33621723049580404"/>
    <n v="0.3125"/>
    <n v="0.20958083832335328"/>
    <n v="0.47058823529411764"/>
    <n v="0.1134326053159771"/>
    <n v="8.3333333333333329E-2"/>
    <n v="0.05"/>
    <n v="0.16666666666666666"/>
    <n v="40"/>
    <n v="47"/>
  </r>
  <r>
    <x v="28"/>
    <n v="0.64422682832011713"/>
    <n v="0.69183285849952514"/>
    <n v="0.56977934485896276"/>
    <n v="0.72499264489555748"/>
    <n v="4.4256237598770835E-2"/>
    <n v="2.333469000135667E-2"/>
    <n v="1.9809747965087769E-2"/>
    <n v="6.3857586150579779E-2"/>
    <n v="0.37175754527470478"/>
    <n v="0.35087719298245612"/>
    <n v="0.29509043927648582"/>
    <n v="0.43028846153846156"/>
    <n v="0.12601126254878783"/>
    <n v="7.3062402842549418E-2"/>
    <n v="5.0480769230769232E-2"/>
    <n v="0.2361111111111111"/>
    <n v="41"/>
    <n v="12"/>
  </r>
  <r>
    <x v="29"/>
    <n v="0.62851857471435679"/>
    <n v="0.6344274514134276"/>
    <n v="0.52862840051274751"/>
    <n v="0.72613636363636358"/>
    <n v="7.4573220193200909E-2"/>
    <n v="6.1423444976076547E-2"/>
    <n v="2.7073455644884215E-2"/>
    <n v="0.11354135139225181"/>
    <n v="0.36851180358292052"/>
    <n v="0.37171052631578949"/>
    <n v="0.24596774193548387"/>
    <n v="0.44300144300144295"/>
    <n v="9.237590391577867E-2"/>
    <n v="8.5813492063492064E-2"/>
    <n v="0"/>
    <n v="0.15589285714285714"/>
    <n v="42"/>
    <n v="48"/>
  </r>
  <r>
    <x v="30"/>
    <n v="0.69603528473475129"/>
    <n v="0.70118343195266275"/>
    <n v="0.64779874213836475"/>
    <n v="0.77333333333333332"/>
    <n v="7.1966704091090239E-2"/>
    <n v="5.921052631578947E-2"/>
    <n v="4.2857142857142858E-2"/>
    <n v="9.6774193548387094E-2"/>
    <n v="0.32257116621353543"/>
    <n v="0.2857142857142857"/>
    <n v="0.18181818181818182"/>
    <n v="0.47058823529411764"/>
    <n v="0.15363589785652282"/>
    <n v="0.10526315789473684"/>
    <n v="0"/>
    <n v="0.16666666666666666"/>
    <n v="43"/>
    <n v="21"/>
  </r>
  <r>
    <x v="31"/>
    <n v="0.62597276135348179"/>
    <n v="0.65030721966205829"/>
    <n v="0.5633187772925764"/>
    <n v="0.7410714285714286"/>
    <n v="6.6630505077903759E-2"/>
    <n v="6.3865313653136524E-2"/>
    <n v="1.8518518518518517E-2"/>
    <n v="9.0909090909090912E-2"/>
    <n v="0.42513223859727511"/>
    <n v="0.37962962962962965"/>
    <n v="0.32500000000000001"/>
    <n v="0.4642857142857143"/>
    <n v="8.7827855483106052E-2"/>
    <n v="6.0227272727272727E-2"/>
    <n v="0"/>
    <n v="0.14814814814814814"/>
    <n v="44"/>
    <n v="18"/>
  </r>
  <r>
    <x v="32"/>
    <n v="0.58251024893179182"/>
    <n v="0.57891423492815886"/>
    <n v="0.5115384615384615"/>
    <n v="0.67834394904458595"/>
    <n v="8.9379584335921913E-2"/>
    <n v="8.1123508043591072E-2"/>
    <n v="5.9748427672955975E-2"/>
    <n v="0.1043956043956044"/>
    <n v="0.27910670675216315"/>
    <n v="0.26731601731601728"/>
    <n v="0.20370370370370369"/>
    <n v="0.35714285714285715"/>
    <n v="0.10855085214682861"/>
    <n v="9.0097402597402593E-2"/>
    <n v="4.7619047619047616E-2"/>
    <n v="0.15714285714285714"/>
    <n v="45"/>
    <n v="30"/>
  </r>
  <r>
    <x v="33"/>
    <n v="0.56058206622412754"/>
    <n v="0.59829059829059827"/>
    <n v="0.52713178294573648"/>
    <n v="0.61176470588235299"/>
    <n v="6.3836626354623408E-2"/>
    <n v="0.05"/>
    <n v="2.9629629629629631E-2"/>
    <n v="5.9171597633136092E-2"/>
    <n v="0.35444822076884275"/>
    <n v="0.27500000000000002"/>
    <n v="0.24545454545454545"/>
    <n v="0.46575342465753422"/>
    <n v="0.21018228753058046"/>
    <n v="0.13043478260869565"/>
    <n v="0.1095890410958904"/>
    <n v="0.33333333333333331"/>
    <n v="46"/>
    <n v="21"/>
  </r>
  <r>
    <x v="34"/>
    <n v="0.5488570656772026"/>
    <n v="0.62069253931080626"/>
    <n v="0.45348837209302323"/>
    <n v="0.67200000000000004"/>
    <n v="9.984945632229561E-2"/>
    <n v="0.10313138708398158"/>
    <n v="5.3003533568904596E-2"/>
    <n v="0.12280701754385964"/>
    <n v="0.35473683165979092"/>
    <n v="0.3125"/>
    <n v="0.25641025641025639"/>
    <n v="0.46875"/>
    <n v="0.18866222917037623"/>
    <n v="0.1266025641025641"/>
    <n v="0.11627906976744186"/>
    <n v="0.26666666666666666"/>
    <n v="47"/>
    <n v="18"/>
  </r>
  <r>
    <x v="35"/>
    <n v="0.55717062484251989"/>
    <n v="0.53846153846153844"/>
    <n v="0.47368421052631576"/>
    <n v="0.66666666666666663"/>
    <n v="7.2062853653257236E-2"/>
    <n v="5.5555555555555552E-2"/>
    <n v="4.142011834319527E-2"/>
    <n v="9.6774193548387094E-2"/>
    <n v="0.34462080660525835"/>
    <n v="0.37037037037037035"/>
    <n v="0.21276595744680851"/>
    <n v="0.43269230769230771"/>
    <n v="0.13491305413422383"/>
    <n v="7.6923076923076927E-2"/>
    <n v="3.7037037037037035E-2"/>
    <n v="0.13333333333333333"/>
    <n v="48"/>
    <n v="21"/>
  </r>
  <r>
    <x v="36"/>
    <n v="0.58447428398636025"/>
    <n v="0.59717314487632511"/>
    <n v="0.49264705882352944"/>
    <n v="0.72784810126582278"/>
    <n v="8.9534921067136675E-2"/>
    <n v="7.5471698113207544E-2"/>
    <n v="3.9603960396039604E-2"/>
    <n v="0.11604095563139932"/>
    <n v="0.27376410821192881"/>
    <n v="0.2978723404255319"/>
    <n v="0.2"/>
    <n v="0.37209302325581395"/>
    <n v="0.14512014820826555"/>
    <n v="0.14035087719298245"/>
    <n v="7.6923076923076927E-2"/>
    <n v="0.19130434782608696"/>
    <n v="49"/>
    <n v="27"/>
  </r>
  <r>
    <x v="37"/>
    <n v="0.61441716662177925"/>
    <n v="0.62499634256956438"/>
    <n v="0.54545454545454541"/>
    <n v="0.66901408450704225"/>
    <n v="0.11320566642242587"/>
    <n v="0.11174636174636175"/>
    <n v="6.3432835820895525E-2"/>
    <n v="0.14074074074074075"/>
    <n v="0.26957698302096816"/>
    <n v="0.25462962962962965"/>
    <n v="0.19047619047619047"/>
    <n v="0.35294117647058826"/>
    <n v="0.17471679475115667"/>
    <n v="0.150997150997151"/>
    <n v="0.10526315789473684"/>
    <n v="0.22222222222222221"/>
    <n v="50"/>
    <n v="30"/>
  </r>
  <r>
    <x v="38"/>
    <n v="0.5514551940203164"/>
    <n v="0.54134697357203754"/>
    <n v="0.47398648648648645"/>
    <n v="0.5813160912218116"/>
    <n v="7.6168532957012799E-2"/>
    <n v="7.5599168500855962E-2"/>
    <n v="4.044117647058823E-2"/>
    <n v="0.10650321227219089"/>
    <n v="0.25756448529014636"/>
    <n v="0.2542124542124542"/>
    <n v="0.1760154738878143"/>
    <n v="0.31116794543904519"/>
    <n v="0.21196018539852221"/>
    <n v="0.20189520624303234"/>
    <n v="0.16985645933014354"/>
    <n v="0.2615384615384615"/>
    <n v="51"/>
    <n v="1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1">
  <r>
    <x v="0"/>
    <x v="0"/>
    <n v="0.84292022792022792"/>
    <n v="0.85555555555555551"/>
    <n v="0.79500000000000004"/>
    <n v="0.87820512820512819"/>
    <n v="2.6424501424501423E-2"/>
    <n v="2.5000000000000001E-2"/>
    <n v="2.2222222222222223E-2"/>
    <n v="3.2051282051282048E-2"/>
    <n v="0.60653140559682617"/>
    <n v="0.60256410256410253"/>
    <n v="0.43925233644859812"/>
    <n v="0.77777777777777779"/>
    <n v="7.8241073568176375E-2"/>
    <n v="3.8461538461538464E-2"/>
    <n v="0"/>
    <n v="0.19626168224299065"/>
    <n v="8"/>
    <n v="3"/>
  </r>
  <r>
    <x v="0"/>
    <x v="1"/>
    <n v="0.85301291845949001"/>
    <n v="0.86826347305389218"/>
    <n v="0.81690140845070425"/>
    <n v="0.87387387387387383"/>
    <n v="1.0045256524129763E-2"/>
    <n v="9.0090090090090089E-3"/>
    <n v="0"/>
    <n v="2.1126760563380281E-2"/>
    <n v="0.65025252525252519"/>
    <n v="0.66666666666666663"/>
    <n v="0.55681818181818177"/>
    <n v="0.72727272727272729"/>
    <n v="0"/>
    <n v="0"/>
    <n v="0"/>
    <n v="0"/>
    <n v="8"/>
    <n v="3"/>
  </r>
  <r>
    <x v="0"/>
    <x v="2"/>
    <n v="0.84150954060408756"/>
    <n v="0.85051546391752575"/>
    <n v="0.81874999999999998"/>
    <n v="0.85526315789473684"/>
    <n v="3.4364261168384879E-3"/>
    <n v="0"/>
    <n v="0"/>
    <n v="1.0309278350515464E-2"/>
    <n v="0.75669515669515663"/>
    <n v="0.77777777777777779"/>
    <n v="0.69230769230769229"/>
    <n v="0.8"/>
    <n v="1.8518518518518517E-2"/>
    <n v="0"/>
    <n v="0"/>
    <n v="5.5555555555555552E-2"/>
    <n v="8"/>
    <n v="3"/>
  </r>
  <r>
    <x v="1"/>
    <x v="2"/>
    <n v="0.9045314218417877"/>
    <n v="0.90736373165618445"/>
    <n v="0.87765957446808507"/>
    <n v="0.92369477911646591"/>
    <n v="4.8465412072006614E-3"/>
    <n v="3.3084381551362683E-3"/>
    <n v="2.6595744680851063E-3"/>
    <n v="5.9523809523809521E-3"/>
    <n v="0.59339728177385964"/>
    <n v="0.54377880184331795"/>
    <n v="0.5"/>
    <n v="0.625"/>
    <n v="0"/>
    <n v="0"/>
    <n v="0"/>
    <n v="0"/>
    <n v="9"/>
    <n v="6"/>
  </r>
  <r>
    <x v="1"/>
    <x v="0"/>
    <n v="0.86984903646736489"/>
    <n v="0.87647058823529411"/>
    <n v="0.87628865979381443"/>
    <n v="0.88"/>
    <n v="1.2540633573016834E-2"/>
    <n v="1.2E-2"/>
    <n v="5.8823529411764705E-3"/>
    <n v="1.9047619047619049E-2"/>
    <n v="0.27393654524089306"/>
    <n v="0.3783783783783784"/>
    <n v="0"/>
    <n v="0.39130434782608697"/>
    <n v="0"/>
    <n v="0"/>
    <n v="0"/>
    <n v="0"/>
    <n v="9"/>
    <n v="5"/>
  </r>
  <r>
    <x v="1"/>
    <x v="1"/>
    <n v="0.89821789498823001"/>
    <n v="0.89898989898989901"/>
    <n v="0.86538461538461542"/>
    <n v="0.91428571428571426"/>
    <n v="6.4249371486213595E-3"/>
    <n v="4.7961906514538098E-3"/>
    <n v="3.1746031746031746E-3"/>
    <n v="1.1428571428571429E-2"/>
    <n v="0.44136255023351795"/>
    <n v="0.42888563049853368"/>
    <n v="0.3888888888888889"/>
    <n v="0.58333333333333337"/>
    <n v="1.2789182144020854E-2"/>
    <n v="0"/>
    <n v="0"/>
    <n v="1.6129032258064516E-2"/>
    <n v="9"/>
    <n v="6"/>
  </r>
  <r>
    <x v="1"/>
    <x v="3"/>
    <n v="0.90128755364806867"/>
    <n v="0.90128755364806867"/>
    <n v="0.90128755364806867"/>
    <n v="0.90128755364806867"/>
    <n v="8.5836909871244635E-3"/>
    <n v="8.5836909871244635E-3"/>
    <n v="8.5836909871244635E-3"/>
    <n v="8.5836909871244635E-3"/>
    <n v="0.52941176470588236"/>
    <n v="0.52941176470588236"/>
    <n v="0.52941176470588236"/>
    <n v="0.52941176470588236"/>
    <n v="0"/>
    <n v="0"/>
    <n v="0"/>
    <n v="0"/>
    <n v="9"/>
    <n v="1"/>
  </r>
  <r>
    <x v="2"/>
    <x v="1"/>
    <n v="0.85940816468172654"/>
    <n v="0.85433562071116653"/>
    <n v="0.83378388815941917"/>
    <n v="0.876595744680851"/>
    <n v="1.2005344081946572E-2"/>
    <n v="1.0319148936170213E-2"/>
    <n v="5.870085734146907E-3"/>
    <n v="1.2601372426699937E-2"/>
    <n v="0.44562240117338797"/>
    <n v="0.45454545454545459"/>
    <n v="0.39270833333333333"/>
    <n v="0.51315789473684204"/>
    <n v="2.0292207792207792E-2"/>
    <n v="0"/>
    <n v="0"/>
    <n v="3.5714285714285712E-2"/>
    <n v="10"/>
    <n v="8"/>
  </r>
  <r>
    <x v="2"/>
    <x v="0"/>
    <n v="0.8324254185958041"/>
    <n v="0.82862658182598126"/>
    <n v="0.78434723171565279"/>
    <n v="0.87544207480441538"/>
    <n v="1.4324671704985565E-2"/>
    <n v="8.3962337561279271E-3"/>
    <n v="4.3493016111170648E-3"/>
    <n v="1.8579125478671299E-2"/>
    <n v="0.35375457875457877"/>
    <n v="0.35470085470085472"/>
    <n v="0.26666666666666666"/>
    <n v="0.50793650793650791"/>
    <n v="4.6296296296296294E-3"/>
    <n v="0"/>
    <n v="0"/>
    <n v="0"/>
    <n v="10"/>
    <n v="8"/>
  </r>
  <r>
    <x v="2"/>
    <x v="2"/>
    <n v="0.88430406963337993"/>
    <n v="0.89645276087705206"/>
    <n v="0.86363326284194009"/>
    <n v="0.92265030493984113"/>
    <n v="6.8543788901053969E-3"/>
    <n v="5.6684235025601746E-3"/>
    <n v="0"/>
    <n v="1.4308615867385223E-2"/>
    <n v="0.50028200965700964"/>
    <n v="0.41958041958041958"/>
    <n v="0.33750000000000002"/>
    <n v="0.61904761904761907"/>
    <n v="0"/>
    <n v="0"/>
    <n v="0"/>
    <n v="0"/>
    <n v="10"/>
    <n v="8"/>
  </r>
  <r>
    <x v="3"/>
    <x v="1"/>
    <n v="0.87769924236800134"/>
    <n v="0.88233711158375261"/>
    <n v="0.862440872730875"/>
    <n v="0.90734265734265729"/>
    <n v="1.2092011395992574E-2"/>
    <n v="8.1644894694748067E-3"/>
    <n v="4.7021613073273587E-3"/>
    <n v="2.0089335817377835E-2"/>
    <n v="0.51660415679378524"/>
    <n v="0.53238866396761131"/>
    <n v="0.36213235294117646"/>
    <n v="0.65625"/>
    <n v="1.488095238095238E-3"/>
    <n v="0"/>
    <n v="0"/>
    <n v="0"/>
    <n v="11"/>
    <n v="12"/>
  </r>
  <r>
    <x v="3"/>
    <x v="2"/>
    <n v="0.87216890916331669"/>
    <n v="0.88068181818181823"/>
    <n v="0.8477842003853564"/>
    <n v="0.90184049079754602"/>
    <n v="5.9076902237872354E-3"/>
    <n v="3.3557046979865771E-3"/>
    <n v="0"/>
    <n v="1.1363636363636364E-2"/>
    <n v="0.47642338061903744"/>
    <n v="0.5"/>
    <n v="0.36363636363636365"/>
    <n v="0.54545454545454541"/>
    <n v="3.5842293906810036E-3"/>
    <n v="0"/>
    <n v="0"/>
    <n v="0"/>
    <n v="11"/>
    <n v="9"/>
  </r>
  <r>
    <x v="3"/>
    <x v="0"/>
    <n v="0.8557364396480952"/>
    <n v="0.8529411764705882"/>
    <n v="0.84142394822006472"/>
    <n v="0.86092715231788075"/>
    <n v="1.0801678044763839E-2"/>
    <n v="1.2345679012345678E-2"/>
    <n v="0"/>
    <n v="1.3513513513513514E-2"/>
    <n v="0.31635681191250364"/>
    <n v="0.25"/>
    <n v="0.22448979591836735"/>
    <n v="0.47058823529411764"/>
    <n v="5.7931726099978813E-3"/>
    <n v="0"/>
    <n v="0"/>
    <n v="8.4745762711864406E-3"/>
    <n v="11"/>
    <n v="9"/>
  </r>
  <r>
    <x v="4"/>
    <x v="1"/>
    <n v="0.86526625534573498"/>
    <n v="0.89235306509374346"/>
    <n v="0.86455331412103742"/>
    <n v="0.89965397923875434"/>
    <n v="5.8678542788865177E-3"/>
    <n v="4.9011298026584767E-3"/>
    <n v="0"/>
    <n v="9.9009900990099011E-3"/>
    <n v="0.27796311584262251"/>
    <n v="0.21517595307917889"/>
    <n v="0.16666666666666666"/>
    <n v="0.29870129870129869"/>
    <n v="2.1645021645021645E-3"/>
    <n v="0"/>
    <n v="0"/>
    <n v="0"/>
    <n v="14"/>
    <n v="6"/>
  </r>
  <r>
    <x v="4"/>
    <x v="0"/>
    <n v="0.82086206022558805"/>
    <n v="0.82508250825082508"/>
    <n v="0.81967213114754101"/>
    <n v="0.85"/>
    <n v="8.1991728266683633E-3"/>
    <n v="1.098901098901099E-2"/>
    <n v="6.6006600660066007E-3"/>
    <n v="1.1111111111111112E-2"/>
    <n v="0.2415401195939369"/>
    <n v="0.21276595744680851"/>
    <n v="0.2"/>
    <n v="0.30882352941176472"/>
    <n v="2.1993464052287581E-2"/>
    <n v="2.5000000000000001E-2"/>
    <n v="0"/>
    <n v="2.9411764705882353E-2"/>
    <n v="14"/>
    <n v="5"/>
  </r>
  <r>
    <x v="4"/>
    <x v="2"/>
    <n v="0.90156335687316158"/>
    <n v="0.90718944980147476"/>
    <n v="0.85950413223140498"/>
    <n v="0.93023255813953487"/>
    <n v="4.8662318018529022E-3"/>
    <n v="2.3255813953488372E-3"/>
    <n v="0"/>
    <n v="9.3023255813953487E-3"/>
    <n v="0.53705716586151364"/>
    <n v="0.48888888888888887"/>
    <n v="0.375"/>
    <n v="0.73913043478260865"/>
    <n v="0"/>
    <n v="0"/>
    <n v="0"/>
    <n v="0"/>
    <n v="14"/>
    <n v="6"/>
  </r>
  <r>
    <x v="5"/>
    <x v="3"/>
    <n v="0.83333333333333337"/>
    <n v="0.83333333333333337"/>
    <n v="0.83333333333333337"/>
    <n v="0.83333333333333337"/>
    <n v="6.6666666666666671E-3"/>
    <n v="6.6666666666666671E-3"/>
    <n v="6.6666666666666671E-3"/>
    <n v="6.6666666666666671E-3"/>
    <n v="0.33333333333333331"/>
    <n v="0.33333333333333331"/>
    <n v="0.33333333333333331"/>
    <n v="0.33333333333333331"/>
    <n v="0"/>
    <n v="0"/>
    <n v="0"/>
    <n v="0"/>
    <n v="14"/>
    <n v="1"/>
  </r>
  <r>
    <x v="6"/>
    <x v="2"/>
    <n v="0.88134155179801643"/>
    <n v="0.87369037713742337"/>
    <n v="0.84826615425864693"/>
    <n v="0.91987951807228918"/>
    <n v="6.9887224673112558E-3"/>
    <n v="2.9164048835985125E-3"/>
    <n v="0"/>
    <n v="1.3062437081454895E-2"/>
    <n v="0.45584077380952381"/>
    <n v="0.3995535714285714"/>
    <n v="0.27619047619047621"/>
    <n v="0.54761904761904756"/>
    <n v="0"/>
    <n v="0"/>
    <n v="0"/>
    <n v="0"/>
    <n v="15"/>
    <n v="8"/>
  </r>
  <r>
    <x v="6"/>
    <x v="1"/>
    <n v="0.84900555762872054"/>
    <n v="0.83670867633131785"/>
    <n v="0.81935123042505587"/>
    <n v="0.87572590011614393"/>
    <n v="1.2018387352630571E-2"/>
    <n v="1.0424392626494691E-2"/>
    <n v="7.0412311265969805E-3"/>
    <n v="1.1466011466011467E-2"/>
    <n v="0.36702667201159028"/>
    <n v="0.36931818181818182"/>
    <n v="0.30491095520777123"/>
    <n v="0.39387755102040817"/>
    <n v="0"/>
    <n v="0"/>
    <n v="0"/>
    <n v="0"/>
    <n v="15"/>
    <n v="8"/>
  </r>
  <r>
    <x v="6"/>
    <x v="0"/>
    <n v="0.87554431121179577"/>
    <n v="0.86684719018486955"/>
    <n v="0.85164835164835162"/>
    <n v="0.89347675225537815"/>
    <n v="6.6190434668658201E-3"/>
    <n v="5.5468976993581446E-3"/>
    <n v="1.4124293785310734E-3"/>
    <n v="1.1824539097266371E-2"/>
    <n v="0.63045276582845422"/>
    <n v="0.54006968641114983"/>
    <n v="0.33658008658008659"/>
    <n v="1"/>
    <n v="5.9523809523809521E-3"/>
    <n v="0"/>
    <n v="0"/>
    <n v="0"/>
    <n v="15"/>
    <n v="8"/>
  </r>
  <r>
    <x v="7"/>
    <x v="1"/>
    <n v="0.84890022943353616"/>
    <n v="0.86183195819170122"/>
    <n v="0.83154472818423941"/>
    <n v="0.88194765518054163"/>
    <n v="1.5096528418303792E-2"/>
    <n v="1.5139646504208622E-2"/>
    <n v="9.4101009002148552E-3"/>
    <n v="2.2374827807253236E-2"/>
    <n v="0.4128208711642945"/>
    <n v="0.27122153209109734"/>
    <n v="0.22613762486126526"/>
    <n v="0.70833333333333326"/>
    <n v="1.6041707755352488E-2"/>
    <n v="0"/>
    <n v="0"/>
    <n v="1.5386343216531895E-2"/>
    <n v="16"/>
    <n v="8"/>
  </r>
  <r>
    <x v="7"/>
    <x v="0"/>
    <n v="0.85617497097469841"/>
    <n v="0.8380281690140845"/>
    <n v="0.83221476510067116"/>
    <n v="0.91666666666666663"/>
    <n v="1.3020986769236315E-2"/>
    <n v="7.0422535211267607E-3"/>
    <n v="5.1546391752577319E-3"/>
    <n v="2.6845637583892617E-2"/>
    <n v="0.42268213268213267"/>
    <n v="0.28000000000000003"/>
    <n v="0.18518518518518517"/>
    <n v="0.66666666666666663"/>
    <n v="3.80952380952381E-3"/>
    <n v="0"/>
    <n v="0"/>
    <n v="0"/>
    <n v="16"/>
    <n v="7"/>
  </r>
  <r>
    <x v="7"/>
    <x v="2"/>
    <n v="0.85456457748765802"/>
    <n v="0.85035656774787216"/>
    <n v="0.84166666666666667"/>
    <n v="0.871244635193133"/>
    <n v="1.402749904909719E-2"/>
    <n v="1.3845175647750755E-2"/>
    <n v="1.2422360248447204E-2"/>
    <n v="1.5337423312883436E-2"/>
    <n v="0.49178333486844122"/>
    <n v="0.55032467532467533"/>
    <n v="0.16666666666666666"/>
    <n v="0.66666666666666663"/>
    <n v="1.796690307328605E-2"/>
    <n v="0"/>
    <n v="0"/>
    <n v="3.3333333333333333E-2"/>
    <n v="16"/>
    <n v="6"/>
  </r>
  <r>
    <x v="8"/>
    <x v="2"/>
    <n v="0.87026207841765746"/>
    <n v="0.87456445993031362"/>
    <n v="0.85892116182572609"/>
    <n v="0.87730061349693256"/>
    <n v="1.3990353154628895E-2"/>
    <n v="1.6597510373443983E-2"/>
    <n v="6.9686411149825784E-3"/>
    <n v="1.8404907975460124E-2"/>
    <n v="0.58703703703703702"/>
    <n v="0.58333333333333337"/>
    <n v="0.4"/>
    <n v="0.77777777777777779"/>
    <n v="1.9047619047619046E-2"/>
    <n v="0"/>
    <n v="0"/>
    <n v="5.7142857142857141E-2"/>
    <n v="17"/>
    <n v="3"/>
  </r>
  <r>
    <x v="8"/>
    <x v="0"/>
    <n v="0.79827441782543129"/>
    <n v="0.79827441782543129"/>
    <n v="0.77952755905511806"/>
    <n v="0.81702127659574464"/>
    <n v="1.1970179259507455E-2"/>
    <n v="1.1970179259507455E-2"/>
    <n v="4.2553191489361703E-3"/>
    <n v="1.968503937007874E-2"/>
    <n v="0.39633173843700159"/>
    <n v="0.39633173843700159"/>
    <n v="0.36842105263157893"/>
    <n v="0.42424242424242425"/>
    <n v="5.6618819776714513E-2"/>
    <n v="5.6618819776714513E-2"/>
    <n v="5.2631578947368418E-2"/>
    <n v="6.0606060606060608E-2"/>
    <n v="17"/>
    <n v="2"/>
  </r>
  <r>
    <x v="8"/>
    <x v="1"/>
    <n v="0.84487822244252997"/>
    <n v="0.87542871141597256"/>
    <n v="0.8016656200472474"/>
    <n v="0.88809082483781276"/>
    <n v="6.1818595168375377E-3"/>
    <n v="5.3214655125483155E-3"/>
    <n v="2.136752136752137E-3"/>
    <n v="1.0226966896922939E-2"/>
    <n v="0.56893939393939386"/>
    <n v="0.68333333333333335"/>
    <n v="0.4242424242424242"/>
    <n v="0.71363636363636362"/>
    <n v="1.5151515151515152E-2"/>
    <n v="0"/>
    <n v="0"/>
    <n v="3.0303030303030304E-2"/>
    <n v="17"/>
    <n v="4"/>
  </r>
  <r>
    <x v="9"/>
    <x v="2"/>
    <n v="0.92166765483594559"/>
    <n v="0.91891891891891897"/>
    <n v="0.91240875912408759"/>
    <n v="0.93945720250521925"/>
    <n v="1.6246556897990736E-3"/>
    <n v="0"/>
    <n v="0"/>
    <n v="4.0733197556008143E-3"/>
    <n v="0.45654761904761904"/>
    <n v="0.47058823529411764"/>
    <n v="0.4"/>
    <n v="0.52941176470588236"/>
    <n v="0"/>
    <n v="0"/>
    <n v="0"/>
    <n v="0"/>
    <n v="19"/>
    <n v="7"/>
  </r>
  <r>
    <x v="9"/>
    <x v="0"/>
    <n v="0.86292721771221437"/>
    <n v="0.84057971014492749"/>
    <n v="0.83565459610027859"/>
    <n v="0.88737201365187712"/>
    <n v="6.8463254135805772E-3"/>
    <n v="3.5211267605633804E-3"/>
    <n v="2.7855153203342618E-3"/>
    <n v="1.2658227848101266E-2"/>
    <n v="0.3490553685551408"/>
    <n v="0.3"/>
    <n v="0.21052631578947367"/>
    <n v="0.5"/>
    <n v="0"/>
    <n v="0"/>
    <n v="0"/>
    <n v="0"/>
    <n v="19"/>
    <n v="7"/>
  </r>
  <r>
    <x v="9"/>
    <x v="1"/>
    <n v="0.90160609477417597"/>
    <n v="0.90579710144927539"/>
    <n v="0.8814589665653495"/>
    <n v="0.93283582089552242"/>
    <n v="6.0737612438462917E-3"/>
    <n v="3.7313432835820895E-3"/>
    <n v="3.2154340836012861E-3"/>
    <n v="1.1204481792717087E-2"/>
    <n v="0.43127147362441481"/>
    <n v="0.4"/>
    <n v="0.33333333333333331"/>
    <n v="0.53333333333333333"/>
    <n v="0"/>
    <n v="0"/>
    <n v="0"/>
    <n v="0"/>
    <n v="19"/>
    <n v="7"/>
  </r>
  <r>
    <x v="10"/>
    <x v="2"/>
    <n v="0.87826944267238882"/>
    <n v="0.87826944267238882"/>
    <n v="0.87281795511221949"/>
    <n v="0.88372093023255816"/>
    <n v="3.5724641883662935E-3"/>
    <n v="3.5724641883662935E-3"/>
    <n v="2.4937655860349127E-3"/>
    <n v="4.6511627906976744E-3"/>
    <n v="0.43783068783068779"/>
    <n v="0.43783068783068779"/>
    <n v="0.35714285714285715"/>
    <n v="0.51851851851851849"/>
    <n v="0"/>
    <n v="0"/>
    <n v="0"/>
    <n v="0"/>
    <n v="21"/>
    <n v="2"/>
  </r>
  <r>
    <x v="10"/>
    <x v="0"/>
    <n v="0.89438839848675911"/>
    <n v="0.89438839848675911"/>
    <n v="0.84615384615384615"/>
    <n v="0.94262295081967218"/>
    <n v="6.41025641025641E-3"/>
    <n v="6.41025641025641E-3"/>
    <n v="0"/>
    <n v="1.282051282051282E-2"/>
    <n v="0.5"/>
    <n v="0.5"/>
    <n v="0.4"/>
    <n v="0.6"/>
    <n v="0"/>
    <n v="0"/>
    <n v="0"/>
    <n v="0"/>
    <n v="21"/>
    <n v="2"/>
  </r>
  <r>
    <x v="10"/>
    <x v="1"/>
    <n v="0.8889788600017352"/>
    <n v="0.8889788600017352"/>
    <n v="0.86092715231788075"/>
    <n v="0.91703056768558955"/>
    <n v="1.701177014951271E-2"/>
    <n v="1.701177014951271E-2"/>
    <n v="1.6556291390728478E-2"/>
    <n v="1.7467248908296942E-2"/>
    <n v="0.52857142857142858"/>
    <n v="0.52857142857142858"/>
    <n v="0.35714285714285715"/>
    <n v="0.7"/>
    <n v="0"/>
    <n v="0"/>
    <n v="0"/>
    <n v="0"/>
    <n v="21"/>
    <n v="2"/>
  </r>
  <r>
    <x v="11"/>
    <x v="0"/>
    <n v="0.81633403195108456"/>
    <n v="0.82853700977111489"/>
    <n v="0.78143093465674107"/>
    <n v="0.85123712924542794"/>
    <n v="3.3492369450574509E-2"/>
    <n v="3.0804843304843305E-2"/>
    <n v="2.1947518057476564E-2"/>
    <n v="4.5037220843672454E-2"/>
    <n v="0.42350686681571381"/>
    <n v="0.34701373363142762"/>
    <n v="0.15346534653465346"/>
    <n v="0.69354838709677424"/>
    <n v="4.647077610986905E-2"/>
    <n v="4.4554455445544552E-2"/>
    <n v="0"/>
    <n v="9.2941552219738099E-2"/>
    <n v="23"/>
    <n v="4"/>
  </r>
  <r>
    <x v="11"/>
    <x v="2"/>
    <n v="0.82904425587063157"/>
    <n v="0.85795454545454541"/>
    <n v="0.74208144796380093"/>
    <n v="0.88709677419354838"/>
    <n v="5.8417244256902701E-2"/>
    <n v="3.9772727272727272E-2"/>
    <n v="2.6881720430107527E-2"/>
    <n v="0.10859728506787331"/>
    <n v="0.59182930002602141"/>
    <n v="0.7142857142857143"/>
    <n v="0.32786885245901637"/>
    <n v="0.73333333333333328"/>
    <n v="0.10748113453031487"/>
    <n v="0.10714285714285714"/>
    <n v="8.1967213114754092E-2"/>
    <n v="0.13333333333333333"/>
    <n v="23"/>
    <n v="3"/>
  </r>
  <r>
    <x v="11"/>
    <x v="1"/>
    <n v="0.79682236099599957"/>
    <n v="0.78967391304347823"/>
    <n v="0.77122830440587453"/>
    <n v="0.82105911330049253"/>
    <n v="2.8157895327681343E-2"/>
    <n v="3.5176095754757594E-2"/>
    <n v="8.9285714285714281E-3"/>
    <n v="4.4444444444444446E-2"/>
    <n v="0.46004937358747289"/>
    <n v="0.40972222222222221"/>
    <n v="0.2578125"/>
    <n v="0.58522727272727271"/>
    <n v="7.0788327049029098E-2"/>
    <n v="0"/>
    <n v="0"/>
    <n v="0.16122159090909091"/>
    <n v="23"/>
    <n v="12"/>
  </r>
  <r>
    <x v="12"/>
    <x v="1"/>
    <n v="0.78746253691704726"/>
    <n v="0.79917547151180024"/>
    <n v="0.7520818306996262"/>
    <n v="0.84682177181463514"/>
    <n v="3.6246153647777835E-2"/>
    <n v="2.1117196544661144E-2"/>
    <n v="1.7621487346685297E-2"/>
    <n v="3.6468646864686469E-2"/>
    <n v="0.50579210972866395"/>
    <n v="0.4625414888572783"/>
    <n v="0.34954751131221717"/>
    <n v="0.6742424242424242"/>
    <n v="8.6315341810914839E-2"/>
    <n v="1.7543859649122806E-2"/>
    <n v="0"/>
    <n v="0.14152202937249664"/>
    <n v="24"/>
    <n v="20"/>
  </r>
  <r>
    <x v="12"/>
    <x v="2"/>
    <n v="0.77835204551020676"/>
    <n v="0.76095617529880477"/>
    <n v="0.72832369942196529"/>
    <n v="0.81587301587301586"/>
    <n v="5.2965033499324222E-2"/>
    <n v="5.2631578947368418E-2"/>
    <n v="1.7341040462427744E-2"/>
    <n v="9.1633466135458169E-2"/>
    <n v="0.46431889829102374"/>
    <n v="0.375"/>
    <n v="0.35714285714285715"/>
    <n v="0.61904761904761907"/>
    <n v="6.5642110502737674E-2"/>
    <n v="4.878048780487805E-2"/>
    <n v="0"/>
    <n v="0.14285714285714285"/>
    <n v="24"/>
    <n v="7"/>
  </r>
  <r>
    <x v="12"/>
    <x v="0"/>
    <n v="0.83125963302686701"/>
    <n v="0.82159624413145538"/>
    <n v="0.80246913580246915"/>
    <n v="0.8839285714285714"/>
    <n v="2.1896780809200166E-2"/>
    <n v="1.2345679012345678E-2"/>
    <n v="9.5238095238095247E-3"/>
    <n v="3.5971223021582732E-2"/>
    <n v="0.4237107921318447"/>
    <n v="0.43434343434343436"/>
    <n v="0.33333333333333331"/>
    <n v="0.66666666666666663"/>
    <n v="2.02020202020202E-2"/>
    <n v="0"/>
    <n v="0"/>
    <n v="0"/>
    <n v="24"/>
    <n v="5"/>
  </r>
  <r>
    <x v="13"/>
    <x v="3"/>
    <n v="0.86740331491712708"/>
    <n v="0.86740331491712708"/>
    <n v="0.86740331491712708"/>
    <n v="0.86740331491712708"/>
    <n v="3.3149171270718231E-2"/>
    <n v="3.3149171270718231E-2"/>
    <n v="3.3149171270718231E-2"/>
    <n v="3.3149171270718231E-2"/>
    <n v="0.75"/>
    <n v="0.75"/>
    <n v="0.75"/>
    <n v="0.75"/>
    <n v="0"/>
    <n v="0"/>
    <n v="0"/>
    <n v="0"/>
    <n v="24"/>
    <n v="1"/>
  </r>
  <r>
    <x v="14"/>
    <x v="0"/>
    <n v="0.79576327829170135"/>
    <n v="0.80267335004177109"/>
    <n v="0.75276752767527677"/>
    <n v="0.83622828784119108"/>
    <n v="2.4044523429431027E-2"/>
    <n v="2.731037078863166E-2"/>
    <n v="9.9255583126550868E-3"/>
    <n v="3.9130434782608699E-2"/>
    <n v="0.49352303523035229"/>
    <n v="0.56208425720620836"/>
    <n v="0.36363636363636365"/>
    <n v="0.64"/>
    <n v="5.8717683400610232E-2"/>
    <n v="1.041025641025641E-2"/>
    <n v="0"/>
    <n v="0.13636363636363635"/>
    <n v="25"/>
    <n v="6"/>
  </r>
  <r>
    <x v="14"/>
    <x v="1"/>
    <n v="0.80047766357334971"/>
    <n v="0.80991735537190079"/>
    <n v="0.76164383561643834"/>
    <n v="0.83771929824561409"/>
    <n v="3.1929407921323115E-2"/>
    <n v="3.287671232876712E-2"/>
    <n v="1.1019283746556474E-2"/>
    <n v="4.5325779036827198E-2"/>
    <n v="0.47435451107648996"/>
    <n v="0.42857142857142855"/>
    <n v="0.36666666666666664"/>
    <n v="0.62857142857142856"/>
    <n v="5.2009345113562727E-2"/>
    <n v="1.1363636363636364E-2"/>
    <n v="0"/>
    <n v="6.2992125984251968E-2"/>
    <n v="25"/>
    <n v="27"/>
  </r>
  <r>
    <x v="14"/>
    <x v="2"/>
    <n v="0.83421304325989265"/>
    <n v="0.83870967741935487"/>
    <n v="0.82119205298013243"/>
    <n v="0.88727272727272732"/>
    <n v="2.6901714298980646E-2"/>
    <n v="2.7027027027027029E-2"/>
    <n v="6.4516129032258064E-3"/>
    <n v="4.72972972972973E-2"/>
    <n v="0.48754898119122253"/>
    <n v="0.46666666666666667"/>
    <n v="0.33333333333333331"/>
    <n v="0.63636363636363635"/>
    <n v="4.9002649649201376E-2"/>
    <n v="1.6666666666666666E-2"/>
    <n v="0"/>
    <n v="9.375E-2"/>
    <n v="25"/>
    <n v="7"/>
  </r>
  <r>
    <x v="15"/>
    <x v="3"/>
    <n v="0.82171874019700097"/>
    <n v="0.82171874019700097"/>
    <n v="0.78968253968253965"/>
    <n v="0.85375494071146241"/>
    <n v="1.9833427442123092E-2"/>
    <n v="1.9833427442123092E-2"/>
    <n v="3.952569169960474E-3"/>
    <n v="3.5714285714285712E-2"/>
    <n v="0.4556910569105691"/>
    <n v="0.4556910569105691"/>
    <n v="0.37804878048780488"/>
    <n v="0.53333333333333333"/>
    <n v="3.4417344173441736E-2"/>
    <n v="3.4417344173441736E-2"/>
    <n v="2.4390243902439025E-2"/>
    <n v="4.4444444444444446E-2"/>
    <n v="25"/>
    <n v="2"/>
  </r>
  <r>
    <x v="16"/>
    <x v="1"/>
    <n v="0.75442341098546206"/>
    <n v="0.76122448979591839"/>
    <n v="0.70742358078602618"/>
    <n v="0.80232558139534882"/>
    <n v="4.210709144643833E-2"/>
    <n v="3.2520325203252036E-2"/>
    <n v="1.5686274509803921E-2"/>
    <n v="5.5555555555555552E-2"/>
    <n v="0.49854649738054757"/>
    <n v="0.47619047619047616"/>
    <n v="0.36363636363636365"/>
    <n v="0.5714285714285714"/>
    <n v="6.6572955470013323E-2"/>
    <n v="3.5714285714285712E-2"/>
    <n v="0"/>
    <n v="7.1428571428571425E-2"/>
    <n v="26"/>
    <n v="43"/>
  </r>
  <r>
    <x v="16"/>
    <x v="0"/>
    <n v="0.7727776620047816"/>
    <n v="0.77126556016597503"/>
    <n v="0.73079546423395003"/>
    <n v="0.81687577613154627"/>
    <n v="4.1544278506555919E-2"/>
    <n v="4.1580221300138311E-2"/>
    <n v="2.5007763848253543E-2"/>
    <n v="5.9048588337291263E-2"/>
    <n v="0.44352571880364999"/>
    <n v="0.50641025641025639"/>
    <n v="0.33615819209039544"/>
    <n v="0.55121527777777779"/>
    <n v="5.0239302224826698E-2"/>
    <n v="2.6595744680851064E-2"/>
    <n v="0"/>
    <n v="9.8090277777777776E-2"/>
    <n v="26"/>
    <n v="8"/>
  </r>
  <r>
    <x v="16"/>
    <x v="2"/>
    <n v="0.80192377186740194"/>
    <n v="0.78608923884514437"/>
    <n v="0.76470588235294112"/>
    <n v="0.80165289256198347"/>
    <n v="2.6883726707166149E-2"/>
    <n v="3.0303030303030304E-2"/>
    <n v="1.6528925619834711E-2"/>
    <n v="4.3478260869565216E-2"/>
    <n v="0.46778104909825341"/>
    <n v="0.42857142857142855"/>
    <n v="0.35714285714285715"/>
    <n v="0.5"/>
    <n v="6.3467680979201704E-2"/>
    <n v="6.25E-2"/>
    <n v="3.5714285714285712E-2"/>
    <n v="9.5238095238095233E-2"/>
    <n v="26"/>
    <n v="9"/>
  </r>
  <r>
    <x v="17"/>
    <x v="1"/>
    <n v="0.74847292794784559"/>
    <n v="0.7623318385650224"/>
    <n v="0.72332015810276684"/>
    <n v="0.8204419889502762"/>
    <n v="4.3327691460259166E-2"/>
    <n v="3.1390134529147982E-2"/>
    <n v="1.9337016574585635E-2"/>
    <n v="5.46875E-2"/>
    <n v="0.51128834158685954"/>
    <n v="0.48979591836734693"/>
    <n v="0.4"/>
    <n v="0.58490566037735847"/>
    <n v="3.1073004688519073E-2"/>
    <n v="1.8867924528301886E-2"/>
    <n v="0"/>
    <n v="5.2631578947368418E-2"/>
    <n v="27"/>
    <n v="17"/>
  </r>
  <r>
    <x v="17"/>
    <x v="2"/>
    <n v="0.78687352096235152"/>
    <n v="0.81987246987246987"/>
    <n v="0.66326530612244894"/>
    <n v="0.87684729064039413"/>
    <n v="2.8003151456722487E-2"/>
    <n v="2.3305413370559948E-2"/>
    <n v="1.3513513513513514E-2"/>
    <n v="5.1020408163265307E-2"/>
    <n v="0.5187575250941836"/>
    <n v="0.51558809636277747"/>
    <n v="0.44705882352941179"/>
    <n v="0.76923076923076927"/>
    <n v="1.0653380125996759E-2"/>
    <n v="3.968253968253968E-3"/>
    <n v="0"/>
    <n v="2.0689655172413793E-2"/>
    <n v="27"/>
    <n v="6"/>
  </r>
  <r>
    <x v="18"/>
    <x v="0"/>
    <n v="0.6532555030041588"/>
    <n v="0.57281553398058249"/>
    <n v="0.56774193548387097"/>
    <n v="0.8192090395480226"/>
    <n v="5.9204132391772725E-2"/>
    <n v="4.8543689320388349E-2"/>
    <n v="4.519774011299435E-2"/>
    <n v="8.387096774193549E-2"/>
    <n v="0.42702241715399608"/>
    <n v="0.44444444444444442"/>
    <n v="0.31578947368421051"/>
    <n v="0.52083333333333337"/>
    <n v="3.1432748538011694E-2"/>
    <n v="4.1666666666666664E-2"/>
    <n v="0"/>
    <n v="5.2631578947368418E-2"/>
    <n v="27"/>
    <n v="3"/>
  </r>
  <r>
    <x v="19"/>
    <x v="3"/>
    <n v="0.70648125820539609"/>
    <n v="0.70929118773946365"/>
    <n v="0.67676767676767668"/>
    <n v="0.7361948396431155"/>
    <n v="5.1591607626090386E-2"/>
    <n v="5.4195804195804199E-2"/>
    <n v="3.9968652037617555E-2"/>
    <n v="6.3214563214563216E-2"/>
    <n v="0.45268620268620274"/>
    <n v="0.43315018315018317"/>
    <n v="0.36904761904761907"/>
    <n v="0.53632478632478642"/>
    <n v="3.1135531135531136E-2"/>
    <n v="2.3809523809523808E-2"/>
    <n v="0"/>
    <n v="6.2271062271062272E-2"/>
    <n v="27"/>
    <n v="4"/>
  </r>
  <r>
    <x v="20"/>
    <x v="1"/>
    <n v="0.71714298066909088"/>
    <n v="0.74"/>
    <n v="0.63114754098360659"/>
    <n v="0.78534031413612571"/>
    <n v="4.8756980614916567E-2"/>
    <n v="4.2424242424242427E-2"/>
    <n v="2.6315789473684209E-2"/>
    <n v="6.8062827225130892E-2"/>
    <n v="0.4836220666572536"/>
    <n v="0.47619047619047616"/>
    <n v="0.375"/>
    <n v="0.58823529411764708"/>
    <n v="8.0043363135588838E-2"/>
    <n v="8.3333333333333329E-2"/>
    <n v="4.5454545454545456E-2"/>
    <n v="0.10526315789473684"/>
    <n v="28"/>
    <n v="27"/>
  </r>
  <r>
    <x v="20"/>
    <x v="2"/>
    <n v="0.73062678826161809"/>
    <n v="0.75531914893617025"/>
    <n v="0.67721518987341767"/>
    <n v="0.7921348314606742"/>
    <n v="2.9887728372227855E-2"/>
    <n v="2.7659574468085105E-2"/>
    <n v="1.4044943820224719E-2"/>
    <n v="3.5608308605341248E-2"/>
    <n v="0.47251588291746288"/>
    <n v="0.46938775510204084"/>
    <n v="0.35555555555555557"/>
    <n v="0.5268817204301075"/>
    <n v="3.6022217852369268E-2"/>
    <n v="3.2258064516129031E-2"/>
    <n v="0"/>
    <n v="6.6666666666666666E-2"/>
    <n v="28"/>
    <n v="7"/>
  </r>
  <r>
    <x v="20"/>
    <x v="0"/>
    <n v="0.66646894485701147"/>
    <n v="0.70175438596491224"/>
    <n v="0.64204545454545459"/>
    <n v="0.79824561403508776"/>
    <n v="4.9971170656208874E-2"/>
    <n v="4.6099290780141841E-2"/>
    <n v="3.0701754385964911E-2"/>
    <n v="7.8947368421052627E-2"/>
    <n v="0.45296929582643869"/>
    <n v="0.4"/>
    <n v="0.21666666666666667"/>
    <n v="0.75"/>
    <n v="4.38190509619081E-2"/>
    <n v="4.5045045045045043E-2"/>
    <n v="0"/>
    <n v="5.7142857142857141E-2"/>
    <n v="28"/>
    <n v="7"/>
  </r>
  <r>
    <x v="21"/>
    <x v="0"/>
    <n v="0.73873226345999687"/>
    <n v="0.76928753327931476"/>
    <n v="0.65555555555555556"/>
    <n v="0.80178335363798958"/>
    <n v="3.6480502703936685E-2"/>
    <n v="3.507157464212679E-2"/>
    <n v="1.8104482495364817E-2"/>
    <n v="4.6594982078853042E-2"/>
    <n v="0.41892800352102677"/>
    <n v="0.38076923076923075"/>
    <n v="0.18253968253968253"/>
    <n v="0.61240310077519378"/>
    <n v="0.11915667504330295"/>
    <n v="8.8729874776386414E-2"/>
    <n v="2.7777777777777776E-2"/>
    <n v="0.14583333333333331"/>
    <n v="29"/>
    <n v="8"/>
  </r>
  <r>
    <x v="21"/>
    <x v="1"/>
    <n v="0.7479253069311308"/>
    <n v="0.79466276477146036"/>
    <n v="0.69940476190476186"/>
    <n v="0.82901669153301016"/>
    <n v="4.1501007297562419E-2"/>
    <n v="3.3947583947583945E-2"/>
    <n v="1.7331932773109245E-2"/>
    <n v="5.8470764617691157E-2"/>
    <n v="0.46008175380040184"/>
    <n v="0.5"/>
    <n v="0.35087719298245612"/>
    <n v="0.56186868686868685"/>
    <n v="6.4326579189430022E-2"/>
    <n v="6.0303030303030303E-2"/>
    <n v="3.7313432835820895E-3"/>
    <n v="9.4298245614035076E-2"/>
    <n v="29"/>
    <n v="20"/>
  </r>
  <r>
    <x v="21"/>
    <x v="2"/>
    <n v="0.80588331157543802"/>
    <n v="0.81454638384870948"/>
    <n v="0.76681431151629831"/>
    <n v="0.84435771482403599"/>
    <n v="1.8860421956216351E-2"/>
    <n v="1.2163282069334742E-2"/>
    <n v="9.6481532651745416E-3"/>
    <n v="2.814968814968815E-2"/>
    <n v="0.49025164807302224"/>
    <n v="0.52941176470588236"/>
    <n v="0.39"/>
    <n v="0.58125000000000004"/>
    <n v="5.1072303921568626E-2"/>
    <n v="4.4999999999999998E-2"/>
    <n v="2.7205882352941177E-2"/>
    <n v="0.08"/>
    <n v="29"/>
    <n v="8"/>
  </r>
  <r>
    <x v="22"/>
    <x v="3"/>
    <n v="0.76159398445897375"/>
    <n v="0.77774261603375527"/>
    <n v="0.73124999999999996"/>
    <n v="0.8401486988847584"/>
    <n v="3.9432894412471921E-2"/>
    <n v="3.4804832713754646E-2"/>
    <n v="1.9157088122605363E-2"/>
    <n v="6.3291139240506333E-2"/>
    <n v="0.55491353009735356"/>
    <n v="0.54993872549019607"/>
    <n v="0.48717948717948717"/>
    <n v="0.83333333333333337"/>
    <n v="5.5610545500251379E-2"/>
    <n v="4.5036764705882353E-2"/>
    <n v="0"/>
    <n v="7.6923076923076927E-2"/>
    <n v="29"/>
    <n v="6"/>
  </r>
  <r>
    <x v="23"/>
    <x v="3"/>
    <n v="0.6493161094224924"/>
    <n v="0.6493161094224924"/>
    <n v="0.6071428571428571"/>
    <n v="0.69148936170212771"/>
    <n v="3.9450354609929073E-2"/>
    <n v="3.9450354609929073E-2"/>
    <n v="3.7234042553191488E-2"/>
    <n v="4.1666666666666664E-2"/>
    <n v="0.74414927261227071"/>
    <n v="0.74414927261227071"/>
    <n v="0.64516129032258063"/>
    <n v="0.84313725490196079"/>
    <n v="0"/>
    <n v="0"/>
    <n v="0"/>
    <n v="0"/>
    <n v="30"/>
    <n v="2"/>
  </r>
  <r>
    <x v="23"/>
    <x v="1"/>
    <n v="0.72796612727788079"/>
    <n v="0.7583333333333333"/>
    <n v="0.69181186110996151"/>
    <n v="0.80895596095747146"/>
    <n v="5.6658624324582865E-2"/>
    <n v="4.9952482775005941E-2"/>
    <n v="1.467422502870264E-2"/>
    <n v="7.3385518590998039E-2"/>
    <n v="0.45925066904736395"/>
    <n v="0.42857142857142855"/>
    <n v="0.35795454545454541"/>
    <n v="0.46862745098039216"/>
    <n v="8.7458753954247306E-2"/>
    <n v="7.8461538461538471E-2"/>
    <n v="2.3809523809523808E-2"/>
    <n v="0.10828877005347592"/>
    <n v="30"/>
    <n v="16"/>
  </r>
  <r>
    <x v="23"/>
    <x v="2"/>
    <n v="0.74118865986479754"/>
    <n v="0.75213675213675213"/>
    <n v="0.70186335403726707"/>
    <n v="0.75933609958506221"/>
    <n v="3.0367234518066812E-2"/>
    <n v="2.9045643153526972E-2"/>
    <n v="1.2944983818770227E-2"/>
    <n v="3.4188034188034191E-2"/>
    <n v="0.50623103871795216"/>
    <n v="0.46"/>
    <n v="0.26582278481012656"/>
    <n v="0.73684210526315785"/>
    <n v="4.6671676725926273E-2"/>
    <n v="0.02"/>
    <n v="0"/>
    <n v="9.0909090909090912E-2"/>
    <n v="30"/>
    <n v="7"/>
  </r>
  <r>
    <x v="23"/>
    <x v="0"/>
    <n v="0.70202684720377051"/>
    <n v="0.69426751592356684"/>
    <n v="0.67464114832535882"/>
    <n v="0.71354166666666663"/>
    <n v="4.74906728198973E-2"/>
    <n v="3.8277511961722487E-2"/>
    <n v="1.2738853503184714E-2"/>
    <n v="7.8125E-2"/>
    <n v="0.30221083308210228"/>
    <n v="0.32258064516129031"/>
    <n v="0.25"/>
    <n v="0.33333333333333331"/>
    <n v="7.1619937694704053E-2"/>
    <n v="7.476635514018691E-2"/>
    <n v="3.3333333333333333E-2"/>
    <n v="0.1111111111111111"/>
    <n v="30"/>
    <n v="5"/>
  </r>
  <r>
    <x v="24"/>
    <x v="1"/>
    <n v="0.69948416295871929"/>
    <n v="0.69565217391304346"/>
    <n v="0.56069364161849711"/>
    <n v="0.8101983002832861"/>
    <n v="3.7028614541426065E-2"/>
    <n v="2.9629629629629631E-2"/>
    <n v="2.2140221402214021E-2"/>
    <n v="5.6022408963585436E-2"/>
    <n v="0.44096976653751641"/>
    <n v="0.46753246753246752"/>
    <n v="0.34782608695652173"/>
    <n v="0.61904761904761907"/>
    <n v="6.575655810784295E-2"/>
    <n v="7.2727272727272724E-2"/>
    <n v="2.4096385542168676E-2"/>
    <n v="8.4337349397590355E-2"/>
    <n v="31"/>
    <n v="15"/>
  </r>
  <r>
    <x v="24"/>
    <x v="0"/>
    <n v="0.62679114051882012"/>
    <n v="0.62349330357142851"/>
    <n v="0.53097345132743368"/>
    <n v="0.69811320754716977"/>
    <n v="7.3848600146040097E-2"/>
    <n v="5.4021200038899153E-2"/>
    <n v="5.078125E-2"/>
    <n v="8.5714285714285715E-2"/>
    <n v="0.38255806917097235"/>
    <n v="0.34444444444444444"/>
    <n v="0.25"/>
    <n v="0.42857142857142855"/>
    <n v="6.4809384164222869E-2"/>
    <n v="7.5345622119815672E-2"/>
    <n v="0"/>
    <n v="0.12727272727272726"/>
    <n v="31"/>
    <n v="10"/>
  </r>
  <r>
    <x v="24"/>
    <x v="2"/>
    <n v="0.77910613931988726"/>
    <n v="0.78509316770186333"/>
    <n v="0.71304347826086956"/>
    <n v="0.86033519553072624"/>
    <n v="2.816208027526949E-2"/>
    <n v="3.1677018633540374E-2"/>
    <n v="5.5865921787709499E-3"/>
    <n v="3.4782608695652174E-2"/>
    <n v="0.51166432502048942"/>
    <n v="0.52564102564102566"/>
    <n v="0.46153846153846156"/>
    <n v="0.61538461538461542"/>
    <n v="3.249034070951879E-2"/>
    <n v="4.6188970846505091E-2"/>
    <n v="0"/>
    <n v="5.128205128205128E-2"/>
    <n v="31"/>
    <n v="6"/>
  </r>
  <r>
    <x v="25"/>
    <x v="3"/>
    <n v="0.62264150943396224"/>
    <n v="0.62264150943396224"/>
    <n v="0.62264150943396224"/>
    <n v="0.62264150943396224"/>
    <n v="6.6037735849056603E-2"/>
    <n v="6.6037735849056603E-2"/>
    <n v="6.6037735849056603E-2"/>
    <n v="6.6037735849056603E-2"/>
    <n v="0.83333333333333337"/>
    <n v="0.83333333333333337"/>
    <n v="0.83333333333333337"/>
    <n v="0.83333333333333337"/>
    <n v="0"/>
    <n v="0"/>
    <n v="0"/>
    <n v="0"/>
    <n v="31"/>
    <n v="1"/>
  </r>
  <r>
    <x v="26"/>
    <x v="1"/>
    <n v="0.66809798988216407"/>
    <n v="0.67553191489361697"/>
    <n v="0.62666666666666671"/>
    <n v="0.72815533980582525"/>
    <n v="4.4829634618022723E-2"/>
    <n v="3.3473807745652409E-2"/>
    <n v="0.02"/>
    <n v="5.4621848739495799E-2"/>
    <n v="0.4793688740091604"/>
    <n v="0.45510613884107859"/>
    <n v="0.39726027397260272"/>
    <n v="0.6428571428571429"/>
    <n v="6.449232786038879E-2"/>
    <n v="6.298701298701298E-2"/>
    <n v="0"/>
    <n v="0.10059171597633136"/>
    <n v="32"/>
    <n v="18"/>
  </r>
  <r>
    <x v="26"/>
    <x v="0"/>
    <n v="0.67789763998164243"/>
    <n v="0.75125705716302038"/>
    <n v="0.54579913757128951"/>
    <n v="0.76738721804511278"/>
    <n v="4.4295705793497397E-2"/>
    <n v="4.7872846673646136E-2"/>
    <n v="1.7473895914262887E-2"/>
    <n v="6.4217032967032961E-2"/>
    <n v="0.45872999007641357"/>
    <n v="0.41428571428571426"/>
    <n v="0.29990118577075098"/>
    <n v="0.67165898617511521"/>
    <n v="0.14852842299078858"/>
    <n v="0.10023041474654378"/>
    <n v="0"/>
    <n v="0.19388327721661053"/>
    <n v="32"/>
    <n v="8"/>
  </r>
  <r>
    <x v="26"/>
    <x v="2"/>
    <n v="0.68316548761695206"/>
    <n v="0.67850417652455208"/>
    <n v="0.61340112169987693"/>
    <n v="0.83893766377842816"/>
    <n v="4.747303837413322E-2"/>
    <n v="4.0813503043718877E-2"/>
    <n v="2.2002272907471521E-2"/>
    <n v="7.4090505767524406E-2"/>
    <n v="0.61165503371666929"/>
    <n v="0.57186411149825789"/>
    <n v="0.52198581560283686"/>
    <n v="0.66128084606345472"/>
    <n v="3.5267894075795524E-2"/>
    <n v="1.6666666666666666E-2"/>
    <n v="0"/>
    <n v="7.0057083549558904E-2"/>
    <n v="32"/>
    <n v="8"/>
  </r>
  <r>
    <x v="27"/>
    <x v="3"/>
    <n v="0.75498084291187739"/>
    <n v="0.75498084291187739"/>
    <n v="0.71551724137931039"/>
    <n v="0.7944444444444444"/>
    <n v="2.2796934865900384E-2"/>
    <n v="2.2796934865900384E-2"/>
    <n v="1.1111111111111112E-2"/>
    <n v="3.4482758620689655E-2"/>
    <n v="0.42592592592592593"/>
    <n v="0.42592592592592593"/>
    <n v="0.29629629629629628"/>
    <n v="0.55555555555555558"/>
    <n v="1.8518518518518517E-2"/>
    <n v="1.8518518518518517E-2"/>
    <n v="0"/>
    <n v="3.7037037037037035E-2"/>
    <n v="32"/>
    <n v="2"/>
  </r>
  <r>
    <x v="28"/>
    <x v="1"/>
    <n v="0.80304982817869419"/>
    <n v="0.80304982817869419"/>
    <n v="0.79166666666666663"/>
    <n v="0.81443298969072164"/>
    <n v="4.1559278350515462E-2"/>
    <n v="4.1559278350515462E-2"/>
    <n v="2.0618556701030927E-2"/>
    <n v="6.25E-2"/>
    <n v="0.60389610389610393"/>
    <n v="0.60389610389610393"/>
    <n v="0.5714285714285714"/>
    <n v="0.63636363636363635"/>
    <n v="3.5714285714285712E-2"/>
    <n v="3.5714285714285712E-2"/>
    <n v="0"/>
    <n v="7.1428571428571425E-2"/>
    <n v="33"/>
    <n v="2"/>
  </r>
  <r>
    <x v="28"/>
    <x v="2"/>
    <n v="0.79295154185022021"/>
    <n v="0.79295154185022021"/>
    <n v="0.79295154185022021"/>
    <n v="0.79295154185022021"/>
    <n v="3.0837004405286344E-2"/>
    <n v="3.0837004405286344E-2"/>
    <n v="3.0837004405286344E-2"/>
    <n v="3.0837004405286344E-2"/>
    <n v="0.72727272727272729"/>
    <n v="0.72727272727272729"/>
    <n v="0.72727272727272729"/>
    <n v="0.72727272727272729"/>
    <n v="4.5454545454545456E-2"/>
    <n v="4.5454545454545456E-2"/>
    <n v="4.5454545454545456E-2"/>
    <n v="4.5454545454545456E-2"/>
    <n v="33"/>
    <n v="1"/>
  </r>
  <r>
    <x v="29"/>
    <x v="2"/>
    <n v="0.66824963556107309"/>
    <n v="0.63804723259666951"/>
    <n v="0.62780269058295968"/>
    <n v="0.83720930232558144"/>
    <n v="3.9167006815261189E-2"/>
    <n v="3.2887385843898512E-2"/>
    <n v="2.9288702928870293E-2"/>
    <n v="4.3010752688172046E-2"/>
    <n v="0.35930591788614108"/>
    <n v="0.35417193426042981"/>
    <n v="0.23076923076923078"/>
    <n v="0.47826086956521741"/>
    <n v="9.8847095788226993E-2"/>
    <n v="7.179487179487179E-2"/>
    <n v="4.2857142857142858E-2"/>
    <n v="0.15384615384615385"/>
    <n v="34"/>
    <n v="6"/>
  </r>
  <r>
    <x v="29"/>
    <x v="1"/>
    <n v="0.65344248521538795"/>
    <n v="0.64427997513032675"/>
    <n v="0.61578947368421055"/>
    <n v="0.72935779816513757"/>
    <n v="5.7009590873462475E-2"/>
    <n v="5.3740756850804698E-2"/>
    <n v="3.3519553072625698E-2"/>
    <n v="6.7961165048543687E-2"/>
    <n v="0.39785894855133647"/>
    <n v="0.30965909090909094"/>
    <n v="0.2608695652173913"/>
    <n v="0.63157894736842102"/>
    <n v="0.11820792390182618"/>
    <n v="0.11513157894736842"/>
    <n v="0.10526315789473684"/>
    <n v="0.125"/>
    <n v="34"/>
    <n v="6"/>
  </r>
  <r>
    <x v="29"/>
    <x v="3"/>
    <n v="0.82911392405063289"/>
    <n v="0.82911392405063289"/>
    <n v="0.82911392405063289"/>
    <n v="0.82911392405063289"/>
    <n v="1.8987341772151899E-2"/>
    <n v="1.8987341772151899E-2"/>
    <n v="1.8987341772151899E-2"/>
    <n v="1.8987341772151899E-2"/>
    <n v="0"/>
    <n v="0"/>
    <n v="0"/>
    <n v="0"/>
    <n v="0"/>
    <n v="0"/>
    <n v="0"/>
    <n v="0"/>
    <n v="34"/>
    <n v="1"/>
  </r>
  <r>
    <x v="29"/>
    <x v="0"/>
    <n v="0.61303107581328797"/>
    <n v="0.61403508771929827"/>
    <n v="0.5572519083969466"/>
    <n v="0.74137931034482762"/>
    <n v="6.5349463872400843E-2"/>
    <n v="7.0175438596491224E-2"/>
    <n v="6.1068702290076333E-2"/>
    <n v="7.7586206896551727E-2"/>
    <n v="0.5178286224524179"/>
    <n v="0.36842105263157893"/>
    <n v="0.20535714285714285"/>
    <n v="0.81818181818181823"/>
    <n v="9.4089978467295013E-2"/>
    <n v="3.5087719298245612E-2"/>
    <n v="0"/>
    <n v="0.16071428571428573"/>
    <n v="34"/>
    <n v="5"/>
  </r>
  <r>
    <x v="30"/>
    <x v="1"/>
    <n v="0.67493701433716813"/>
    <n v="0.63636363636363635"/>
    <n v="0.6224899598393574"/>
    <n v="0.76595744680851063"/>
    <n v="0.11182240244019274"/>
    <n v="0.11244979919678715"/>
    <n v="9.5744680851063829E-2"/>
    <n v="0.12727272727272726"/>
    <n v="0.39906547414287347"/>
    <n v="0.42105263157894735"/>
    <n v="0.30555555555555558"/>
    <n v="0.47058823529411764"/>
    <n v="0.11943219605758304"/>
    <n v="0.11483253588516747"/>
    <n v="0.1111111111111111"/>
    <n v="0.13235294117647059"/>
    <n v="35"/>
    <n v="3"/>
  </r>
  <r>
    <x v="31"/>
    <x v="2"/>
    <n v="0.68716219463023631"/>
    <n v="0.69456066945606698"/>
    <n v="0.63218390804597702"/>
    <n v="0.70631970260223054"/>
    <n v="2.8010702509246161E-2"/>
    <n v="2.0920502092050208E-2"/>
    <n v="1.6949152542372881E-2"/>
    <n v="3.313253012048193E-2"/>
    <n v="0.38242721911818095"/>
    <n v="0.42307692307692307"/>
    <n v="0.38709677419354838"/>
    <n v="0.45901639344262296"/>
    <n v="5.533100224621465E-2"/>
    <n v="4.4444444444444446E-2"/>
    <n v="0"/>
    <n v="7.6190476190476197E-2"/>
    <n v="36"/>
    <n v="9"/>
  </r>
  <r>
    <x v="31"/>
    <x v="0"/>
    <n v="0.56180411214018011"/>
    <n v="0.59330143540669855"/>
    <n v="0.4642857142857143"/>
    <n v="0.6216216216216216"/>
    <n v="4.7400956934397269E-2"/>
    <n v="4.4642857142857144E-2"/>
    <n v="1.6393442622950821E-2"/>
    <n v="7.407407407407407E-2"/>
    <n v="0.28006265374686429"/>
    <n v="0.30555555555555558"/>
    <n v="0.16666666666666666"/>
    <n v="0.43243243243243246"/>
    <n v="7.0950823582402539E-2"/>
    <n v="1.7543859649122806E-2"/>
    <n v="0"/>
    <n v="0.14814814814814814"/>
    <n v="36"/>
    <n v="13"/>
  </r>
  <r>
    <x v="31"/>
    <x v="1"/>
    <n v="0.62807876558917985"/>
    <n v="0.6592619865815742"/>
    <n v="0.5714285714285714"/>
    <n v="0.68387096774193545"/>
    <n v="6.2833740344862749E-2"/>
    <n v="4.5423284755198953E-2"/>
    <n v="3.1674208144796379E-2"/>
    <n v="6.6666666666666666E-2"/>
    <n v="0.41406149413976262"/>
    <n v="0.38742964352720455"/>
    <n v="0.31034482758620691"/>
    <n v="0.53333333333333333"/>
    <n v="9.2817475644194208E-2"/>
    <n v="8.7837837837837843E-2"/>
    <n v="5.5555555555555552E-2"/>
    <n v="0.12903225806451613"/>
    <n v="36"/>
    <n v="34"/>
  </r>
  <r>
    <x v="32"/>
    <x v="3"/>
    <n v="0.64429596513785947"/>
    <n v="0.66452057152694088"/>
    <n v="0.48950009650646592"/>
    <n v="0.79909183376925319"/>
    <n v="8.0414927741309497E-2"/>
    <n v="4.5360647271475298E-2"/>
    <n v="2.2922115664051147E-2"/>
    <n v="0.13790773981856785"/>
    <n v="0.38155080213903747"/>
    <n v="0.37878787878787878"/>
    <n v="0.28431372549019607"/>
    <n v="0.47878787878787876"/>
    <n v="5.0423351158645283E-2"/>
    <n v="5.5392156862745096E-2"/>
    <n v="2.2058823529411766E-2"/>
    <n v="7.8787878787878796E-2"/>
    <n v="36"/>
    <n v="4"/>
  </r>
  <r>
    <x v="33"/>
    <x v="0"/>
    <n v="0.65153142923756224"/>
    <n v="0.69029850746268662"/>
    <n v="0.5714285714285714"/>
    <n v="0.76923076923076927"/>
    <n v="2.4110904352244264E-2"/>
    <n v="3.0798389007344232E-2"/>
    <n v="1.2658227848101266E-2"/>
    <n v="3.1948881789137379E-2"/>
    <n v="0.47176123907695006"/>
    <n v="0.4521276595744681"/>
    <n v="0.36363636363636365"/>
    <n v="0.53731343283582089"/>
    <n v="2.7397691632024129E-2"/>
    <n v="2.1955440190352584E-2"/>
    <n v="0"/>
    <n v="4.2553191489361701E-2"/>
    <n v="37"/>
    <n v="6"/>
  </r>
  <r>
    <x v="33"/>
    <x v="1"/>
    <n v="0.72976294432029365"/>
    <n v="0.71969696969696972"/>
    <n v="0.6629213483146067"/>
    <n v="0.76923076923076927"/>
    <n v="3.3316594356556192E-2"/>
    <n v="2.9702970297029702E-2"/>
    <n v="1.9230769230769232E-2"/>
    <n v="4.6666666666666669E-2"/>
    <n v="0.51265589428351899"/>
    <n v="0.46153846153846156"/>
    <n v="0.41666666666666669"/>
    <n v="0.61538461538461542"/>
    <n v="6.1151857004598853E-2"/>
    <n v="5.0847457627118647E-2"/>
    <n v="0"/>
    <n v="9.2307692307692313E-2"/>
    <n v="37"/>
    <n v="17"/>
  </r>
  <r>
    <x v="33"/>
    <x v="2"/>
    <n v="0.74073022264535526"/>
    <n v="0.71859605911330049"/>
    <n v="0.63708271594177635"/>
    <n v="0.84930867899383644"/>
    <n v="3.7685534833969574E-2"/>
    <n v="2.6636681659170415E-2"/>
    <n v="5.2051824964710622E-3"/>
    <n v="6.2777826200644996E-2"/>
    <n v="0.44977740744453354"/>
    <n v="0.40632183908045977"/>
    <n v="0.34266666666666667"/>
    <n v="0.56562500000000004"/>
    <n v="8.2617832798716914E-2"/>
    <n v="5.4505813953488372E-2"/>
    <n v="8.3333333333333332E-3"/>
    <n v="0.10096551724137931"/>
    <n v="37"/>
    <n v="8"/>
  </r>
  <r>
    <x v="33"/>
    <x v="3"/>
    <n v="0.66988098020506703"/>
    <n v="0.63380281690140849"/>
    <n v="0.48837209302325579"/>
    <n v="0.88746803069053704"/>
    <n v="3.0008636844561093E-2"/>
    <n v="2.8169014084507043E-2"/>
    <n v="1.5345268542199489E-2"/>
    <n v="4.6511627906976744E-2"/>
    <n v="0.37121212121212127"/>
    <n v="0.36363636363636365"/>
    <n v="0.25"/>
    <n v="0.5"/>
    <n v="4.5454545454545449E-2"/>
    <n v="0"/>
    <n v="0"/>
    <n v="0.13636363636363635"/>
    <n v="37"/>
    <n v="3"/>
  </r>
  <r>
    <x v="34"/>
    <x v="1"/>
    <n v="0.61859420722146086"/>
    <n v="0.6223277909738717"/>
    <n v="0.57058823529411762"/>
    <n v="0.70029673590504449"/>
    <n v="7.1709188548002303E-2"/>
    <n v="6.2857142857142861E-2"/>
    <n v="4.7619047619047616E-2"/>
    <n v="9.0909090909090912E-2"/>
    <n v="0.37208000401404523"/>
    <n v="0.3282442748091603"/>
    <n v="0.2421875"/>
    <n v="0.44736842105263158"/>
    <n v="0.10965234617613551"/>
    <n v="0.10344827586206896"/>
    <n v="5.2631578947368418E-2"/>
    <n v="0.15"/>
    <n v="38"/>
    <n v="27"/>
  </r>
  <r>
    <x v="34"/>
    <x v="0"/>
    <n v="0.57222083952177483"/>
    <n v="0.59386245501799273"/>
    <n v="0.52080344332855089"/>
    <n v="0.60650753768844212"/>
    <n v="0.10936459726357384"/>
    <n v="0.12090756814374905"/>
    <n v="8.9180327868852466E-2"/>
    <n v="0.13696224758560141"/>
    <n v="0.35524161102758645"/>
    <n v="0.33012820512820512"/>
    <n v="0.20606060606060606"/>
    <n v="0.38275276125743418"/>
    <n v="0.10771965494675484"/>
    <n v="9.8699166456175796E-2"/>
    <n v="4.3478260869565216E-2"/>
    <n v="0.16689560439560441"/>
    <n v="38"/>
    <n v="12"/>
  </r>
  <r>
    <x v="34"/>
    <x v="2"/>
    <n v="0.63278169699575437"/>
    <n v="0.65943799965241578"/>
    <n v="0.48314606741573035"/>
    <n v="0.74825174825174823"/>
    <n v="5.8214868556889676E-2"/>
    <n v="5.0174710635509934E-2"/>
    <n v="2.7522935779816515E-2"/>
    <n v="6.0827250608272508E-2"/>
    <n v="0.41697297001016265"/>
    <n v="0.3745824476161555"/>
    <n v="0.30612244897959184"/>
    <n v="0.4375"/>
    <n v="7.8991291267733771E-2"/>
    <n v="6.6666666666666666E-2"/>
    <n v="5.4054054054054057E-2"/>
    <n v="0.11428571428571428"/>
    <n v="38"/>
    <n v="10"/>
  </r>
  <r>
    <x v="35"/>
    <x v="3"/>
    <n v="0.40845070422535212"/>
    <n v="0.40845070422535212"/>
    <n v="0.40845070422535212"/>
    <n v="0.40845070422535212"/>
    <n v="9.154929577464789E-2"/>
    <n v="9.154929577464789E-2"/>
    <n v="9.154929577464789E-2"/>
    <n v="9.154929577464789E-2"/>
    <n v="0.23684210526315788"/>
    <n v="0.23684210526315788"/>
    <n v="0.23684210526315788"/>
    <n v="0.23684210526315788"/>
    <n v="0.10526315789473684"/>
    <n v="0.10526315789473684"/>
    <n v="0.10526315789473684"/>
    <n v="0.10526315789473684"/>
    <n v="38"/>
    <n v="1"/>
  </r>
  <r>
    <x v="36"/>
    <x v="0"/>
    <n v="0.55660687947971843"/>
    <n v="0.52500000000000002"/>
    <n v="0.47540983606557374"/>
    <n v="0.62962962962962965"/>
    <n v="0.10343721358447552"/>
    <n v="7.5163398692810454E-2"/>
    <n v="4.3478260869565216E-2"/>
    <n v="0.17777777777777778"/>
    <n v="0.32251715172884243"/>
    <n v="0.27868852459016391"/>
    <n v="0.17777777777777778"/>
    <n v="0.5"/>
    <n v="6.45477252163182E-2"/>
    <n v="4.1666666666666664E-2"/>
    <n v="0"/>
    <n v="0.13114754098360656"/>
    <n v="39"/>
    <n v="15"/>
  </r>
  <r>
    <x v="36"/>
    <x v="1"/>
    <n v="0.61139500235912203"/>
    <n v="0.6352301501175619"/>
    <n v="0.53612167300380231"/>
    <n v="0.70499999999999996"/>
    <n v="7.6502231050918759E-2"/>
    <n v="7.5541125541125548E-2"/>
    <n v="2.75E-2"/>
    <n v="0.1"/>
    <n v="0.40685280659972473"/>
    <n v="0.38792335115864529"/>
    <n v="0.30434782608695654"/>
    <n v="0.5"/>
    <n v="9.7162195962108525E-2"/>
    <n v="7.4643493761140822E-2"/>
    <n v="1.8518518518518517E-2"/>
    <n v="0.14285714285714285"/>
    <n v="39"/>
    <n v="30"/>
  </r>
  <r>
    <x v="36"/>
    <x v="2"/>
    <n v="0.62819410348241"/>
    <n v="0.65464480874316933"/>
    <n v="0.58277696357813602"/>
    <n v="0.71168288555108949"/>
    <n v="3.9002307408141729E-2"/>
    <n v="2.8394952008531815E-2"/>
    <n v="2.0897790804972047E-2"/>
    <n v="6.3733831361969973E-2"/>
    <n v="0.42591924315098095"/>
    <n v="0.42927631578947367"/>
    <n v="0.31857142857142862"/>
    <n v="0.55238095238095242"/>
    <n v="8.8033202618615497E-2"/>
    <n v="0.11263157894736842"/>
    <n v="1.4285714285714285E-2"/>
    <n v="0.14188218390804597"/>
    <n v="39"/>
    <n v="8"/>
  </r>
  <r>
    <x v="37"/>
    <x v="3"/>
    <n v="0.77511961722488043"/>
    <n v="0.77511961722488043"/>
    <n v="0.77511961722488043"/>
    <n v="0.77511961722488043"/>
    <n v="2.3923444976076555E-2"/>
    <n v="2.3923444976076555E-2"/>
    <n v="2.3923444976076555E-2"/>
    <n v="2.3923444976076555E-2"/>
    <n v="0.33333333333333331"/>
    <n v="0.33333333333333331"/>
    <n v="0.33333333333333331"/>
    <n v="0.33333333333333331"/>
    <n v="0"/>
    <n v="0"/>
    <n v="0"/>
    <n v="0"/>
    <n v="39"/>
    <n v="1"/>
  </r>
  <r>
    <x v="38"/>
    <x v="1"/>
    <n v="0.60891989046062278"/>
    <n v="0.64974619289340096"/>
    <n v="0.59643916913946593"/>
    <n v="0.70238095238095233"/>
    <n v="7.6311438049465372E-2"/>
    <n v="6.4864864864864868E-2"/>
    <n v="4.7477744807121663E-2"/>
    <n v="0.116751269035533"/>
    <n v="0.37338942152394744"/>
    <n v="0.38181818181818183"/>
    <n v="0.23076923076923078"/>
    <n v="0.47619047619047616"/>
    <n v="0.12663593439831289"/>
    <n v="0.10344827586206896"/>
    <n v="6.25E-2"/>
    <n v="0.18543046357615894"/>
    <n v="40"/>
    <n v="25"/>
  </r>
  <r>
    <x v="38"/>
    <x v="0"/>
    <n v="0.49976620627487855"/>
    <n v="0.49056603773584906"/>
    <n v="0.44144144144144143"/>
    <n v="0.54585152838427953"/>
    <n v="0.10669930369993411"/>
    <n v="9.5000000000000001E-2"/>
    <n v="5.6768558951965066E-2"/>
    <n v="0.15094339622641509"/>
    <n v="0.27328873249176849"/>
    <n v="0.21666666666666667"/>
    <n v="0.12962962962962962"/>
    <n v="0.33333333333333331"/>
    <n v="9.3322255086960959E-2"/>
    <n v="3.7037037037037035E-2"/>
    <n v="0"/>
    <n v="0.14285714285714285"/>
    <n v="40"/>
    <n v="13"/>
  </r>
  <r>
    <x v="38"/>
    <x v="2"/>
    <n v="0.62729190093377485"/>
    <n v="0.67647058823529416"/>
    <n v="0.5672268907563025"/>
    <n v="0.72340425531914898"/>
    <n v="7.5134772588774421E-2"/>
    <n v="8.4112149532710276E-2"/>
    <n v="7.3298429319371722E-2"/>
    <n v="8.9783281733746126E-2"/>
    <n v="0.32385786364567931"/>
    <n v="0.2608695652173913"/>
    <n v="0.20958083832335328"/>
    <n v="0.48648648648648651"/>
    <n v="0.10580497486251196"/>
    <n v="0.1"/>
    <n v="6.5868263473053898E-2"/>
    <n v="0.15384615384615385"/>
    <n v="40"/>
    <n v="9"/>
  </r>
  <r>
    <x v="39"/>
    <x v="1"/>
    <n v="0.63005501698638111"/>
    <n v="0.67075189864305507"/>
    <n v="0.5535714285714286"/>
    <n v="0.71212121212121215"/>
    <n v="4.6037532417504343E-2"/>
    <n v="2.333469000135667E-2"/>
    <n v="2.0202020202020204E-2"/>
    <n v="7.6433121019108277E-2"/>
    <n v="0.34260028239982127"/>
    <n v="0.33333333333333331"/>
    <n v="0.27906976744186046"/>
    <n v="0.42307692307692307"/>
    <n v="0.14419597119889629"/>
    <n v="8.2092330603127331E-2"/>
    <n v="6.25E-2"/>
    <n v="0.25"/>
    <n v="41"/>
    <n v="10"/>
  </r>
  <r>
    <x v="39"/>
    <x v="0"/>
    <n v="0.69230769230769229"/>
    <n v="0.69230769230769229"/>
    <n v="0.69230769230769229"/>
    <n v="0.69230769230769229"/>
    <n v="5.128205128205128E-2"/>
    <n v="5.128205128205128E-2"/>
    <n v="5.128205128205128E-2"/>
    <n v="5.128205128205128E-2"/>
    <n v="0.66666666666666663"/>
    <n v="0.66666666666666663"/>
    <n v="0.66666666666666663"/>
    <n v="0.66666666666666663"/>
    <n v="0"/>
    <n v="0"/>
    <n v="0"/>
    <n v="0"/>
    <n v="41"/>
    <n v="1"/>
  </r>
  <r>
    <x v="40"/>
    <x v="2"/>
    <n v="0.73786407766990292"/>
    <n v="0.73786407766990292"/>
    <n v="0.73786407766990292"/>
    <n v="0.73786407766990292"/>
    <n v="1.9417475728155338E-2"/>
    <n v="1.9417475728155338E-2"/>
    <n v="1.9417475728155338E-2"/>
    <n v="1.9417475728155338E-2"/>
    <n v="0.36842105263157893"/>
    <n v="0.36842105263157893"/>
    <n v="0.36842105263157893"/>
    <n v="0.36842105263157893"/>
    <n v="7.0175438596491224E-2"/>
    <n v="7.0175438596491224E-2"/>
    <n v="7.0175438596491224E-2"/>
    <n v="7.0175438596491224E-2"/>
    <n v="41"/>
    <n v="1"/>
  </r>
  <r>
    <x v="41"/>
    <x v="2"/>
    <n v="0.6858583477512622"/>
    <n v="0.68235294117647061"/>
    <n v="0.55968169761273212"/>
    <n v="0.85532994923857864"/>
    <n v="5.5253548073552324E-2"/>
    <n v="2.3529411764705882E-2"/>
    <n v="1.015228426395939E-2"/>
    <n v="0.1095890410958904"/>
    <n v="0.35735241430321518"/>
    <n v="0.38095238095238093"/>
    <n v="0.21333333333333335"/>
    <n v="0.52"/>
    <n v="8.2969767964047134E-2"/>
    <n v="9.5238095238095233E-2"/>
    <n v="0"/>
    <n v="0.13043478260869565"/>
    <n v="42"/>
    <n v="11"/>
  </r>
  <r>
    <x v="41"/>
    <x v="1"/>
    <n v="0.6247079251597627"/>
    <n v="0.6328125"/>
    <n v="0.52784503631961255"/>
    <n v="0.74647887323943662"/>
    <n v="7.523640405945084E-2"/>
    <n v="6.7567567567567571E-2"/>
    <n v="2.7210884353741496E-2"/>
    <n v="0.11380145278450363"/>
    <n v="0.36805671565063097"/>
    <n v="0.38356164383561642"/>
    <n v="0.25"/>
    <n v="0.44444444444444442"/>
    <n v="8.7529280615235433E-2"/>
    <n v="6.0606060606060608E-2"/>
    <n v="0"/>
    <n v="0.12328767123287671"/>
    <n v="42"/>
    <n v="27"/>
  </r>
  <r>
    <x v="42"/>
    <x v="0"/>
    <n v="0.57573357817116466"/>
    <n v="0.57631578947368423"/>
    <n v="0.48936170212765956"/>
    <n v="0.68571428571428572"/>
    <n v="9.4034263085939512E-2"/>
    <n v="7.8371954842543085E-2"/>
    <n v="5.3571428571428568E-2"/>
    <n v="0.11428571428571428"/>
    <n v="0.3820158692077783"/>
    <n v="0.25289495450785771"/>
    <n v="0.17857142857142858"/>
    <n v="0.44155844155844154"/>
    <n v="0.11580853637415023"/>
    <n v="0.14485837438423643"/>
    <n v="0"/>
    <n v="0.17948717948717949"/>
    <n v="42"/>
    <n v="10"/>
  </r>
  <r>
    <x v="43"/>
    <x v="0"/>
    <n v="0.61032359137321557"/>
    <n v="0.64779874213836475"/>
    <n v="0.57758620689655171"/>
    <n v="0.68468468468468469"/>
    <n v="0.12052311317686239"/>
    <n v="0.1069182389937107"/>
    <n v="6.5934065934065936E-2"/>
    <n v="0.1415929203539823"/>
    <n v="0.31700052816288465"/>
    <n v="0.21428571428571427"/>
    <n v="0.15068493150684931"/>
    <n v="0.5"/>
    <n v="0.10225835970526938"/>
    <n v="9.2307692307692313E-2"/>
    <n v="2.1739130434782608E-2"/>
    <n v="0.18461538461538463"/>
    <n v="43"/>
    <n v="7"/>
  </r>
  <r>
    <x v="43"/>
    <x v="1"/>
    <n v="0.73733874044431202"/>
    <n v="0.75212663426081128"/>
    <n v="0.70118343195266275"/>
    <n v="0.77486910994764402"/>
    <n v="5.3243491204220506E-2"/>
    <n v="5.3137254901960786E-2"/>
    <n v="4.2857142857142858E-2"/>
    <n v="5.921052631578947E-2"/>
    <n v="0.36329983121410431"/>
    <n v="0.30952380952380953"/>
    <n v="0.18279569892473119"/>
    <n v="0.5"/>
    <n v="0.13636155124886901"/>
    <n v="0.14133156576815437"/>
    <n v="0"/>
    <n v="0.16666666666666666"/>
    <n v="43"/>
    <n v="10"/>
  </r>
  <r>
    <x v="43"/>
    <x v="2"/>
    <n v="0.7427721088435375"/>
    <n v="0.75"/>
    <n v="0.6462585034013606"/>
    <n v="0.8392857142857143"/>
    <n v="3.3801020408163261E-2"/>
    <n v="2.6785714285714284E-2"/>
    <n v="5.9523809523809521E-3"/>
    <n v="6.1649659863945577E-2"/>
    <n v="0.23049812030075187"/>
    <n v="0.23182957393483708"/>
    <n v="4.7619047619047616E-2"/>
    <n v="0.41337719298245612"/>
    <n v="0.28673245614035087"/>
    <n v="7.3464912280701747E-2"/>
    <n v="2.0833333333333332E-2"/>
    <n v="0.55263157894736836"/>
    <n v="43"/>
    <n v="4"/>
  </r>
  <r>
    <x v="44"/>
    <x v="0"/>
    <n v="0.53606716205256355"/>
    <n v="0.56000000000000005"/>
    <n v="0.36936936936936937"/>
    <n v="0.67883211678832112"/>
    <n v="9.8911795006685524E-2"/>
    <n v="8.7591240875912413E-2"/>
    <n v="6.5000000000000002E-2"/>
    <n v="0.14414414414414414"/>
    <n v="0.19873285629099582"/>
    <n v="0.20192307692307693"/>
    <n v="0.13846153846153847"/>
    <n v="0.2558139534883721"/>
    <n v="0.16009242695289208"/>
    <n v="0.18604651162790697"/>
    <n v="9.2307692307692313E-2"/>
    <n v="0.20192307692307693"/>
    <n v="44"/>
    <n v="3"/>
  </r>
  <r>
    <x v="44"/>
    <x v="1"/>
    <n v="0.65587768110025069"/>
    <n v="0.67204301075268813"/>
    <n v="0.58823529411764708"/>
    <n v="0.7410714285714286"/>
    <n v="7.1581864323987471E-2"/>
    <n v="6.273062730627306E-2"/>
    <n v="2.6785714285714284E-2"/>
    <n v="0.10784313725490197"/>
    <n v="0.39288898852982307"/>
    <n v="0.3888888888888889"/>
    <n v="0.36065573770491804"/>
    <n v="0.42857142857142855"/>
    <n v="6.975370768217265E-2"/>
    <n v="4.5454545454545456E-2"/>
    <n v="0"/>
    <n v="0.125"/>
    <n v="44"/>
    <n v="11"/>
  </r>
  <r>
    <x v="44"/>
    <x v="2"/>
    <n v="0.61116343152555597"/>
    <n v="0.73107686305111197"/>
    <n v="0.32670454545454547"/>
    <n v="0.89562231759656652"/>
    <n v="2.8803299704587258E-2"/>
    <n v="1.2152053954629063E-2"/>
    <n v="5.7142857142857143E-3"/>
    <n v="5.1892313694888802E-2"/>
    <n v="0.68360071301247771"/>
    <n v="0.70053475935828868"/>
    <n v="0.48484848484848486"/>
    <n v="0.88235294117647056"/>
    <n v="8.3333333333333329E-2"/>
    <n v="0"/>
    <n v="0"/>
    <n v="0.16666666666666666"/>
    <n v="44"/>
    <n v="4"/>
  </r>
  <r>
    <x v="45"/>
    <x v="1"/>
    <n v="0.61065367106098822"/>
    <n v="0.64098057354301574"/>
    <n v="0.53986339803729888"/>
    <n v="0.68645230925032652"/>
    <n v="8.3260731860668596E-2"/>
    <n v="8.0394260837574338E-2"/>
    <n v="6.1697880026618496E-2"/>
    <n v="8.6471891442813614E-2"/>
    <n v="0.31896441940711556"/>
    <n v="0.29285714285714282"/>
    <n v="0.22767145135566186"/>
    <n v="0.3839285714285714"/>
    <n v="0.11557208040060946"/>
    <n v="0.10795454545454546"/>
    <n v="6.4583333333333326E-2"/>
    <n v="0.15876010781671157"/>
    <n v="45"/>
    <n v="16"/>
  </r>
  <r>
    <x v="45"/>
    <x v="2"/>
    <n v="0.59046182254081248"/>
    <n v="0.58139534883720934"/>
    <n v="0.47560975609756095"/>
    <n v="0.72900763358778631"/>
    <n v="6.5701803475373674E-2"/>
    <n v="5.9748427672955975E-2"/>
    <n v="4.9618320610687022E-2"/>
    <n v="7.926829268292683E-2"/>
    <n v="0.29440431233744307"/>
    <n v="0.27272727272727271"/>
    <n v="0.22222222222222221"/>
    <n v="0.38636363636363635"/>
    <n v="0.1053397632424988"/>
    <n v="6.6666666666666666E-2"/>
    <n v="2.2727272727272728E-2"/>
    <n v="0.12056737588652482"/>
    <n v="45"/>
    <n v="7"/>
  </r>
  <r>
    <x v="45"/>
    <x v="0"/>
    <n v="0.51023085331317897"/>
    <n v="0.52287581699346408"/>
    <n v="0.4731182795698925"/>
    <n v="0.55000000000000004"/>
    <n v="0.12704331371133473"/>
    <n v="0.10526315789473684"/>
    <n v="9.7560975609756101E-2"/>
    <n v="0.17204301075268819"/>
    <n v="0.17270575795556345"/>
    <n v="0.20370370370370369"/>
    <n v="0"/>
    <n v="0.2289156626506024"/>
    <n v="9.5713419328230825E-2"/>
    <n v="8.9285714285714288E-2"/>
    <n v="0"/>
    <n v="0.1"/>
    <n v="45"/>
    <n v="7"/>
  </r>
  <r>
    <x v="46"/>
    <x v="1"/>
    <n v="0.5711980507736566"/>
    <n v="0.59829059829059827"/>
    <n v="0.52713178294573648"/>
    <n v="0.6"/>
    <n v="6.5828072208218694E-2"/>
    <n v="4.9861878453038674E-2"/>
    <n v="1.7094017094017096E-2"/>
    <n v="6.3157894736842107E-2"/>
    <n v="0.31419456642335269"/>
    <n v="0.27211538461538465"/>
    <n v="0.24545454545454545"/>
    <n v="0.36363636363636365"/>
    <n v="0.24347264304299748"/>
    <n v="0.13529856386999245"/>
    <n v="0.11538461538461539"/>
    <n v="0.35"/>
    <n v="46"/>
    <n v="14"/>
  </r>
  <r>
    <x v="46"/>
    <x v="2"/>
    <n v="0.57773193325389571"/>
    <n v="0.63108560497369681"/>
    <n v="0.4833971458405848"/>
    <n v="0.67206672066720663"/>
    <n v="5.1681709472855254E-2"/>
    <n v="5.6130561305613058E-2"/>
    <n v="4.5322335576296939E-2"/>
    <n v="5.8041083369413576E-2"/>
    <n v="0.37681227317304744"/>
    <n v="0.35052377115229649"/>
    <n v="0.18741450068399451"/>
    <n v="0.56621004566210043"/>
    <n v="0.12147184101066004"/>
    <n v="0.13618986938515451"/>
    <n v="7.331303906646372E-2"/>
    <n v="0.16963064295485636"/>
    <n v="46"/>
    <n v="4"/>
  </r>
  <r>
    <x v="46"/>
    <x v="0"/>
    <n v="0.45448369565217389"/>
    <n v="0.45448369565217389"/>
    <n v="0.34375"/>
    <n v="0.56521739130434778"/>
    <n v="8.4239130434782608E-2"/>
    <n v="8.4239130434782608E-2"/>
    <n v="4.3478260869565216E-2"/>
    <n v="0.125"/>
    <n v="0.44927536231884058"/>
    <n v="0.44927536231884058"/>
    <n v="0.33333333333333331"/>
    <n v="0.56521739130434778"/>
    <n v="0.23188405797101447"/>
    <n v="0.23188405797101447"/>
    <n v="0.13043478260869565"/>
    <n v="0.33333333333333331"/>
    <n v="46"/>
    <n v="2"/>
  </r>
  <r>
    <x v="47"/>
    <x v="3"/>
    <n v="0.55555555555555558"/>
    <n v="0.55555555555555558"/>
    <n v="0.55555555555555558"/>
    <n v="0.55555555555555558"/>
    <n v="4.3771043771043773E-2"/>
    <n v="4.3771043771043773E-2"/>
    <n v="4.3771043771043773E-2"/>
    <n v="4.3771043771043773E-2"/>
    <n v="0.63888888888888884"/>
    <n v="0.63888888888888884"/>
    <n v="0.63888888888888884"/>
    <n v="0.63888888888888884"/>
    <n v="5.5555555555555552E-2"/>
    <n v="5.5555555555555552E-2"/>
    <n v="5.5555555555555552E-2"/>
    <n v="5.5555555555555552E-2"/>
    <n v="46"/>
    <n v="1"/>
  </r>
  <r>
    <x v="48"/>
    <x v="1"/>
    <n v="0.51272770625445308"/>
    <n v="0.52631578947368418"/>
    <n v="0.38202247191011235"/>
    <n v="0.66367713004484308"/>
    <n v="0.10285663640884279"/>
    <n v="0.10762331838565023"/>
    <n v="6.8249258160237386E-2"/>
    <n v="0.12280701754385964"/>
    <n v="0.35491317313146048"/>
    <n v="0.3125"/>
    <n v="0.27027027027027029"/>
    <n v="0.46875"/>
    <n v="0.20448615269732431"/>
    <n v="0.1875"/>
    <n v="0.125"/>
    <n v="0.26666666666666666"/>
    <n v="47"/>
    <n v="13"/>
  </r>
  <r>
    <x v="48"/>
    <x v="0"/>
    <n v="0.65724381625441697"/>
    <n v="0.65724381625441697"/>
    <n v="0.65724381625441697"/>
    <n v="0.65724381625441697"/>
    <n v="5.3003533568904596E-2"/>
    <n v="5.3003533568904596E-2"/>
    <n v="5.3003533568904596E-2"/>
    <n v="5.3003533568904596E-2"/>
    <n v="0.25641025641025639"/>
    <n v="0.25641025641025639"/>
    <n v="0.25641025641025639"/>
    <n v="0.25641025641025639"/>
    <n v="0.29487179487179488"/>
    <n v="0.29487179487179488"/>
    <n v="0.29487179487179488"/>
    <n v="0.29487179487179488"/>
    <n v="47"/>
    <n v="1"/>
  </r>
  <r>
    <x v="48"/>
    <x v="2"/>
    <n v="0.70107827084477214"/>
    <n v="0.703125"/>
    <n v="0.63934426229508201"/>
    <n v="0.76076555023923442"/>
    <n v="6.9825329437602959E-2"/>
    <n v="4.784688995215311E-2"/>
    <n v="4.6875E-2"/>
    <n v="0.11475409836065574"/>
    <n v="0.4216604875856646"/>
    <n v="0.41860465116279072"/>
    <n v="0.24637681159420291"/>
    <n v="0.6"/>
    <n v="0.10590944837658689"/>
    <n v="0.10144927536231885"/>
    <n v="0.1"/>
    <n v="0.11627906976744186"/>
    <n v="47"/>
    <n v="3"/>
  </r>
  <r>
    <x v="49"/>
    <x v="3"/>
    <n v="0.45348837209302323"/>
    <n v="0.45348837209302323"/>
    <n v="0.45348837209302323"/>
    <n v="0.45348837209302323"/>
    <n v="0.19767441860465115"/>
    <n v="0.19767441860465115"/>
    <n v="0.19767441860465115"/>
    <n v="0.19767441860465115"/>
    <n v="0.25"/>
    <n v="0.25"/>
    <n v="0.25"/>
    <n v="0.25"/>
    <n v="0.125"/>
    <n v="0.125"/>
    <n v="0.125"/>
    <n v="0.125"/>
    <n v="47"/>
    <n v="1"/>
  </r>
  <r>
    <x v="50"/>
    <x v="1"/>
    <n v="0.57552155957801454"/>
    <n v="0.54838709677419351"/>
    <n v="0.47337278106508873"/>
    <n v="0.71140939597315433"/>
    <n v="6.6856193086413565E-2"/>
    <n v="5.5555555555555552E-2"/>
    <n v="4.3701799485861184E-2"/>
    <n v="9.6774193548387094E-2"/>
    <n v="0.3665174258653176"/>
    <n v="0.37037037037037035"/>
    <n v="0.25"/>
    <n v="0.43269230769230771"/>
    <n v="8.9928901957218602E-2"/>
    <n v="7.6923076923076927E-2"/>
    <n v="0"/>
    <n v="0.13333333333333333"/>
    <n v="48"/>
    <n v="15"/>
  </r>
  <r>
    <x v="50"/>
    <x v="0"/>
    <n v="0.48270220590748447"/>
    <n v="0.51606611570247929"/>
    <n v="0.43217364258419977"/>
    <n v="0.53323076923076917"/>
    <n v="0.11576063818879068"/>
    <n v="0.12861538461538463"/>
    <n v="6.0129032258064513E-2"/>
    <n v="0.17139224411951687"/>
    <n v="0.16735857022234732"/>
    <n v="0.14354066985645933"/>
    <n v="5.2631578947368418E-2"/>
    <n v="0.28208556149732622"/>
    <n v="0.35465803546298902"/>
    <n v="0.17990430622009568"/>
    <n v="8.2043343653250778E-2"/>
    <n v="0.6272727272727272"/>
    <n v="48"/>
    <n v="4"/>
  </r>
  <r>
    <x v="51"/>
    <x v="2"/>
    <n v="0.5684754521963824"/>
    <n v="0.5684754521963824"/>
    <n v="0.55555555555555558"/>
    <n v="0.58139534883720934"/>
    <n v="2.3717238833517902E-2"/>
    <n v="2.3717238833517902E-2"/>
    <n v="7.7519379844961239E-3"/>
    <n v="3.968253968253968E-2"/>
    <n v="0.53492063492063491"/>
    <n v="0.53492063492063491"/>
    <n v="0.51428571428571423"/>
    <n v="0.55555555555555558"/>
    <n v="3.2804232804232801E-2"/>
    <n v="3.2804232804232801E-2"/>
    <n v="2.8571428571428571E-2"/>
    <n v="3.7037037037037035E-2"/>
    <n v="48"/>
    <n v="2"/>
  </r>
  <r>
    <x v="52"/>
    <x v="1"/>
    <n v="0.59218504646004955"/>
    <n v="0.60564051434687627"/>
    <n v="0.51439539347408825"/>
    <n v="0.7183908045977011"/>
    <n v="9.6045602391110749E-2"/>
    <n v="7.7785017051424266E-2"/>
    <n v="4.4354838709677422E-2"/>
    <n v="0.10294117647058823"/>
    <n v="0.28490705218949847"/>
    <n v="0.30766632894292467"/>
    <n v="0.22222222222222221"/>
    <n v="0.36666666666666664"/>
    <n v="0.15454074790974451"/>
    <n v="0.14424951267056529"/>
    <n v="0.125"/>
    <n v="0.18518518518518517"/>
    <n v="49"/>
    <n v="18"/>
  </r>
  <r>
    <x v="52"/>
    <x v="2"/>
    <n v="0.61317194384506868"/>
    <n v="0.66714671467146713"/>
    <n v="0.45733788395904434"/>
    <n v="0.75374732334047112"/>
    <n v="5.7057320693239801E-2"/>
    <n v="5.3892889288928894E-2"/>
    <n v="1.284796573875803E-2"/>
    <n v="9.7826086956521743E-2"/>
    <n v="0.33408007548322355"/>
    <n v="0.33989266547406083"/>
    <n v="0.22916666666666666"/>
    <n v="0.45833333333333331"/>
    <n v="0.15020273693345162"/>
    <n v="0.15625"/>
    <n v="7.6923076923076927E-2"/>
    <n v="0.20833333333333334"/>
    <n v="49"/>
    <n v="6"/>
  </r>
  <r>
    <x v="52"/>
    <x v="0"/>
    <n v="0.48081438942680804"/>
    <n v="0.5112359550561798"/>
    <n v="0.32743362831858408"/>
    <n v="0.60377358490566035"/>
    <n v="0.11542603387108574"/>
    <n v="0.12921348314606743"/>
    <n v="7.5471698113207544E-2"/>
    <n v="0.1415929203539823"/>
    <n v="8.6274509803921581E-2"/>
    <n v="0"/>
    <n v="0"/>
    <n v="0.25882352941176473"/>
    <n v="7.8431372549019607E-2"/>
    <n v="0"/>
    <n v="0"/>
    <n v="0.23529411764705882"/>
    <n v="49"/>
    <n v="3"/>
  </r>
  <r>
    <x v="53"/>
    <x v="1"/>
    <n v="0.58713181276712501"/>
    <n v="0.58964143426294824"/>
    <n v="0.53968253968253965"/>
    <n v="0.66091954022988508"/>
    <n v="0.12454664174835497"/>
    <n v="0.13025210084033614"/>
    <n v="0.10778443113772455"/>
    <n v="0.1453287197231834"/>
    <n v="0.29011621152573919"/>
    <n v="0.25925925925925924"/>
    <n v="0.22222222222222221"/>
    <n v="0.35294117647058826"/>
    <n v="0.1777821365570349"/>
    <n v="0.14814814814814814"/>
    <n v="0.11764705882352941"/>
    <n v="0.19047619047619047"/>
    <n v="50"/>
    <n v="17"/>
  </r>
  <r>
    <x v="53"/>
    <x v="0"/>
    <n v="0.64807245864629492"/>
    <n v="0.63636363636363635"/>
    <n v="0.61261261261261257"/>
    <n v="0.69090909090909092"/>
    <n v="0.12002869418599756"/>
    <n v="0.1"/>
    <n v="5.6179775280898875E-2"/>
    <n v="0.16666666666666666"/>
    <n v="0.13225313742231035"/>
    <n v="0.1875"/>
    <n v="0"/>
    <n v="0.19736842105263158"/>
    <n v="0.21075812241225772"/>
    <n v="0.25"/>
    <n v="5.5555555555555552E-2"/>
    <n v="0.33333333333333331"/>
    <n v="50"/>
    <n v="7"/>
  </r>
  <r>
    <x v="53"/>
    <x v="2"/>
    <n v="0.65246116184803138"/>
    <n v="0.65851033295063144"/>
    <n v="0.62761506276150625"/>
    <n v="0.69836065573770489"/>
    <n v="7.3112703941459731E-2"/>
    <n v="6.3097171048523082E-2"/>
    <n v="6.0773480662983423E-2"/>
    <n v="7.6923076923076927E-2"/>
    <n v="0.37159365545588452"/>
    <n v="0.39108187134502925"/>
    <n v="0.30769230769230771"/>
    <n v="0.43137254901960786"/>
    <n v="0.12398344402988365"/>
    <n v="0.10818713450292397"/>
    <n v="9.8039215686274508E-2"/>
    <n v="0.16666666666666666"/>
    <n v="50"/>
    <n v="6"/>
  </r>
  <r>
    <x v="54"/>
    <x v="4"/>
    <n v="0.54347826086956519"/>
    <n v="0.54347826086956519"/>
    <n v="0.54347826086956519"/>
    <n v="0.54347826086956519"/>
    <n v="0.17934782608695651"/>
    <n v="0.17934782608695651"/>
    <n v="0.17934782608695651"/>
    <n v="0.17934782608695651"/>
    <n v="0.42222222222222222"/>
    <n v="0.42222222222222222"/>
    <n v="0.42222222222222222"/>
    <n v="0.42222222222222222"/>
    <n v="8.8888888888888892E-2"/>
    <n v="8.8888888888888892E-2"/>
    <n v="8.8888888888888892E-2"/>
    <n v="8.8888888888888892E-2"/>
    <n v="51"/>
    <n v="1"/>
  </r>
  <r>
    <x v="54"/>
    <x v="1"/>
    <n v="0.54421308747956332"/>
    <n v="0.53921568627450978"/>
    <n v="0.44486692015209123"/>
    <n v="0.56382978723404253"/>
    <n v="6.595691573833333E-2"/>
    <n v="6.6091954022988508E-2"/>
    <n v="3.9215686274509803E-2"/>
    <n v="0.10266159695817491"/>
    <n v="0.2389282870658945"/>
    <n v="0.24175824175824176"/>
    <n v="0.18181818181818182"/>
    <n v="0.27450980392156865"/>
    <n v="0.21076735185921194"/>
    <n v="0.18840579710144928"/>
    <n v="0.15789473684210525"/>
    <n v="0.26666666666666666"/>
    <n v="51"/>
    <n v="7"/>
  </r>
  <r>
    <x v="54"/>
    <x v="0"/>
    <n v="0.59362934362934361"/>
    <n v="0.59362934362934361"/>
    <n v="0.47297297297297297"/>
    <n v="0.7142857142857143"/>
    <n v="6.6510387938959373E-2"/>
    <n v="6.6510387938959373E-2"/>
    <n v="2.0408163265306121E-2"/>
    <n v="0.11261261261261261"/>
    <n v="0.34149184149184147"/>
    <n v="0.34149184149184147"/>
    <n v="0.27272727272727271"/>
    <n v="0.41025641025641024"/>
    <n v="0.21911421911421911"/>
    <n v="0.21911421911421911"/>
    <n v="0.18181818181818182"/>
    <n v="0.25641025641025639"/>
    <n v="51"/>
    <n v="2"/>
  </r>
  <r>
    <x v="54"/>
    <x v="2"/>
    <n v="0.53861688387930018"/>
    <n v="0.53861688387930018"/>
    <n v="0.47843137254901963"/>
    <n v="0.59880239520958078"/>
    <n v="6.9977691675472575E-2"/>
    <n v="6.9977691675472575E-2"/>
    <n v="4.1916167664670656E-2"/>
    <n v="9.8039215686274508E-2"/>
    <n v="0.15653495440729481"/>
    <n v="0.15653495440729481"/>
    <n v="0.14285714285714285"/>
    <n v="0.1702127659574468"/>
    <n v="0.27051671732522797"/>
    <n v="0.27051671732522797"/>
    <n v="0.25531914893617019"/>
    <n v="0.2857142857142857"/>
    <n v="51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D07E993-FEFE-4FD1-A459-EDC3B8FDA3AD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B2:E8" firstHeaderRow="0" firstDataRow="1" firstDataCol="1"/>
  <pivotFields count="10">
    <pivotField showAll="0"/>
    <pivotField showAll="0">
      <items count="21">
        <item x="9"/>
        <item x="12"/>
        <item x="16"/>
        <item x="4"/>
        <item x="2"/>
        <item x="7"/>
        <item x="8"/>
        <item x="17"/>
        <item x="5"/>
        <item x="14"/>
        <item x="11"/>
        <item x="10"/>
        <item x="1"/>
        <item x="15"/>
        <item x="6"/>
        <item x="13"/>
        <item x="18"/>
        <item x="3"/>
        <item x="0"/>
        <item x="19"/>
        <item t="default"/>
      </items>
    </pivotField>
    <pivotField axis="axisRow" showAll="0">
      <items count="6">
        <item x="1"/>
        <item x="2"/>
        <item x="3"/>
        <item x="0"/>
        <item x="4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V Bien " fld="7" baseField="0" baseItem="0"/>
    <dataField name="Suma de V Mal " fld="8" baseField="0" baseItem="0"/>
    <dataField name="Suma de V Sin 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7F17749-A6D9-49A6-B950-012B56BCE678}" name="TablaDinámica3" cacheId="2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7" indent="0" compact="0" compactData="0" multipleFieldFilters="0" chartFormat="31">
  <location ref="A4:C24" firstHeaderRow="0" firstDataRow="1" firstDataCol="1" rowPageCount="1" colPageCount="1"/>
  <pivotFields count="22">
    <pivotField axis="axisRow" compact="0" numFmtId="165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5">
        <item x="1"/>
        <item x="2"/>
        <item x="3"/>
        <item x="0"/>
        <item x="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9" outline="0" showAll="0" defaultSubtotal="0"/>
    <pivotField compact="0" numFmtId="164" outline="0" showAll="0" defaultSubtotal="0"/>
    <pivotField compact="0" outline="0" showAll="0" defaultSubtotal="0"/>
    <pivotField compact="0" outline="0" showAll="0" defaultSubtotal="0"/>
    <pivotField compact="0" numFmtId="166" outline="0" subtotalTop="0" showAll="0" defaultSubtotal="0"/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compact="0" outline="0" subtotalTop="0" dragToRow="0" dragToCol="0" dragToPage="0" showAll="0" defaultSubtotal="0"/>
  </pivotFields>
  <rowFields count="1">
    <field x="0"/>
  </rowFields>
  <rowItems count="2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-2"/>
  </colFields>
  <colItems count="2">
    <i>
      <x/>
    </i>
    <i i="1">
      <x v="1"/>
    </i>
  </colItems>
  <pageFields count="1">
    <pageField fld="5" hier="-1"/>
  </pageFields>
  <dataFields count="2">
    <dataField name="Porcentaje Sin tapabocas." fld="19" baseField="0" baseItem="1"/>
    <dataField name="Porcentaje buen uso tapabocas." fld="20" baseField="0" baseItem="1"/>
  </dataFields>
  <formats count="2">
    <format dxfId="81">
      <pivotArea outline="0" collapsedLevelsAreSubtotals="1" fieldPosition="0"/>
    </format>
    <format dxfId="8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1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1"/>
          </reference>
          <reference field="0" count="1" selected="0">
            <x v="15"/>
          </reference>
        </references>
      </pivotArea>
    </chartFormat>
    <chartFormat chart="21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1" format="6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1" format="7">
      <pivotArea type="data" outline="0" fieldPosition="0">
        <references count="2">
          <reference field="4294967294" count="1" selected="0">
            <x v="1"/>
          </reference>
          <reference field="0" count="1" selected="0">
            <x v="15"/>
          </reference>
        </references>
      </pivotArea>
    </chartFormat>
    <chartFormat chart="22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2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2" format="10">
      <pivotArea type="data" outline="0" fieldPosition="0">
        <references count="2">
          <reference field="4294967294" count="1" selected="0">
            <x v="1"/>
          </reference>
          <reference field="0" count="1" selected="0">
            <x v="15"/>
          </reference>
        </references>
      </pivotArea>
    </chartFormat>
    <chartFormat chart="24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4" format="6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4" format="7">
      <pivotArea type="data" outline="0" fieldPosition="0">
        <references count="2">
          <reference field="4294967294" count="1" selected="0">
            <x v="1"/>
          </reference>
          <reference field="0" count="1" selected="0">
            <x v="15"/>
          </reference>
        </references>
      </pivotArea>
    </chartFormat>
    <chartFormat chart="25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5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5" format="10">
      <pivotArea type="data" outline="0" fieldPosition="0">
        <references count="2">
          <reference field="4294967294" count="1" selected="0">
            <x v="1"/>
          </reference>
          <reference field="0" count="1" selected="0">
            <x v="1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6F1444-96A9-4D9D-9F2B-FD3B0A02C3FF}" name="TablaDinámica1" cacheId="2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7" indent="0" outline="1" outlineData="1" multipleFieldFilters="0" chartFormat="4">
  <location ref="A3:B22" firstHeaderRow="1" firstDataRow="1" firstDataCol="1"/>
  <pivotFields count="22">
    <pivotField numFmtId="14" showAll="0"/>
    <pivotField showAll="0"/>
    <pivotField showAll="0"/>
    <pivotField axis="axisRow" showAll="0" sortType="ascending">
      <items count="24">
        <item x="9"/>
        <item x="12"/>
        <item x="16"/>
        <item m="1" x="20"/>
        <item m="1" x="21"/>
        <item x="4"/>
        <item x="2"/>
        <item x="8"/>
        <item x="6"/>
        <item x="17"/>
        <item x="5"/>
        <item x="14"/>
        <item m="1" x="22"/>
        <item x="11"/>
        <item x="10"/>
        <item x="1"/>
        <item x="15"/>
        <item x="7"/>
        <item x="13"/>
        <item x="18"/>
        <item x="3"/>
        <item x="0"/>
        <item m="1" x="1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numFmtId="2" showAll="0"/>
    <pivotField numFmtId="2" showAll="0"/>
    <pivotField numFmtId="2" showAll="0"/>
    <pivotField numFmtId="2" showAll="0"/>
    <pivotField numFmtId="166"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3"/>
  </rowFields>
  <rowItems count="19">
    <i>
      <x v="19"/>
    </i>
    <i>
      <x v="15"/>
    </i>
    <i>
      <x/>
    </i>
    <i>
      <x v="9"/>
    </i>
    <i>
      <x v="13"/>
    </i>
    <i>
      <x v="21"/>
    </i>
    <i>
      <x v="20"/>
    </i>
    <i>
      <x v="7"/>
    </i>
    <i>
      <x v="14"/>
    </i>
    <i>
      <x v="16"/>
    </i>
    <i>
      <x v="18"/>
    </i>
    <i>
      <x v="11"/>
    </i>
    <i>
      <x v="6"/>
    </i>
    <i>
      <x v="5"/>
    </i>
    <i>
      <x v="8"/>
    </i>
    <i>
      <x v="1"/>
    </i>
    <i>
      <x v="10"/>
    </i>
    <i>
      <x v="2"/>
    </i>
    <i>
      <x v="17"/>
    </i>
  </rowItems>
  <colItems count="1">
    <i/>
  </colItems>
  <dataFields count="1">
    <dataField name="Suma de Total" fld="12" baseField="3" baseItem="0" numFmtId="3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C01D9B6-454E-4929-882B-93DDBEEE6EF3}" name="TablaDinámica2" cacheId="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10">
  <location ref="A3:B4" firstHeaderRow="0" firstDataRow="1" firstDataCol="0"/>
  <pivotFields count="22">
    <pivotField numFmtId="14"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numFmtId="2" showAll="0"/>
    <pivotField numFmtId="2" showAll="0"/>
    <pivotField numFmtId="2" showAll="0"/>
    <pivotField numFmtId="2" showAll="0"/>
    <pivotField numFmtId="166"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Items count="1">
    <i/>
  </rowItems>
  <colFields count="1">
    <field x="-2"/>
  </colFields>
  <colItems count="2">
    <i>
      <x/>
    </i>
    <i i="1">
      <x v="1"/>
    </i>
  </colItems>
  <dataFields count="2">
    <dataField name="Suma de Total" fld="12" baseField="0" baseItem="0"/>
    <dataField name="Suma de Sin tapabocas" fld="8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8D2DC8C-EF5A-41D5-918C-B1DCA31C6940}" name="TablaDinámica7" cacheId="3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10">
  <location ref="A3:D43" firstHeaderRow="0" firstDataRow="1" firstDataCol="1"/>
  <pivotFields count="19">
    <pivotField axis="axisRow" showAl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umFmtId="9" showAll="0"/>
    <pivotField dataField="1" numFmtId="9" showAll="0"/>
    <pivotField dataField="1" numFmtId="9" showAll="0"/>
    <pivotField dataField="1"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1" showAll="0"/>
    <pivotField numFmtId="1" showAll="0"/>
  </pivotFields>
  <rowFields count="1">
    <field x="0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orcentaje tapabocas bien puesto_ThirdQ" fld="4" baseField="0" baseItem="9" numFmtId="10"/>
    <dataField name="Porcentaje tapabocas bien puesto ." fld="2" baseField="0" baseItem="9" numFmtId="10"/>
    <dataField name="Porcentaje tapabocas bien puesto_FirstQule" fld="3" baseField="0" baseItem="9" numFmtId="10"/>
  </dataFields>
  <chartFormats count="6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9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9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EF1BF0B-65B4-4827-ACE2-C91B9632A8B7}" name="TablaDinámica9" cacheId="3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11">
  <location ref="A3:D43" firstHeaderRow="0" firstDataRow="1" firstDataCol="1"/>
  <pivotFields count="19">
    <pivotField axis="axisRow" showAl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umFmtId="9" showAll="0"/>
    <pivotField numFmtId="9" showAll="0"/>
    <pivotField numFmtId="9" showAll="0"/>
    <pivotField numFmtId="9" showAll="0"/>
    <pivotField numFmtId="9" showAll="0"/>
    <pivotField dataField="1" numFmtId="9" showAll="0"/>
    <pivotField dataField="1" numFmtId="9" showAll="0"/>
    <pivotField dataField="1"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1" showAll="0"/>
    <pivotField numFmtId="1" showAll="0"/>
  </pivotFields>
  <rowFields count="1">
    <field x="0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Porcentaje sin tapabocas_ThirdQuartile" fld="8" baseField="0" baseItem="0"/>
    <dataField name="Porcentaje sin tapabocas." fld="6" baseField="0" baseItem="1"/>
    <dataField name="Suma de Porcentaje sin tapabocas_FirstQuartile" fld="7" baseField="0" baseItem="0"/>
  </dataFields>
  <formats count="1">
    <format dxfId="40">
      <pivotArea outline="0" collapsedLevelsAreSubtotals="1" fieldPosition="0"/>
    </format>
  </formats>
  <chartFormats count="3">
    <chartFormat chart="10" format="1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8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19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8EECAC1-B109-4D09-AA20-645E737E28A2}" name="TablaDinámica8" cacheId="4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5">
  <location ref="A3:D41" firstHeaderRow="0" firstDataRow="1" firstDataCol="1" rowPageCount="1" colPageCount="1"/>
  <pivotFields count="20">
    <pivotField axis="axisRow" showAll="0">
      <items count="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t="default"/>
      </items>
    </pivotField>
    <pivotField axis="axisPage" showAll="0">
      <items count="6">
        <item x="1"/>
        <item x="2"/>
        <item x="3"/>
        <item x="0"/>
        <item x="4"/>
        <item t="default"/>
      </items>
    </pivotField>
    <pivotField numFmtId="9" showAll="0"/>
    <pivotField numFmtId="9" showAll="0"/>
    <pivotField numFmtId="9" showAll="0"/>
    <pivotField numFmtId="9" showAll="0"/>
    <pivotField numFmtId="9" showAll="0"/>
    <pivotField dataField="1" numFmtId="9" showAll="0"/>
    <pivotField dataField="1" numFmtId="9" showAll="0"/>
    <pivotField dataField="1"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1" showAll="0"/>
    <pivotField numFmtId="1" showAll="0"/>
  </pivotFields>
  <rowFields count="1">
    <field x="0"/>
  </rowFields>
  <rowItems count="38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6"/>
    </i>
    <i>
      <x v="18"/>
    </i>
    <i>
      <x v="20"/>
    </i>
    <i>
      <x v="21"/>
    </i>
    <i>
      <x v="23"/>
    </i>
    <i>
      <x v="24"/>
    </i>
    <i>
      <x v="26"/>
    </i>
    <i>
      <x v="29"/>
    </i>
    <i>
      <x v="31"/>
    </i>
    <i>
      <x v="33"/>
    </i>
    <i>
      <x v="34"/>
    </i>
    <i>
      <x v="36"/>
    </i>
    <i>
      <x v="38"/>
    </i>
    <i>
      <x v="39"/>
    </i>
    <i>
      <x v="42"/>
    </i>
    <i>
      <x v="43"/>
    </i>
    <i>
      <x v="44"/>
    </i>
    <i>
      <x v="45"/>
    </i>
    <i>
      <x v="46"/>
    </i>
    <i>
      <x v="48"/>
    </i>
    <i>
      <x v="50"/>
    </i>
    <i>
      <x v="52"/>
    </i>
    <i>
      <x v="53"/>
    </i>
    <i>
      <x v="5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" item="3" hier="-1"/>
  </pageFields>
  <dataFields count="3">
    <dataField name="Suma de Porcentaje sin tapabocas_ThirdQuartile" fld="9" baseField="0" baseItem="0"/>
    <dataField name="Porcentaje sin tapabocas." fld="7" baseField="0" baseItem="21"/>
    <dataField name="Suma de Porcentaje sin tapabocas_FirstQuartile" fld="8" baseField="0" baseItem="0"/>
  </dataFields>
  <chartFormats count="3">
    <chartFormat chart="4" format="1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6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17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1E7F0DD-AF31-41DC-9263-612DBD9576EC}" name="TablaDinámica8" cacheId="4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4">
  <location ref="A3:D41" firstHeaderRow="0" firstDataRow="1" firstDataCol="1" rowPageCount="1" colPageCount="1"/>
  <pivotFields count="20">
    <pivotField axis="axisRow" showAll="0">
      <items count="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t="default"/>
      </items>
    </pivotField>
    <pivotField axis="axisPage" showAll="0">
      <items count="6">
        <item x="1"/>
        <item x="2"/>
        <item x="3"/>
        <item x="0"/>
        <item x="4"/>
        <item t="default"/>
      </items>
    </pivotField>
    <pivotField numFmtId="9" showAll="0"/>
    <pivotField dataField="1" numFmtId="9" showAll="0"/>
    <pivotField dataField="1" numFmtId="9" showAll="0"/>
    <pivotField dataField="1"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1" showAll="0"/>
    <pivotField numFmtId="1" showAll="0"/>
  </pivotFields>
  <rowFields count="1">
    <field x="0"/>
  </rowFields>
  <rowItems count="38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6"/>
    </i>
    <i>
      <x v="18"/>
    </i>
    <i>
      <x v="20"/>
    </i>
    <i>
      <x v="21"/>
    </i>
    <i>
      <x v="23"/>
    </i>
    <i>
      <x v="24"/>
    </i>
    <i>
      <x v="26"/>
    </i>
    <i>
      <x v="29"/>
    </i>
    <i>
      <x v="31"/>
    </i>
    <i>
      <x v="33"/>
    </i>
    <i>
      <x v="34"/>
    </i>
    <i>
      <x v="36"/>
    </i>
    <i>
      <x v="38"/>
    </i>
    <i>
      <x v="39"/>
    </i>
    <i>
      <x v="42"/>
    </i>
    <i>
      <x v="43"/>
    </i>
    <i>
      <x v="44"/>
    </i>
    <i>
      <x v="45"/>
    </i>
    <i>
      <x v="46"/>
    </i>
    <i>
      <x v="48"/>
    </i>
    <i>
      <x v="50"/>
    </i>
    <i>
      <x v="52"/>
    </i>
    <i>
      <x v="53"/>
    </i>
    <i>
      <x v="5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" item="3" hier="-1"/>
  </pageFields>
  <dataFields count="3">
    <dataField name="Suma de Porcentaje tapabocas bien puesto_ThirdQuartile" fld="5" baseField="0" baseItem="0"/>
    <dataField name="Porcentaje tapabocas bien puesto." fld="3" baseField="0" baseItem="17"/>
    <dataField name="Suma de Porcentaje tapabocas bien puesto_FirstQuartile" fld="4" baseField="0" baseItem="0"/>
  </dataFields>
  <chartFormats count="9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11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DD46AD5-06D4-4BD8-BE24-907593205883}" name="TablaDinámica8" cacheId="4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3">
  <location ref="A3:D42" firstHeaderRow="0" firstDataRow="1" firstDataCol="1" rowPageCount="1" colPageCount="1"/>
  <pivotFields count="20">
    <pivotField axis="axisRow" showAll="0">
      <items count="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t="default"/>
      </items>
    </pivotField>
    <pivotField axis="axisPage" showAll="0">
      <items count="6">
        <item x="1"/>
        <item x="2"/>
        <item x="3"/>
        <item x="0"/>
        <item x="4"/>
        <item t="default"/>
      </items>
    </pivotField>
    <pivotField numFmtId="9" showAll="0"/>
    <pivotField dataField="1" numFmtId="9" showAll="0"/>
    <pivotField dataField="1" numFmtId="9" showAll="0"/>
    <pivotField dataField="1"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1" showAll="0"/>
    <pivotField numFmtId="1" showAll="0"/>
  </pivotFields>
  <rowFields count="1">
    <field x="0"/>
  </rowFields>
  <rowItems count="39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6"/>
    </i>
    <i>
      <x v="17"/>
    </i>
    <i>
      <x v="20"/>
    </i>
    <i>
      <x v="21"/>
    </i>
    <i>
      <x v="23"/>
    </i>
    <i>
      <x v="24"/>
    </i>
    <i>
      <x v="26"/>
    </i>
    <i>
      <x v="28"/>
    </i>
    <i>
      <x v="29"/>
    </i>
    <i>
      <x v="31"/>
    </i>
    <i>
      <x v="33"/>
    </i>
    <i>
      <x v="34"/>
    </i>
    <i>
      <x v="36"/>
    </i>
    <i>
      <x v="38"/>
    </i>
    <i>
      <x v="40"/>
    </i>
    <i>
      <x v="41"/>
    </i>
    <i>
      <x v="43"/>
    </i>
    <i>
      <x v="44"/>
    </i>
    <i>
      <x v="45"/>
    </i>
    <i>
      <x v="46"/>
    </i>
    <i>
      <x v="48"/>
    </i>
    <i>
      <x v="51"/>
    </i>
    <i>
      <x v="52"/>
    </i>
    <i>
      <x v="53"/>
    </i>
    <i>
      <x v="5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" item="1" hier="-1"/>
  </pageFields>
  <dataFields count="3">
    <dataField name="Suma de Porcentaje tapabocas bien puesto_ThirdQuartile" fld="5" baseField="0" baseItem="0"/>
    <dataField name="Porcentaje tapabocas bien puesto." fld="3" baseField="0" baseItem="17"/>
    <dataField name="Suma de Porcentaje tapabocas bien puesto_FirstQuartile" fld="4" baseField="0" baseItem="0"/>
  </dataField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8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B8330D8-33F3-41BE-A31B-357B13E51192}" name="TablaDinámica8" cacheId="4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2">
  <location ref="A3:D43" firstHeaderRow="0" firstDataRow="1" firstDataCol="1" rowPageCount="1" colPageCount="1"/>
  <pivotFields count="20">
    <pivotField axis="axisRow" showAll="0">
      <items count="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t="default"/>
      </items>
    </pivotField>
    <pivotField axis="axisPage" showAll="0">
      <items count="6">
        <item x="1"/>
        <item x="2"/>
        <item x="3"/>
        <item x="0"/>
        <item x="4"/>
        <item t="default"/>
      </items>
    </pivotField>
    <pivotField numFmtId="9" showAll="0"/>
    <pivotField dataField="1" numFmtId="9" showAll="0"/>
    <pivotField dataField="1" numFmtId="9" showAll="0"/>
    <pivotField dataField="1"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1" showAll="0"/>
    <pivotField numFmtId="1" showAll="0"/>
  </pivotFields>
  <rowFields count="1">
    <field x="0"/>
  </rowFields>
  <rowItems count="40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6"/>
    </i>
    <i>
      <x v="17"/>
    </i>
    <i>
      <x v="20"/>
    </i>
    <i>
      <x v="21"/>
    </i>
    <i>
      <x v="23"/>
    </i>
    <i>
      <x v="24"/>
    </i>
    <i>
      <x v="26"/>
    </i>
    <i>
      <x v="28"/>
    </i>
    <i>
      <x v="29"/>
    </i>
    <i>
      <x v="30"/>
    </i>
    <i>
      <x v="31"/>
    </i>
    <i>
      <x v="33"/>
    </i>
    <i>
      <x v="34"/>
    </i>
    <i>
      <x v="36"/>
    </i>
    <i>
      <x v="38"/>
    </i>
    <i>
      <x v="39"/>
    </i>
    <i>
      <x v="41"/>
    </i>
    <i>
      <x v="43"/>
    </i>
    <i>
      <x v="44"/>
    </i>
    <i>
      <x v="45"/>
    </i>
    <i>
      <x v="46"/>
    </i>
    <i>
      <x v="48"/>
    </i>
    <i>
      <x v="50"/>
    </i>
    <i>
      <x v="52"/>
    </i>
    <i>
      <x v="53"/>
    </i>
    <i>
      <x v="5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" item="0" hier="-1"/>
  </pageFields>
  <dataFields count="3">
    <dataField name="Suma de Porcentaje tapabocas bien puesto_ThirdQuartile" fld="5" baseField="0" baseItem="0"/>
    <dataField name="Porcentaje tapabocas bien puesto." fld="3" baseField="0" baseItem="17"/>
    <dataField name="Suma de Porcentaje tapabocas bien puesto_FirstQuartile" fld="4" baseField="0" baseItem="0"/>
  </dataFields>
  <chartFormats count="3"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4553D61-8490-49CB-A5FE-A1D8DC3EDFA7}" name="TablaDinámica8" cacheId="4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7">
  <location ref="A3:D42" firstHeaderRow="0" firstDataRow="1" firstDataCol="1" rowPageCount="1" colPageCount="1"/>
  <pivotFields count="20">
    <pivotField axis="axisRow" showAll="0">
      <items count="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t="default"/>
      </items>
    </pivotField>
    <pivotField axis="axisPage" multipleItemSelectionAllowed="1" showAll="0">
      <items count="6">
        <item h="1" x="1"/>
        <item x="2"/>
        <item h="1" x="3"/>
        <item h="1" x="0"/>
        <item h="1" x="4"/>
        <item t="default"/>
      </items>
    </pivotField>
    <pivotField numFmtId="9" showAll="0"/>
    <pivotField numFmtId="9" showAll="0"/>
    <pivotField numFmtId="9" showAll="0"/>
    <pivotField numFmtId="9" showAll="0"/>
    <pivotField numFmtId="9" showAll="0"/>
    <pivotField dataField="1" numFmtId="9" showAll="0"/>
    <pivotField dataField="1" numFmtId="9" showAll="0"/>
    <pivotField dataField="1"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1" showAll="0"/>
    <pivotField numFmtId="1" showAll="0"/>
  </pivotFields>
  <rowFields count="1">
    <field x="0"/>
  </rowFields>
  <rowItems count="39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6"/>
    </i>
    <i>
      <x v="17"/>
    </i>
    <i>
      <x v="20"/>
    </i>
    <i>
      <x v="21"/>
    </i>
    <i>
      <x v="23"/>
    </i>
    <i>
      <x v="24"/>
    </i>
    <i>
      <x v="26"/>
    </i>
    <i>
      <x v="28"/>
    </i>
    <i>
      <x v="29"/>
    </i>
    <i>
      <x v="31"/>
    </i>
    <i>
      <x v="33"/>
    </i>
    <i>
      <x v="34"/>
    </i>
    <i>
      <x v="36"/>
    </i>
    <i>
      <x v="38"/>
    </i>
    <i>
      <x v="40"/>
    </i>
    <i>
      <x v="41"/>
    </i>
    <i>
      <x v="43"/>
    </i>
    <i>
      <x v="44"/>
    </i>
    <i>
      <x v="45"/>
    </i>
    <i>
      <x v="46"/>
    </i>
    <i>
      <x v="48"/>
    </i>
    <i>
      <x v="51"/>
    </i>
    <i>
      <x v="52"/>
    </i>
    <i>
      <x v="53"/>
    </i>
    <i>
      <x v="5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" hier="-1"/>
  </pageFields>
  <dataFields count="3">
    <dataField name="Suma de Porcentaje sin tapabocas_ThirdQuartile" fld="9" baseField="0" baseItem="0"/>
    <dataField name="Porcentaje sin tapabocas." fld="7" baseField="0" baseItem="21"/>
    <dataField name="Suma de Porcentaje sin tapabocas_FirstQuartile" fld="8" baseField="0" baseItem="0"/>
  </dataFields>
  <chartFormats count="9">
    <chartFormat chart="3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1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" format="1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6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17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2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23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3DA4840-484A-4EA1-869B-D59EF8B27417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B881:E1015" firstHeaderRow="0" firstDataRow="1" firstDataCol="1" rowPageCount="1" colPageCount="1"/>
  <pivotFields count="10">
    <pivotField axis="axisRow" showAll="0">
      <items count="1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133"/>
        <item x="55"/>
        <item x="51"/>
        <item x="52"/>
        <item x="53"/>
        <item x="54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t="default"/>
      </items>
    </pivotField>
    <pivotField showAll="0"/>
    <pivotField axis="axisPage" multipleItemSelectionAllowed="1" showAll="0">
      <items count="6">
        <item x="1"/>
        <item x="2"/>
        <item x="3"/>
        <item x="0"/>
        <item h="1" x="4"/>
        <item t="default"/>
      </items>
    </pivotField>
    <pivotField showAll="0"/>
    <pivotField dataField="1" showAll="0"/>
    <pivotField dataField="1" showAll="0"/>
    <pivotField dataField="1" showAll="0"/>
    <pivotField showAll="0"/>
    <pivotField showAll="0"/>
    <pivotField showAll="0"/>
  </pivotFields>
  <rowFields count="1">
    <field x="0"/>
  </rowFields>
  <rowItems count="1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2" hier="-1"/>
  </pageFields>
  <dataFields count="3">
    <dataField name="Suma de P Bien " fld="4" baseField="0" baseItem="0"/>
    <dataField name="Suma de P Mal " fld="5" baseField="0" baseItem="0"/>
    <dataField name="Suma de P Sin 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4095BF-213D-4AFE-B412-113D54DF3275}" name="TablaDinámica8" cacheId="4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6">
  <location ref="A3:D43" firstHeaderRow="0" firstDataRow="1" firstDataCol="1" rowPageCount="1" colPageCount="1"/>
  <pivotFields count="20">
    <pivotField axis="axisRow" showAll="0">
      <items count="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t="default"/>
      </items>
    </pivotField>
    <pivotField axis="axisPage" multipleItemSelectionAllowed="1" showAll="0">
      <items count="6">
        <item x="1"/>
        <item h="1" x="2"/>
        <item h="1" x="3"/>
        <item h="1" x="0"/>
        <item h="1" x="4"/>
        <item t="default"/>
      </items>
    </pivotField>
    <pivotField numFmtId="9" showAll="0"/>
    <pivotField numFmtId="9" showAll="0"/>
    <pivotField numFmtId="9" showAll="0"/>
    <pivotField numFmtId="9" showAll="0"/>
    <pivotField numFmtId="9" showAll="0"/>
    <pivotField dataField="1" numFmtId="9" showAll="0"/>
    <pivotField dataField="1" numFmtId="9" showAll="0"/>
    <pivotField dataField="1"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1" showAll="0"/>
    <pivotField numFmtId="1" showAll="0"/>
  </pivotFields>
  <rowFields count="1">
    <field x="0"/>
  </rowFields>
  <rowItems count="40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6"/>
    </i>
    <i>
      <x v="17"/>
    </i>
    <i>
      <x v="20"/>
    </i>
    <i>
      <x v="21"/>
    </i>
    <i>
      <x v="23"/>
    </i>
    <i>
      <x v="24"/>
    </i>
    <i>
      <x v="26"/>
    </i>
    <i>
      <x v="28"/>
    </i>
    <i>
      <x v="29"/>
    </i>
    <i>
      <x v="30"/>
    </i>
    <i>
      <x v="31"/>
    </i>
    <i>
      <x v="33"/>
    </i>
    <i>
      <x v="34"/>
    </i>
    <i>
      <x v="36"/>
    </i>
    <i>
      <x v="38"/>
    </i>
    <i>
      <x v="39"/>
    </i>
    <i>
      <x v="41"/>
    </i>
    <i>
      <x v="43"/>
    </i>
    <i>
      <x v="44"/>
    </i>
    <i>
      <x v="45"/>
    </i>
    <i>
      <x v="46"/>
    </i>
    <i>
      <x v="48"/>
    </i>
    <i>
      <x v="50"/>
    </i>
    <i>
      <x v="52"/>
    </i>
    <i>
      <x v="53"/>
    </i>
    <i>
      <x v="5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" hier="-1"/>
  </pageFields>
  <dataFields count="3">
    <dataField name="Suma de Porcentaje sin tapabocas_ThirdQuartile" fld="9" baseField="0" baseItem="0"/>
    <dataField name="Porcentaje sin tapabocas." fld="7" baseField="0" baseItem="21"/>
    <dataField name="Suma de Porcentaje sin tapabocas_FirstQuartile" fld="8" baseField="0" baseItem="0"/>
  </dataFields>
  <chartFormats count="6">
    <chartFormat chart="3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1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5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20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7DA0B6-EE88-4A67-BAA8-26141F3C2667}" name="TablaDinámica20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B586:E700" firstHeaderRow="0" firstDataRow="1" firstDataCol="1" rowPageCount="1" colPageCount="1"/>
  <pivotFields count="10">
    <pivotField axis="axisRow" showAll="0">
      <items count="1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133"/>
        <item x="55"/>
        <item x="51"/>
        <item x="52"/>
        <item x="53"/>
        <item x="54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t="default"/>
      </items>
    </pivotField>
    <pivotField showAll="0"/>
    <pivotField axis="axisPage" multipleItemSelectionAllowed="1" showAll="0">
      <items count="6">
        <item h="1" x="1"/>
        <item h="1" x="2"/>
        <item h="1" x="3"/>
        <item x="0"/>
        <item h="1" x="4"/>
        <item t="default"/>
      </items>
    </pivotField>
    <pivotField showAll="0"/>
    <pivotField dataField="1" showAll="0"/>
    <pivotField dataField="1" showAll="0"/>
    <pivotField dataField="1" showAll="0"/>
    <pivotField showAll="0"/>
    <pivotField showAll="0"/>
    <pivotField showAll="0"/>
  </pivotFields>
  <rowFields count="1">
    <field x="0"/>
  </rowFields>
  <rowItems count="1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>
      <x v="21"/>
    </i>
    <i>
      <x v="22"/>
    </i>
    <i>
      <x v="23"/>
    </i>
    <i>
      <x v="24"/>
    </i>
    <i>
      <x v="25"/>
    </i>
    <i>
      <x v="27"/>
    </i>
    <i>
      <x v="28"/>
    </i>
    <i>
      <x v="29"/>
    </i>
    <i>
      <x v="30"/>
    </i>
    <i>
      <x v="31"/>
    </i>
    <i>
      <x v="33"/>
    </i>
    <i>
      <x v="34"/>
    </i>
    <i>
      <x v="36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2"/>
    </i>
    <i>
      <x v="53"/>
    </i>
    <i>
      <x v="54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6"/>
    </i>
    <i>
      <x v="67"/>
    </i>
    <i>
      <x v="68"/>
    </i>
    <i>
      <x v="69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9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1"/>
    </i>
    <i>
      <x v="112"/>
    </i>
    <i>
      <x v="113"/>
    </i>
    <i>
      <x v="114"/>
    </i>
    <i>
      <x v="115"/>
    </i>
    <i>
      <x v="117"/>
    </i>
    <i>
      <x v="120"/>
    </i>
    <i>
      <x v="122"/>
    </i>
    <i>
      <x v="123"/>
    </i>
    <i>
      <x v="124"/>
    </i>
    <i>
      <x v="125"/>
    </i>
    <i>
      <x v="127"/>
    </i>
    <i>
      <x v="128"/>
    </i>
    <i>
      <x v="129"/>
    </i>
    <i>
      <x v="130"/>
    </i>
    <i>
      <x v="131"/>
    </i>
    <i>
      <x v="13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2" hier="-1"/>
  </pageFields>
  <dataFields count="3">
    <dataField name="Suma de P Bien " fld="4" baseField="0" baseItem="0"/>
    <dataField name="Suma de P Mal " fld="5" baseField="0" baseItem="0"/>
    <dataField name="Suma de P Sin 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EE94145-1C13-4FEC-B4C8-B408A42A4B93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B4:E138" firstHeaderRow="0" firstDataRow="1" firstDataCol="1" rowPageCount="1" colPageCount="1"/>
  <pivotFields count="10">
    <pivotField axis="axisRow" showAll="0">
      <items count="1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133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t="default"/>
      </items>
    </pivotField>
    <pivotField showAll="0"/>
    <pivotField axis="axisPage" multipleItemSelectionAllowed="1" showAll="0">
      <items count="6">
        <item x="1"/>
        <item h="1" x="2"/>
        <item x="3"/>
        <item h="1" x="0"/>
        <item h="1" x="4"/>
        <item t="default"/>
      </items>
    </pivotField>
    <pivotField showAll="0"/>
    <pivotField dataField="1" showAll="0"/>
    <pivotField dataField="1" showAll="0"/>
    <pivotField dataField="1" showAll="0"/>
    <pivotField showAll="0"/>
    <pivotField showAll="0"/>
    <pivotField showAll="0"/>
  </pivotFields>
  <rowFields count="1">
    <field x="0"/>
  </rowFields>
  <rowItems count="1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2" hier="-1"/>
  </pageFields>
  <dataFields count="3">
    <dataField name="Suma de P Bien " fld="4" baseField="0" baseItem="0"/>
    <dataField name="Suma de P Mal " fld="5" baseField="0" baseItem="0"/>
    <dataField name="Suma de P Sin 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FC5162C-B65C-408B-AD20-E28450E433C8}" name="TablaDiná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B302:E423" firstHeaderRow="0" firstDataRow="1" firstDataCol="1" rowPageCount="1" colPageCount="1"/>
  <pivotFields count="10">
    <pivotField axis="axisRow" showAll="0">
      <items count="1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133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t="default"/>
      </items>
    </pivotField>
    <pivotField showAll="0"/>
    <pivotField axis="axisPage" multipleItemSelectionAllowed="1" showAll="0">
      <items count="6">
        <item h="1" x="1"/>
        <item x="2"/>
        <item h="1" x="3"/>
        <item h="1" x="0"/>
        <item h="1" x="4"/>
        <item t="default"/>
      </items>
    </pivotField>
    <pivotField showAll="0"/>
    <pivotField dataField="1" showAll="0"/>
    <pivotField dataField="1" showAll="0"/>
    <pivotField dataField="1" showAll="0"/>
    <pivotField showAll="0"/>
    <pivotField showAll="0"/>
    <pivotField showAll="0"/>
  </pivotFields>
  <rowFields count="1">
    <field x="0"/>
  </rowFields>
  <rowItems count="1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>
      <x v="26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9"/>
    </i>
    <i>
      <x v="40"/>
    </i>
    <i>
      <x v="41"/>
    </i>
    <i>
      <x v="42"/>
    </i>
    <i>
      <x v="44"/>
    </i>
    <i>
      <x v="45"/>
    </i>
    <i>
      <x v="46"/>
    </i>
    <i>
      <x v="47"/>
    </i>
    <i>
      <x v="48"/>
    </i>
    <i>
      <x v="49"/>
    </i>
    <i>
      <x v="51"/>
    </i>
    <i>
      <x v="52"/>
    </i>
    <i>
      <x v="53"/>
    </i>
    <i>
      <x v="54"/>
    </i>
    <i>
      <x v="55"/>
    </i>
    <i>
      <x v="57"/>
    </i>
    <i>
      <x v="58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1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1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1"/>
    </i>
    <i>
      <x v="132"/>
    </i>
    <i>
      <x v="13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2" hier="-1"/>
  </pageFields>
  <dataFields count="3">
    <dataField name="Suma de P Bien " fld="4" baseField="0" baseItem="0"/>
    <dataField name="Suma de P Mal " fld="5" baseField="0" baseItem="0"/>
    <dataField name="Suma de P Sin 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7C0AEDA-8988-4CBE-B450-3EAEBAC9E96E}" name="TablaDinámica3" cacheId="2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7" indent="0" compact="0" compactData="0" multipleFieldFilters="0" chartFormat="5">
  <location ref="A4:C24" firstHeaderRow="0" firstDataRow="1" firstDataCol="1" rowPageCount="1" colPageCount="1"/>
  <pivotFields count="22">
    <pivotField axis="axisRow" compact="0" numFmtId="165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5">
        <item x="1"/>
        <item x="2"/>
        <item x="3"/>
        <item x="0"/>
        <item x="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9" outline="0" showAll="0" defaultSubtotal="0"/>
    <pivotField compact="0" numFmtId="164" outline="0" showAll="0" defaultSubtotal="0"/>
    <pivotField compact="0" outline="0" showAll="0" defaultSubtotal="0"/>
    <pivotField compact="0" outline="0" showAll="0" defaultSubtotal="0"/>
    <pivotField compact="0" numFmtId="166" outline="0" subtotalTop="0" showAll="0" defaultSubtotal="0"/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compact="0" outline="0" subtotalTop="0" dragToRow="0" dragToCol="0" dragToPage="0" showAll="0" defaultSubtotal="0"/>
  </pivotFields>
  <rowFields count="1">
    <field x="0"/>
  </rowFields>
  <rowItems count="2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-2"/>
  </colFields>
  <colItems count="2">
    <i>
      <x/>
    </i>
    <i i="1">
      <x v="1"/>
    </i>
  </colItems>
  <pageFields count="1">
    <pageField fld="5" hier="-1"/>
  </pageFields>
  <dataFields count="2">
    <dataField name="Porcentaje Sin tapabocas." fld="19" baseField="0" baseItem="1"/>
    <dataField name="Porcentaje buen uso tapabocas." fld="20" baseField="0" baseItem="1"/>
  </dataFields>
  <formats count="2">
    <format dxfId="89">
      <pivotArea outline="0" collapsedLevelsAreSubtotals="1" fieldPosition="0"/>
    </format>
    <format dxfId="8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51137E-5674-4175-A16D-66A68C90DB4D}" name="TablaDinámica3" cacheId="2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7" indent="0" compact="0" compactData="0" multipleFieldFilters="0" chartFormat="17">
  <location ref="A4:C24" firstHeaderRow="0" firstDataRow="1" firstDataCol="1" rowPageCount="1" colPageCount="1"/>
  <pivotFields count="22">
    <pivotField axis="axisRow" compact="0" numFmtId="165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5">
        <item h="1" x="1"/>
        <item x="2"/>
        <item h="1" x="3"/>
        <item h="1" x="0"/>
        <item h="1" x="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9" outline="0" showAll="0" defaultSubtotal="0"/>
    <pivotField compact="0" numFmtId="164" outline="0" showAll="0" defaultSubtotal="0"/>
    <pivotField compact="0" outline="0" showAll="0" defaultSubtotal="0"/>
    <pivotField compact="0" outline="0" showAll="0" defaultSubtotal="0"/>
    <pivotField compact="0" numFmtId="166" outline="0" subtotalTop="0" showAll="0" defaultSubtotal="0"/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compact="0" outline="0" subtotalTop="0" dragToRow="0" dragToCol="0" dragToPage="0" showAll="0" defaultSubtotal="0"/>
  </pivotFields>
  <rowFields count="1">
    <field x="0"/>
  </rowFields>
  <rowItems count="2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-2"/>
  </colFields>
  <colItems count="2">
    <i>
      <x/>
    </i>
    <i i="1">
      <x v="1"/>
    </i>
  </colItems>
  <pageFields count="1">
    <pageField fld="5" hier="-1"/>
  </pageFields>
  <dataFields count="2">
    <dataField name="Porcentaje Sin tapabocas." fld="19" baseField="0" baseItem="1"/>
    <dataField name="Porcentaje buen uso tapabocas." fld="20" baseField="0" baseItem="1"/>
  </dataFields>
  <formats count="2">
    <format dxfId="87">
      <pivotArea outline="0" collapsedLevelsAreSubtotals="1" fieldPosition="0"/>
    </format>
    <format dxfId="8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1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9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1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3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2CFABA4-7BAC-4219-84E7-D187485CB220}" name="TablaDinámica3" cacheId="2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7" indent="0" compact="0" compactData="0" multipleFieldFilters="0" chartFormat="13">
  <location ref="A4:C24" firstHeaderRow="0" firstDataRow="1" firstDataCol="1" rowPageCount="1" colPageCount="1"/>
  <pivotFields count="22">
    <pivotField axis="axisRow" compact="0" numFmtId="165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5">
        <item x="1"/>
        <item h="1" x="2"/>
        <item h="1" x="3"/>
        <item h="1" x="0"/>
        <item h="1" x="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9" outline="0" showAll="0" defaultSubtotal="0"/>
    <pivotField compact="0" numFmtId="164" outline="0" showAll="0" defaultSubtotal="0"/>
    <pivotField compact="0" outline="0" showAll="0" defaultSubtotal="0"/>
    <pivotField compact="0" outline="0" showAll="0" defaultSubtotal="0"/>
    <pivotField compact="0" numFmtId="166" outline="0" subtotalTop="0" showAll="0" defaultSubtotal="0"/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compact="0" outline="0" subtotalTop="0" dragToRow="0" dragToCol="0" dragToPage="0" showAll="0" defaultSubtotal="0"/>
  </pivotFields>
  <rowFields count="1">
    <field x="0"/>
  </rowFields>
  <rowItems count="2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-2"/>
  </colFields>
  <colItems count="2">
    <i>
      <x/>
    </i>
    <i i="1">
      <x v="1"/>
    </i>
  </colItems>
  <pageFields count="1">
    <pageField fld="5" hier="-1"/>
  </pageFields>
  <dataFields count="2">
    <dataField name="Porcentaje Sin tapabocas." fld="19" baseField="0" baseItem="1"/>
    <dataField name="Porcentaje buen uso tapabocas." fld="20" baseField="0" baseItem="1"/>
  </dataFields>
  <formats count="2">
    <format dxfId="85">
      <pivotArea outline="0" collapsedLevelsAreSubtotals="1" fieldPosition="0"/>
    </format>
    <format dxfId="8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10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9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799DD49-3CE4-4AA2-BD7B-0AC637B11B53}" name="TablaDinámica3" cacheId="2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7" indent="0" compact="0" compactData="0" multipleFieldFilters="0" chartFormat="9">
  <location ref="A4:C24" firstHeaderRow="0" firstDataRow="1" firstDataCol="1" rowPageCount="1" colPageCount="1"/>
  <pivotFields count="22">
    <pivotField axis="axisRow" compact="0" numFmtId="165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5">
        <item h="1" x="1"/>
        <item h="1" x="2"/>
        <item h="1" x="3"/>
        <item x="0"/>
        <item h="1" x="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9" outline="0" showAll="0" defaultSubtotal="0"/>
    <pivotField compact="0" numFmtId="164" outline="0" showAll="0" defaultSubtotal="0"/>
    <pivotField compact="0" outline="0" showAll="0" defaultSubtotal="0"/>
    <pivotField compact="0" outline="0" showAll="0" defaultSubtotal="0"/>
    <pivotField compact="0" numFmtId="166" outline="0" subtotalTop="0" showAll="0" defaultSubtotal="0"/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compact="0" outline="0" subtotalTop="0" dragToRow="0" dragToCol="0" dragToPage="0" showAll="0" defaultSubtotal="0"/>
  </pivotFields>
  <rowFields count="1">
    <field x="0"/>
  </rowFields>
  <rowItems count="2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-2"/>
  </colFields>
  <colItems count="2">
    <i>
      <x/>
    </i>
    <i i="1">
      <x v="1"/>
    </i>
  </colItems>
  <pageFields count="1">
    <pageField fld="5" hier="-1"/>
  </pageFields>
  <dataFields count="2">
    <dataField name="Porcentaje Sin tapabocas." fld="19" baseField="0" baseItem="1"/>
    <dataField name="Porcentaje buen uso tapabocas." fld="20" baseField="0" baseItem="1"/>
  </dataFields>
  <formats count="2">
    <format dxfId="83">
      <pivotArea outline="0" collapsedLevelsAreSubtotals="1" fieldPosition="0"/>
    </format>
    <format dxfId="8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4C4EA35-5F15-4A27-934C-EDFCE4A19818}" name="Tabla2" displayName="Tabla2" ref="A1:S1074" totalsRowCount="1" headerRowDxfId="79" tableBorderDxfId="78">
  <autoFilter ref="A1:S1073" xr:uid="{24C4EA35-5F15-4A27-934C-EDFCE4A19818}"/>
  <tableColumns count="19">
    <tableColumn id="1" xr3:uid="{EA36582E-21E9-42E7-B89F-5D28BA6BC64A}" name="Fecha de recolección" dataDxfId="77" totalsRowDxfId="76">
      <calculatedColumnFormula>DATE(MID(B2,1,4),MID(B2,6,2),MID(B2,9,11))</calculatedColumnFormula>
    </tableColumn>
    <tableColumn id="2" xr3:uid="{DF0D0A15-95F3-4234-9DEA-9B41F95A6B7F}" name="Fecha de recolección2" dataDxfId="75" totalsRowDxfId="74"/>
    <tableColumn id="3" xr3:uid="{D098A0C4-F87E-46F2-833E-1BBB64D3C1B9}" name="Nombre del recolector de la información" dataDxfId="73" totalsRowDxfId="72"/>
    <tableColumn id="4" xr3:uid="{808578C3-2A87-431D-AB16-B6E9D726C007}" name="Localidad donde se desarrolla el conteo" dataDxfId="71" totalsRowDxfId="70"/>
    <tableColumn id="5" xr3:uid="{433FB7F8-A1DD-4212-A64F-0F0C9E2DD2BA}" name="Nombre del barrio" dataDxfId="69" totalsRowDxfId="68"/>
    <tableColumn id="6" xr3:uid="{35741FDC-FE1D-45A7-B7CF-28ACA241FB71}" name="Lugar de recolección " dataDxfId="67" totalsRowDxfId="66"/>
    <tableColumn id="7" xr3:uid="{39D8D536-EFA9-431C-A63A-913F8A6EAF62}" name="Tapabocas bien puesto " dataDxfId="65" totalsRowDxfId="64"/>
    <tableColumn id="8" xr3:uid="{40396080-8537-47BF-B203-933E72F5DC05}" name="Tapabocas mal puesto" dataDxfId="63" totalsRowDxfId="62"/>
    <tableColumn id="9" xr3:uid="{98A50D89-81B3-42B3-997D-83F31FA02AD6}" name="Sin tapabocas" dataDxfId="61" totalsRowDxfId="60"/>
    <tableColumn id="10" xr3:uid="{37684A40-3950-4503-BFDF-389C6C24193E}" name="Vendedor tapabocas bien puesto " dataDxfId="59" totalsRowDxfId="58"/>
    <tableColumn id="11" xr3:uid="{6CD7DD5B-81D8-41B6-BE4C-4A1AE759BC23}" name="Vendedor tapabocas mal puesto " dataDxfId="57" totalsRowDxfId="56"/>
    <tableColumn id="12" xr3:uid="{BEBD7E1F-3379-4F53-B384-0643A01CE10F}" name="Vendedor sin tapabocas " dataDxfId="55" totalsRowDxfId="54"/>
    <tableColumn id="13" xr3:uid="{B98C59FE-08DB-492C-9743-9A19FA3D27D3}" name="Total" totalsRowFunction="sum" totalsRowDxfId="53">
      <calculatedColumnFormula>G2+H2+I2</calculatedColumnFormula>
    </tableColumn>
    <tableColumn id="14" xr3:uid="{F58103B1-F74C-4EE9-96CD-28F9F13F51A9}" name="Total vendedor" totalsRowFunction="sum" dataDxfId="52" totalsRowDxfId="51">
      <calculatedColumnFormula>Tabla2[[#This Row],[Vendedor tapabocas bien puesto ]]+Tabla2[[#This Row],[Vendedor tapabocas mal puesto ]]+Tabla2[[#This Row],[Vendedor sin tapabocas ]]</calculatedColumnFormula>
    </tableColumn>
    <tableColumn id="15" xr3:uid="{F135CA53-06D2-453C-B50A-1AF4C79115DE}" name="Porcentaje tapabocas bien puesto" dataDxfId="50" totalsRowDxfId="49" dataCellStyle="Porcentaje">
      <calculatedColumnFormula>IFERROR(Tabla2[[#This Row],[Tapabocas bien puesto ]]/Tabla2[[#This Row],[Total]],0)</calculatedColumnFormula>
    </tableColumn>
    <tableColumn id="16" xr3:uid="{712F45B6-E43D-472A-9D28-02791A9C62B8}" name="Porcentaje sin tapabocas" dataDxfId="48" totalsRowDxfId="47">
      <calculatedColumnFormula>IFERROR(Tabla2[[#This Row],[Sin tapabocas]]/Tabla2[[#This Row],[Total]],0)</calculatedColumnFormula>
    </tableColumn>
    <tableColumn id="17" xr3:uid="{2189E806-B43C-42F1-8B25-65BFD9554205}" name="Porcentaje vendedro tapabocas mal puesto" dataDxfId="46" totalsRowDxfId="45">
      <calculatedColumnFormula>IFERROR(Tabla2[[#This Row],[Vendedor tapabocas bien puesto ]]/Tabla2[[#This Row],[Total vendedor]],0)</calculatedColumnFormula>
    </tableColumn>
    <tableColumn id="18" xr3:uid="{95685C94-2F08-401E-8115-1C3EF79BBD56}" name="Porcentaje vendedor sin tapaboca" dataDxfId="44" totalsRowDxfId="43">
      <calculatedColumnFormula>IFERROR(Tabla2[[#This Row],[Vendedor sin tapabocas ]]/Tabla2[[#This Row],[Total vendedor]],0)</calculatedColumnFormula>
    </tableColumn>
    <tableColumn id="19" xr3:uid="{A36DCB91-AFDB-40AC-9AA8-EC4DF0E28C8C}" name="semana" dataDxfId="42" totalsRowDxfId="41" dataCellStyle="Millares">
      <calculatedColumnFormula>WEEKNUM(Tabla2[[#This Row],[Fecha de recolección2]])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90D9CEE-7CC9-4463-9960-E40EE36CCE37}" name="Tabla1" displayName="Tabla1" ref="A1:S40" totalsRowShown="0" headerRowDxfId="39" dataDxfId="38" headerRowCellStyle="Porcentaje" dataCellStyle="Porcentaje">
  <autoFilter ref="A1:S40" xr:uid="{59F062CD-07CC-48EB-9979-979A18377090}"/>
  <tableColumns count="19">
    <tableColumn id="1" xr3:uid="{840CE9C0-561B-4C6C-8846-F338B25CF1FC}" name="Fecha de recolección2_Min"/>
    <tableColumn id="2" xr3:uid="{D260CD83-8B21-4B08-A915-97C948F6266B}" name="Porcentaje tapabocas bien puesto_Mean" dataDxfId="37" dataCellStyle="Porcentaje"/>
    <tableColumn id="3" xr3:uid="{E9104E54-F3E4-44CD-A4B2-02D0FA5B51B9}" name="Porcentaje tapabocas bien puesto_Median" dataDxfId="36" dataCellStyle="Porcentaje"/>
    <tableColumn id="4" xr3:uid="{43FDD346-0A15-4DB6-946F-1DBF6649C022}" name="Porcentaje tapabocas bien puesto_FirstQuartile" dataDxfId="35" dataCellStyle="Porcentaje"/>
    <tableColumn id="5" xr3:uid="{733C572B-1D3D-49C4-9D45-C8F1EECE617C}" name="Porcentaje tapabocas bien puesto_ThirdQuartile" dataDxfId="34" dataCellStyle="Porcentaje"/>
    <tableColumn id="6" xr3:uid="{5F3BCA3C-417E-41EB-A767-BECB5FAB76F6}" name="Porcentaje sin tapabocas_Mean" dataDxfId="33" dataCellStyle="Porcentaje"/>
    <tableColumn id="7" xr3:uid="{48BD09FA-5742-4EB9-9545-22AA8B4230B3}" name="Porcentaje sin tapabocas_Median" dataDxfId="32" dataCellStyle="Porcentaje"/>
    <tableColumn id="8" xr3:uid="{08A52C53-AEAA-4718-9278-597DB9EC4E85}" name="Porcentaje sin tapabocas_FirstQuartile" dataDxfId="31" dataCellStyle="Porcentaje"/>
    <tableColumn id="9" xr3:uid="{6BC759EA-E51B-4EEF-9985-73E17178DCAA}" name="Porcentaje sin tapabocas_ThirdQuartile" dataDxfId="30" dataCellStyle="Porcentaje"/>
    <tableColumn id="10" xr3:uid="{2E8A1A9D-1239-462E-9297-ADDA2C438633}" name="Porcentaje vendedro tapabocas mal puesto_Mean" dataDxfId="29" dataCellStyle="Porcentaje"/>
    <tableColumn id="11" xr3:uid="{C6EDB8E9-6A8C-412D-AE2E-C5180320CAF1}" name="Porcentaje vendedro tapabocas mal puesto_Median" dataDxfId="28" dataCellStyle="Porcentaje"/>
    <tableColumn id="12" xr3:uid="{78F1A62C-8ED8-4CF5-A92A-C63758E3E265}" name="Porcentaje vendedro tapabocas mal puesto_FirstQuartile" dataDxfId="27" dataCellStyle="Porcentaje"/>
    <tableColumn id="13" xr3:uid="{E9969EC3-CC9F-489E-9E41-FD31C0C353E4}" name="Porcentaje vendedro tapabocas mal puesto_ThirdQuartile" dataDxfId="26" dataCellStyle="Porcentaje"/>
    <tableColumn id="14" xr3:uid="{D1EAE475-6CE9-47AD-8246-58F3082B967C}" name="Porcentaje vendedor sin tapaboca_Mean" dataDxfId="25" dataCellStyle="Porcentaje"/>
    <tableColumn id="15" xr3:uid="{FE0F2B22-4B6A-4C48-B6DB-65B4EB2BDAD7}" name="Porcentaje vendedor sin tapaboca_Median" dataDxfId="24" dataCellStyle="Porcentaje"/>
    <tableColumn id="16" xr3:uid="{888FB687-067A-4E31-972D-EF0BC1982DA3}" name="Porcentaje vendedor sin tapaboca_FirstQuartile" dataDxfId="23" dataCellStyle="Porcentaje"/>
    <tableColumn id="17" xr3:uid="{AB3DCDB6-3395-4D90-8E05-A047C5C0D86A}" name="Porcentaje vendedor sin tapaboca_ThirdQuartile" dataDxfId="22" dataCellStyle="Porcentaje"/>
    <tableColumn id="18" xr3:uid="{2A5396CE-3E6E-449D-AAB7-969A898335DB}" name="semana" dataDxfId="21"/>
    <tableColumn id="19" xr3:uid="{D5DA07DE-E0AC-47ED-B4F0-6D77A7CB4266}" name="Record_Count" dataDxfId="20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0159AF7-13C5-481E-B904-E12CC6D11EE1}" name="Tabla14" displayName="Tabla14" ref="A1:T132" totalsRowShown="0" headerRowDxfId="19" dataDxfId="18" headerRowCellStyle="Porcentaje" dataCellStyle="Porcentaje">
  <autoFilter ref="A1:T132" xr:uid="{31656811-0CB7-4A4F-B5D6-C1E98152BBDA}"/>
  <tableColumns count="20">
    <tableColumn id="1" xr3:uid="{E8BFC3BA-8DAC-4613-B86E-B9A4C22E7BBC}" name="Fecha de recolección2_Min"/>
    <tableColumn id="2" xr3:uid="{30E380B1-9639-40EA-8076-28AC92F9C7E2}" name="Lugar de recolección"/>
    <tableColumn id="3" xr3:uid="{154A30D0-8E7A-4727-A828-9C496EC94AE9}" name="Porcentaje tapabocas bien puesto_Mean" dataDxfId="17" dataCellStyle="Porcentaje"/>
    <tableColumn id="4" xr3:uid="{D93CCEE0-D474-4A91-8565-01EB6FA5FF27}" name="Porcentaje tapabocas bien puesto_Median" dataDxfId="16" dataCellStyle="Porcentaje"/>
    <tableColumn id="5" xr3:uid="{1CEACFE4-51A8-4E0A-9722-B2C61E59A7E5}" name="Porcentaje tapabocas bien puesto_FirstQuartile" dataDxfId="15" dataCellStyle="Porcentaje"/>
    <tableColumn id="6" xr3:uid="{BB7360C9-B880-4318-82BC-05548B90C4C2}" name="Porcentaje tapabocas bien puesto_ThirdQuartile" dataDxfId="14" dataCellStyle="Porcentaje"/>
    <tableColumn id="7" xr3:uid="{0029DDEE-149A-4E4F-A866-EA9080F8C440}" name="Porcentaje sin tapabocas_Mean" dataDxfId="13" dataCellStyle="Porcentaje"/>
    <tableColumn id="8" xr3:uid="{8A89300D-0DD9-4E80-ADA0-2B9A23018DC5}" name="Porcentaje sin tapabocas_Median" dataDxfId="12" dataCellStyle="Porcentaje"/>
    <tableColumn id="9" xr3:uid="{F457E2DB-9498-471F-B67D-F1282BE7DCB9}" name="Porcentaje sin tapabocas_FirstQuartile" dataDxfId="11" dataCellStyle="Porcentaje"/>
    <tableColumn id="10" xr3:uid="{86B2638B-F359-456E-A09B-CB97C1402467}" name="Porcentaje sin tapabocas_ThirdQuartile" dataDxfId="10" dataCellStyle="Porcentaje"/>
    <tableColumn id="11" xr3:uid="{7F87FAEF-9A07-4DFC-A55D-1B31E3D1BD6D}" name="Porcentaje vendedro tapabocas mal puesto_Mean" dataDxfId="9" dataCellStyle="Porcentaje"/>
    <tableColumn id="12" xr3:uid="{6E220FA6-37C9-4289-BAF9-591548DE5E5C}" name="Porcentaje vendedro tapabocas mal puesto_Median" dataDxfId="8" dataCellStyle="Porcentaje"/>
    <tableColumn id="13" xr3:uid="{CA6E81BF-8FC1-4F71-821C-99867A0AEABD}" name="Porcentaje vendedro tapabocas mal puesto_FirstQuartile" dataDxfId="7" dataCellStyle="Porcentaje"/>
    <tableColumn id="14" xr3:uid="{5375A70C-4BFB-401A-A53C-9C68428ABE6E}" name="Porcentaje vendedro tapabocas mal puesto_ThirdQuartile" dataDxfId="6" dataCellStyle="Porcentaje"/>
    <tableColumn id="15" xr3:uid="{0B6E4CF4-F33A-4ED7-97CC-6CD329EFAFC1}" name="Porcentaje vendedor sin tapaboca_Mean" dataDxfId="5" dataCellStyle="Porcentaje"/>
    <tableColumn id="16" xr3:uid="{7D0DCC3F-5A46-4A4B-B9DA-F2F7C158ADE6}" name="Porcentaje vendedor sin tapaboca_Median" dataDxfId="4" dataCellStyle="Porcentaje"/>
    <tableColumn id="17" xr3:uid="{53D4E187-2285-4FC6-BAEF-922618B08710}" name="Porcentaje vendedor sin tapaboca_FirstQuartile" dataDxfId="3" dataCellStyle="Porcentaje"/>
    <tableColumn id="18" xr3:uid="{F137D9A5-CF42-495B-9A7A-5A1C70868395}" name="Porcentaje vendedor sin tapaboca_ThirdQuartile" dataDxfId="2" dataCellStyle="Porcentaje"/>
    <tableColumn id="19" xr3:uid="{F374D88A-CE81-4FE0-A4A7-FF8DB36E2246}" name="semana" dataDxfId="1"/>
    <tableColumn id="20" xr3:uid="{70433EC7-2DCB-4C47-8491-F6982732C72A}" name="Record_Count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ivotTable" Target="../pivotTables/pivotTable13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ivotTable" Target="../pivotTables/pivotTable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ivotTable" Target="../pivotTables/pivotTable15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ivotTable" Target="../pivotTables/pivotTable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ivotTable" Target="../pivotTables/pivotTable17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ivotTable" Target="../pivotTables/pivotTable18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ivotTable" Target="../pivotTables/pivotTable19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ivotTable" Target="../pivotTables/pivotTable20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4.bin"/><Relationship Id="rId4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32A9C-72E9-42A5-BE44-7AD0EF59D4AB}">
  <dimension ref="B2:I18"/>
  <sheetViews>
    <sheetView zoomScaleNormal="100" workbookViewId="0">
      <selection activeCell="F1139" sqref="F1139"/>
    </sheetView>
  </sheetViews>
  <sheetFormatPr baseColWidth="10" defaultRowHeight="15" x14ac:dyDescent="0.25"/>
  <cols>
    <col min="1" max="1" width="11.42578125" style="65"/>
    <col min="2" max="2" width="36.140625" style="65" bestFit="1" customWidth="1"/>
    <col min="3" max="3" width="14.5703125" style="65" bestFit="1" customWidth="1"/>
    <col min="4" max="4" width="14.140625" style="65" bestFit="1" customWidth="1"/>
    <col min="5" max="5" width="13.42578125" style="65" bestFit="1" customWidth="1"/>
    <col min="6" max="6" width="13.28515625" style="65" bestFit="1" customWidth="1"/>
    <col min="7" max="8" width="13.7109375" style="65" customWidth="1"/>
    <col min="9" max="9" width="13.7109375" style="65" bestFit="1" customWidth="1"/>
    <col min="10" max="10" width="66.28515625" style="65" customWidth="1"/>
    <col min="11" max="11" width="15.7109375" style="65" bestFit="1" customWidth="1"/>
    <col min="12" max="13" width="11.42578125" style="65"/>
    <col min="14" max="14" width="14.7109375" style="65" customWidth="1"/>
    <col min="15" max="16384" width="11.42578125" style="65"/>
  </cols>
  <sheetData>
    <row r="2" spans="2:9" x14ac:dyDescent="0.25">
      <c r="B2" s="3" t="s">
        <v>423</v>
      </c>
      <c r="C2" s="65" t="s">
        <v>471</v>
      </c>
      <c r="D2" s="65" t="s">
        <v>470</v>
      </c>
      <c r="E2" s="65" t="s">
        <v>469</v>
      </c>
      <c r="F2" s="70"/>
      <c r="I2" s="65" t="s">
        <v>468</v>
      </c>
    </row>
    <row r="3" spans="2:9" x14ac:dyDescent="0.25">
      <c r="B3" s="47" t="s">
        <v>10</v>
      </c>
      <c r="C3" s="65">
        <v>9742</v>
      </c>
      <c r="D3" s="65">
        <v>12658</v>
      </c>
      <c r="E3" s="65">
        <v>2537</v>
      </c>
      <c r="I3" s="65" t="s">
        <v>467</v>
      </c>
    </row>
    <row r="4" spans="2:9" x14ac:dyDescent="0.25">
      <c r="B4" s="47" t="s">
        <v>11</v>
      </c>
      <c r="C4" s="65">
        <v>3721</v>
      </c>
      <c r="D4" s="65">
        <v>4580</v>
      </c>
      <c r="E4" s="65">
        <v>625</v>
      </c>
      <c r="H4" s="70"/>
    </row>
    <row r="5" spans="2:9" x14ac:dyDescent="0.25">
      <c r="B5" s="47" t="s">
        <v>25</v>
      </c>
      <c r="C5" s="65">
        <v>772</v>
      </c>
      <c r="D5" s="65">
        <v>760</v>
      </c>
      <c r="E5" s="65">
        <v>125</v>
      </c>
      <c r="H5" s="70"/>
    </row>
    <row r="6" spans="2:9" x14ac:dyDescent="0.25">
      <c r="B6" s="47" t="s">
        <v>9</v>
      </c>
      <c r="C6" s="65">
        <v>3369</v>
      </c>
      <c r="D6" s="65">
        <v>5580</v>
      </c>
      <c r="E6" s="65">
        <v>1011</v>
      </c>
    </row>
    <row r="7" spans="2:9" x14ac:dyDescent="0.25">
      <c r="B7" s="47" t="s">
        <v>466</v>
      </c>
    </row>
    <row r="8" spans="2:9" x14ac:dyDescent="0.25">
      <c r="B8" s="47" t="s">
        <v>465</v>
      </c>
      <c r="C8" s="65">
        <v>17604</v>
      </c>
      <c r="D8" s="65">
        <v>23578</v>
      </c>
      <c r="E8" s="65">
        <v>4298</v>
      </c>
    </row>
    <row r="16" spans="2:9" x14ac:dyDescent="0.25">
      <c r="B16" s="47" t="s">
        <v>10</v>
      </c>
      <c r="C16" s="65">
        <v>10514</v>
      </c>
      <c r="D16" s="65">
        <v>13418</v>
      </c>
      <c r="E16" s="65">
        <v>2662</v>
      </c>
    </row>
    <row r="17" spans="2:5" x14ac:dyDescent="0.25">
      <c r="B17" s="47" t="s">
        <v>11</v>
      </c>
      <c r="C17" s="65">
        <v>3721</v>
      </c>
      <c r="D17" s="65">
        <v>4580</v>
      </c>
      <c r="E17" s="65">
        <v>625</v>
      </c>
    </row>
    <row r="18" spans="2:5" x14ac:dyDescent="0.25">
      <c r="B18" s="47" t="s">
        <v>9</v>
      </c>
      <c r="C18" s="65">
        <v>3369</v>
      </c>
      <c r="D18" s="65">
        <v>5580</v>
      </c>
      <c r="E18" s="65">
        <v>1011</v>
      </c>
    </row>
  </sheetData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5C4D5-3D76-4C7E-90D1-BE5F6DA2D90E}">
  <dimension ref="A1:H80"/>
  <sheetViews>
    <sheetView topLeftCell="C1" workbookViewId="0">
      <selection activeCell="L16" sqref="L16"/>
    </sheetView>
  </sheetViews>
  <sheetFormatPr baseColWidth="10" defaultRowHeight="15" x14ac:dyDescent="0.25"/>
  <cols>
    <col min="1" max="1" width="21.85546875" bestFit="1" customWidth="1"/>
    <col min="2" max="2" width="23" style="4" bestFit="1" customWidth="1"/>
    <col min="3" max="3" width="28.28515625" style="4" bestFit="1" customWidth="1"/>
    <col min="4" max="7" width="35.7109375" bestFit="1" customWidth="1"/>
  </cols>
  <sheetData>
    <row r="1" spans="1:8" x14ac:dyDescent="0.25">
      <c r="B1"/>
    </row>
    <row r="2" spans="1:8" x14ac:dyDescent="0.25">
      <c r="A2" s="3" t="s">
        <v>4</v>
      </c>
      <c r="B2" s="65" t="s">
        <v>9</v>
      </c>
    </row>
    <row r="3" spans="1:8" x14ac:dyDescent="0.25">
      <c r="B3"/>
      <c r="C3"/>
    </row>
    <row r="4" spans="1:8" x14ac:dyDescent="0.25">
      <c r="A4" s="3" t="s">
        <v>0</v>
      </c>
      <c r="B4" s="12" t="s">
        <v>360</v>
      </c>
      <c r="C4" s="12" t="s">
        <v>361</v>
      </c>
      <c r="H4" s="4"/>
    </row>
    <row r="5" spans="1:8" x14ac:dyDescent="0.25">
      <c r="A5" s="18" t="s">
        <v>348</v>
      </c>
      <c r="B5" s="12">
        <v>1.3333333333333334E-2</v>
      </c>
      <c r="C5" s="12">
        <v>0.85142857142857142</v>
      </c>
      <c r="H5" s="4"/>
    </row>
    <row r="6" spans="1:8" x14ac:dyDescent="0.25">
      <c r="A6" s="18" t="s">
        <v>349</v>
      </c>
      <c r="B6" s="12">
        <v>1.1576135351736421E-2</v>
      </c>
      <c r="C6" s="12">
        <v>0.8535173642030276</v>
      </c>
      <c r="H6" s="4"/>
    </row>
    <row r="7" spans="1:8" x14ac:dyDescent="0.25">
      <c r="A7" s="18" t="s">
        <v>350</v>
      </c>
      <c r="B7" s="12">
        <v>8.7890625E-3</v>
      </c>
      <c r="C7" s="12">
        <v>0.8271484375</v>
      </c>
      <c r="H7" s="4"/>
    </row>
    <row r="8" spans="1:8" x14ac:dyDescent="0.25">
      <c r="A8" s="18" t="s">
        <v>351</v>
      </c>
      <c r="B8" s="12">
        <v>8.7390761548064924E-3</v>
      </c>
      <c r="C8" s="12">
        <v>0.86360799001248445</v>
      </c>
      <c r="H8" s="4"/>
    </row>
    <row r="9" spans="1:8" x14ac:dyDescent="0.25">
      <c r="A9" s="18" t="s">
        <v>352</v>
      </c>
      <c r="B9" s="12">
        <v>6.4377682403433476E-3</v>
      </c>
      <c r="C9" s="12">
        <v>0.85300429184549353</v>
      </c>
      <c r="H9" s="4"/>
    </row>
    <row r="10" spans="1:8" x14ac:dyDescent="0.25">
      <c r="A10" s="18" t="s">
        <v>353</v>
      </c>
      <c r="B10" s="12">
        <v>1.0482180293501049E-2</v>
      </c>
      <c r="C10" s="12">
        <v>0.84905660377358494</v>
      </c>
      <c r="H10" s="4"/>
    </row>
    <row r="11" spans="1:8" x14ac:dyDescent="0.25">
      <c r="A11" s="18" t="s">
        <v>354</v>
      </c>
      <c r="B11" s="12">
        <v>1.895306859205776E-2</v>
      </c>
      <c r="C11" s="12">
        <v>0.85649819494584833</v>
      </c>
      <c r="H11" s="4"/>
    </row>
    <row r="12" spans="1:8" x14ac:dyDescent="0.25">
      <c r="A12" s="18" t="s">
        <v>355</v>
      </c>
      <c r="B12" s="12">
        <v>2.4737945492662474E-2</v>
      </c>
      <c r="C12" s="12">
        <v>0.80419287211740043</v>
      </c>
      <c r="H12" s="4"/>
    </row>
    <row r="13" spans="1:8" x14ac:dyDescent="0.25">
      <c r="A13" s="18" t="s">
        <v>356</v>
      </c>
      <c r="B13" s="12">
        <v>4.1067761806981518E-2</v>
      </c>
      <c r="C13" s="12">
        <v>0.76642710472279263</v>
      </c>
      <c r="H13" s="4"/>
    </row>
    <row r="14" spans="1:8" x14ac:dyDescent="0.25">
      <c r="A14" s="18" t="s">
        <v>357</v>
      </c>
      <c r="B14" s="12">
        <v>3.8224414303329221E-2</v>
      </c>
      <c r="C14" s="12">
        <v>0.73777229757501028</v>
      </c>
      <c r="H14" s="4"/>
    </row>
    <row r="15" spans="1:8" x14ac:dyDescent="0.25">
      <c r="A15" s="18" t="s">
        <v>358</v>
      </c>
      <c r="B15" s="12">
        <v>5.2631578947368418E-2</v>
      </c>
      <c r="C15" s="12">
        <v>0.6716599190283401</v>
      </c>
      <c r="H15" s="4"/>
    </row>
    <row r="16" spans="1:8" x14ac:dyDescent="0.25">
      <c r="A16" s="18" t="s">
        <v>359</v>
      </c>
      <c r="B16" s="12">
        <v>4.5551601423487548E-2</v>
      </c>
      <c r="C16" s="12">
        <v>0.72669039145907477</v>
      </c>
      <c r="H16" s="4"/>
    </row>
    <row r="17" spans="1:8" x14ac:dyDescent="0.25">
      <c r="A17" s="18" t="s">
        <v>376</v>
      </c>
      <c r="B17" s="12">
        <v>5.1675977653631286E-2</v>
      </c>
      <c r="C17" s="12">
        <v>0.55865921787709494</v>
      </c>
      <c r="H17" s="4"/>
    </row>
    <row r="18" spans="1:8" x14ac:dyDescent="0.25">
      <c r="A18" s="18" t="s">
        <v>386</v>
      </c>
      <c r="B18" s="12">
        <v>6.142728093947606E-2</v>
      </c>
      <c r="C18" s="12">
        <v>0.63745859680819028</v>
      </c>
      <c r="H18" s="4"/>
    </row>
    <row r="19" spans="1:8" x14ac:dyDescent="0.25">
      <c r="A19" s="18" t="s">
        <v>418</v>
      </c>
      <c r="B19" s="12">
        <v>8.2093023255813954E-2</v>
      </c>
      <c r="C19" s="12">
        <v>0.57999999999999996</v>
      </c>
      <c r="H19" s="4"/>
    </row>
    <row r="20" spans="1:8" x14ac:dyDescent="0.25">
      <c r="A20" s="18" t="s">
        <v>430</v>
      </c>
      <c r="B20" s="12">
        <v>8.8183421516754845E-2</v>
      </c>
      <c r="C20" s="12">
        <v>0.59523809523809523</v>
      </c>
      <c r="H20" s="4"/>
    </row>
    <row r="21" spans="1:8" x14ac:dyDescent="0.25">
      <c r="A21" s="18" t="s">
        <v>439</v>
      </c>
      <c r="B21" s="12">
        <v>0.10866261398176291</v>
      </c>
      <c r="C21" s="12">
        <v>0.59194528875379937</v>
      </c>
      <c r="H21" s="4"/>
    </row>
    <row r="22" spans="1:8" x14ac:dyDescent="0.25">
      <c r="A22" s="18" t="s">
        <v>447</v>
      </c>
      <c r="B22" s="12">
        <v>0.11431143114311432</v>
      </c>
      <c r="C22" s="12">
        <v>0.53285328532853282</v>
      </c>
      <c r="H22" s="4"/>
    </row>
    <row r="23" spans="1:8" x14ac:dyDescent="0.25">
      <c r="A23" s="18" t="s">
        <v>454</v>
      </c>
      <c r="B23" s="12">
        <v>8.8794926004228336E-2</v>
      </c>
      <c r="C23" s="12">
        <v>0.51162790697674421</v>
      </c>
      <c r="H23" s="4"/>
    </row>
    <row r="24" spans="1:8" x14ac:dyDescent="0.25">
      <c r="A24" s="18" t="s">
        <v>464</v>
      </c>
      <c r="B24" s="12">
        <v>0.11662904439428141</v>
      </c>
      <c r="C24" s="12">
        <v>0.60045146726862297</v>
      </c>
      <c r="H24" s="4"/>
    </row>
    <row r="25" spans="1:8" x14ac:dyDescent="0.25">
      <c r="B25"/>
      <c r="C25"/>
      <c r="H25" s="4"/>
    </row>
    <row r="26" spans="1:8" x14ac:dyDescent="0.25">
      <c r="B26"/>
      <c r="C26"/>
      <c r="H26" s="4"/>
    </row>
    <row r="27" spans="1:8" x14ac:dyDescent="0.25">
      <c r="B27"/>
      <c r="C27"/>
      <c r="H27" s="4"/>
    </row>
    <row r="28" spans="1:8" x14ac:dyDescent="0.25">
      <c r="B28"/>
      <c r="C28"/>
      <c r="H28" s="4"/>
    </row>
    <row r="29" spans="1:8" x14ac:dyDescent="0.25">
      <c r="B29"/>
      <c r="C29"/>
      <c r="H29" s="4"/>
    </row>
    <row r="30" spans="1:8" x14ac:dyDescent="0.25">
      <c r="B30"/>
      <c r="C30"/>
      <c r="H30" s="4"/>
    </row>
    <row r="31" spans="1:8" x14ac:dyDescent="0.25">
      <c r="B31"/>
      <c r="C31"/>
      <c r="H31" s="4"/>
    </row>
    <row r="32" spans="1:8" x14ac:dyDescent="0.25">
      <c r="B32"/>
      <c r="C32"/>
      <c r="H32" s="4"/>
    </row>
    <row r="33" spans="2:8" x14ac:dyDescent="0.25">
      <c r="B33"/>
      <c r="C33"/>
      <c r="H33" s="4"/>
    </row>
    <row r="34" spans="2:8" x14ac:dyDescent="0.25">
      <c r="B34"/>
      <c r="C34"/>
      <c r="H34" s="4"/>
    </row>
    <row r="35" spans="2:8" x14ac:dyDescent="0.25">
      <c r="B35"/>
      <c r="C35"/>
      <c r="H35" s="4"/>
    </row>
    <row r="36" spans="2:8" x14ac:dyDescent="0.25">
      <c r="B36"/>
      <c r="C36"/>
      <c r="H36" s="4"/>
    </row>
    <row r="37" spans="2:8" x14ac:dyDescent="0.25">
      <c r="B37"/>
      <c r="C37"/>
      <c r="H37" s="4"/>
    </row>
    <row r="38" spans="2:8" x14ac:dyDescent="0.25">
      <c r="B38"/>
      <c r="C38"/>
      <c r="H38" s="4"/>
    </row>
    <row r="39" spans="2:8" x14ac:dyDescent="0.25">
      <c r="B39"/>
      <c r="C39"/>
      <c r="H39" s="4"/>
    </row>
    <row r="40" spans="2:8" x14ac:dyDescent="0.25">
      <c r="B40"/>
      <c r="C40"/>
      <c r="H40" s="4"/>
    </row>
    <row r="41" spans="2:8" x14ac:dyDescent="0.25">
      <c r="B41"/>
      <c r="C41"/>
      <c r="H41" s="4"/>
    </row>
    <row r="42" spans="2:8" x14ac:dyDescent="0.25">
      <c r="B42"/>
      <c r="C42"/>
      <c r="H42" s="4"/>
    </row>
    <row r="43" spans="2:8" x14ac:dyDescent="0.25">
      <c r="B43"/>
      <c r="C43"/>
      <c r="H43" s="4"/>
    </row>
    <row r="44" spans="2:8" x14ac:dyDescent="0.25">
      <c r="B44"/>
      <c r="C44"/>
      <c r="H44" s="4"/>
    </row>
    <row r="45" spans="2:8" x14ac:dyDescent="0.25">
      <c r="B45"/>
      <c r="C45"/>
      <c r="H45" s="4"/>
    </row>
    <row r="46" spans="2:8" x14ac:dyDescent="0.25">
      <c r="B46"/>
      <c r="C46"/>
      <c r="H46" s="4"/>
    </row>
    <row r="47" spans="2:8" x14ac:dyDescent="0.25">
      <c r="B47"/>
      <c r="C47"/>
      <c r="H47" s="4"/>
    </row>
    <row r="48" spans="2:8" x14ac:dyDescent="0.25">
      <c r="B48"/>
      <c r="C48"/>
      <c r="H48" s="4"/>
    </row>
    <row r="49" spans="2:8" x14ac:dyDescent="0.25">
      <c r="B49"/>
      <c r="C49"/>
      <c r="H49" s="4"/>
    </row>
    <row r="50" spans="2:8" x14ac:dyDescent="0.25">
      <c r="B50"/>
      <c r="C50"/>
      <c r="H50" s="4"/>
    </row>
    <row r="51" spans="2:8" x14ac:dyDescent="0.25">
      <c r="B51"/>
      <c r="C51"/>
      <c r="H51" s="4"/>
    </row>
    <row r="52" spans="2:8" x14ac:dyDescent="0.25">
      <c r="B52"/>
      <c r="C52"/>
      <c r="H52" s="4"/>
    </row>
    <row r="53" spans="2:8" x14ac:dyDescent="0.25">
      <c r="B53"/>
      <c r="C53"/>
      <c r="H53" s="4"/>
    </row>
    <row r="54" spans="2:8" x14ac:dyDescent="0.25">
      <c r="B54"/>
      <c r="C54"/>
      <c r="H54" s="4"/>
    </row>
    <row r="55" spans="2:8" x14ac:dyDescent="0.25">
      <c r="B55"/>
      <c r="C55"/>
      <c r="H55" s="4"/>
    </row>
    <row r="56" spans="2:8" x14ac:dyDescent="0.25">
      <c r="B56"/>
      <c r="C56"/>
      <c r="H56" s="4"/>
    </row>
    <row r="57" spans="2:8" x14ac:dyDescent="0.25">
      <c r="B57"/>
      <c r="C57"/>
      <c r="H57" s="4"/>
    </row>
    <row r="58" spans="2:8" x14ac:dyDescent="0.25">
      <c r="B58"/>
      <c r="C58"/>
      <c r="H58" s="4"/>
    </row>
    <row r="59" spans="2:8" x14ac:dyDescent="0.25">
      <c r="B59"/>
      <c r="C59"/>
      <c r="H59" s="4"/>
    </row>
    <row r="60" spans="2:8" x14ac:dyDescent="0.25">
      <c r="B60"/>
      <c r="C60"/>
      <c r="H60" s="4"/>
    </row>
    <row r="61" spans="2:8" x14ac:dyDescent="0.25">
      <c r="B61"/>
      <c r="C61"/>
      <c r="H61" s="4"/>
    </row>
    <row r="62" spans="2:8" x14ac:dyDescent="0.25">
      <c r="B62"/>
      <c r="C62"/>
      <c r="H62" s="4"/>
    </row>
    <row r="63" spans="2:8" x14ac:dyDescent="0.25">
      <c r="B63"/>
      <c r="C63"/>
      <c r="H63" s="4"/>
    </row>
    <row r="64" spans="2:8" x14ac:dyDescent="0.25">
      <c r="B64"/>
      <c r="C64"/>
      <c r="H64" s="4"/>
    </row>
    <row r="65" spans="2:8" x14ac:dyDescent="0.25">
      <c r="B65"/>
      <c r="C65"/>
      <c r="H65" s="4"/>
    </row>
    <row r="66" spans="2:8" x14ac:dyDescent="0.25">
      <c r="B66"/>
      <c r="C66"/>
      <c r="H66" s="4"/>
    </row>
    <row r="67" spans="2:8" x14ac:dyDescent="0.25">
      <c r="B67"/>
      <c r="C67"/>
      <c r="H67" s="4"/>
    </row>
    <row r="68" spans="2:8" x14ac:dyDescent="0.25">
      <c r="B68"/>
      <c r="C68"/>
      <c r="H68" s="4"/>
    </row>
    <row r="69" spans="2:8" x14ac:dyDescent="0.25">
      <c r="B69"/>
      <c r="C69"/>
      <c r="H69" s="4"/>
    </row>
    <row r="70" spans="2:8" x14ac:dyDescent="0.25">
      <c r="B70"/>
      <c r="C70"/>
      <c r="H70" s="4"/>
    </row>
    <row r="71" spans="2:8" x14ac:dyDescent="0.25">
      <c r="B71"/>
      <c r="C71"/>
      <c r="H71" s="4"/>
    </row>
    <row r="72" spans="2:8" x14ac:dyDescent="0.25">
      <c r="B72"/>
      <c r="C72"/>
      <c r="H72" s="4"/>
    </row>
    <row r="73" spans="2:8" x14ac:dyDescent="0.25">
      <c r="B73"/>
      <c r="C73"/>
      <c r="H73" s="4"/>
    </row>
    <row r="74" spans="2:8" x14ac:dyDescent="0.25">
      <c r="B74"/>
      <c r="C74"/>
    </row>
    <row r="75" spans="2:8" x14ac:dyDescent="0.25">
      <c r="B75"/>
      <c r="C75"/>
    </row>
    <row r="76" spans="2:8" x14ac:dyDescent="0.25">
      <c r="B76"/>
      <c r="C76"/>
    </row>
    <row r="77" spans="2:8" x14ac:dyDescent="0.25">
      <c r="B77"/>
      <c r="C77"/>
    </row>
    <row r="78" spans="2:8" x14ac:dyDescent="0.25">
      <c r="B78"/>
      <c r="C78"/>
    </row>
    <row r="79" spans="2:8" x14ac:dyDescent="0.25">
      <c r="B79"/>
      <c r="C79"/>
    </row>
    <row r="80" spans="2:8" x14ac:dyDescent="0.25">
      <c r="B80"/>
      <c r="C80"/>
    </row>
  </sheetData>
  <pageMargins left="0.7" right="0.7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1F834-F22D-4CB0-BEF8-D6625C443DF7}">
  <dimension ref="A1:H92"/>
  <sheetViews>
    <sheetView topLeftCell="D5" zoomScale="160" zoomScaleNormal="175" workbookViewId="0">
      <selection activeCell="L16" sqref="L16"/>
    </sheetView>
  </sheetViews>
  <sheetFormatPr baseColWidth="10" defaultRowHeight="15" x14ac:dyDescent="0.25"/>
  <cols>
    <col min="1" max="1" width="22.28515625" bestFit="1" customWidth="1"/>
    <col min="2" max="2" width="23" style="4" bestFit="1" customWidth="1"/>
    <col min="3" max="3" width="28.28515625" style="4" bestFit="1" customWidth="1"/>
    <col min="4" max="7" width="35.7109375" bestFit="1" customWidth="1"/>
  </cols>
  <sheetData>
    <row r="1" spans="1:8" x14ac:dyDescent="0.25">
      <c r="B1"/>
    </row>
    <row r="2" spans="1:8" x14ac:dyDescent="0.25">
      <c r="A2" s="3" t="s">
        <v>4</v>
      </c>
      <c r="B2" s="65" t="s">
        <v>336</v>
      </c>
    </row>
    <row r="3" spans="1:8" x14ac:dyDescent="0.25">
      <c r="B3"/>
      <c r="C3"/>
    </row>
    <row r="4" spans="1:8" x14ac:dyDescent="0.25">
      <c r="A4" s="3" t="s">
        <v>0</v>
      </c>
      <c r="B4" s="12" t="s">
        <v>360</v>
      </c>
      <c r="C4" s="12" t="s">
        <v>361</v>
      </c>
      <c r="H4" s="4"/>
    </row>
    <row r="5" spans="1:8" x14ac:dyDescent="0.25">
      <c r="A5" s="18" t="s">
        <v>348</v>
      </c>
      <c r="B5" s="12">
        <v>8.9937338739402867E-3</v>
      </c>
      <c r="C5" s="12">
        <v>0.87194987099152232</v>
      </c>
      <c r="H5" s="4"/>
    </row>
    <row r="6" spans="1:8" x14ac:dyDescent="0.25">
      <c r="A6" s="18" t="s">
        <v>349</v>
      </c>
      <c r="B6" s="12">
        <v>1.0496613995485328E-2</v>
      </c>
      <c r="C6" s="12">
        <v>0.86839729119638831</v>
      </c>
      <c r="H6" s="4"/>
    </row>
    <row r="7" spans="1:8" x14ac:dyDescent="0.25">
      <c r="A7" s="18" t="s">
        <v>350</v>
      </c>
      <c r="B7" s="12">
        <v>6.4043915827996338E-3</v>
      </c>
      <c r="C7" s="12">
        <v>0.87557182067703565</v>
      </c>
      <c r="H7" s="4"/>
    </row>
    <row r="8" spans="1:8" x14ac:dyDescent="0.25">
      <c r="A8" s="18" t="s">
        <v>351</v>
      </c>
      <c r="B8" s="12">
        <v>1.0220800499336819E-2</v>
      </c>
      <c r="C8" s="12">
        <v>0.86190216119216667</v>
      </c>
      <c r="H8" s="4"/>
    </row>
    <row r="9" spans="1:8" x14ac:dyDescent="0.25">
      <c r="A9" s="18" t="s">
        <v>352</v>
      </c>
      <c r="B9" s="12">
        <v>5.8299595141700408E-3</v>
      </c>
      <c r="C9" s="12">
        <v>0.88145748987854255</v>
      </c>
      <c r="H9" s="4"/>
    </row>
    <row r="10" spans="1:8" x14ac:dyDescent="0.25">
      <c r="A10" s="18" t="s">
        <v>353</v>
      </c>
      <c r="B10" s="12">
        <v>5.3603335318642047E-3</v>
      </c>
      <c r="C10" s="12">
        <v>0.89338892197736752</v>
      </c>
      <c r="H10" s="4"/>
    </row>
    <row r="11" spans="1:8" x14ac:dyDescent="0.25">
      <c r="A11" s="18" t="s">
        <v>354</v>
      </c>
      <c r="B11" s="12">
        <v>2.5210084033613446E-2</v>
      </c>
      <c r="C11" s="12">
        <v>0.8395162943226071</v>
      </c>
      <c r="H11" s="4"/>
    </row>
    <row r="12" spans="1:8" x14ac:dyDescent="0.25">
      <c r="A12" s="18" t="s">
        <v>355</v>
      </c>
      <c r="B12" s="12">
        <v>3.1301282440892239E-2</v>
      </c>
      <c r="C12" s="12">
        <v>0.79566036589071898</v>
      </c>
      <c r="H12" s="4"/>
    </row>
    <row r="13" spans="1:8" x14ac:dyDescent="0.25">
      <c r="A13" s="18" t="s">
        <v>356</v>
      </c>
      <c r="B13" s="12">
        <v>3.5109360914741185E-2</v>
      </c>
      <c r="C13" s="12">
        <v>0.77292783602979553</v>
      </c>
      <c r="H13" s="4"/>
    </row>
    <row r="14" spans="1:8" x14ac:dyDescent="0.25">
      <c r="A14" s="18" t="s">
        <v>357</v>
      </c>
      <c r="B14" s="12">
        <v>3.5836177474402729E-2</v>
      </c>
      <c r="C14" s="12">
        <v>0.75041285918749312</v>
      </c>
      <c r="H14" s="4"/>
    </row>
    <row r="15" spans="1:8" x14ac:dyDescent="0.25">
      <c r="A15" s="18" t="s">
        <v>358</v>
      </c>
      <c r="B15" s="12">
        <v>4.9111318989710009E-2</v>
      </c>
      <c r="C15" s="12">
        <v>0.71102276270657938</v>
      </c>
      <c r="H15" s="4"/>
    </row>
    <row r="16" spans="1:8" x14ac:dyDescent="0.25">
      <c r="A16" s="18" t="s">
        <v>359</v>
      </c>
      <c r="B16" s="12">
        <v>4.7079236552920761E-2</v>
      </c>
      <c r="C16" s="12">
        <v>0.70283400809716601</v>
      </c>
      <c r="H16" s="4"/>
    </row>
    <row r="17" spans="1:8" x14ac:dyDescent="0.25">
      <c r="A17" s="18" t="s">
        <v>376</v>
      </c>
      <c r="B17" s="12">
        <v>6.3312674687082265E-2</v>
      </c>
      <c r="C17" s="12">
        <v>0.62085308056872035</v>
      </c>
      <c r="H17" s="4"/>
    </row>
    <row r="18" spans="1:8" x14ac:dyDescent="0.25">
      <c r="A18" s="18" t="s">
        <v>386</v>
      </c>
      <c r="B18" s="12">
        <v>5.4255529225908372E-2</v>
      </c>
      <c r="C18" s="12">
        <v>0.66953001579778826</v>
      </c>
      <c r="H18" s="4"/>
    </row>
    <row r="19" spans="1:8" x14ac:dyDescent="0.25">
      <c r="A19" s="18" t="s">
        <v>418</v>
      </c>
      <c r="B19" s="12">
        <v>7.2829366409654706E-2</v>
      </c>
      <c r="C19" s="12">
        <v>0.61603251759973177</v>
      </c>
      <c r="H19" s="4"/>
    </row>
    <row r="20" spans="1:8" x14ac:dyDescent="0.25">
      <c r="A20" s="18" t="s">
        <v>430</v>
      </c>
      <c r="B20" s="12">
        <v>6.0251962753332118E-2</v>
      </c>
      <c r="C20" s="12">
        <v>0.64067920394376487</v>
      </c>
      <c r="H20" s="4"/>
    </row>
    <row r="21" spans="1:8" x14ac:dyDescent="0.25">
      <c r="A21" s="18" t="s">
        <v>439</v>
      </c>
      <c r="B21" s="12">
        <v>6.3836629683228813E-2</v>
      </c>
      <c r="C21" s="12">
        <v>0.68949991960122203</v>
      </c>
      <c r="H21" s="4"/>
    </row>
    <row r="22" spans="1:8" x14ac:dyDescent="0.25">
      <c r="A22" s="18" t="s">
        <v>447</v>
      </c>
      <c r="B22" s="12">
        <v>6.7648412333179933E-2</v>
      </c>
      <c r="C22" s="12">
        <v>0.59558214450069025</v>
      </c>
      <c r="H22" s="4"/>
    </row>
    <row r="23" spans="1:8" x14ac:dyDescent="0.25">
      <c r="A23" s="18" t="s">
        <v>454</v>
      </c>
      <c r="B23" s="12">
        <v>7.6152490492533156E-2</v>
      </c>
      <c r="C23" s="12">
        <v>0.56460439662368977</v>
      </c>
      <c r="H23" s="4"/>
    </row>
    <row r="24" spans="1:8" x14ac:dyDescent="0.25">
      <c r="A24" s="18" t="s">
        <v>464</v>
      </c>
      <c r="B24" s="12">
        <v>9.130617387652247E-2</v>
      </c>
      <c r="C24" s="12">
        <v>0.61486770264594703</v>
      </c>
      <c r="H24" s="4"/>
    </row>
    <row r="25" spans="1:8" x14ac:dyDescent="0.25">
      <c r="B25"/>
      <c r="C25"/>
      <c r="H25" s="4"/>
    </row>
    <row r="26" spans="1:8" x14ac:dyDescent="0.25">
      <c r="B26"/>
      <c r="C26"/>
      <c r="H26" s="4"/>
    </row>
    <row r="27" spans="1:8" x14ac:dyDescent="0.25">
      <c r="B27"/>
      <c r="C27"/>
      <c r="H27" s="4"/>
    </row>
    <row r="28" spans="1:8" x14ac:dyDescent="0.25">
      <c r="B28"/>
      <c r="C28"/>
      <c r="H28" s="4"/>
    </row>
    <row r="29" spans="1:8" x14ac:dyDescent="0.25">
      <c r="B29"/>
      <c r="C29"/>
      <c r="H29" s="4"/>
    </row>
    <row r="30" spans="1:8" x14ac:dyDescent="0.25">
      <c r="B30"/>
      <c r="C30"/>
      <c r="H30" s="4"/>
    </row>
    <row r="31" spans="1:8" x14ac:dyDescent="0.25">
      <c r="B31"/>
      <c r="C31"/>
      <c r="H31" s="4"/>
    </row>
    <row r="32" spans="1:8" x14ac:dyDescent="0.25">
      <c r="B32"/>
      <c r="C32"/>
      <c r="H32" s="4"/>
    </row>
    <row r="33" spans="2:8" x14ac:dyDescent="0.25">
      <c r="B33"/>
      <c r="C33"/>
      <c r="H33" s="4"/>
    </row>
    <row r="34" spans="2:8" x14ac:dyDescent="0.25">
      <c r="B34"/>
      <c r="C34"/>
      <c r="H34" s="4"/>
    </row>
    <row r="35" spans="2:8" x14ac:dyDescent="0.25">
      <c r="B35"/>
      <c r="C35"/>
      <c r="H35" s="4"/>
    </row>
    <row r="36" spans="2:8" x14ac:dyDescent="0.25">
      <c r="B36"/>
      <c r="C36"/>
      <c r="H36" s="4"/>
    </row>
    <row r="37" spans="2:8" x14ac:dyDescent="0.25">
      <c r="B37"/>
      <c r="C37"/>
      <c r="H37" s="4"/>
    </row>
    <row r="38" spans="2:8" x14ac:dyDescent="0.25">
      <c r="B38"/>
      <c r="C38"/>
      <c r="H38" s="4"/>
    </row>
    <row r="39" spans="2:8" x14ac:dyDescent="0.25">
      <c r="B39"/>
      <c r="C39"/>
      <c r="H39" s="4"/>
    </row>
    <row r="40" spans="2:8" x14ac:dyDescent="0.25">
      <c r="B40"/>
      <c r="C40"/>
      <c r="H40" s="4"/>
    </row>
    <row r="41" spans="2:8" x14ac:dyDescent="0.25">
      <c r="B41"/>
      <c r="C41"/>
      <c r="H41" s="4"/>
    </row>
    <row r="42" spans="2:8" x14ac:dyDescent="0.25">
      <c r="B42"/>
      <c r="C42"/>
      <c r="H42" s="4"/>
    </row>
    <row r="43" spans="2:8" x14ac:dyDescent="0.25">
      <c r="B43"/>
      <c r="C43"/>
      <c r="H43" s="4"/>
    </row>
    <row r="44" spans="2:8" x14ac:dyDescent="0.25">
      <c r="B44"/>
      <c r="C44"/>
      <c r="H44" s="4"/>
    </row>
    <row r="45" spans="2:8" x14ac:dyDescent="0.25">
      <c r="B45"/>
      <c r="C45"/>
      <c r="H45" s="4"/>
    </row>
    <row r="46" spans="2:8" x14ac:dyDescent="0.25">
      <c r="B46"/>
      <c r="C46"/>
      <c r="H46" s="4"/>
    </row>
    <row r="47" spans="2:8" x14ac:dyDescent="0.25">
      <c r="B47"/>
      <c r="C47"/>
      <c r="H47" s="4"/>
    </row>
    <row r="48" spans="2:8" x14ac:dyDescent="0.25">
      <c r="B48"/>
      <c r="C48"/>
      <c r="H48" s="4"/>
    </row>
    <row r="49" spans="2:8" x14ac:dyDescent="0.25">
      <c r="B49"/>
      <c r="C49"/>
      <c r="H49" s="4"/>
    </row>
    <row r="50" spans="2:8" x14ac:dyDescent="0.25">
      <c r="B50"/>
      <c r="C50"/>
      <c r="H50" s="4"/>
    </row>
    <row r="51" spans="2:8" x14ac:dyDescent="0.25">
      <c r="B51"/>
      <c r="C51"/>
      <c r="H51" s="4"/>
    </row>
    <row r="52" spans="2:8" x14ac:dyDescent="0.25">
      <c r="B52"/>
      <c r="C52"/>
      <c r="H52" s="4"/>
    </row>
    <row r="53" spans="2:8" x14ac:dyDescent="0.25">
      <c r="B53"/>
      <c r="C53"/>
      <c r="H53" s="4"/>
    </row>
    <row r="54" spans="2:8" x14ac:dyDescent="0.25">
      <c r="B54"/>
      <c r="C54"/>
      <c r="H54" s="4"/>
    </row>
    <row r="55" spans="2:8" x14ac:dyDescent="0.25">
      <c r="B55"/>
      <c r="C55"/>
      <c r="H55" s="4"/>
    </row>
    <row r="56" spans="2:8" x14ac:dyDescent="0.25">
      <c r="B56"/>
      <c r="C56"/>
      <c r="H56" s="4"/>
    </row>
    <row r="57" spans="2:8" x14ac:dyDescent="0.25">
      <c r="B57"/>
      <c r="C57"/>
      <c r="H57" s="4"/>
    </row>
    <row r="58" spans="2:8" x14ac:dyDescent="0.25">
      <c r="B58"/>
      <c r="C58"/>
      <c r="H58" s="4"/>
    </row>
    <row r="59" spans="2:8" x14ac:dyDescent="0.25">
      <c r="B59"/>
      <c r="C59"/>
      <c r="H59" s="4"/>
    </row>
    <row r="60" spans="2:8" x14ac:dyDescent="0.25">
      <c r="B60"/>
      <c r="C60"/>
      <c r="H60" s="4"/>
    </row>
    <row r="61" spans="2:8" x14ac:dyDescent="0.25">
      <c r="B61"/>
      <c r="C61"/>
      <c r="H61" s="4"/>
    </row>
    <row r="62" spans="2:8" x14ac:dyDescent="0.25">
      <c r="B62"/>
      <c r="C62"/>
      <c r="H62" s="4"/>
    </row>
    <row r="63" spans="2:8" x14ac:dyDescent="0.25">
      <c r="B63"/>
      <c r="C63"/>
      <c r="H63" s="4"/>
    </row>
    <row r="64" spans="2:8" x14ac:dyDescent="0.25">
      <c r="B64"/>
      <c r="C64"/>
      <c r="H64" s="4"/>
    </row>
    <row r="65" spans="2:8" x14ac:dyDescent="0.25">
      <c r="B65"/>
      <c r="C65"/>
      <c r="H65" s="4"/>
    </row>
    <row r="66" spans="2:8" x14ac:dyDescent="0.25">
      <c r="B66"/>
      <c r="C66"/>
      <c r="H66" s="4"/>
    </row>
    <row r="67" spans="2:8" x14ac:dyDescent="0.25">
      <c r="B67"/>
      <c r="C67"/>
      <c r="H67" s="4"/>
    </row>
    <row r="68" spans="2:8" x14ac:dyDescent="0.25">
      <c r="B68"/>
      <c r="C68"/>
      <c r="H68" s="4"/>
    </row>
    <row r="69" spans="2:8" x14ac:dyDescent="0.25">
      <c r="B69"/>
      <c r="C69"/>
      <c r="H69" s="4"/>
    </row>
    <row r="70" spans="2:8" x14ac:dyDescent="0.25">
      <c r="B70"/>
      <c r="C70"/>
      <c r="H70" s="4"/>
    </row>
    <row r="71" spans="2:8" x14ac:dyDescent="0.25">
      <c r="B71"/>
      <c r="C71"/>
      <c r="H71" s="4"/>
    </row>
    <row r="72" spans="2:8" x14ac:dyDescent="0.25">
      <c r="B72"/>
      <c r="C72"/>
      <c r="H72" s="4"/>
    </row>
    <row r="73" spans="2:8" x14ac:dyDescent="0.25">
      <c r="B73"/>
      <c r="C73"/>
      <c r="H73" s="4"/>
    </row>
    <row r="74" spans="2:8" x14ac:dyDescent="0.25">
      <c r="B74"/>
      <c r="C74"/>
    </row>
    <row r="75" spans="2:8" x14ac:dyDescent="0.25">
      <c r="B75"/>
      <c r="C75"/>
    </row>
    <row r="76" spans="2:8" x14ac:dyDescent="0.25">
      <c r="B76"/>
      <c r="C76"/>
    </row>
    <row r="77" spans="2:8" x14ac:dyDescent="0.25">
      <c r="B77"/>
      <c r="C77"/>
    </row>
    <row r="78" spans="2:8" x14ac:dyDescent="0.25">
      <c r="B78"/>
      <c r="C78"/>
    </row>
    <row r="79" spans="2:8" x14ac:dyDescent="0.25">
      <c r="B79"/>
      <c r="C79"/>
    </row>
    <row r="80" spans="2:8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</sheetData>
  <pageMargins left="0.7" right="0.7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04B44-8C8A-42B5-8057-ADAB131E61A2}">
  <dimension ref="A3:B22"/>
  <sheetViews>
    <sheetView workbookViewId="0">
      <selection activeCell="L16" sqref="L16"/>
    </sheetView>
  </sheetViews>
  <sheetFormatPr baseColWidth="10" defaultRowHeight="15" x14ac:dyDescent="0.25"/>
  <cols>
    <col min="1" max="1" width="16.5703125" bestFit="1" customWidth="1"/>
    <col min="2" max="2" width="13" bestFit="1" customWidth="1"/>
  </cols>
  <sheetData>
    <row r="3" spans="1:2" x14ac:dyDescent="0.25">
      <c r="A3" s="3" t="s">
        <v>423</v>
      </c>
      <c r="B3" t="s">
        <v>422</v>
      </c>
    </row>
    <row r="4" spans="1:2" x14ac:dyDescent="0.25">
      <c r="A4" s="47" t="s">
        <v>106</v>
      </c>
      <c r="B4" s="48">
        <v>7318</v>
      </c>
    </row>
    <row r="5" spans="1:2" x14ac:dyDescent="0.25">
      <c r="A5" s="47" t="s">
        <v>12</v>
      </c>
      <c r="B5" s="48">
        <v>9727</v>
      </c>
    </row>
    <row r="6" spans="1:2" x14ac:dyDescent="0.25">
      <c r="A6" s="47" t="s">
        <v>40</v>
      </c>
      <c r="B6" s="48">
        <v>11011</v>
      </c>
    </row>
    <row r="7" spans="1:2" x14ac:dyDescent="0.25">
      <c r="A7" s="47" t="s">
        <v>79</v>
      </c>
      <c r="B7" s="48">
        <v>11228</v>
      </c>
    </row>
    <row r="8" spans="1:2" x14ac:dyDescent="0.25">
      <c r="A8" s="47" t="s">
        <v>49</v>
      </c>
      <c r="B8" s="48">
        <v>11233</v>
      </c>
    </row>
    <row r="9" spans="1:2" x14ac:dyDescent="0.25">
      <c r="A9" s="47" t="s">
        <v>7</v>
      </c>
      <c r="B9" s="48">
        <v>11306</v>
      </c>
    </row>
    <row r="10" spans="1:2" x14ac:dyDescent="0.25">
      <c r="A10" s="47" t="s">
        <v>20</v>
      </c>
      <c r="B10" s="48">
        <v>11316</v>
      </c>
    </row>
    <row r="11" spans="1:2" x14ac:dyDescent="0.25">
      <c r="A11" s="47" t="s">
        <v>36</v>
      </c>
      <c r="B11" s="48">
        <v>12163</v>
      </c>
    </row>
    <row r="12" spans="1:2" x14ac:dyDescent="0.25">
      <c r="A12" s="47" t="s">
        <v>44</v>
      </c>
      <c r="B12" s="48">
        <v>12436</v>
      </c>
    </row>
    <row r="13" spans="1:2" x14ac:dyDescent="0.25">
      <c r="A13" s="47" t="s">
        <v>63</v>
      </c>
      <c r="B13" s="48">
        <v>12529</v>
      </c>
    </row>
    <row r="14" spans="1:2" x14ac:dyDescent="0.25">
      <c r="A14" s="47" t="s">
        <v>57</v>
      </c>
      <c r="B14" s="48">
        <v>12569</v>
      </c>
    </row>
    <row r="15" spans="1:2" x14ac:dyDescent="0.25">
      <c r="A15" s="47" t="s">
        <v>61</v>
      </c>
      <c r="B15" s="48">
        <v>12645</v>
      </c>
    </row>
    <row r="16" spans="1:2" x14ac:dyDescent="0.25">
      <c r="A16" s="47" t="s">
        <v>14</v>
      </c>
      <c r="B16" s="48">
        <v>13010</v>
      </c>
    </row>
    <row r="17" spans="1:2" x14ac:dyDescent="0.25">
      <c r="A17" s="47" t="s">
        <v>22</v>
      </c>
      <c r="B17" s="48">
        <v>13253</v>
      </c>
    </row>
    <row r="18" spans="1:2" x14ac:dyDescent="0.25">
      <c r="A18" s="47" t="s">
        <v>30</v>
      </c>
      <c r="B18" s="48">
        <v>13466</v>
      </c>
    </row>
    <row r="19" spans="1:2" x14ac:dyDescent="0.25">
      <c r="A19" s="47" t="s">
        <v>54</v>
      </c>
      <c r="B19" s="48">
        <v>14306</v>
      </c>
    </row>
    <row r="20" spans="1:2" x14ac:dyDescent="0.25">
      <c r="A20" s="47" t="s">
        <v>26</v>
      </c>
      <c r="B20" s="48">
        <v>14545</v>
      </c>
    </row>
    <row r="21" spans="1:2" x14ac:dyDescent="0.25">
      <c r="A21" s="47" t="s">
        <v>76</v>
      </c>
      <c r="B21" s="48">
        <v>14850</v>
      </c>
    </row>
    <row r="22" spans="1:2" x14ac:dyDescent="0.25">
      <c r="A22" s="47" t="s">
        <v>32</v>
      </c>
      <c r="B22" s="48">
        <v>15357</v>
      </c>
    </row>
  </sheetData>
  <pageMargins left="0.7" right="0.7" top="0.75" bottom="0.75" header="0.3" footer="0.3"/>
  <pageSetup paperSize="9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FB476-80DF-4509-B854-8757D832FE4E}">
  <dimension ref="A3:B4"/>
  <sheetViews>
    <sheetView workbookViewId="0">
      <selection activeCell="L16" sqref="L16"/>
    </sheetView>
  </sheetViews>
  <sheetFormatPr baseColWidth="10" defaultRowHeight="15" x14ac:dyDescent="0.25"/>
  <cols>
    <col min="1" max="1" width="13" bestFit="1" customWidth="1"/>
    <col min="2" max="2" width="20.5703125" bestFit="1" customWidth="1"/>
  </cols>
  <sheetData>
    <row r="3" spans="1:2" x14ac:dyDescent="0.25">
      <c r="A3" s="65" t="s">
        <v>422</v>
      </c>
      <c r="B3" s="65" t="s">
        <v>424</v>
      </c>
    </row>
    <row r="4" spans="1:2" x14ac:dyDescent="0.25">
      <c r="A4" s="46">
        <v>234268</v>
      </c>
      <c r="B4" s="46">
        <v>10552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9FD60-4C1D-40C9-A0D9-706671EC2F6A}">
  <dimension ref="A1:U1123"/>
  <sheetViews>
    <sheetView zoomScale="87" workbookViewId="0">
      <pane xSplit="1" ySplit="1" topLeftCell="D1053" activePane="bottomRight" state="frozen"/>
      <selection activeCell="L16" sqref="L16"/>
      <selection pane="topRight" activeCell="L16" sqref="L16"/>
      <selection pane="bottomLeft" activeCell="L16" sqref="L16"/>
      <selection pane="bottomRight" activeCell="J1091" sqref="J1091"/>
    </sheetView>
  </sheetViews>
  <sheetFormatPr baseColWidth="10" defaultColWidth="8.85546875" defaultRowHeight="15" x14ac:dyDescent="0.25"/>
  <cols>
    <col min="1" max="1" width="26.42578125" bestFit="1" customWidth="1"/>
    <col min="2" max="2" width="22.140625" style="8" customWidth="1"/>
    <col min="3" max="3" width="38.5703125" customWidth="1"/>
    <col min="4" max="4" width="37.5703125" customWidth="1"/>
    <col min="5" max="5" width="19.140625" customWidth="1"/>
    <col min="6" max="6" width="37" bestFit="1" customWidth="1"/>
    <col min="14" max="14" width="11.42578125" customWidth="1"/>
    <col min="15" max="15" width="8.85546875" style="16"/>
    <col min="16" max="18" width="8.85546875" style="17"/>
    <col min="19" max="19" width="8.85546875" style="28"/>
  </cols>
  <sheetData>
    <row r="1" spans="1:19" x14ac:dyDescent="0.25">
      <c r="A1" s="10" t="s">
        <v>0</v>
      </c>
      <c r="B1" s="7" t="s">
        <v>338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339</v>
      </c>
      <c r="H1" s="5" t="s">
        <v>228</v>
      </c>
      <c r="I1" s="5" t="s">
        <v>227</v>
      </c>
      <c r="J1" s="5" t="s">
        <v>340</v>
      </c>
      <c r="K1" s="5" t="s">
        <v>341</v>
      </c>
      <c r="L1" s="5" t="s">
        <v>342</v>
      </c>
      <c r="M1" s="9" t="s">
        <v>337</v>
      </c>
      <c r="N1" s="9" t="s">
        <v>343</v>
      </c>
      <c r="O1" s="13" t="s">
        <v>344</v>
      </c>
      <c r="P1" s="14" t="s">
        <v>345</v>
      </c>
      <c r="Q1" s="14" t="s">
        <v>346</v>
      </c>
      <c r="R1" s="14" t="s">
        <v>347</v>
      </c>
      <c r="S1" s="29" t="s">
        <v>388</v>
      </c>
    </row>
    <row r="2" spans="1:19" x14ac:dyDescent="0.25">
      <c r="A2" s="11">
        <f>DATE(MID(B2,1,4),MID(B2,6,2),MID(B2,9,11))</f>
        <v>44246</v>
      </c>
      <c r="B2" s="6" t="s">
        <v>5</v>
      </c>
      <c r="C2" s="1" t="s">
        <v>6</v>
      </c>
      <c r="D2" s="1" t="s">
        <v>7</v>
      </c>
      <c r="E2" s="1" t="s">
        <v>8</v>
      </c>
      <c r="F2" s="2" t="s">
        <v>9</v>
      </c>
      <c r="G2" s="2">
        <v>159</v>
      </c>
      <c r="H2" s="2">
        <v>36</v>
      </c>
      <c r="I2" s="2">
        <v>5</v>
      </c>
      <c r="J2" s="2">
        <v>7</v>
      </c>
      <c r="K2" s="1">
        <v>2</v>
      </c>
      <c r="L2" s="1">
        <v>0</v>
      </c>
      <c r="M2">
        <f>G2+H2+I2</f>
        <v>200</v>
      </c>
      <c r="N2">
        <f>Tabla2[[#This Row],[Vendedor tapabocas bien puesto ]]+Tabla2[[#This Row],[Vendedor tapabocas mal puesto ]]+Tabla2[[#This Row],[Vendedor sin tapabocas ]]</f>
        <v>9</v>
      </c>
      <c r="O2" s="15">
        <f>IFERROR(Tabla2[[#This Row],[Tapabocas bien puesto ]]/Tabla2[[#This Row],[Total]],0)</f>
        <v>0.79500000000000004</v>
      </c>
      <c r="P2" s="15">
        <f>IFERROR(Tabla2[[#This Row],[Sin tapabocas]]/Tabla2[[#This Row],[Total]],0)</f>
        <v>2.5000000000000001E-2</v>
      </c>
      <c r="Q2" s="15">
        <f>IFERROR(Tabla2[[#This Row],[Vendedor tapabocas bien puesto ]]/Tabla2[[#This Row],[Total vendedor]],0)</f>
        <v>0.77777777777777779</v>
      </c>
      <c r="R2" s="15">
        <f>IFERROR(Tabla2[[#This Row],[Vendedor sin tapabocas ]]/Tabla2[[#This Row],[Total vendedor]],0)</f>
        <v>0</v>
      </c>
      <c r="S2" s="30">
        <f>WEEKNUM(Tabla2[[#This Row],[Fecha de recolección2]])</f>
        <v>8</v>
      </c>
    </row>
    <row r="3" spans="1:19" x14ac:dyDescent="0.25">
      <c r="A3" s="11">
        <f t="shared" ref="A3:A66" si="0">DATE(MID(B3,1,4),MID(B3,6,2),MID(B3,9,11))</f>
        <v>44246</v>
      </c>
      <c r="B3" s="6" t="s">
        <v>5</v>
      </c>
      <c r="C3" s="1" t="s">
        <v>6</v>
      </c>
      <c r="D3" s="1" t="s">
        <v>7</v>
      </c>
      <c r="E3" s="1" t="s">
        <v>8</v>
      </c>
      <c r="F3" s="2" t="s">
        <v>10</v>
      </c>
      <c r="G3" s="2">
        <v>116</v>
      </c>
      <c r="H3" s="2">
        <v>23</v>
      </c>
      <c r="I3" s="2">
        <v>3</v>
      </c>
      <c r="J3" s="2">
        <v>8</v>
      </c>
      <c r="K3" s="1">
        <v>3</v>
      </c>
      <c r="L3" s="1">
        <v>0</v>
      </c>
      <c r="M3">
        <f t="shared" ref="M3:M66" si="1">G3+H3+I3</f>
        <v>142</v>
      </c>
      <c r="N3">
        <f>Tabla2[[#This Row],[Vendedor tapabocas bien puesto ]]+Tabla2[[#This Row],[Vendedor tapabocas mal puesto ]]+Tabla2[[#This Row],[Vendedor sin tapabocas ]]</f>
        <v>11</v>
      </c>
      <c r="O3" s="15">
        <f>IFERROR(Tabla2[[#This Row],[Tapabocas bien puesto ]]/Tabla2[[#This Row],[Total]],0)</f>
        <v>0.81690140845070425</v>
      </c>
      <c r="P3" s="15">
        <f>IFERROR(Tabla2[[#This Row],[Sin tapabocas]]/Tabla2[[#This Row],[Total]],0)</f>
        <v>2.1126760563380281E-2</v>
      </c>
      <c r="Q3" s="15">
        <f>IFERROR(Tabla2[[#This Row],[Vendedor tapabocas bien puesto ]]/Tabla2[[#This Row],[Total vendedor]],0)</f>
        <v>0.72727272727272729</v>
      </c>
      <c r="R3" s="15">
        <f>IFERROR(Tabla2[[#This Row],[Vendedor sin tapabocas ]]/Tabla2[[#This Row],[Total vendedor]],0)</f>
        <v>0</v>
      </c>
      <c r="S3" s="31">
        <f>WEEKNUM(Tabla2[[#This Row],[Fecha de recolección2]])</f>
        <v>8</v>
      </c>
    </row>
    <row r="4" spans="1:19" x14ac:dyDescent="0.25">
      <c r="A4" s="11">
        <f t="shared" si="0"/>
        <v>44246</v>
      </c>
      <c r="B4" s="6" t="s">
        <v>5</v>
      </c>
      <c r="C4" s="1" t="s">
        <v>6</v>
      </c>
      <c r="D4" s="1" t="s">
        <v>7</v>
      </c>
      <c r="E4" s="1" t="s">
        <v>7</v>
      </c>
      <c r="F4" s="2" t="s">
        <v>11</v>
      </c>
      <c r="G4" s="2">
        <v>131</v>
      </c>
      <c r="H4" s="2">
        <v>29</v>
      </c>
      <c r="I4" s="2">
        <v>0</v>
      </c>
      <c r="J4" s="2">
        <v>14</v>
      </c>
      <c r="K4" s="1">
        <v>3</v>
      </c>
      <c r="L4" s="1">
        <v>1</v>
      </c>
      <c r="M4">
        <f t="shared" si="1"/>
        <v>160</v>
      </c>
      <c r="N4">
        <f>Tabla2[[#This Row],[Vendedor tapabocas bien puesto ]]+Tabla2[[#This Row],[Vendedor tapabocas mal puesto ]]+Tabla2[[#This Row],[Vendedor sin tapabocas ]]</f>
        <v>18</v>
      </c>
      <c r="O4" s="15">
        <f>IFERROR(Tabla2[[#This Row],[Tapabocas bien puesto ]]/Tabla2[[#This Row],[Total]],0)</f>
        <v>0.81874999999999998</v>
      </c>
      <c r="P4" s="15">
        <f>IFERROR(Tabla2[[#This Row],[Sin tapabocas]]/Tabla2[[#This Row],[Total]],0)</f>
        <v>0</v>
      </c>
      <c r="Q4" s="15">
        <f>IFERROR(Tabla2[[#This Row],[Vendedor tapabocas bien puesto ]]/Tabla2[[#This Row],[Total vendedor]],0)</f>
        <v>0.77777777777777779</v>
      </c>
      <c r="R4" s="15">
        <f>IFERROR(Tabla2[[#This Row],[Vendedor sin tapabocas ]]/Tabla2[[#This Row],[Total vendedor]],0)</f>
        <v>5.5555555555555552E-2</v>
      </c>
      <c r="S4" s="31">
        <f>WEEKNUM(Tabla2[[#This Row],[Fecha de recolección2]])</f>
        <v>8</v>
      </c>
    </row>
    <row r="5" spans="1:19" x14ac:dyDescent="0.25">
      <c r="A5" s="11">
        <f t="shared" si="0"/>
        <v>44246</v>
      </c>
      <c r="B5" s="6" t="s">
        <v>5</v>
      </c>
      <c r="C5" s="1" t="s">
        <v>6</v>
      </c>
      <c r="D5" s="1" t="s">
        <v>12</v>
      </c>
      <c r="E5" s="1" t="s">
        <v>7</v>
      </c>
      <c r="F5" s="2" t="s">
        <v>10</v>
      </c>
      <c r="G5" s="2">
        <v>145</v>
      </c>
      <c r="H5" s="2">
        <v>22</v>
      </c>
      <c r="I5" s="2">
        <v>0</v>
      </c>
      <c r="J5" s="2">
        <v>49</v>
      </c>
      <c r="K5" s="1">
        <v>39</v>
      </c>
      <c r="L5" s="1">
        <v>0</v>
      </c>
      <c r="M5">
        <f t="shared" si="1"/>
        <v>167</v>
      </c>
      <c r="N5">
        <f>Tabla2[[#This Row],[Vendedor tapabocas bien puesto ]]+Tabla2[[#This Row],[Vendedor tapabocas mal puesto ]]+Tabla2[[#This Row],[Vendedor sin tapabocas ]]</f>
        <v>88</v>
      </c>
      <c r="O5" s="15">
        <f>IFERROR(Tabla2[[#This Row],[Tapabocas bien puesto ]]/Tabla2[[#This Row],[Total]],0)</f>
        <v>0.86826347305389218</v>
      </c>
      <c r="P5" s="15">
        <f>IFERROR(Tabla2[[#This Row],[Sin tapabocas]]/Tabla2[[#This Row],[Total]],0)</f>
        <v>0</v>
      </c>
      <c r="Q5" s="15">
        <f>IFERROR(Tabla2[[#This Row],[Vendedor tapabocas bien puesto ]]/Tabla2[[#This Row],[Total vendedor]],0)</f>
        <v>0.55681818181818177</v>
      </c>
      <c r="R5" s="15">
        <f>IFERROR(Tabla2[[#This Row],[Vendedor sin tapabocas ]]/Tabla2[[#This Row],[Total vendedor]],0)</f>
        <v>0</v>
      </c>
      <c r="S5" s="31">
        <f>WEEKNUM(Tabla2[[#This Row],[Fecha de recolección2]])</f>
        <v>8</v>
      </c>
    </row>
    <row r="6" spans="1:19" x14ac:dyDescent="0.25">
      <c r="A6" s="11">
        <f t="shared" si="0"/>
        <v>44246</v>
      </c>
      <c r="B6" s="6" t="s">
        <v>5</v>
      </c>
      <c r="C6" s="1" t="s">
        <v>6</v>
      </c>
      <c r="D6" s="1" t="s">
        <v>12</v>
      </c>
      <c r="E6" s="1" t="s">
        <v>13</v>
      </c>
      <c r="F6" s="2" t="s">
        <v>9</v>
      </c>
      <c r="G6" s="2">
        <v>154</v>
      </c>
      <c r="H6" s="2">
        <v>22</v>
      </c>
      <c r="I6" s="2">
        <v>4</v>
      </c>
      <c r="J6" s="2">
        <v>47</v>
      </c>
      <c r="K6" s="1">
        <v>39</v>
      </c>
      <c r="L6" s="1">
        <v>21</v>
      </c>
      <c r="M6">
        <f t="shared" si="1"/>
        <v>180</v>
      </c>
      <c r="N6">
        <f>Tabla2[[#This Row],[Vendedor tapabocas bien puesto ]]+Tabla2[[#This Row],[Vendedor tapabocas mal puesto ]]+Tabla2[[#This Row],[Vendedor sin tapabocas ]]</f>
        <v>107</v>
      </c>
      <c r="O6" s="15">
        <f>IFERROR(Tabla2[[#This Row],[Tapabocas bien puesto ]]/Tabla2[[#This Row],[Total]],0)</f>
        <v>0.85555555555555551</v>
      </c>
      <c r="P6" s="15">
        <f>IFERROR(Tabla2[[#This Row],[Sin tapabocas]]/Tabla2[[#This Row],[Total]],0)</f>
        <v>2.2222222222222223E-2</v>
      </c>
      <c r="Q6" s="15">
        <f>IFERROR(Tabla2[[#This Row],[Vendedor tapabocas bien puesto ]]/Tabla2[[#This Row],[Total vendedor]],0)</f>
        <v>0.43925233644859812</v>
      </c>
      <c r="R6" s="15">
        <f>IFERROR(Tabla2[[#This Row],[Vendedor sin tapabocas ]]/Tabla2[[#This Row],[Total vendedor]],0)</f>
        <v>0.19626168224299065</v>
      </c>
      <c r="S6" s="31">
        <f>WEEKNUM(Tabla2[[#This Row],[Fecha de recolección2]])</f>
        <v>8</v>
      </c>
    </row>
    <row r="7" spans="1:19" x14ac:dyDescent="0.25">
      <c r="A7" s="11">
        <f t="shared" si="0"/>
        <v>44246</v>
      </c>
      <c r="B7" s="6" t="s">
        <v>5</v>
      </c>
      <c r="C7" s="1" t="s">
        <v>6</v>
      </c>
      <c r="D7" s="1" t="s">
        <v>12</v>
      </c>
      <c r="E7" s="1" t="s">
        <v>13</v>
      </c>
      <c r="F7" s="2" t="s">
        <v>11</v>
      </c>
      <c r="G7" s="2">
        <v>165</v>
      </c>
      <c r="H7" s="2">
        <v>27</v>
      </c>
      <c r="I7" s="2">
        <v>2</v>
      </c>
      <c r="J7" s="2">
        <v>16</v>
      </c>
      <c r="K7" s="1">
        <v>4</v>
      </c>
      <c r="L7" s="1">
        <v>0</v>
      </c>
      <c r="M7">
        <f t="shared" si="1"/>
        <v>194</v>
      </c>
      <c r="N7">
        <f>Tabla2[[#This Row],[Vendedor tapabocas bien puesto ]]+Tabla2[[#This Row],[Vendedor tapabocas mal puesto ]]+Tabla2[[#This Row],[Vendedor sin tapabocas ]]</f>
        <v>20</v>
      </c>
      <c r="O7" s="15">
        <f>IFERROR(Tabla2[[#This Row],[Tapabocas bien puesto ]]/Tabla2[[#This Row],[Total]],0)</f>
        <v>0.85051546391752575</v>
      </c>
      <c r="P7" s="15">
        <f>IFERROR(Tabla2[[#This Row],[Sin tapabocas]]/Tabla2[[#This Row],[Total]],0)</f>
        <v>1.0309278350515464E-2</v>
      </c>
      <c r="Q7" s="15">
        <f>IFERROR(Tabla2[[#This Row],[Vendedor tapabocas bien puesto ]]/Tabla2[[#This Row],[Total vendedor]],0)</f>
        <v>0.8</v>
      </c>
      <c r="R7" s="15">
        <f>IFERROR(Tabla2[[#This Row],[Vendedor sin tapabocas ]]/Tabla2[[#This Row],[Total vendedor]],0)</f>
        <v>0</v>
      </c>
      <c r="S7" s="31">
        <f>WEEKNUM(Tabla2[[#This Row],[Fecha de recolección2]])</f>
        <v>8</v>
      </c>
    </row>
    <row r="8" spans="1:19" x14ac:dyDescent="0.25">
      <c r="A8" s="11">
        <f t="shared" si="0"/>
        <v>44246</v>
      </c>
      <c r="B8" s="6" t="s">
        <v>5</v>
      </c>
      <c r="C8" s="1" t="s">
        <v>6</v>
      </c>
      <c r="D8" s="1" t="s">
        <v>14</v>
      </c>
      <c r="E8" s="1" t="s">
        <v>15</v>
      </c>
      <c r="F8" s="2" t="s">
        <v>9</v>
      </c>
      <c r="G8" s="2">
        <v>137</v>
      </c>
      <c r="H8" s="2">
        <v>14</v>
      </c>
      <c r="I8" s="2">
        <v>5</v>
      </c>
      <c r="J8" s="2">
        <v>47</v>
      </c>
      <c r="K8" s="1">
        <v>28</v>
      </c>
      <c r="L8" s="1">
        <v>3</v>
      </c>
      <c r="M8">
        <f t="shared" si="1"/>
        <v>156</v>
      </c>
      <c r="N8">
        <f>Tabla2[[#This Row],[Vendedor tapabocas bien puesto ]]+Tabla2[[#This Row],[Vendedor tapabocas mal puesto ]]+Tabla2[[#This Row],[Vendedor sin tapabocas ]]</f>
        <v>78</v>
      </c>
      <c r="O8" s="15">
        <f>IFERROR(Tabla2[[#This Row],[Tapabocas bien puesto ]]/Tabla2[[#This Row],[Total]],0)</f>
        <v>0.87820512820512819</v>
      </c>
      <c r="P8" s="15">
        <f>IFERROR(Tabla2[[#This Row],[Sin tapabocas]]/Tabla2[[#This Row],[Total]],0)</f>
        <v>3.2051282051282048E-2</v>
      </c>
      <c r="Q8" s="15">
        <f>IFERROR(Tabla2[[#This Row],[Vendedor tapabocas bien puesto ]]/Tabla2[[#This Row],[Total vendedor]],0)</f>
        <v>0.60256410256410253</v>
      </c>
      <c r="R8" s="15">
        <f>IFERROR(Tabla2[[#This Row],[Vendedor sin tapabocas ]]/Tabla2[[#This Row],[Total vendedor]],0)</f>
        <v>3.8461538461538464E-2</v>
      </c>
      <c r="S8" s="31">
        <f>WEEKNUM(Tabla2[[#This Row],[Fecha de recolección2]])</f>
        <v>8</v>
      </c>
    </row>
    <row r="9" spans="1:19" x14ac:dyDescent="0.25">
      <c r="A9" s="11">
        <f t="shared" si="0"/>
        <v>44246</v>
      </c>
      <c r="B9" s="6" t="s">
        <v>5</v>
      </c>
      <c r="C9" s="1" t="s">
        <v>6</v>
      </c>
      <c r="D9" s="1" t="s">
        <v>14</v>
      </c>
      <c r="E9" s="1" t="s">
        <v>16</v>
      </c>
      <c r="F9" s="2" t="s">
        <v>11</v>
      </c>
      <c r="G9" s="2">
        <v>65</v>
      </c>
      <c r="H9" s="2">
        <v>11</v>
      </c>
      <c r="I9" s="2">
        <v>0</v>
      </c>
      <c r="J9" s="2">
        <v>9</v>
      </c>
      <c r="K9" s="1">
        <v>4</v>
      </c>
      <c r="L9" s="1">
        <v>0</v>
      </c>
      <c r="M9">
        <f t="shared" si="1"/>
        <v>76</v>
      </c>
      <c r="N9">
        <f>Tabla2[[#This Row],[Vendedor tapabocas bien puesto ]]+Tabla2[[#This Row],[Vendedor tapabocas mal puesto ]]+Tabla2[[#This Row],[Vendedor sin tapabocas ]]</f>
        <v>13</v>
      </c>
      <c r="O9" s="15">
        <f>IFERROR(Tabla2[[#This Row],[Tapabocas bien puesto ]]/Tabla2[[#This Row],[Total]],0)</f>
        <v>0.85526315789473684</v>
      </c>
      <c r="P9" s="15">
        <f>IFERROR(Tabla2[[#This Row],[Sin tapabocas]]/Tabla2[[#This Row],[Total]],0)</f>
        <v>0</v>
      </c>
      <c r="Q9" s="15">
        <f>IFERROR(Tabla2[[#This Row],[Vendedor tapabocas bien puesto ]]/Tabla2[[#This Row],[Total vendedor]],0)</f>
        <v>0.69230769230769229</v>
      </c>
      <c r="R9" s="15">
        <f>IFERROR(Tabla2[[#This Row],[Vendedor sin tapabocas ]]/Tabla2[[#This Row],[Total vendedor]],0)</f>
        <v>0</v>
      </c>
      <c r="S9" s="31">
        <f>WEEKNUM(Tabla2[[#This Row],[Fecha de recolección2]])</f>
        <v>8</v>
      </c>
    </row>
    <row r="10" spans="1:19" x14ac:dyDescent="0.25">
      <c r="A10" s="11">
        <f t="shared" si="0"/>
        <v>44246</v>
      </c>
      <c r="B10" s="6" t="s">
        <v>5</v>
      </c>
      <c r="C10" s="1" t="s">
        <v>6</v>
      </c>
      <c r="D10" s="1" t="s">
        <v>14</v>
      </c>
      <c r="E10" s="1" t="s">
        <v>17</v>
      </c>
      <c r="F10" s="2" t="s">
        <v>10</v>
      </c>
      <c r="G10" s="2">
        <v>97</v>
      </c>
      <c r="H10" s="2">
        <v>13</v>
      </c>
      <c r="I10" s="2">
        <v>1</v>
      </c>
      <c r="J10" s="2">
        <v>2</v>
      </c>
      <c r="K10" s="1">
        <v>1</v>
      </c>
      <c r="L10" s="1">
        <v>0</v>
      </c>
      <c r="M10">
        <f t="shared" si="1"/>
        <v>111</v>
      </c>
      <c r="N10">
        <f>Tabla2[[#This Row],[Vendedor tapabocas bien puesto ]]+Tabla2[[#This Row],[Vendedor tapabocas mal puesto ]]+Tabla2[[#This Row],[Vendedor sin tapabocas ]]</f>
        <v>3</v>
      </c>
      <c r="O10" s="15">
        <f>IFERROR(Tabla2[[#This Row],[Tapabocas bien puesto ]]/Tabla2[[#This Row],[Total]],0)</f>
        <v>0.87387387387387383</v>
      </c>
      <c r="P10" s="15">
        <f>IFERROR(Tabla2[[#This Row],[Sin tapabocas]]/Tabla2[[#This Row],[Total]],0)</f>
        <v>9.0090090090090089E-3</v>
      </c>
      <c r="Q10" s="15">
        <f>IFERROR(Tabla2[[#This Row],[Vendedor tapabocas bien puesto ]]/Tabla2[[#This Row],[Total vendedor]],0)</f>
        <v>0.66666666666666663</v>
      </c>
      <c r="R10" s="15">
        <f>IFERROR(Tabla2[[#This Row],[Vendedor sin tapabocas ]]/Tabla2[[#This Row],[Total vendedor]],0)</f>
        <v>0</v>
      </c>
      <c r="S10" s="31">
        <f>WEEKNUM(Tabla2[[#This Row],[Fecha de recolección2]])</f>
        <v>8</v>
      </c>
    </row>
    <row r="11" spans="1:19" x14ac:dyDescent="0.25">
      <c r="A11" s="11">
        <f t="shared" si="0"/>
        <v>44250</v>
      </c>
      <c r="B11" s="6" t="s">
        <v>18</v>
      </c>
      <c r="C11" s="1" t="s">
        <v>19</v>
      </c>
      <c r="D11" s="1" t="s">
        <v>20</v>
      </c>
      <c r="E11" s="1" t="s">
        <v>21</v>
      </c>
      <c r="F11" s="2" t="s">
        <v>11</v>
      </c>
      <c r="G11" s="2">
        <v>260</v>
      </c>
      <c r="H11" s="2">
        <v>27</v>
      </c>
      <c r="I11" s="2">
        <v>1</v>
      </c>
      <c r="J11" s="2">
        <v>4</v>
      </c>
      <c r="K11" s="1">
        <v>3</v>
      </c>
      <c r="L11" s="1">
        <v>0</v>
      </c>
      <c r="M11">
        <f t="shared" si="1"/>
        <v>288</v>
      </c>
      <c r="N11">
        <f>Tabla2[[#This Row],[Vendedor tapabocas bien puesto ]]+Tabla2[[#This Row],[Vendedor tapabocas mal puesto ]]+Tabla2[[#This Row],[Vendedor sin tapabocas ]]</f>
        <v>7</v>
      </c>
      <c r="O11" s="15">
        <f>IFERROR(Tabla2[[#This Row],[Tapabocas bien puesto ]]/Tabla2[[#This Row],[Total]],0)</f>
        <v>0.90277777777777779</v>
      </c>
      <c r="P11" s="15">
        <f>IFERROR(Tabla2[[#This Row],[Sin tapabocas]]/Tabla2[[#This Row],[Total]],0)</f>
        <v>3.472222222222222E-3</v>
      </c>
      <c r="Q11" s="15">
        <f>IFERROR(Tabla2[[#This Row],[Vendedor tapabocas bien puesto ]]/Tabla2[[#This Row],[Total vendedor]],0)</f>
        <v>0.5714285714285714</v>
      </c>
      <c r="R11" s="15">
        <f>IFERROR(Tabla2[[#This Row],[Vendedor sin tapabocas ]]/Tabla2[[#This Row],[Total vendedor]],0)</f>
        <v>0</v>
      </c>
      <c r="S11" s="31">
        <f>WEEKNUM(Tabla2[[#This Row],[Fecha de recolección2]])</f>
        <v>9</v>
      </c>
    </row>
    <row r="12" spans="1:19" x14ac:dyDescent="0.25">
      <c r="A12" s="11">
        <f t="shared" si="0"/>
        <v>44250</v>
      </c>
      <c r="B12" s="6" t="s">
        <v>18</v>
      </c>
      <c r="C12" s="1" t="s">
        <v>19</v>
      </c>
      <c r="D12" s="1" t="s">
        <v>20</v>
      </c>
      <c r="E12" s="1" t="s">
        <v>20</v>
      </c>
      <c r="F12" s="2" t="s">
        <v>9</v>
      </c>
      <c r="G12" s="2">
        <v>180</v>
      </c>
      <c r="H12" s="2">
        <v>22</v>
      </c>
      <c r="I12" s="2">
        <v>0</v>
      </c>
      <c r="J12" s="2">
        <v>3</v>
      </c>
      <c r="K12" s="1">
        <v>2</v>
      </c>
      <c r="L12" s="1">
        <v>0</v>
      </c>
      <c r="M12">
        <f t="shared" si="1"/>
        <v>202</v>
      </c>
      <c r="N12">
        <f>Tabla2[[#This Row],[Vendedor tapabocas bien puesto ]]+Tabla2[[#This Row],[Vendedor tapabocas mal puesto ]]+Tabla2[[#This Row],[Vendedor sin tapabocas ]]</f>
        <v>5</v>
      </c>
      <c r="O12" s="15">
        <f>IFERROR(Tabla2[[#This Row],[Tapabocas bien puesto ]]/Tabla2[[#This Row],[Total]],0)</f>
        <v>0.8910891089108911</v>
      </c>
      <c r="P12" s="15">
        <f>IFERROR(Tabla2[[#This Row],[Sin tapabocas]]/Tabla2[[#This Row],[Total]],0)</f>
        <v>0</v>
      </c>
      <c r="Q12" s="15">
        <f>IFERROR(Tabla2[[#This Row],[Vendedor tapabocas bien puesto ]]/Tabla2[[#This Row],[Total vendedor]],0)</f>
        <v>0.6</v>
      </c>
      <c r="R12" s="15">
        <f>IFERROR(Tabla2[[#This Row],[Vendedor sin tapabocas ]]/Tabla2[[#This Row],[Total vendedor]],0)</f>
        <v>0</v>
      </c>
      <c r="S12" s="31">
        <f>WEEKNUM(Tabla2[[#This Row],[Fecha de recolección2]])</f>
        <v>9</v>
      </c>
    </row>
    <row r="13" spans="1:19" x14ac:dyDescent="0.25">
      <c r="A13" s="11">
        <f t="shared" si="0"/>
        <v>44250</v>
      </c>
      <c r="B13" s="6" t="s">
        <v>18</v>
      </c>
      <c r="C13" s="1" t="s">
        <v>19</v>
      </c>
      <c r="D13" s="1" t="s">
        <v>20</v>
      </c>
      <c r="E13" s="1" t="s">
        <v>20</v>
      </c>
      <c r="F13" s="2" t="s">
        <v>10</v>
      </c>
      <c r="G13" s="2">
        <v>190</v>
      </c>
      <c r="H13" s="2">
        <v>18</v>
      </c>
      <c r="I13" s="2">
        <v>1</v>
      </c>
      <c r="J13" s="2">
        <v>7</v>
      </c>
      <c r="K13" s="1">
        <v>4</v>
      </c>
      <c r="L13" s="1">
        <v>0</v>
      </c>
      <c r="M13">
        <f t="shared" si="1"/>
        <v>209</v>
      </c>
      <c r="N13">
        <f>Tabla2[[#This Row],[Vendedor tapabocas bien puesto ]]+Tabla2[[#This Row],[Vendedor tapabocas mal puesto ]]+Tabla2[[#This Row],[Vendedor sin tapabocas ]]</f>
        <v>11</v>
      </c>
      <c r="O13" s="15">
        <f>IFERROR(Tabla2[[#This Row],[Tapabocas bien puesto ]]/Tabla2[[#This Row],[Total]],0)</f>
        <v>0.90909090909090906</v>
      </c>
      <c r="P13" s="15">
        <f>IFERROR(Tabla2[[#This Row],[Sin tapabocas]]/Tabla2[[#This Row],[Total]],0)</f>
        <v>4.7846889952153108E-3</v>
      </c>
      <c r="Q13" s="15">
        <f>IFERROR(Tabla2[[#This Row],[Vendedor tapabocas bien puesto ]]/Tabla2[[#This Row],[Total vendedor]],0)</f>
        <v>0.63636363636363635</v>
      </c>
      <c r="R13" s="15">
        <f>IFERROR(Tabla2[[#This Row],[Vendedor sin tapabocas ]]/Tabla2[[#This Row],[Total vendedor]],0)</f>
        <v>0</v>
      </c>
      <c r="S13" s="31">
        <f>WEEKNUM(Tabla2[[#This Row],[Fecha de recolección2]])</f>
        <v>9</v>
      </c>
    </row>
    <row r="14" spans="1:19" x14ac:dyDescent="0.25">
      <c r="A14" s="11">
        <f t="shared" si="0"/>
        <v>44250</v>
      </c>
      <c r="B14" s="6" t="s">
        <v>18</v>
      </c>
      <c r="C14" s="1" t="s">
        <v>19</v>
      </c>
      <c r="D14" s="1" t="s">
        <v>22</v>
      </c>
      <c r="E14" s="1" t="s">
        <v>22</v>
      </c>
      <c r="F14" s="2" t="s">
        <v>10</v>
      </c>
      <c r="G14" s="2">
        <v>230</v>
      </c>
      <c r="H14" s="2">
        <v>12</v>
      </c>
      <c r="I14" s="2">
        <v>0</v>
      </c>
      <c r="J14" s="2">
        <v>5</v>
      </c>
      <c r="K14" s="1">
        <v>6</v>
      </c>
      <c r="L14" s="1">
        <v>0</v>
      </c>
      <c r="M14">
        <f t="shared" si="1"/>
        <v>242</v>
      </c>
      <c r="N14">
        <f>Tabla2[[#This Row],[Vendedor tapabocas bien puesto ]]+Tabla2[[#This Row],[Vendedor tapabocas mal puesto ]]+Tabla2[[#This Row],[Vendedor sin tapabocas ]]</f>
        <v>11</v>
      </c>
      <c r="O14" s="15">
        <f>IFERROR(Tabla2[[#This Row],[Tapabocas bien puesto ]]/Tabla2[[#This Row],[Total]],0)</f>
        <v>0.95041322314049592</v>
      </c>
      <c r="P14" s="15">
        <f>IFERROR(Tabla2[[#This Row],[Sin tapabocas]]/Tabla2[[#This Row],[Total]],0)</f>
        <v>0</v>
      </c>
      <c r="Q14" s="15">
        <f>IFERROR(Tabla2[[#This Row],[Vendedor tapabocas bien puesto ]]/Tabla2[[#This Row],[Total vendedor]],0)</f>
        <v>0.45454545454545453</v>
      </c>
      <c r="R14" s="15">
        <f>IFERROR(Tabla2[[#This Row],[Vendedor sin tapabocas ]]/Tabla2[[#This Row],[Total vendedor]],0)</f>
        <v>0</v>
      </c>
      <c r="S14" s="31">
        <f>WEEKNUM(Tabla2[[#This Row],[Fecha de recolección2]])</f>
        <v>9</v>
      </c>
    </row>
    <row r="15" spans="1:19" x14ac:dyDescent="0.25">
      <c r="A15" s="11">
        <f t="shared" si="0"/>
        <v>44250</v>
      </c>
      <c r="B15" s="6" t="s">
        <v>18</v>
      </c>
      <c r="C15" s="1" t="s">
        <v>19</v>
      </c>
      <c r="D15" s="1" t="s">
        <v>22</v>
      </c>
      <c r="E15" s="1" t="s">
        <v>23</v>
      </c>
      <c r="F15" s="2" t="s">
        <v>11</v>
      </c>
      <c r="G15" s="2">
        <v>230</v>
      </c>
      <c r="H15" s="2">
        <v>19</v>
      </c>
      <c r="I15" s="2">
        <v>0</v>
      </c>
      <c r="J15" s="2">
        <v>10</v>
      </c>
      <c r="K15" s="1">
        <v>6</v>
      </c>
      <c r="L15" s="1">
        <v>0</v>
      </c>
      <c r="M15">
        <f t="shared" si="1"/>
        <v>249</v>
      </c>
      <c r="N15">
        <f>Tabla2[[#This Row],[Vendedor tapabocas bien puesto ]]+Tabla2[[#This Row],[Vendedor tapabocas mal puesto ]]+Tabla2[[#This Row],[Vendedor sin tapabocas ]]</f>
        <v>16</v>
      </c>
      <c r="O15" s="15">
        <f>IFERROR(Tabla2[[#This Row],[Tapabocas bien puesto ]]/Tabla2[[#This Row],[Total]],0)</f>
        <v>0.92369477911646591</v>
      </c>
      <c r="P15" s="15">
        <f>IFERROR(Tabla2[[#This Row],[Sin tapabocas]]/Tabla2[[#This Row],[Total]],0)</f>
        <v>0</v>
      </c>
      <c r="Q15" s="15">
        <f>IFERROR(Tabla2[[#This Row],[Vendedor tapabocas bien puesto ]]/Tabla2[[#This Row],[Total vendedor]],0)</f>
        <v>0.625</v>
      </c>
      <c r="R15" s="15">
        <f>IFERROR(Tabla2[[#This Row],[Vendedor sin tapabocas ]]/Tabla2[[#This Row],[Total vendedor]],0)</f>
        <v>0</v>
      </c>
      <c r="S15" s="31">
        <f>WEEKNUM(Tabla2[[#This Row],[Fecha de recolección2]])</f>
        <v>9</v>
      </c>
    </row>
    <row r="16" spans="1:19" x14ac:dyDescent="0.25">
      <c r="A16" s="11">
        <f t="shared" si="0"/>
        <v>44250</v>
      </c>
      <c r="B16" s="6" t="s">
        <v>18</v>
      </c>
      <c r="C16" s="1" t="s">
        <v>19</v>
      </c>
      <c r="D16" s="1" t="s">
        <v>22</v>
      </c>
      <c r="E16" s="1" t="s">
        <v>24</v>
      </c>
      <c r="F16" s="2" t="s">
        <v>25</v>
      </c>
      <c r="G16" s="2">
        <v>210</v>
      </c>
      <c r="H16" s="2">
        <v>21</v>
      </c>
      <c r="I16" s="2">
        <v>2</v>
      </c>
      <c r="J16" s="2">
        <v>9</v>
      </c>
      <c r="K16" s="1">
        <v>8</v>
      </c>
      <c r="L16" s="1">
        <v>0</v>
      </c>
      <c r="M16">
        <f t="shared" si="1"/>
        <v>233</v>
      </c>
      <c r="N16">
        <f>Tabla2[[#This Row],[Vendedor tapabocas bien puesto ]]+Tabla2[[#This Row],[Vendedor tapabocas mal puesto ]]+Tabla2[[#This Row],[Vendedor sin tapabocas ]]</f>
        <v>17</v>
      </c>
      <c r="O16" s="15">
        <f>IFERROR(Tabla2[[#This Row],[Tapabocas bien puesto ]]/Tabla2[[#This Row],[Total]],0)</f>
        <v>0.90128755364806867</v>
      </c>
      <c r="P16" s="15">
        <f>IFERROR(Tabla2[[#This Row],[Sin tapabocas]]/Tabla2[[#This Row],[Total]],0)</f>
        <v>8.5836909871244635E-3</v>
      </c>
      <c r="Q16" s="15">
        <f>IFERROR(Tabla2[[#This Row],[Vendedor tapabocas bien puesto ]]/Tabla2[[#This Row],[Total vendedor]],0)</f>
        <v>0.52941176470588236</v>
      </c>
      <c r="R16" s="15">
        <f>IFERROR(Tabla2[[#This Row],[Vendedor sin tapabocas ]]/Tabla2[[#This Row],[Total vendedor]],0)</f>
        <v>0</v>
      </c>
      <c r="S16" s="31">
        <f>WEEKNUM(Tabla2[[#This Row],[Fecha de recolección2]])</f>
        <v>9</v>
      </c>
    </row>
    <row r="17" spans="1:19" x14ac:dyDescent="0.25">
      <c r="A17" s="11">
        <f t="shared" si="0"/>
        <v>44250</v>
      </c>
      <c r="B17" s="6" t="s">
        <v>18</v>
      </c>
      <c r="C17" s="1" t="s">
        <v>19</v>
      </c>
      <c r="D17" s="1" t="s">
        <v>26</v>
      </c>
      <c r="E17" s="1" t="s">
        <v>27</v>
      </c>
      <c r="F17" s="2" t="s">
        <v>10</v>
      </c>
      <c r="G17" s="2">
        <v>360</v>
      </c>
      <c r="H17" s="2">
        <v>54</v>
      </c>
      <c r="I17" s="2">
        <v>2</v>
      </c>
      <c r="J17" s="2">
        <v>25</v>
      </c>
      <c r="K17" s="1">
        <v>36</v>
      </c>
      <c r="L17" s="1">
        <v>1</v>
      </c>
      <c r="M17">
        <f t="shared" si="1"/>
        <v>416</v>
      </c>
      <c r="N17">
        <f>Tabla2[[#This Row],[Vendedor tapabocas bien puesto ]]+Tabla2[[#This Row],[Vendedor tapabocas mal puesto ]]+Tabla2[[#This Row],[Vendedor sin tapabocas ]]</f>
        <v>62</v>
      </c>
      <c r="O17" s="15">
        <f>IFERROR(Tabla2[[#This Row],[Tapabocas bien puesto ]]/Tabla2[[#This Row],[Total]],0)</f>
        <v>0.86538461538461542</v>
      </c>
      <c r="P17" s="15">
        <f>IFERROR(Tabla2[[#This Row],[Sin tapabocas]]/Tabla2[[#This Row],[Total]],0)</f>
        <v>4.807692307692308E-3</v>
      </c>
      <c r="Q17" s="15">
        <f>IFERROR(Tabla2[[#This Row],[Vendedor tapabocas bien puesto ]]/Tabla2[[#This Row],[Total vendedor]],0)</f>
        <v>0.40322580645161288</v>
      </c>
      <c r="R17" s="15">
        <f>IFERROR(Tabla2[[#This Row],[Vendedor sin tapabocas ]]/Tabla2[[#This Row],[Total vendedor]],0)</f>
        <v>1.6129032258064516E-2</v>
      </c>
      <c r="S17" s="31">
        <f>WEEKNUM(Tabla2[[#This Row],[Fecha de recolección2]])</f>
        <v>9</v>
      </c>
    </row>
    <row r="18" spans="1:19" x14ac:dyDescent="0.25">
      <c r="A18" s="11">
        <f t="shared" si="0"/>
        <v>44250</v>
      </c>
      <c r="B18" s="6" t="s">
        <v>18</v>
      </c>
      <c r="C18" s="1" t="s">
        <v>19</v>
      </c>
      <c r="D18" s="1" t="s">
        <v>26</v>
      </c>
      <c r="E18" s="1" t="s">
        <v>27</v>
      </c>
      <c r="F18" s="2" t="s">
        <v>11</v>
      </c>
      <c r="G18" s="2">
        <v>310</v>
      </c>
      <c r="H18" s="2">
        <v>46</v>
      </c>
      <c r="I18" s="2">
        <v>5</v>
      </c>
      <c r="J18" s="2">
        <v>17</v>
      </c>
      <c r="K18" s="1">
        <v>17</v>
      </c>
      <c r="L18" s="1">
        <v>0</v>
      </c>
      <c r="M18">
        <f t="shared" si="1"/>
        <v>361</v>
      </c>
      <c r="N18">
        <f>Tabla2[[#This Row],[Vendedor tapabocas bien puesto ]]+Tabla2[[#This Row],[Vendedor tapabocas mal puesto ]]+Tabla2[[#This Row],[Vendedor sin tapabocas ]]</f>
        <v>34</v>
      </c>
      <c r="O18" s="15">
        <f>IFERROR(Tabla2[[#This Row],[Tapabocas bien puesto ]]/Tabla2[[#This Row],[Total]],0)</f>
        <v>0.8587257617728532</v>
      </c>
      <c r="P18" s="15">
        <f>IFERROR(Tabla2[[#This Row],[Sin tapabocas]]/Tabla2[[#This Row],[Total]],0)</f>
        <v>1.3850415512465374E-2</v>
      </c>
      <c r="Q18" s="15">
        <f>IFERROR(Tabla2[[#This Row],[Vendedor tapabocas bien puesto ]]/Tabla2[[#This Row],[Total vendedor]],0)</f>
        <v>0.5</v>
      </c>
      <c r="R18" s="15">
        <f>IFERROR(Tabla2[[#This Row],[Vendedor sin tapabocas ]]/Tabla2[[#This Row],[Total vendedor]],0)</f>
        <v>0</v>
      </c>
      <c r="S18" s="31">
        <f>WEEKNUM(Tabla2[[#This Row],[Fecha de recolección2]])</f>
        <v>9</v>
      </c>
    </row>
    <row r="19" spans="1:19" x14ac:dyDescent="0.25">
      <c r="A19" s="11">
        <f t="shared" si="0"/>
        <v>44250</v>
      </c>
      <c r="B19" s="6" t="s">
        <v>18</v>
      </c>
      <c r="C19" s="1" t="s">
        <v>19</v>
      </c>
      <c r="D19" s="1" t="s">
        <v>26</v>
      </c>
      <c r="E19" s="1" t="s">
        <v>28</v>
      </c>
      <c r="F19" s="2" t="s">
        <v>9</v>
      </c>
      <c r="G19" s="2">
        <v>149</v>
      </c>
      <c r="H19" s="2">
        <v>20</v>
      </c>
      <c r="I19" s="2">
        <v>1</v>
      </c>
      <c r="J19" s="2">
        <v>0</v>
      </c>
      <c r="K19" s="1">
        <v>0</v>
      </c>
      <c r="L19" s="1">
        <v>0</v>
      </c>
      <c r="M19">
        <f t="shared" si="1"/>
        <v>170</v>
      </c>
      <c r="N19">
        <f>Tabla2[[#This Row],[Vendedor tapabocas bien puesto ]]+Tabla2[[#This Row],[Vendedor tapabocas mal puesto ]]+Tabla2[[#This Row],[Vendedor sin tapabocas ]]</f>
        <v>0</v>
      </c>
      <c r="O19" s="15">
        <f>IFERROR(Tabla2[[#This Row],[Tapabocas bien puesto ]]/Tabla2[[#This Row],[Total]],0)</f>
        <v>0.87647058823529411</v>
      </c>
      <c r="P19" s="15">
        <f>IFERROR(Tabla2[[#This Row],[Sin tapabocas]]/Tabla2[[#This Row],[Total]],0)</f>
        <v>5.8823529411764705E-3</v>
      </c>
      <c r="Q19" s="15">
        <f>IFERROR(Tabla2[[#This Row],[Vendedor tapabocas bien puesto ]]/Tabla2[[#This Row],[Total vendedor]],0)</f>
        <v>0</v>
      </c>
      <c r="R19" s="15">
        <f>IFERROR(Tabla2[[#This Row],[Vendedor sin tapabocas ]]/Tabla2[[#This Row],[Total vendedor]],0)</f>
        <v>0</v>
      </c>
      <c r="S19" s="31">
        <f>WEEKNUM(Tabla2[[#This Row],[Fecha de recolección2]])</f>
        <v>9</v>
      </c>
    </row>
    <row r="20" spans="1:19" x14ac:dyDescent="0.25">
      <c r="A20" s="11">
        <f t="shared" si="0"/>
        <v>44252</v>
      </c>
      <c r="B20" s="6" t="s">
        <v>29</v>
      </c>
      <c r="C20" s="1" t="s">
        <v>19</v>
      </c>
      <c r="D20" s="1" t="s">
        <v>30</v>
      </c>
      <c r="E20" s="1" t="s">
        <v>31</v>
      </c>
      <c r="F20" s="2" t="s">
        <v>11</v>
      </c>
      <c r="G20" s="2">
        <v>320</v>
      </c>
      <c r="H20" s="2">
        <v>14</v>
      </c>
      <c r="I20" s="2">
        <v>2</v>
      </c>
      <c r="J20" s="2">
        <v>2</v>
      </c>
      <c r="K20" s="1">
        <v>0</v>
      </c>
      <c r="L20" s="1">
        <v>0</v>
      </c>
      <c r="M20">
        <f t="shared" si="1"/>
        <v>336</v>
      </c>
      <c r="N20">
        <f>Tabla2[[#This Row],[Vendedor tapabocas bien puesto ]]+Tabla2[[#This Row],[Vendedor tapabocas mal puesto ]]+Tabla2[[#This Row],[Vendedor sin tapabocas ]]</f>
        <v>2</v>
      </c>
      <c r="O20" s="15">
        <f>IFERROR(Tabla2[[#This Row],[Tapabocas bien puesto ]]/Tabla2[[#This Row],[Total]],0)</f>
        <v>0.95238095238095233</v>
      </c>
      <c r="P20" s="15">
        <f>IFERROR(Tabla2[[#This Row],[Sin tapabocas]]/Tabla2[[#This Row],[Total]],0)</f>
        <v>5.9523809523809521E-3</v>
      </c>
      <c r="Q20" s="15">
        <f>IFERROR(Tabla2[[#This Row],[Vendedor tapabocas bien puesto ]]/Tabla2[[#This Row],[Total vendedor]],0)</f>
        <v>1</v>
      </c>
      <c r="R20" s="15">
        <f>IFERROR(Tabla2[[#This Row],[Vendedor sin tapabocas ]]/Tabla2[[#This Row],[Total vendedor]],0)</f>
        <v>0</v>
      </c>
      <c r="S20" s="31">
        <f>WEEKNUM(Tabla2[[#This Row],[Fecha de recolección2]])</f>
        <v>9</v>
      </c>
    </row>
    <row r="21" spans="1:19" x14ac:dyDescent="0.25">
      <c r="A21" s="11">
        <f t="shared" si="0"/>
        <v>44252</v>
      </c>
      <c r="B21" s="6" t="s">
        <v>29</v>
      </c>
      <c r="C21" s="1" t="s">
        <v>19</v>
      </c>
      <c r="D21" s="1" t="s">
        <v>32</v>
      </c>
      <c r="E21" s="1" t="s">
        <v>33</v>
      </c>
      <c r="F21" s="2" t="s">
        <v>10</v>
      </c>
      <c r="G21" s="2">
        <v>280</v>
      </c>
      <c r="H21" s="2">
        <v>34</v>
      </c>
      <c r="I21" s="2">
        <v>1</v>
      </c>
      <c r="J21" s="2">
        <v>14</v>
      </c>
      <c r="K21" s="1">
        <v>22</v>
      </c>
      <c r="L21" s="1">
        <v>0</v>
      </c>
      <c r="M21">
        <f t="shared" si="1"/>
        <v>315</v>
      </c>
      <c r="N21">
        <f>Tabla2[[#This Row],[Vendedor tapabocas bien puesto ]]+Tabla2[[#This Row],[Vendedor tapabocas mal puesto ]]+Tabla2[[#This Row],[Vendedor sin tapabocas ]]</f>
        <v>36</v>
      </c>
      <c r="O21" s="15">
        <f>IFERROR(Tabla2[[#This Row],[Tapabocas bien puesto ]]/Tabla2[[#This Row],[Total]],0)</f>
        <v>0.88888888888888884</v>
      </c>
      <c r="P21" s="15">
        <f>IFERROR(Tabla2[[#This Row],[Sin tapabocas]]/Tabla2[[#This Row],[Total]],0)</f>
        <v>3.1746031746031746E-3</v>
      </c>
      <c r="Q21" s="15">
        <f>IFERROR(Tabla2[[#This Row],[Vendedor tapabocas bien puesto ]]/Tabla2[[#This Row],[Total vendedor]],0)</f>
        <v>0.3888888888888889</v>
      </c>
      <c r="R21" s="15">
        <f>IFERROR(Tabla2[[#This Row],[Vendedor sin tapabocas ]]/Tabla2[[#This Row],[Total vendedor]],0)</f>
        <v>0</v>
      </c>
      <c r="S21" s="31">
        <f>WEEKNUM(Tabla2[[#This Row],[Fecha de recolección2]])</f>
        <v>9</v>
      </c>
    </row>
    <row r="22" spans="1:19" x14ac:dyDescent="0.25">
      <c r="A22" s="11">
        <f t="shared" si="0"/>
        <v>44252</v>
      </c>
      <c r="B22" s="6" t="s">
        <v>29</v>
      </c>
      <c r="C22" s="1" t="s">
        <v>19</v>
      </c>
      <c r="D22" s="1" t="s">
        <v>32</v>
      </c>
      <c r="E22" s="1" t="s">
        <v>34</v>
      </c>
      <c r="F22" s="2" t="s">
        <v>11</v>
      </c>
      <c r="G22" s="2">
        <v>330</v>
      </c>
      <c r="H22" s="2">
        <v>45</v>
      </c>
      <c r="I22" s="2">
        <v>1</v>
      </c>
      <c r="J22" s="2">
        <v>16</v>
      </c>
      <c r="K22" s="1">
        <v>15</v>
      </c>
      <c r="L22" s="1">
        <v>0</v>
      </c>
      <c r="M22">
        <f t="shared" si="1"/>
        <v>376</v>
      </c>
      <c r="N22">
        <f>Tabla2[[#This Row],[Vendedor tapabocas bien puesto ]]+Tabla2[[#This Row],[Vendedor tapabocas mal puesto ]]+Tabla2[[#This Row],[Vendedor sin tapabocas ]]</f>
        <v>31</v>
      </c>
      <c r="O22" s="15">
        <f>IFERROR(Tabla2[[#This Row],[Tapabocas bien puesto ]]/Tabla2[[#This Row],[Total]],0)</f>
        <v>0.87765957446808507</v>
      </c>
      <c r="P22" s="15">
        <f>IFERROR(Tabla2[[#This Row],[Sin tapabocas]]/Tabla2[[#This Row],[Total]],0)</f>
        <v>2.6595744680851063E-3</v>
      </c>
      <c r="Q22" s="15">
        <f>IFERROR(Tabla2[[#This Row],[Vendedor tapabocas bien puesto ]]/Tabla2[[#This Row],[Total vendedor]],0)</f>
        <v>0.5161290322580645</v>
      </c>
      <c r="R22" s="15">
        <f>IFERROR(Tabla2[[#This Row],[Vendedor sin tapabocas ]]/Tabla2[[#This Row],[Total vendedor]],0)</f>
        <v>0</v>
      </c>
      <c r="S22" s="31">
        <f>WEEKNUM(Tabla2[[#This Row],[Fecha de recolección2]])</f>
        <v>9</v>
      </c>
    </row>
    <row r="23" spans="1:19" x14ac:dyDescent="0.25">
      <c r="A23" s="11">
        <f t="shared" si="0"/>
        <v>44252</v>
      </c>
      <c r="B23" s="6" t="s">
        <v>29</v>
      </c>
      <c r="C23" s="1" t="s">
        <v>19</v>
      </c>
      <c r="D23" s="1" t="s">
        <v>32</v>
      </c>
      <c r="E23" s="1" t="s">
        <v>35</v>
      </c>
      <c r="F23" s="2" t="s">
        <v>9</v>
      </c>
      <c r="G23" s="2">
        <v>260</v>
      </c>
      <c r="H23" s="2">
        <v>49</v>
      </c>
      <c r="I23" s="2">
        <v>6</v>
      </c>
      <c r="J23" s="2">
        <v>14</v>
      </c>
      <c r="K23" s="1">
        <v>23</v>
      </c>
      <c r="L23" s="1">
        <v>0</v>
      </c>
      <c r="M23">
        <f t="shared" si="1"/>
        <v>315</v>
      </c>
      <c r="N23">
        <f>Tabla2[[#This Row],[Vendedor tapabocas bien puesto ]]+Tabla2[[#This Row],[Vendedor tapabocas mal puesto ]]+Tabla2[[#This Row],[Vendedor sin tapabocas ]]</f>
        <v>37</v>
      </c>
      <c r="O23" s="15">
        <f>IFERROR(Tabla2[[#This Row],[Tapabocas bien puesto ]]/Tabla2[[#This Row],[Total]],0)</f>
        <v>0.82539682539682535</v>
      </c>
      <c r="P23" s="15">
        <f>IFERROR(Tabla2[[#This Row],[Sin tapabocas]]/Tabla2[[#This Row],[Total]],0)</f>
        <v>1.9047619047619049E-2</v>
      </c>
      <c r="Q23" s="15">
        <f>IFERROR(Tabla2[[#This Row],[Vendedor tapabocas bien puesto ]]/Tabla2[[#This Row],[Total vendedor]],0)</f>
        <v>0.3783783783783784</v>
      </c>
      <c r="R23" s="15">
        <f>IFERROR(Tabla2[[#This Row],[Vendedor sin tapabocas ]]/Tabla2[[#This Row],[Total vendedor]],0)</f>
        <v>0</v>
      </c>
      <c r="S23" s="31">
        <f>WEEKNUM(Tabla2[[#This Row],[Fecha de recolección2]])</f>
        <v>9</v>
      </c>
    </row>
    <row r="24" spans="1:19" x14ac:dyDescent="0.25">
      <c r="A24" s="11">
        <f t="shared" si="0"/>
        <v>44252</v>
      </c>
      <c r="B24" s="6" t="s">
        <v>29</v>
      </c>
      <c r="C24" s="1" t="s">
        <v>19</v>
      </c>
      <c r="D24" s="1" t="s">
        <v>36</v>
      </c>
      <c r="E24" s="1" t="s">
        <v>37</v>
      </c>
      <c r="F24" s="2" t="s">
        <v>11</v>
      </c>
      <c r="G24" s="2">
        <v>290</v>
      </c>
      <c r="H24" s="2">
        <v>27</v>
      </c>
      <c r="I24" s="2">
        <v>1</v>
      </c>
      <c r="J24" s="2">
        <v>8</v>
      </c>
      <c r="K24" s="1">
        <v>15</v>
      </c>
      <c r="L24" s="1">
        <v>0</v>
      </c>
      <c r="M24">
        <f t="shared" si="1"/>
        <v>318</v>
      </c>
      <c r="N24">
        <f>Tabla2[[#This Row],[Vendedor tapabocas bien puesto ]]+Tabla2[[#This Row],[Vendedor tapabocas mal puesto ]]+Tabla2[[#This Row],[Vendedor sin tapabocas ]]</f>
        <v>23</v>
      </c>
      <c r="O24" s="15">
        <f>IFERROR(Tabla2[[#This Row],[Tapabocas bien puesto ]]/Tabla2[[#This Row],[Total]],0)</f>
        <v>0.91194968553459121</v>
      </c>
      <c r="P24" s="15">
        <f>IFERROR(Tabla2[[#This Row],[Sin tapabocas]]/Tabla2[[#This Row],[Total]],0)</f>
        <v>3.1446540880503146E-3</v>
      </c>
      <c r="Q24" s="15">
        <f>IFERROR(Tabla2[[#This Row],[Vendedor tapabocas bien puesto ]]/Tabla2[[#This Row],[Total vendedor]],0)</f>
        <v>0.34782608695652173</v>
      </c>
      <c r="R24" s="15">
        <f>IFERROR(Tabla2[[#This Row],[Vendedor sin tapabocas ]]/Tabla2[[#This Row],[Total vendedor]],0)</f>
        <v>0</v>
      </c>
      <c r="S24" s="31">
        <f>WEEKNUM(Tabla2[[#This Row],[Fecha de recolección2]])</f>
        <v>9</v>
      </c>
    </row>
    <row r="25" spans="1:19" x14ac:dyDescent="0.25">
      <c r="A25" s="11">
        <f t="shared" si="0"/>
        <v>44252</v>
      </c>
      <c r="B25" s="6" t="s">
        <v>29</v>
      </c>
      <c r="C25" s="1" t="s">
        <v>19</v>
      </c>
      <c r="D25" s="1" t="s">
        <v>36</v>
      </c>
      <c r="E25" s="1" t="s">
        <v>38</v>
      </c>
      <c r="F25" s="2" t="s">
        <v>10</v>
      </c>
      <c r="G25" s="2">
        <v>180</v>
      </c>
      <c r="H25" s="2">
        <v>26</v>
      </c>
      <c r="I25" s="2">
        <v>3</v>
      </c>
      <c r="J25" s="2">
        <v>6</v>
      </c>
      <c r="K25" s="1">
        <v>25</v>
      </c>
      <c r="L25" s="1">
        <v>2</v>
      </c>
      <c r="M25">
        <f t="shared" si="1"/>
        <v>209</v>
      </c>
      <c r="N25">
        <f>Tabla2[[#This Row],[Vendedor tapabocas bien puesto ]]+Tabla2[[#This Row],[Vendedor tapabocas mal puesto ]]+Tabla2[[#This Row],[Vendedor sin tapabocas ]]</f>
        <v>33</v>
      </c>
      <c r="O25" s="15">
        <f>IFERROR(Tabla2[[#This Row],[Tapabocas bien puesto ]]/Tabla2[[#This Row],[Total]],0)</f>
        <v>0.86124401913875603</v>
      </c>
      <c r="P25" s="15">
        <f>IFERROR(Tabla2[[#This Row],[Sin tapabocas]]/Tabla2[[#This Row],[Total]],0)</f>
        <v>1.4354066985645933E-2</v>
      </c>
      <c r="Q25" s="15">
        <f>IFERROR(Tabla2[[#This Row],[Vendedor tapabocas bien puesto ]]/Tabla2[[#This Row],[Total vendedor]],0)</f>
        <v>0.18181818181818182</v>
      </c>
      <c r="R25" s="15">
        <f>IFERROR(Tabla2[[#This Row],[Vendedor sin tapabocas ]]/Tabla2[[#This Row],[Total vendedor]],0)</f>
        <v>6.0606060606060608E-2</v>
      </c>
      <c r="S25" s="31">
        <f>WEEKNUM(Tabla2[[#This Row],[Fecha de recolección2]])</f>
        <v>9</v>
      </c>
    </row>
    <row r="26" spans="1:19" x14ac:dyDescent="0.25">
      <c r="A26" s="11">
        <f t="shared" si="0"/>
        <v>44252</v>
      </c>
      <c r="B26" s="6" t="s">
        <v>29</v>
      </c>
      <c r="C26" s="1" t="s">
        <v>19</v>
      </c>
      <c r="D26" s="1" t="s">
        <v>36</v>
      </c>
      <c r="E26" s="1" t="s">
        <v>38</v>
      </c>
      <c r="F26" s="2" t="s">
        <v>9</v>
      </c>
      <c r="G26" s="2">
        <v>220</v>
      </c>
      <c r="H26" s="2">
        <v>27</v>
      </c>
      <c r="I26" s="2">
        <v>3</v>
      </c>
      <c r="J26" s="2">
        <v>0</v>
      </c>
      <c r="K26" s="1">
        <v>7</v>
      </c>
      <c r="L26" s="1">
        <v>0</v>
      </c>
      <c r="M26">
        <f t="shared" si="1"/>
        <v>250</v>
      </c>
      <c r="N26">
        <f>Tabla2[[#This Row],[Vendedor tapabocas bien puesto ]]+Tabla2[[#This Row],[Vendedor tapabocas mal puesto ]]+Tabla2[[#This Row],[Vendedor sin tapabocas ]]</f>
        <v>7</v>
      </c>
      <c r="O26" s="15">
        <f>IFERROR(Tabla2[[#This Row],[Tapabocas bien puesto ]]/Tabla2[[#This Row],[Total]],0)</f>
        <v>0.88</v>
      </c>
      <c r="P26" s="15">
        <f>IFERROR(Tabla2[[#This Row],[Sin tapabocas]]/Tabla2[[#This Row],[Total]],0)</f>
        <v>1.2E-2</v>
      </c>
      <c r="Q26" s="15">
        <f>IFERROR(Tabla2[[#This Row],[Vendedor tapabocas bien puesto ]]/Tabla2[[#This Row],[Total vendedor]],0)</f>
        <v>0</v>
      </c>
      <c r="R26" s="15">
        <f>IFERROR(Tabla2[[#This Row],[Vendedor sin tapabocas ]]/Tabla2[[#This Row],[Total vendedor]],0)</f>
        <v>0</v>
      </c>
      <c r="S26" s="31">
        <f>WEEKNUM(Tabla2[[#This Row],[Fecha de recolección2]])</f>
        <v>9</v>
      </c>
    </row>
    <row r="27" spans="1:19" x14ac:dyDescent="0.25">
      <c r="A27" s="11">
        <f t="shared" si="0"/>
        <v>44252</v>
      </c>
      <c r="B27" s="6" t="s">
        <v>29</v>
      </c>
      <c r="C27" s="1" t="s">
        <v>19</v>
      </c>
      <c r="D27" s="1" t="s">
        <v>30</v>
      </c>
      <c r="E27" s="1" t="s">
        <v>30</v>
      </c>
      <c r="F27" s="2" t="s">
        <v>10</v>
      </c>
      <c r="G27" s="2">
        <v>160</v>
      </c>
      <c r="H27" s="2">
        <v>13</v>
      </c>
      <c r="I27" s="2">
        <v>2</v>
      </c>
      <c r="J27" s="2">
        <v>7</v>
      </c>
      <c r="K27" s="1">
        <v>5</v>
      </c>
      <c r="L27" s="1">
        <v>0</v>
      </c>
      <c r="M27">
        <f t="shared" si="1"/>
        <v>175</v>
      </c>
      <c r="N27">
        <f>Tabla2[[#This Row],[Vendedor tapabocas bien puesto ]]+Tabla2[[#This Row],[Vendedor tapabocas mal puesto ]]+Tabla2[[#This Row],[Vendedor sin tapabocas ]]</f>
        <v>12</v>
      </c>
      <c r="O27" s="15">
        <f>IFERROR(Tabla2[[#This Row],[Tapabocas bien puesto ]]/Tabla2[[#This Row],[Total]],0)</f>
        <v>0.91428571428571426</v>
      </c>
      <c r="P27" s="15">
        <f>IFERROR(Tabla2[[#This Row],[Sin tapabocas]]/Tabla2[[#This Row],[Total]],0)</f>
        <v>1.1428571428571429E-2</v>
      </c>
      <c r="Q27" s="15">
        <f>IFERROR(Tabla2[[#This Row],[Vendedor tapabocas bien puesto ]]/Tabla2[[#This Row],[Total vendedor]],0)</f>
        <v>0.58333333333333337</v>
      </c>
      <c r="R27" s="15">
        <f>IFERROR(Tabla2[[#This Row],[Vendedor sin tapabocas ]]/Tabla2[[#This Row],[Total vendedor]],0)</f>
        <v>0</v>
      </c>
      <c r="S27" s="31">
        <f>WEEKNUM(Tabla2[[#This Row],[Fecha de recolección2]])</f>
        <v>9</v>
      </c>
    </row>
    <row r="28" spans="1:19" x14ac:dyDescent="0.25">
      <c r="A28" s="11">
        <f t="shared" si="0"/>
        <v>44252</v>
      </c>
      <c r="B28" s="6" t="s">
        <v>29</v>
      </c>
      <c r="C28" s="1" t="s">
        <v>19</v>
      </c>
      <c r="D28" s="1" t="s">
        <v>30</v>
      </c>
      <c r="E28" s="1" t="s">
        <v>30</v>
      </c>
      <c r="F28" s="2" t="s">
        <v>9</v>
      </c>
      <c r="G28" s="2">
        <v>170</v>
      </c>
      <c r="H28" s="2">
        <v>19</v>
      </c>
      <c r="I28" s="2">
        <v>5</v>
      </c>
      <c r="J28" s="2">
        <v>9</v>
      </c>
      <c r="K28" s="1">
        <v>14</v>
      </c>
      <c r="L28" s="1">
        <v>0</v>
      </c>
      <c r="M28">
        <f t="shared" si="1"/>
        <v>194</v>
      </c>
      <c r="N28">
        <f>Tabla2[[#This Row],[Vendedor tapabocas bien puesto ]]+Tabla2[[#This Row],[Vendedor tapabocas mal puesto ]]+Tabla2[[#This Row],[Vendedor sin tapabocas ]]</f>
        <v>23</v>
      </c>
      <c r="O28" s="15">
        <f>IFERROR(Tabla2[[#This Row],[Tapabocas bien puesto ]]/Tabla2[[#This Row],[Total]],0)</f>
        <v>0.87628865979381443</v>
      </c>
      <c r="P28" s="15">
        <f>IFERROR(Tabla2[[#This Row],[Sin tapabocas]]/Tabla2[[#This Row],[Total]],0)</f>
        <v>2.5773195876288658E-2</v>
      </c>
      <c r="Q28" s="15">
        <f>IFERROR(Tabla2[[#This Row],[Vendedor tapabocas bien puesto ]]/Tabla2[[#This Row],[Total vendedor]],0)</f>
        <v>0.39130434782608697</v>
      </c>
      <c r="R28" s="15">
        <f>IFERROR(Tabla2[[#This Row],[Vendedor sin tapabocas ]]/Tabla2[[#This Row],[Total vendedor]],0)</f>
        <v>0</v>
      </c>
      <c r="S28" s="31">
        <f>WEEKNUM(Tabla2[[#This Row],[Fecha de recolección2]])</f>
        <v>9</v>
      </c>
    </row>
    <row r="29" spans="1:19" x14ac:dyDescent="0.25">
      <c r="A29" s="11">
        <f t="shared" si="0"/>
        <v>44259</v>
      </c>
      <c r="B29" s="6" t="s">
        <v>39</v>
      </c>
      <c r="C29" s="1" t="s">
        <v>19</v>
      </c>
      <c r="D29" s="1" t="s">
        <v>40</v>
      </c>
      <c r="E29" s="1" t="s">
        <v>41</v>
      </c>
      <c r="F29" s="2" t="s">
        <v>10</v>
      </c>
      <c r="G29" s="2">
        <v>250</v>
      </c>
      <c r="H29" s="2">
        <v>29</v>
      </c>
      <c r="I29" s="2">
        <v>3</v>
      </c>
      <c r="J29" s="2">
        <v>10</v>
      </c>
      <c r="K29" s="1">
        <v>9</v>
      </c>
      <c r="L29" s="1">
        <v>0</v>
      </c>
      <c r="M29">
        <f t="shared" si="1"/>
        <v>282</v>
      </c>
      <c r="N29">
        <f>Tabla2[[#This Row],[Vendedor tapabocas bien puesto ]]+Tabla2[[#This Row],[Vendedor tapabocas mal puesto ]]+Tabla2[[#This Row],[Vendedor sin tapabocas ]]</f>
        <v>19</v>
      </c>
      <c r="O29" s="15">
        <f>IFERROR(Tabla2[[#This Row],[Tapabocas bien puesto ]]/Tabla2[[#This Row],[Total]],0)</f>
        <v>0.88652482269503541</v>
      </c>
      <c r="P29" s="15">
        <f>IFERROR(Tabla2[[#This Row],[Sin tapabocas]]/Tabla2[[#This Row],[Total]],0)</f>
        <v>1.0638297872340425E-2</v>
      </c>
      <c r="Q29" s="15">
        <f>IFERROR(Tabla2[[#This Row],[Vendedor tapabocas bien puesto ]]/Tabla2[[#This Row],[Total vendedor]],0)</f>
        <v>0.52631578947368418</v>
      </c>
      <c r="R29" s="15">
        <f>IFERROR(Tabla2[[#This Row],[Vendedor sin tapabocas ]]/Tabla2[[#This Row],[Total vendedor]],0)</f>
        <v>0</v>
      </c>
      <c r="S29" s="31">
        <f>WEEKNUM(Tabla2[[#This Row],[Fecha de recolección2]])</f>
        <v>10</v>
      </c>
    </row>
    <row r="30" spans="1:19" x14ac:dyDescent="0.25">
      <c r="A30" s="11">
        <f t="shared" si="0"/>
        <v>44259</v>
      </c>
      <c r="B30" s="6" t="s">
        <v>39</v>
      </c>
      <c r="C30" s="1" t="s">
        <v>19</v>
      </c>
      <c r="D30" s="1" t="s">
        <v>40</v>
      </c>
      <c r="E30" s="1" t="s">
        <v>41</v>
      </c>
      <c r="F30" s="2" t="s">
        <v>9</v>
      </c>
      <c r="G30" s="2">
        <v>330</v>
      </c>
      <c r="H30" s="2">
        <v>40</v>
      </c>
      <c r="I30" s="2">
        <v>2</v>
      </c>
      <c r="J30" s="2">
        <v>21</v>
      </c>
      <c r="K30" s="1">
        <v>31</v>
      </c>
      <c r="L30" s="1">
        <v>2</v>
      </c>
      <c r="M30">
        <f t="shared" si="1"/>
        <v>372</v>
      </c>
      <c r="N30">
        <f>Tabla2[[#This Row],[Vendedor tapabocas bien puesto ]]+Tabla2[[#This Row],[Vendedor tapabocas mal puesto ]]+Tabla2[[#This Row],[Vendedor sin tapabocas ]]</f>
        <v>54</v>
      </c>
      <c r="O30" s="15">
        <f>IFERROR(Tabla2[[#This Row],[Tapabocas bien puesto ]]/Tabla2[[#This Row],[Total]],0)</f>
        <v>0.88709677419354838</v>
      </c>
      <c r="P30" s="15">
        <f>IFERROR(Tabla2[[#This Row],[Sin tapabocas]]/Tabla2[[#This Row],[Total]],0)</f>
        <v>5.3763440860215058E-3</v>
      </c>
      <c r="Q30" s="15">
        <f>IFERROR(Tabla2[[#This Row],[Vendedor tapabocas bien puesto ]]/Tabla2[[#This Row],[Total vendedor]],0)</f>
        <v>0.3888888888888889</v>
      </c>
      <c r="R30" s="15">
        <f>IFERROR(Tabla2[[#This Row],[Vendedor sin tapabocas ]]/Tabla2[[#This Row],[Total vendedor]],0)</f>
        <v>3.7037037037037035E-2</v>
      </c>
      <c r="S30" s="31">
        <f>WEEKNUM(Tabla2[[#This Row],[Fecha de recolección2]])</f>
        <v>10</v>
      </c>
    </row>
    <row r="31" spans="1:19" x14ac:dyDescent="0.25">
      <c r="A31" s="11">
        <f t="shared" si="0"/>
        <v>44259</v>
      </c>
      <c r="B31" s="6" t="s">
        <v>39</v>
      </c>
      <c r="C31" s="1" t="s">
        <v>19</v>
      </c>
      <c r="D31" s="1" t="s">
        <v>14</v>
      </c>
      <c r="E31" s="1" t="s">
        <v>42</v>
      </c>
      <c r="F31" s="2" t="s">
        <v>9</v>
      </c>
      <c r="G31" s="2">
        <v>180</v>
      </c>
      <c r="H31" s="2">
        <v>43</v>
      </c>
      <c r="I31" s="2">
        <v>5</v>
      </c>
      <c r="J31" s="2">
        <v>12</v>
      </c>
      <c r="K31" s="1">
        <v>33</v>
      </c>
      <c r="L31" s="1">
        <v>0</v>
      </c>
      <c r="M31">
        <f t="shared" si="1"/>
        <v>228</v>
      </c>
      <c r="N31">
        <f>Tabla2[[#This Row],[Vendedor tapabocas bien puesto ]]+Tabla2[[#This Row],[Vendedor tapabocas mal puesto ]]+Tabla2[[#This Row],[Vendedor sin tapabocas ]]</f>
        <v>45</v>
      </c>
      <c r="O31" s="15">
        <f>IFERROR(Tabla2[[#This Row],[Tapabocas bien puesto ]]/Tabla2[[#This Row],[Total]],0)</f>
        <v>0.78947368421052633</v>
      </c>
      <c r="P31" s="15">
        <f>IFERROR(Tabla2[[#This Row],[Sin tapabocas]]/Tabla2[[#This Row],[Total]],0)</f>
        <v>2.1929824561403508E-2</v>
      </c>
      <c r="Q31" s="15">
        <f>IFERROR(Tabla2[[#This Row],[Vendedor tapabocas bien puesto ]]/Tabla2[[#This Row],[Total vendedor]],0)</f>
        <v>0.26666666666666666</v>
      </c>
      <c r="R31" s="15">
        <f>IFERROR(Tabla2[[#This Row],[Vendedor sin tapabocas ]]/Tabla2[[#This Row],[Total vendedor]],0)</f>
        <v>0</v>
      </c>
      <c r="S31" s="31">
        <f>WEEKNUM(Tabla2[[#This Row],[Fecha de recolección2]])</f>
        <v>10</v>
      </c>
    </row>
    <row r="32" spans="1:19" x14ac:dyDescent="0.25">
      <c r="A32" s="11">
        <f t="shared" si="0"/>
        <v>44259</v>
      </c>
      <c r="B32" s="6" t="s">
        <v>39</v>
      </c>
      <c r="C32" s="1" t="s">
        <v>19</v>
      </c>
      <c r="D32" s="1" t="s">
        <v>14</v>
      </c>
      <c r="E32" s="1" t="s">
        <v>43</v>
      </c>
      <c r="F32" s="2" t="s">
        <v>11</v>
      </c>
      <c r="G32" s="2">
        <v>220</v>
      </c>
      <c r="H32" s="2">
        <v>16</v>
      </c>
      <c r="I32" s="2">
        <v>1</v>
      </c>
      <c r="J32" s="2">
        <v>4</v>
      </c>
      <c r="K32" s="1">
        <v>2</v>
      </c>
      <c r="L32" s="1">
        <v>0</v>
      </c>
      <c r="M32">
        <f t="shared" si="1"/>
        <v>237</v>
      </c>
      <c r="N32">
        <f>Tabla2[[#This Row],[Vendedor tapabocas bien puesto ]]+Tabla2[[#This Row],[Vendedor tapabocas mal puesto ]]+Tabla2[[#This Row],[Vendedor sin tapabocas ]]</f>
        <v>6</v>
      </c>
      <c r="O32" s="15">
        <f>IFERROR(Tabla2[[#This Row],[Tapabocas bien puesto ]]/Tabla2[[#This Row],[Total]],0)</f>
        <v>0.92827004219409281</v>
      </c>
      <c r="P32" s="15">
        <f>IFERROR(Tabla2[[#This Row],[Sin tapabocas]]/Tabla2[[#This Row],[Total]],0)</f>
        <v>4.2194092827004216E-3</v>
      </c>
      <c r="Q32" s="15">
        <f>IFERROR(Tabla2[[#This Row],[Vendedor tapabocas bien puesto ]]/Tabla2[[#This Row],[Total vendedor]],0)</f>
        <v>0.66666666666666663</v>
      </c>
      <c r="R32" s="15">
        <f>IFERROR(Tabla2[[#This Row],[Vendedor sin tapabocas ]]/Tabla2[[#This Row],[Total vendedor]],0)</f>
        <v>0</v>
      </c>
      <c r="S32" s="31">
        <f>WEEKNUM(Tabla2[[#This Row],[Fecha de recolección2]])</f>
        <v>10</v>
      </c>
    </row>
    <row r="33" spans="1:19" x14ac:dyDescent="0.25">
      <c r="A33" s="11">
        <f t="shared" si="0"/>
        <v>44259</v>
      </c>
      <c r="B33" s="6" t="s">
        <v>39</v>
      </c>
      <c r="C33" s="1" t="s">
        <v>19</v>
      </c>
      <c r="D33" s="1" t="s">
        <v>14</v>
      </c>
      <c r="E33" s="1" t="s">
        <v>43</v>
      </c>
      <c r="F33" s="2" t="s">
        <v>10</v>
      </c>
      <c r="G33" s="2">
        <v>270</v>
      </c>
      <c r="H33" s="2">
        <v>49</v>
      </c>
      <c r="I33" s="2">
        <v>2</v>
      </c>
      <c r="J33" s="2">
        <v>6</v>
      </c>
      <c r="K33" s="1">
        <v>6</v>
      </c>
      <c r="L33" s="1">
        <v>0</v>
      </c>
      <c r="M33">
        <f t="shared" si="1"/>
        <v>321</v>
      </c>
      <c r="N33">
        <f>Tabla2[[#This Row],[Vendedor tapabocas bien puesto ]]+Tabla2[[#This Row],[Vendedor tapabocas mal puesto ]]+Tabla2[[#This Row],[Vendedor sin tapabocas ]]</f>
        <v>12</v>
      </c>
      <c r="O33" s="15">
        <f>IFERROR(Tabla2[[#This Row],[Tapabocas bien puesto ]]/Tabla2[[#This Row],[Total]],0)</f>
        <v>0.84112149532710279</v>
      </c>
      <c r="P33" s="15">
        <f>IFERROR(Tabla2[[#This Row],[Sin tapabocas]]/Tabla2[[#This Row],[Total]],0)</f>
        <v>6.2305295950155761E-3</v>
      </c>
      <c r="Q33" s="15">
        <f>IFERROR(Tabla2[[#This Row],[Vendedor tapabocas bien puesto ]]/Tabla2[[#This Row],[Total vendedor]],0)</f>
        <v>0.5</v>
      </c>
      <c r="R33" s="15">
        <f>IFERROR(Tabla2[[#This Row],[Vendedor sin tapabocas ]]/Tabla2[[#This Row],[Total vendedor]],0)</f>
        <v>0</v>
      </c>
      <c r="S33" s="31">
        <f>WEEKNUM(Tabla2[[#This Row],[Fecha de recolección2]])</f>
        <v>10</v>
      </c>
    </row>
    <row r="34" spans="1:19" x14ac:dyDescent="0.25">
      <c r="A34" s="11">
        <f t="shared" si="0"/>
        <v>44259</v>
      </c>
      <c r="B34" s="6" t="s">
        <v>39</v>
      </c>
      <c r="C34" s="1" t="s">
        <v>19</v>
      </c>
      <c r="D34" s="1" t="s">
        <v>44</v>
      </c>
      <c r="E34" s="1" t="s">
        <v>45</v>
      </c>
      <c r="F34" s="2" t="s">
        <v>9</v>
      </c>
      <c r="G34" s="2">
        <v>60</v>
      </c>
      <c r="H34" s="2">
        <v>13</v>
      </c>
      <c r="I34" s="2">
        <v>4</v>
      </c>
      <c r="J34" s="2">
        <v>4</v>
      </c>
      <c r="K34" s="1">
        <v>3</v>
      </c>
      <c r="L34" s="1">
        <v>0</v>
      </c>
      <c r="M34">
        <f t="shared" si="1"/>
        <v>77</v>
      </c>
      <c r="N34">
        <f>Tabla2[[#This Row],[Vendedor tapabocas bien puesto ]]+Tabla2[[#This Row],[Vendedor tapabocas mal puesto ]]+Tabla2[[#This Row],[Vendedor sin tapabocas ]]</f>
        <v>7</v>
      </c>
      <c r="O34" s="15">
        <f>IFERROR(Tabla2[[#This Row],[Tapabocas bien puesto ]]/Tabla2[[#This Row],[Total]],0)</f>
        <v>0.77922077922077926</v>
      </c>
      <c r="P34" s="15">
        <f>IFERROR(Tabla2[[#This Row],[Sin tapabocas]]/Tabla2[[#This Row],[Total]],0)</f>
        <v>5.1948051948051951E-2</v>
      </c>
      <c r="Q34" s="15">
        <f>IFERROR(Tabla2[[#This Row],[Vendedor tapabocas bien puesto ]]/Tabla2[[#This Row],[Total vendedor]],0)</f>
        <v>0.5714285714285714</v>
      </c>
      <c r="R34" s="15">
        <f>IFERROR(Tabla2[[#This Row],[Vendedor sin tapabocas ]]/Tabla2[[#This Row],[Total vendedor]],0)</f>
        <v>0</v>
      </c>
      <c r="S34" s="31">
        <f>WEEKNUM(Tabla2[[#This Row],[Fecha de recolección2]])</f>
        <v>10</v>
      </c>
    </row>
    <row r="35" spans="1:19" x14ac:dyDescent="0.25">
      <c r="A35" s="11">
        <f t="shared" si="0"/>
        <v>44259</v>
      </c>
      <c r="B35" s="6" t="s">
        <v>39</v>
      </c>
      <c r="C35" s="1" t="s">
        <v>19</v>
      </c>
      <c r="D35" s="1" t="s">
        <v>44</v>
      </c>
      <c r="E35" s="1" t="s">
        <v>46</v>
      </c>
      <c r="F35" s="2" t="s">
        <v>11</v>
      </c>
      <c r="G35" s="2">
        <v>190</v>
      </c>
      <c r="H35" s="2">
        <v>21</v>
      </c>
      <c r="I35" s="2">
        <v>3</v>
      </c>
      <c r="J35" s="2">
        <v>2</v>
      </c>
      <c r="K35" s="1">
        <v>0</v>
      </c>
      <c r="L35" s="1">
        <v>0</v>
      </c>
      <c r="M35">
        <f t="shared" si="1"/>
        <v>214</v>
      </c>
      <c r="N35">
        <f>Tabla2[[#This Row],[Vendedor tapabocas bien puesto ]]+Tabla2[[#This Row],[Vendedor tapabocas mal puesto ]]+Tabla2[[#This Row],[Vendedor sin tapabocas ]]</f>
        <v>2</v>
      </c>
      <c r="O35" s="15">
        <f>IFERROR(Tabla2[[#This Row],[Tapabocas bien puesto ]]/Tabla2[[#This Row],[Total]],0)</f>
        <v>0.88785046728971961</v>
      </c>
      <c r="P35" s="15">
        <f>IFERROR(Tabla2[[#This Row],[Sin tapabocas]]/Tabla2[[#This Row],[Total]],0)</f>
        <v>1.4018691588785047E-2</v>
      </c>
      <c r="Q35" s="15">
        <f>IFERROR(Tabla2[[#This Row],[Vendedor tapabocas bien puesto ]]/Tabla2[[#This Row],[Total vendedor]],0)</f>
        <v>1</v>
      </c>
      <c r="R35" s="15">
        <f>IFERROR(Tabla2[[#This Row],[Vendedor sin tapabocas ]]/Tabla2[[#This Row],[Total vendedor]],0)</f>
        <v>0</v>
      </c>
      <c r="S35" s="31">
        <f>WEEKNUM(Tabla2[[#This Row],[Fecha de recolección2]])</f>
        <v>10</v>
      </c>
    </row>
    <row r="36" spans="1:19" x14ac:dyDescent="0.25">
      <c r="A36" s="11">
        <f t="shared" si="0"/>
        <v>44259</v>
      </c>
      <c r="B36" s="6" t="s">
        <v>39</v>
      </c>
      <c r="C36" s="1" t="s">
        <v>19</v>
      </c>
      <c r="D36" s="1" t="s">
        <v>44</v>
      </c>
      <c r="E36" s="1" t="s">
        <v>47</v>
      </c>
      <c r="F36" s="2" t="s">
        <v>10</v>
      </c>
      <c r="G36" s="2">
        <v>260</v>
      </c>
      <c r="H36" s="2">
        <v>37</v>
      </c>
      <c r="I36" s="2">
        <v>3</v>
      </c>
      <c r="J36" s="2">
        <v>8</v>
      </c>
      <c r="K36" s="1">
        <v>12</v>
      </c>
      <c r="L36" s="1">
        <v>0</v>
      </c>
      <c r="M36">
        <f t="shared" si="1"/>
        <v>300</v>
      </c>
      <c r="N36">
        <f>Tabla2[[#This Row],[Vendedor tapabocas bien puesto ]]+Tabla2[[#This Row],[Vendedor tapabocas mal puesto ]]+Tabla2[[#This Row],[Vendedor sin tapabocas ]]</f>
        <v>20</v>
      </c>
      <c r="O36" s="15">
        <f>IFERROR(Tabla2[[#This Row],[Tapabocas bien puesto ]]/Tabla2[[#This Row],[Total]],0)</f>
        <v>0.8666666666666667</v>
      </c>
      <c r="P36" s="15">
        <f>IFERROR(Tabla2[[#This Row],[Sin tapabocas]]/Tabla2[[#This Row],[Total]],0)</f>
        <v>0.01</v>
      </c>
      <c r="Q36" s="15">
        <f>IFERROR(Tabla2[[#This Row],[Vendedor tapabocas bien puesto ]]/Tabla2[[#This Row],[Total vendedor]],0)</f>
        <v>0.4</v>
      </c>
      <c r="R36" s="15">
        <f>IFERROR(Tabla2[[#This Row],[Vendedor sin tapabocas ]]/Tabla2[[#This Row],[Total vendedor]],0)</f>
        <v>0</v>
      </c>
      <c r="S36" s="31">
        <f>WEEKNUM(Tabla2[[#This Row],[Fecha de recolección2]])</f>
        <v>10</v>
      </c>
    </row>
    <row r="37" spans="1:19" x14ac:dyDescent="0.25">
      <c r="A37" s="11">
        <f t="shared" si="0"/>
        <v>44259</v>
      </c>
      <c r="B37" s="6" t="s">
        <v>39</v>
      </c>
      <c r="C37" s="1" t="s">
        <v>19</v>
      </c>
      <c r="D37" s="1" t="s">
        <v>40</v>
      </c>
      <c r="E37" s="1" t="s">
        <v>48</v>
      </c>
      <c r="F37" s="2" t="s">
        <v>11</v>
      </c>
      <c r="G37" s="2">
        <v>440</v>
      </c>
      <c r="H37" s="2">
        <v>16</v>
      </c>
      <c r="I37" s="2">
        <v>0</v>
      </c>
      <c r="J37" s="2">
        <v>2</v>
      </c>
      <c r="K37" s="1">
        <v>6</v>
      </c>
      <c r="L37" s="1">
        <v>0</v>
      </c>
      <c r="M37">
        <f t="shared" si="1"/>
        <v>456</v>
      </c>
      <c r="N37">
        <f>Tabla2[[#This Row],[Vendedor tapabocas bien puesto ]]+Tabla2[[#This Row],[Vendedor tapabocas mal puesto ]]+Tabla2[[#This Row],[Vendedor sin tapabocas ]]</f>
        <v>8</v>
      </c>
      <c r="O37" s="15">
        <f>IFERROR(Tabla2[[#This Row],[Tapabocas bien puesto ]]/Tabla2[[#This Row],[Total]],0)</f>
        <v>0.96491228070175439</v>
      </c>
      <c r="P37" s="15">
        <f>IFERROR(Tabla2[[#This Row],[Sin tapabocas]]/Tabla2[[#This Row],[Total]],0)</f>
        <v>0</v>
      </c>
      <c r="Q37" s="15">
        <f>IFERROR(Tabla2[[#This Row],[Vendedor tapabocas bien puesto ]]/Tabla2[[#This Row],[Total vendedor]],0)</f>
        <v>0.25</v>
      </c>
      <c r="R37" s="15">
        <f>IFERROR(Tabla2[[#This Row],[Vendedor sin tapabocas ]]/Tabla2[[#This Row],[Total vendedor]],0)</f>
        <v>0</v>
      </c>
      <c r="S37" s="31">
        <f>WEEKNUM(Tabla2[[#This Row],[Fecha de recolección2]])</f>
        <v>10</v>
      </c>
    </row>
    <row r="38" spans="1:19" x14ac:dyDescent="0.25">
      <c r="A38" s="11">
        <f t="shared" si="0"/>
        <v>44259</v>
      </c>
      <c r="B38" s="6" t="s">
        <v>39</v>
      </c>
      <c r="C38" s="1" t="s">
        <v>19</v>
      </c>
      <c r="D38" s="1" t="s">
        <v>49</v>
      </c>
      <c r="E38" s="1" t="s">
        <v>50</v>
      </c>
      <c r="F38" s="2" t="s">
        <v>9</v>
      </c>
      <c r="G38" s="2">
        <v>140</v>
      </c>
      <c r="H38" s="2">
        <v>40</v>
      </c>
      <c r="I38" s="2">
        <v>1</v>
      </c>
      <c r="J38" s="2">
        <v>4</v>
      </c>
      <c r="K38" s="1">
        <v>3</v>
      </c>
      <c r="L38" s="1">
        <v>0</v>
      </c>
      <c r="M38">
        <f t="shared" si="1"/>
        <v>181</v>
      </c>
      <c r="N38">
        <f>Tabla2[[#This Row],[Vendedor tapabocas bien puesto ]]+Tabla2[[#This Row],[Vendedor tapabocas mal puesto ]]+Tabla2[[#This Row],[Vendedor sin tapabocas ]]</f>
        <v>7</v>
      </c>
      <c r="O38" s="15">
        <f>IFERROR(Tabla2[[#This Row],[Tapabocas bien puesto ]]/Tabla2[[#This Row],[Total]],0)</f>
        <v>0.77348066298342544</v>
      </c>
      <c r="P38" s="15">
        <f>IFERROR(Tabla2[[#This Row],[Sin tapabocas]]/Tabla2[[#This Row],[Total]],0)</f>
        <v>5.5248618784530384E-3</v>
      </c>
      <c r="Q38" s="15">
        <f>IFERROR(Tabla2[[#This Row],[Vendedor tapabocas bien puesto ]]/Tabla2[[#This Row],[Total vendedor]],0)</f>
        <v>0.5714285714285714</v>
      </c>
      <c r="R38" s="15">
        <f>IFERROR(Tabla2[[#This Row],[Vendedor sin tapabocas ]]/Tabla2[[#This Row],[Total vendedor]],0)</f>
        <v>0</v>
      </c>
      <c r="S38" s="31">
        <f>WEEKNUM(Tabla2[[#This Row],[Fecha de recolección2]])</f>
        <v>10</v>
      </c>
    </row>
    <row r="39" spans="1:19" x14ac:dyDescent="0.25">
      <c r="A39" s="11">
        <f t="shared" si="0"/>
        <v>44259</v>
      </c>
      <c r="B39" s="6" t="s">
        <v>39</v>
      </c>
      <c r="C39" s="1" t="s">
        <v>19</v>
      </c>
      <c r="D39" s="1" t="s">
        <v>49</v>
      </c>
      <c r="E39" s="1" t="s">
        <v>51</v>
      </c>
      <c r="F39" s="2" t="s">
        <v>10</v>
      </c>
      <c r="G39" s="2">
        <v>300</v>
      </c>
      <c r="H39" s="2">
        <v>45</v>
      </c>
      <c r="I39" s="2">
        <v>5</v>
      </c>
      <c r="J39" s="2">
        <v>9</v>
      </c>
      <c r="K39" s="1">
        <v>13</v>
      </c>
      <c r="L39" s="1">
        <v>0</v>
      </c>
      <c r="M39">
        <f t="shared" si="1"/>
        <v>350</v>
      </c>
      <c r="N39">
        <f>Tabla2[[#This Row],[Vendedor tapabocas bien puesto ]]+Tabla2[[#This Row],[Vendedor tapabocas mal puesto ]]+Tabla2[[#This Row],[Vendedor sin tapabocas ]]</f>
        <v>22</v>
      </c>
      <c r="O39" s="15">
        <f>IFERROR(Tabla2[[#This Row],[Tapabocas bien puesto ]]/Tabla2[[#This Row],[Total]],0)</f>
        <v>0.8571428571428571</v>
      </c>
      <c r="P39" s="15">
        <f>IFERROR(Tabla2[[#This Row],[Sin tapabocas]]/Tabla2[[#This Row],[Total]],0)</f>
        <v>1.4285714285714285E-2</v>
      </c>
      <c r="Q39" s="15">
        <f>IFERROR(Tabla2[[#This Row],[Vendedor tapabocas bien puesto ]]/Tabla2[[#This Row],[Total vendedor]],0)</f>
        <v>0.40909090909090912</v>
      </c>
      <c r="R39" s="15">
        <f>IFERROR(Tabla2[[#This Row],[Vendedor sin tapabocas ]]/Tabla2[[#This Row],[Total vendedor]],0)</f>
        <v>0</v>
      </c>
      <c r="S39" s="31">
        <f>WEEKNUM(Tabla2[[#This Row],[Fecha de recolección2]])</f>
        <v>10</v>
      </c>
    </row>
    <row r="40" spans="1:19" x14ac:dyDescent="0.25">
      <c r="A40" s="11">
        <f t="shared" si="0"/>
        <v>44259</v>
      </c>
      <c r="B40" s="6" t="s">
        <v>39</v>
      </c>
      <c r="C40" s="1" t="s">
        <v>19</v>
      </c>
      <c r="D40" s="1" t="s">
        <v>49</v>
      </c>
      <c r="E40" s="1" t="s">
        <v>52</v>
      </c>
      <c r="F40" s="2" t="s">
        <v>11</v>
      </c>
      <c r="G40" s="2">
        <v>420</v>
      </c>
      <c r="H40" s="2">
        <v>38</v>
      </c>
      <c r="I40" s="2">
        <v>0</v>
      </c>
      <c r="J40" s="2">
        <v>4</v>
      </c>
      <c r="K40" s="1">
        <v>3</v>
      </c>
      <c r="L40" s="1">
        <v>0</v>
      </c>
      <c r="M40">
        <f t="shared" si="1"/>
        <v>458</v>
      </c>
      <c r="N40">
        <f>Tabla2[[#This Row],[Vendedor tapabocas bien puesto ]]+Tabla2[[#This Row],[Vendedor tapabocas mal puesto ]]+Tabla2[[#This Row],[Vendedor sin tapabocas ]]</f>
        <v>7</v>
      </c>
      <c r="O40" s="15">
        <f>IFERROR(Tabla2[[#This Row],[Tapabocas bien puesto ]]/Tabla2[[#This Row],[Total]],0)</f>
        <v>0.91703056768558955</v>
      </c>
      <c r="P40" s="15">
        <f>IFERROR(Tabla2[[#This Row],[Sin tapabocas]]/Tabla2[[#This Row],[Total]],0)</f>
        <v>0</v>
      </c>
      <c r="Q40" s="15">
        <f>IFERROR(Tabla2[[#This Row],[Vendedor tapabocas bien puesto ]]/Tabla2[[#This Row],[Total vendedor]],0)</f>
        <v>0.5714285714285714</v>
      </c>
      <c r="R40" s="15">
        <f>IFERROR(Tabla2[[#This Row],[Vendedor sin tapabocas ]]/Tabla2[[#This Row],[Total vendedor]],0)</f>
        <v>0</v>
      </c>
      <c r="S40" s="31">
        <f>WEEKNUM(Tabla2[[#This Row],[Fecha de recolección2]])</f>
        <v>10</v>
      </c>
    </row>
    <row r="41" spans="1:19" x14ac:dyDescent="0.25">
      <c r="A41" s="11">
        <f t="shared" si="0"/>
        <v>44260</v>
      </c>
      <c r="B41" s="6" t="s">
        <v>53</v>
      </c>
      <c r="C41" s="1" t="s">
        <v>19</v>
      </c>
      <c r="D41" s="1" t="s">
        <v>54</v>
      </c>
      <c r="E41" s="1" t="s">
        <v>55</v>
      </c>
      <c r="F41" s="2" t="s">
        <v>11</v>
      </c>
      <c r="G41" s="2">
        <v>280</v>
      </c>
      <c r="H41" s="2">
        <v>30</v>
      </c>
      <c r="I41" s="2">
        <v>0</v>
      </c>
      <c r="J41" s="2">
        <v>5</v>
      </c>
      <c r="K41" s="1">
        <v>6</v>
      </c>
      <c r="L41" s="1">
        <v>0</v>
      </c>
      <c r="M41">
        <f t="shared" si="1"/>
        <v>310</v>
      </c>
      <c r="N41">
        <f>Tabla2[[#This Row],[Vendedor tapabocas bien puesto ]]+Tabla2[[#This Row],[Vendedor tapabocas mal puesto ]]+Tabla2[[#This Row],[Vendedor sin tapabocas ]]</f>
        <v>11</v>
      </c>
      <c r="O41" s="15">
        <f>IFERROR(Tabla2[[#This Row],[Tapabocas bien puesto ]]/Tabla2[[#This Row],[Total]],0)</f>
        <v>0.90322580645161288</v>
      </c>
      <c r="P41" s="15">
        <f>IFERROR(Tabla2[[#This Row],[Sin tapabocas]]/Tabla2[[#This Row],[Total]],0)</f>
        <v>0</v>
      </c>
      <c r="Q41" s="15">
        <f>IFERROR(Tabla2[[#This Row],[Vendedor tapabocas bien puesto ]]/Tabla2[[#This Row],[Total vendedor]],0)</f>
        <v>0.45454545454545453</v>
      </c>
      <c r="R41" s="15">
        <f>IFERROR(Tabla2[[#This Row],[Vendedor sin tapabocas ]]/Tabla2[[#This Row],[Total vendedor]],0)</f>
        <v>0</v>
      </c>
      <c r="S41" s="31">
        <f>WEEKNUM(Tabla2[[#This Row],[Fecha de recolección2]])</f>
        <v>10</v>
      </c>
    </row>
    <row r="42" spans="1:19" x14ac:dyDescent="0.25">
      <c r="A42" s="11">
        <f t="shared" si="0"/>
        <v>44260</v>
      </c>
      <c r="B42" s="6" t="s">
        <v>53</v>
      </c>
      <c r="C42" s="1" t="s">
        <v>19</v>
      </c>
      <c r="D42" s="1" t="s">
        <v>54</v>
      </c>
      <c r="E42" s="1" t="s">
        <v>56</v>
      </c>
      <c r="F42" s="2" t="s">
        <v>9</v>
      </c>
      <c r="G42" s="2">
        <v>260</v>
      </c>
      <c r="H42" s="2">
        <v>40</v>
      </c>
      <c r="I42" s="2">
        <v>1</v>
      </c>
      <c r="J42" s="2">
        <v>4</v>
      </c>
      <c r="K42" s="1">
        <v>11</v>
      </c>
      <c r="L42" s="1">
        <v>0</v>
      </c>
      <c r="M42">
        <f t="shared" si="1"/>
        <v>301</v>
      </c>
      <c r="N42">
        <f>Tabla2[[#This Row],[Vendedor tapabocas bien puesto ]]+Tabla2[[#This Row],[Vendedor tapabocas mal puesto ]]+Tabla2[[#This Row],[Vendedor sin tapabocas ]]</f>
        <v>15</v>
      </c>
      <c r="O42" s="15">
        <f>IFERROR(Tabla2[[#This Row],[Tapabocas bien puesto ]]/Tabla2[[#This Row],[Total]],0)</f>
        <v>0.86378737541528239</v>
      </c>
      <c r="P42" s="15">
        <f>IFERROR(Tabla2[[#This Row],[Sin tapabocas]]/Tabla2[[#This Row],[Total]],0)</f>
        <v>3.3222591362126247E-3</v>
      </c>
      <c r="Q42" s="15">
        <f>IFERROR(Tabla2[[#This Row],[Vendedor tapabocas bien puesto ]]/Tabla2[[#This Row],[Total vendedor]],0)</f>
        <v>0.26666666666666666</v>
      </c>
      <c r="R42" s="15">
        <f>IFERROR(Tabla2[[#This Row],[Vendedor sin tapabocas ]]/Tabla2[[#This Row],[Total vendedor]],0)</f>
        <v>0</v>
      </c>
      <c r="S42" s="31">
        <f>WEEKNUM(Tabla2[[#This Row],[Fecha de recolección2]])</f>
        <v>10</v>
      </c>
    </row>
    <row r="43" spans="1:19" x14ac:dyDescent="0.25">
      <c r="A43" s="11">
        <f t="shared" si="0"/>
        <v>44260</v>
      </c>
      <c r="B43" s="6" t="s">
        <v>53</v>
      </c>
      <c r="C43" s="1" t="s">
        <v>19</v>
      </c>
      <c r="D43" s="1" t="s">
        <v>54</v>
      </c>
      <c r="E43" s="1" t="s">
        <v>56</v>
      </c>
      <c r="F43" s="2" t="s">
        <v>10</v>
      </c>
      <c r="G43" s="2">
        <v>300</v>
      </c>
      <c r="H43" s="2">
        <v>61</v>
      </c>
      <c r="I43" s="2">
        <v>2</v>
      </c>
      <c r="J43" s="2">
        <v>7</v>
      </c>
      <c r="K43" s="1">
        <v>6</v>
      </c>
      <c r="L43" s="1">
        <v>1</v>
      </c>
      <c r="M43">
        <f t="shared" si="1"/>
        <v>363</v>
      </c>
      <c r="N43">
        <f>Tabla2[[#This Row],[Vendedor tapabocas bien puesto ]]+Tabla2[[#This Row],[Vendedor tapabocas mal puesto ]]+Tabla2[[#This Row],[Vendedor sin tapabocas ]]</f>
        <v>14</v>
      </c>
      <c r="O43" s="15">
        <f>IFERROR(Tabla2[[#This Row],[Tapabocas bien puesto ]]/Tabla2[[#This Row],[Total]],0)</f>
        <v>0.82644628099173556</v>
      </c>
      <c r="P43" s="15">
        <f>IFERROR(Tabla2[[#This Row],[Sin tapabocas]]/Tabla2[[#This Row],[Total]],0)</f>
        <v>5.5096418732782371E-3</v>
      </c>
      <c r="Q43" s="15">
        <f>IFERROR(Tabla2[[#This Row],[Vendedor tapabocas bien puesto ]]/Tabla2[[#This Row],[Total vendedor]],0)</f>
        <v>0.5</v>
      </c>
      <c r="R43" s="15">
        <f>IFERROR(Tabla2[[#This Row],[Vendedor sin tapabocas ]]/Tabla2[[#This Row],[Total vendedor]],0)</f>
        <v>7.1428571428571425E-2</v>
      </c>
      <c r="S43" s="31">
        <f>WEEKNUM(Tabla2[[#This Row],[Fecha de recolección2]])</f>
        <v>10</v>
      </c>
    </row>
    <row r="44" spans="1:19" x14ac:dyDescent="0.25">
      <c r="A44" s="11">
        <f t="shared" si="0"/>
        <v>44260</v>
      </c>
      <c r="B44" s="6" t="s">
        <v>53</v>
      </c>
      <c r="C44" s="1" t="s">
        <v>19</v>
      </c>
      <c r="D44" s="1" t="s">
        <v>57</v>
      </c>
      <c r="E44" s="1" t="s">
        <v>58</v>
      </c>
      <c r="F44" s="2" t="s">
        <v>9</v>
      </c>
      <c r="G44" s="2">
        <v>270</v>
      </c>
      <c r="H44" s="2">
        <v>27</v>
      </c>
      <c r="I44" s="2">
        <v>0</v>
      </c>
      <c r="J44" s="2">
        <v>4</v>
      </c>
      <c r="K44" s="1">
        <v>5</v>
      </c>
      <c r="L44" s="1">
        <v>0</v>
      </c>
      <c r="M44">
        <f t="shared" si="1"/>
        <v>297</v>
      </c>
      <c r="N44">
        <f>Tabla2[[#This Row],[Vendedor tapabocas bien puesto ]]+Tabla2[[#This Row],[Vendedor tapabocas mal puesto ]]+Tabla2[[#This Row],[Vendedor sin tapabocas ]]</f>
        <v>9</v>
      </c>
      <c r="O44" s="15">
        <f>IFERROR(Tabla2[[#This Row],[Tapabocas bien puesto ]]/Tabla2[[#This Row],[Total]],0)</f>
        <v>0.90909090909090906</v>
      </c>
      <c r="P44" s="15">
        <f>IFERROR(Tabla2[[#This Row],[Sin tapabocas]]/Tabla2[[#This Row],[Total]],0)</f>
        <v>0</v>
      </c>
      <c r="Q44" s="15">
        <f>IFERROR(Tabla2[[#This Row],[Vendedor tapabocas bien puesto ]]/Tabla2[[#This Row],[Total vendedor]],0)</f>
        <v>0.44444444444444442</v>
      </c>
      <c r="R44" s="15">
        <f>IFERROR(Tabla2[[#This Row],[Vendedor sin tapabocas ]]/Tabla2[[#This Row],[Total vendedor]],0)</f>
        <v>0</v>
      </c>
      <c r="S44" s="31">
        <f>WEEKNUM(Tabla2[[#This Row],[Fecha de recolección2]])</f>
        <v>10</v>
      </c>
    </row>
    <row r="45" spans="1:19" x14ac:dyDescent="0.25">
      <c r="A45" s="11">
        <f t="shared" si="0"/>
        <v>44260</v>
      </c>
      <c r="B45" s="6" t="s">
        <v>53</v>
      </c>
      <c r="C45" s="1" t="s">
        <v>19</v>
      </c>
      <c r="D45" s="1" t="s">
        <v>57</v>
      </c>
      <c r="E45" s="1" t="s">
        <v>59</v>
      </c>
      <c r="F45" s="2" t="s">
        <v>11</v>
      </c>
      <c r="G45" s="2">
        <v>250</v>
      </c>
      <c r="H45" s="2">
        <v>29</v>
      </c>
      <c r="I45" s="2">
        <v>2</v>
      </c>
      <c r="J45" s="2">
        <v>9</v>
      </c>
      <c r="K45" s="1">
        <v>15</v>
      </c>
      <c r="L45" s="1">
        <v>0</v>
      </c>
      <c r="M45">
        <f t="shared" si="1"/>
        <v>281</v>
      </c>
      <c r="N45">
        <f>Tabla2[[#This Row],[Vendedor tapabocas bien puesto ]]+Tabla2[[#This Row],[Vendedor tapabocas mal puesto ]]+Tabla2[[#This Row],[Vendedor sin tapabocas ]]</f>
        <v>24</v>
      </c>
      <c r="O45" s="15">
        <f>IFERROR(Tabla2[[#This Row],[Tapabocas bien puesto ]]/Tabla2[[#This Row],[Total]],0)</f>
        <v>0.88967971530249113</v>
      </c>
      <c r="P45" s="15">
        <f>IFERROR(Tabla2[[#This Row],[Sin tapabocas]]/Tabla2[[#This Row],[Total]],0)</f>
        <v>7.1174377224199285E-3</v>
      </c>
      <c r="Q45" s="15">
        <f>IFERROR(Tabla2[[#This Row],[Vendedor tapabocas bien puesto ]]/Tabla2[[#This Row],[Total vendedor]],0)</f>
        <v>0.375</v>
      </c>
      <c r="R45" s="15">
        <f>IFERROR(Tabla2[[#This Row],[Vendedor sin tapabocas ]]/Tabla2[[#This Row],[Total vendedor]],0)</f>
        <v>0</v>
      </c>
      <c r="S45" s="31">
        <f>WEEKNUM(Tabla2[[#This Row],[Fecha de recolección2]])</f>
        <v>10</v>
      </c>
    </row>
    <row r="46" spans="1:19" x14ac:dyDescent="0.25">
      <c r="A46" s="11">
        <f t="shared" si="0"/>
        <v>44260</v>
      </c>
      <c r="B46" s="6" t="s">
        <v>53</v>
      </c>
      <c r="C46" s="1" t="s">
        <v>19</v>
      </c>
      <c r="D46" s="1" t="s">
        <v>57</v>
      </c>
      <c r="E46" s="1" t="s">
        <v>60</v>
      </c>
      <c r="F46" s="2" t="s">
        <v>10</v>
      </c>
      <c r="G46" s="2">
        <v>200</v>
      </c>
      <c r="H46" s="2">
        <v>17</v>
      </c>
      <c r="I46" s="2">
        <v>0</v>
      </c>
      <c r="J46" s="2">
        <v>8</v>
      </c>
      <c r="K46" s="1">
        <v>6</v>
      </c>
      <c r="L46" s="1">
        <v>0</v>
      </c>
      <c r="M46">
        <f t="shared" si="1"/>
        <v>217</v>
      </c>
      <c r="N46">
        <f>Tabla2[[#This Row],[Vendedor tapabocas bien puesto ]]+Tabla2[[#This Row],[Vendedor tapabocas mal puesto ]]+Tabla2[[#This Row],[Vendedor sin tapabocas ]]</f>
        <v>14</v>
      </c>
      <c r="O46" s="15">
        <f>IFERROR(Tabla2[[#This Row],[Tapabocas bien puesto ]]/Tabla2[[#This Row],[Total]],0)</f>
        <v>0.92165898617511521</v>
      </c>
      <c r="P46" s="15">
        <f>IFERROR(Tabla2[[#This Row],[Sin tapabocas]]/Tabla2[[#This Row],[Total]],0)</f>
        <v>0</v>
      </c>
      <c r="Q46" s="15">
        <f>IFERROR(Tabla2[[#This Row],[Vendedor tapabocas bien puesto ]]/Tabla2[[#This Row],[Total vendedor]],0)</f>
        <v>0.5714285714285714</v>
      </c>
      <c r="R46" s="15">
        <f>IFERROR(Tabla2[[#This Row],[Vendedor sin tapabocas ]]/Tabla2[[#This Row],[Total vendedor]],0)</f>
        <v>0</v>
      </c>
      <c r="S46" s="31">
        <f>WEEKNUM(Tabla2[[#This Row],[Fecha de recolección2]])</f>
        <v>10</v>
      </c>
    </row>
    <row r="47" spans="1:19" x14ac:dyDescent="0.25">
      <c r="A47" s="11">
        <f t="shared" si="0"/>
        <v>44260</v>
      </c>
      <c r="B47" s="6" t="s">
        <v>53</v>
      </c>
      <c r="C47" s="1" t="s">
        <v>19</v>
      </c>
      <c r="D47" s="1" t="s">
        <v>61</v>
      </c>
      <c r="E47" s="1" t="s">
        <v>62</v>
      </c>
      <c r="F47" s="2" t="s">
        <v>9</v>
      </c>
      <c r="G47" s="2">
        <v>300</v>
      </c>
      <c r="H47" s="2">
        <v>51</v>
      </c>
      <c r="I47" s="2">
        <v>4</v>
      </c>
      <c r="J47" s="2">
        <v>25</v>
      </c>
      <c r="K47" s="1">
        <v>53</v>
      </c>
      <c r="L47" s="1">
        <v>0</v>
      </c>
      <c r="M47">
        <f t="shared" si="1"/>
        <v>355</v>
      </c>
      <c r="N47">
        <f>Tabla2[[#This Row],[Vendedor tapabocas bien puesto ]]+Tabla2[[#This Row],[Vendedor tapabocas mal puesto ]]+Tabla2[[#This Row],[Vendedor sin tapabocas ]]</f>
        <v>78</v>
      </c>
      <c r="O47" s="15">
        <f>IFERROR(Tabla2[[#This Row],[Tapabocas bien puesto ]]/Tabla2[[#This Row],[Total]],0)</f>
        <v>0.84507042253521125</v>
      </c>
      <c r="P47" s="15">
        <f>IFERROR(Tabla2[[#This Row],[Sin tapabocas]]/Tabla2[[#This Row],[Total]],0)</f>
        <v>1.1267605633802818E-2</v>
      </c>
      <c r="Q47" s="15">
        <f>IFERROR(Tabla2[[#This Row],[Vendedor tapabocas bien puesto ]]/Tabla2[[#This Row],[Total vendedor]],0)</f>
        <v>0.32051282051282054</v>
      </c>
      <c r="R47" s="15">
        <f>IFERROR(Tabla2[[#This Row],[Vendedor sin tapabocas ]]/Tabla2[[#This Row],[Total vendedor]],0)</f>
        <v>0</v>
      </c>
      <c r="S47" s="31">
        <f>WEEKNUM(Tabla2[[#This Row],[Fecha de recolección2]])</f>
        <v>10</v>
      </c>
    </row>
    <row r="48" spans="1:19" x14ac:dyDescent="0.25">
      <c r="A48" s="11">
        <f t="shared" si="0"/>
        <v>44260</v>
      </c>
      <c r="B48" s="6" t="s">
        <v>53</v>
      </c>
      <c r="C48" s="1" t="s">
        <v>19</v>
      </c>
      <c r="D48" s="1" t="s">
        <v>63</v>
      </c>
      <c r="E48" s="1" t="s">
        <v>64</v>
      </c>
      <c r="F48" s="2" t="s">
        <v>9</v>
      </c>
      <c r="G48" s="2">
        <v>160</v>
      </c>
      <c r="H48" s="2">
        <v>34</v>
      </c>
      <c r="I48" s="2">
        <v>3</v>
      </c>
      <c r="J48" s="2">
        <v>0</v>
      </c>
      <c r="K48" s="1">
        <v>0</v>
      </c>
      <c r="L48" s="1">
        <v>0</v>
      </c>
      <c r="M48">
        <f t="shared" si="1"/>
        <v>197</v>
      </c>
      <c r="N48">
        <f>Tabla2[[#This Row],[Vendedor tapabocas bien puesto ]]+Tabla2[[#This Row],[Vendedor tapabocas mal puesto ]]+Tabla2[[#This Row],[Vendedor sin tapabocas ]]</f>
        <v>0</v>
      </c>
      <c r="O48" s="15">
        <f>IFERROR(Tabla2[[#This Row],[Tapabocas bien puesto ]]/Tabla2[[#This Row],[Total]],0)</f>
        <v>0.81218274111675126</v>
      </c>
      <c r="P48" s="15">
        <f>IFERROR(Tabla2[[#This Row],[Sin tapabocas]]/Tabla2[[#This Row],[Total]],0)</f>
        <v>1.5228426395939087E-2</v>
      </c>
      <c r="Q48" s="15">
        <f>IFERROR(Tabla2[[#This Row],[Vendedor tapabocas bien puesto ]]/Tabla2[[#This Row],[Total vendedor]],0)</f>
        <v>0</v>
      </c>
      <c r="R48" s="15">
        <f>IFERROR(Tabla2[[#This Row],[Vendedor sin tapabocas ]]/Tabla2[[#This Row],[Total vendedor]],0)</f>
        <v>0</v>
      </c>
      <c r="S48" s="31">
        <f>WEEKNUM(Tabla2[[#This Row],[Fecha de recolección2]])</f>
        <v>10</v>
      </c>
    </row>
    <row r="49" spans="1:19" x14ac:dyDescent="0.25">
      <c r="A49" s="11">
        <f t="shared" si="0"/>
        <v>44260</v>
      </c>
      <c r="B49" s="6" t="s">
        <v>53</v>
      </c>
      <c r="C49" s="1" t="s">
        <v>19</v>
      </c>
      <c r="D49" s="1" t="s">
        <v>63</v>
      </c>
      <c r="E49" s="1" t="s">
        <v>27</v>
      </c>
      <c r="F49" s="2" t="s">
        <v>11</v>
      </c>
      <c r="G49" s="2">
        <v>250</v>
      </c>
      <c r="H49" s="2">
        <v>81</v>
      </c>
      <c r="I49" s="2">
        <v>5</v>
      </c>
      <c r="J49" s="2">
        <v>10</v>
      </c>
      <c r="K49" s="1">
        <v>16</v>
      </c>
      <c r="L49" s="1">
        <v>0</v>
      </c>
      <c r="M49">
        <f t="shared" si="1"/>
        <v>336</v>
      </c>
      <c r="N49">
        <f>Tabla2[[#This Row],[Vendedor tapabocas bien puesto ]]+Tabla2[[#This Row],[Vendedor tapabocas mal puesto ]]+Tabla2[[#This Row],[Vendedor sin tapabocas ]]</f>
        <v>26</v>
      </c>
      <c r="O49" s="15">
        <f>IFERROR(Tabla2[[#This Row],[Tapabocas bien puesto ]]/Tabla2[[#This Row],[Total]],0)</f>
        <v>0.74404761904761907</v>
      </c>
      <c r="P49" s="15">
        <f>IFERROR(Tabla2[[#This Row],[Sin tapabocas]]/Tabla2[[#This Row],[Total]],0)</f>
        <v>1.488095238095238E-2</v>
      </c>
      <c r="Q49" s="15">
        <f>IFERROR(Tabla2[[#This Row],[Vendedor tapabocas bien puesto ]]/Tabla2[[#This Row],[Total vendedor]],0)</f>
        <v>0.38461538461538464</v>
      </c>
      <c r="R49" s="15">
        <f>IFERROR(Tabla2[[#This Row],[Vendedor sin tapabocas ]]/Tabla2[[#This Row],[Total vendedor]],0)</f>
        <v>0</v>
      </c>
      <c r="S49" s="31">
        <f>WEEKNUM(Tabla2[[#This Row],[Fecha de recolección2]])</f>
        <v>10</v>
      </c>
    </row>
    <row r="50" spans="1:19" x14ac:dyDescent="0.25">
      <c r="A50" s="11">
        <f t="shared" si="0"/>
        <v>44260</v>
      </c>
      <c r="B50" s="6" t="s">
        <v>53</v>
      </c>
      <c r="C50" s="1" t="s">
        <v>19</v>
      </c>
      <c r="D50" s="1" t="s">
        <v>61</v>
      </c>
      <c r="E50" s="1" t="s">
        <v>65</v>
      </c>
      <c r="F50" s="2" t="s">
        <v>11</v>
      </c>
      <c r="G50" s="2">
        <v>460</v>
      </c>
      <c r="H50" s="2">
        <v>80</v>
      </c>
      <c r="I50" s="2">
        <v>8</v>
      </c>
      <c r="J50" s="2">
        <v>36</v>
      </c>
      <c r="K50" s="1">
        <v>84</v>
      </c>
      <c r="L50" s="1">
        <v>0</v>
      </c>
      <c r="M50">
        <f t="shared" si="1"/>
        <v>548</v>
      </c>
      <c r="N50">
        <f>Tabla2[[#This Row],[Vendedor tapabocas bien puesto ]]+Tabla2[[#This Row],[Vendedor tapabocas mal puesto ]]+Tabla2[[#This Row],[Vendedor sin tapabocas ]]</f>
        <v>120</v>
      </c>
      <c r="O50" s="15">
        <f>IFERROR(Tabla2[[#This Row],[Tapabocas bien puesto ]]/Tabla2[[#This Row],[Total]],0)</f>
        <v>0.83941605839416056</v>
      </c>
      <c r="P50" s="15">
        <f>IFERROR(Tabla2[[#This Row],[Sin tapabocas]]/Tabla2[[#This Row],[Total]],0)</f>
        <v>1.4598540145985401E-2</v>
      </c>
      <c r="Q50" s="15">
        <f>IFERROR(Tabla2[[#This Row],[Vendedor tapabocas bien puesto ]]/Tabla2[[#This Row],[Total vendedor]],0)</f>
        <v>0.3</v>
      </c>
      <c r="R50" s="15">
        <f>IFERROR(Tabla2[[#This Row],[Vendedor sin tapabocas ]]/Tabla2[[#This Row],[Total vendedor]],0)</f>
        <v>0</v>
      </c>
      <c r="S50" s="31">
        <f>WEEKNUM(Tabla2[[#This Row],[Fecha de recolección2]])</f>
        <v>10</v>
      </c>
    </row>
    <row r="51" spans="1:19" x14ac:dyDescent="0.25">
      <c r="A51" s="11">
        <f t="shared" si="0"/>
        <v>44260</v>
      </c>
      <c r="B51" s="6" t="s">
        <v>53</v>
      </c>
      <c r="C51" s="1" t="s">
        <v>19</v>
      </c>
      <c r="D51" s="1" t="s">
        <v>61</v>
      </c>
      <c r="E51" s="1" t="s">
        <v>66</v>
      </c>
      <c r="F51" s="2" t="s">
        <v>10</v>
      </c>
      <c r="G51" s="2">
        <v>150</v>
      </c>
      <c r="H51" s="2">
        <v>25</v>
      </c>
      <c r="I51" s="2">
        <v>7</v>
      </c>
      <c r="J51" s="2">
        <v>3</v>
      </c>
      <c r="K51" s="1">
        <v>7</v>
      </c>
      <c r="L51" s="1">
        <v>1</v>
      </c>
      <c r="M51">
        <f t="shared" si="1"/>
        <v>182</v>
      </c>
      <c r="N51">
        <f>Tabla2[[#This Row],[Vendedor tapabocas bien puesto ]]+Tabla2[[#This Row],[Vendedor tapabocas mal puesto ]]+Tabla2[[#This Row],[Vendedor sin tapabocas ]]</f>
        <v>11</v>
      </c>
      <c r="O51" s="15">
        <f>IFERROR(Tabla2[[#This Row],[Tapabocas bien puesto ]]/Tabla2[[#This Row],[Total]],0)</f>
        <v>0.82417582417582413</v>
      </c>
      <c r="P51" s="15">
        <f>IFERROR(Tabla2[[#This Row],[Sin tapabocas]]/Tabla2[[#This Row],[Total]],0)</f>
        <v>3.8461538461538464E-2</v>
      </c>
      <c r="Q51" s="15">
        <f>IFERROR(Tabla2[[#This Row],[Vendedor tapabocas bien puesto ]]/Tabla2[[#This Row],[Total vendedor]],0)</f>
        <v>0.27272727272727271</v>
      </c>
      <c r="R51" s="15">
        <f>IFERROR(Tabla2[[#This Row],[Vendedor sin tapabocas ]]/Tabla2[[#This Row],[Total vendedor]],0)</f>
        <v>9.0909090909090912E-2</v>
      </c>
      <c r="S51" s="31">
        <f>WEEKNUM(Tabla2[[#This Row],[Fecha de recolección2]])</f>
        <v>10</v>
      </c>
    </row>
    <row r="52" spans="1:19" x14ac:dyDescent="0.25">
      <c r="A52" s="11">
        <f t="shared" si="0"/>
        <v>44260</v>
      </c>
      <c r="B52" s="6" t="s">
        <v>53</v>
      </c>
      <c r="C52" s="1" t="s">
        <v>19</v>
      </c>
      <c r="D52" s="1" t="s">
        <v>63</v>
      </c>
      <c r="E52" s="1" t="s">
        <v>27</v>
      </c>
      <c r="F52" s="2" t="s">
        <v>10</v>
      </c>
      <c r="G52" s="2">
        <v>390</v>
      </c>
      <c r="H52" s="2">
        <v>63</v>
      </c>
      <c r="I52" s="2">
        <v>5</v>
      </c>
      <c r="J52" s="2">
        <v>37</v>
      </c>
      <c r="K52" s="1">
        <v>59</v>
      </c>
      <c r="L52" s="1">
        <v>0</v>
      </c>
      <c r="M52">
        <f t="shared" si="1"/>
        <v>458</v>
      </c>
      <c r="N52">
        <f>Tabla2[[#This Row],[Vendedor tapabocas bien puesto ]]+Tabla2[[#This Row],[Vendedor tapabocas mal puesto ]]+Tabla2[[#This Row],[Vendedor sin tapabocas ]]</f>
        <v>96</v>
      </c>
      <c r="O52" s="15">
        <f>IFERROR(Tabla2[[#This Row],[Tapabocas bien puesto ]]/Tabla2[[#This Row],[Total]],0)</f>
        <v>0.85152838427947597</v>
      </c>
      <c r="P52" s="15">
        <f>IFERROR(Tabla2[[#This Row],[Sin tapabocas]]/Tabla2[[#This Row],[Total]],0)</f>
        <v>1.0917030567685589E-2</v>
      </c>
      <c r="Q52" s="15">
        <f>IFERROR(Tabla2[[#This Row],[Vendedor tapabocas bien puesto ]]/Tabla2[[#This Row],[Total vendedor]],0)</f>
        <v>0.38541666666666669</v>
      </c>
      <c r="R52" s="15">
        <f>IFERROR(Tabla2[[#This Row],[Vendedor sin tapabocas ]]/Tabla2[[#This Row],[Total vendedor]],0)</f>
        <v>0</v>
      </c>
      <c r="S52" s="31">
        <f>WEEKNUM(Tabla2[[#This Row],[Fecha de recolección2]])</f>
        <v>10</v>
      </c>
    </row>
    <row r="53" spans="1:19" x14ac:dyDescent="0.25">
      <c r="A53" s="11">
        <f t="shared" si="0"/>
        <v>44265</v>
      </c>
      <c r="B53" s="6" t="s">
        <v>67</v>
      </c>
      <c r="C53" s="1" t="s">
        <v>19</v>
      </c>
      <c r="D53" s="1" t="s">
        <v>32</v>
      </c>
      <c r="E53" s="1" t="s">
        <v>68</v>
      </c>
      <c r="F53" s="2" t="s">
        <v>10</v>
      </c>
      <c r="G53" s="2">
        <v>330</v>
      </c>
      <c r="H53" s="2">
        <v>30</v>
      </c>
      <c r="I53" s="2">
        <v>3</v>
      </c>
      <c r="J53" s="2">
        <v>14</v>
      </c>
      <c r="K53" s="1">
        <v>20</v>
      </c>
      <c r="L53" s="1">
        <v>0</v>
      </c>
      <c r="M53">
        <f t="shared" si="1"/>
        <v>363</v>
      </c>
      <c r="N53">
        <f>Tabla2[[#This Row],[Vendedor tapabocas bien puesto ]]+Tabla2[[#This Row],[Vendedor tapabocas mal puesto ]]+Tabla2[[#This Row],[Vendedor sin tapabocas ]]</f>
        <v>34</v>
      </c>
      <c r="O53" s="15">
        <f>IFERROR(Tabla2[[#This Row],[Tapabocas bien puesto ]]/Tabla2[[#This Row],[Total]],0)</f>
        <v>0.90909090909090906</v>
      </c>
      <c r="P53" s="15">
        <f>IFERROR(Tabla2[[#This Row],[Sin tapabocas]]/Tabla2[[#This Row],[Total]],0)</f>
        <v>8.2644628099173556E-3</v>
      </c>
      <c r="Q53" s="15">
        <f>IFERROR(Tabla2[[#This Row],[Vendedor tapabocas bien puesto ]]/Tabla2[[#This Row],[Total vendedor]],0)</f>
        <v>0.41176470588235292</v>
      </c>
      <c r="R53" s="15">
        <f>IFERROR(Tabla2[[#This Row],[Vendedor sin tapabocas ]]/Tabla2[[#This Row],[Total vendedor]],0)</f>
        <v>0</v>
      </c>
      <c r="S53" s="31">
        <f>WEEKNUM(Tabla2[[#This Row],[Fecha de recolección2]])</f>
        <v>11</v>
      </c>
    </row>
    <row r="54" spans="1:19" x14ac:dyDescent="0.25">
      <c r="A54" s="11">
        <f t="shared" si="0"/>
        <v>44265</v>
      </c>
      <c r="B54" s="6" t="s">
        <v>67</v>
      </c>
      <c r="C54" s="1" t="s">
        <v>19</v>
      </c>
      <c r="D54" s="1" t="s">
        <v>32</v>
      </c>
      <c r="E54" s="1" t="s">
        <v>34</v>
      </c>
      <c r="F54" s="2" t="s">
        <v>11</v>
      </c>
      <c r="G54" s="2">
        <v>310</v>
      </c>
      <c r="H54" s="2">
        <v>38</v>
      </c>
      <c r="I54" s="2">
        <v>4</v>
      </c>
      <c r="J54" s="2">
        <v>11</v>
      </c>
      <c r="K54" s="1">
        <v>6</v>
      </c>
      <c r="L54" s="1">
        <v>0</v>
      </c>
      <c r="M54">
        <f t="shared" si="1"/>
        <v>352</v>
      </c>
      <c r="N54">
        <f>Tabla2[[#This Row],[Vendedor tapabocas bien puesto ]]+Tabla2[[#This Row],[Vendedor tapabocas mal puesto ]]+Tabla2[[#This Row],[Vendedor sin tapabocas ]]</f>
        <v>17</v>
      </c>
      <c r="O54" s="15">
        <f>IFERROR(Tabla2[[#This Row],[Tapabocas bien puesto ]]/Tabla2[[#This Row],[Total]],0)</f>
        <v>0.88068181818181823</v>
      </c>
      <c r="P54" s="15">
        <f>IFERROR(Tabla2[[#This Row],[Sin tapabocas]]/Tabla2[[#This Row],[Total]],0)</f>
        <v>1.1363636363636364E-2</v>
      </c>
      <c r="Q54" s="15">
        <f>IFERROR(Tabla2[[#This Row],[Vendedor tapabocas bien puesto ]]/Tabla2[[#This Row],[Total vendedor]],0)</f>
        <v>0.6470588235294118</v>
      </c>
      <c r="R54" s="15">
        <f>IFERROR(Tabla2[[#This Row],[Vendedor sin tapabocas ]]/Tabla2[[#This Row],[Total vendedor]],0)</f>
        <v>0</v>
      </c>
      <c r="S54" s="31">
        <f>WEEKNUM(Tabla2[[#This Row],[Fecha de recolección2]])</f>
        <v>11</v>
      </c>
    </row>
    <row r="55" spans="1:19" x14ac:dyDescent="0.25">
      <c r="A55" s="11">
        <f t="shared" si="0"/>
        <v>44265</v>
      </c>
      <c r="B55" s="6" t="s">
        <v>67</v>
      </c>
      <c r="C55" s="1" t="s">
        <v>19</v>
      </c>
      <c r="D55" s="1" t="s">
        <v>32</v>
      </c>
      <c r="E55" s="1" t="s">
        <v>69</v>
      </c>
      <c r="F55" s="2" t="s">
        <v>9</v>
      </c>
      <c r="G55" s="2">
        <v>240</v>
      </c>
      <c r="H55" s="2">
        <v>56</v>
      </c>
      <c r="I55" s="2">
        <v>7</v>
      </c>
      <c r="J55" s="2">
        <v>11</v>
      </c>
      <c r="K55" s="1">
        <v>37</v>
      </c>
      <c r="L55" s="1">
        <v>1</v>
      </c>
      <c r="M55">
        <f t="shared" si="1"/>
        <v>303</v>
      </c>
      <c r="N55">
        <f>Tabla2[[#This Row],[Vendedor tapabocas bien puesto ]]+Tabla2[[#This Row],[Vendedor tapabocas mal puesto ]]+Tabla2[[#This Row],[Vendedor sin tapabocas ]]</f>
        <v>49</v>
      </c>
      <c r="O55" s="15">
        <f>IFERROR(Tabla2[[#This Row],[Tapabocas bien puesto ]]/Tabla2[[#This Row],[Total]],0)</f>
        <v>0.79207920792079212</v>
      </c>
      <c r="P55" s="15">
        <f>IFERROR(Tabla2[[#This Row],[Sin tapabocas]]/Tabla2[[#This Row],[Total]],0)</f>
        <v>2.3102310231023101E-2</v>
      </c>
      <c r="Q55" s="15">
        <f>IFERROR(Tabla2[[#This Row],[Vendedor tapabocas bien puesto ]]/Tabla2[[#This Row],[Total vendedor]],0)</f>
        <v>0.22448979591836735</v>
      </c>
      <c r="R55" s="15">
        <f>IFERROR(Tabla2[[#This Row],[Vendedor sin tapabocas ]]/Tabla2[[#This Row],[Total vendedor]],0)</f>
        <v>2.0408163265306121E-2</v>
      </c>
      <c r="S55" s="31">
        <f>WEEKNUM(Tabla2[[#This Row],[Fecha de recolección2]])</f>
        <v>11</v>
      </c>
    </row>
    <row r="56" spans="1:19" x14ac:dyDescent="0.25">
      <c r="A56" s="11">
        <f t="shared" si="0"/>
        <v>44265</v>
      </c>
      <c r="B56" s="6" t="s">
        <v>67</v>
      </c>
      <c r="C56" s="1" t="s">
        <v>19</v>
      </c>
      <c r="D56" s="1" t="s">
        <v>36</v>
      </c>
      <c r="E56" s="1" t="s">
        <v>70</v>
      </c>
      <c r="F56" s="2" t="s">
        <v>11</v>
      </c>
      <c r="G56" s="2">
        <v>280</v>
      </c>
      <c r="H56" s="2">
        <v>57</v>
      </c>
      <c r="I56" s="2">
        <v>2</v>
      </c>
      <c r="J56" s="2">
        <v>5</v>
      </c>
      <c r="K56" s="1">
        <v>25</v>
      </c>
      <c r="L56" s="1">
        <v>1</v>
      </c>
      <c r="M56">
        <f t="shared" si="1"/>
        <v>339</v>
      </c>
      <c r="N56">
        <f>Tabla2[[#This Row],[Vendedor tapabocas bien puesto ]]+Tabla2[[#This Row],[Vendedor tapabocas mal puesto ]]+Tabla2[[#This Row],[Vendedor sin tapabocas ]]</f>
        <v>31</v>
      </c>
      <c r="O56" s="15">
        <f>IFERROR(Tabla2[[#This Row],[Tapabocas bien puesto ]]/Tabla2[[#This Row],[Total]],0)</f>
        <v>0.82595870206489674</v>
      </c>
      <c r="P56" s="15">
        <f>IFERROR(Tabla2[[#This Row],[Sin tapabocas]]/Tabla2[[#This Row],[Total]],0)</f>
        <v>5.8997050147492625E-3</v>
      </c>
      <c r="Q56" s="15">
        <f>IFERROR(Tabla2[[#This Row],[Vendedor tapabocas bien puesto ]]/Tabla2[[#This Row],[Total vendedor]],0)</f>
        <v>0.16129032258064516</v>
      </c>
      <c r="R56" s="15">
        <f>IFERROR(Tabla2[[#This Row],[Vendedor sin tapabocas ]]/Tabla2[[#This Row],[Total vendedor]],0)</f>
        <v>3.2258064516129031E-2</v>
      </c>
      <c r="S56" s="31">
        <f>WEEKNUM(Tabla2[[#This Row],[Fecha de recolección2]])</f>
        <v>11</v>
      </c>
    </row>
    <row r="57" spans="1:19" x14ac:dyDescent="0.25">
      <c r="A57" s="11">
        <f t="shared" si="0"/>
        <v>44265</v>
      </c>
      <c r="B57" s="6" t="s">
        <v>67</v>
      </c>
      <c r="C57" s="1" t="s">
        <v>19</v>
      </c>
      <c r="D57" s="1" t="s">
        <v>36</v>
      </c>
      <c r="E57" s="1" t="s">
        <v>38</v>
      </c>
      <c r="F57" s="2" t="s">
        <v>9</v>
      </c>
      <c r="G57" s="2">
        <v>160</v>
      </c>
      <c r="H57" s="2">
        <v>27</v>
      </c>
      <c r="I57" s="2">
        <v>0</v>
      </c>
      <c r="J57" s="2">
        <v>7</v>
      </c>
      <c r="K57" s="1">
        <v>35</v>
      </c>
      <c r="L57" s="1">
        <v>1</v>
      </c>
      <c r="M57">
        <f t="shared" si="1"/>
        <v>187</v>
      </c>
      <c r="N57">
        <f>Tabla2[[#This Row],[Vendedor tapabocas bien puesto ]]+Tabla2[[#This Row],[Vendedor tapabocas mal puesto ]]+Tabla2[[#This Row],[Vendedor sin tapabocas ]]</f>
        <v>43</v>
      </c>
      <c r="O57" s="15">
        <f>IFERROR(Tabla2[[#This Row],[Tapabocas bien puesto ]]/Tabla2[[#This Row],[Total]],0)</f>
        <v>0.85561497326203206</v>
      </c>
      <c r="P57" s="15">
        <f>IFERROR(Tabla2[[#This Row],[Sin tapabocas]]/Tabla2[[#This Row],[Total]],0)</f>
        <v>0</v>
      </c>
      <c r="Q57" s="15">
        <f>IFERROR(Tabla2[[#This Row],[Vendedor tapabocas bien puesto ]]/Tabla2[[#This Row],[Total vendedor]],0)</f>
        <v>0.16279069767441862</v>
      </c>
      <c r="R57" s="15">
        <f>IFERROR(Tabla2[[#This Row],[Vendedor sin tapabocas ]]/Tabla2[[#This Row],[Total vendedor]],0)</f>
        <v>2.3255813953488372E-2</v>
      </c>
      <c r="S57" s="31">
        <f>WEEKNUM(Tabla2[[#This Row],[Fecha de recolección2]])</f>
        <v>11</v>
      </c>
    </row>
    <row r="58" spans="1:19" x14ac:dyDescent="0.25">
      <c r="A58" s="11">
        <f t="shared" si="0"/>
        <v>44265</v>
      </c>
      <c r="B58" s="6" t="s">
        <v>67</v>
      </c>
      <c r="C58" s="1" t="s">
        <v>19</v>
      </c>
      <c r="D58" s="1" t="s">
        <v>36</v>
      </c>
      <c r="E58" s="1" t="s">
        <v>38</v>
      </c>
      <c r="F58" s="2" t="s">
        <v>10</v>
      </c>
      <c r="G58" s="2">
        <v>220</v>
      </c>
      <c r="H58" s="2">
        <v>26</v>
      </c>
      <c r="I58" s="2">
        <v>2</v>
      </c>
      <c r="J58" s="2">
        <v>7</v>
      </c>
      <c r="K58" s="1">
        <v>7</v>
      </c>
      <c r="L58" s="1">
        <v>0</v>
      </c>
      <c r="M58">
        <f t="shared" si="1"/>
        <v>248</v>
      </c>
      <c r="N58">
        <f>Tabla2[[#This Row],[Vendedor tapabocas bien puesto ]]+Tabla2[[#This Row],[Vendedor tapabocas mal puesto ]]+Tabla2[[#This Row],[Vendedor sin tapabocas ]]</f>
        <v>14</v>
      </c>
      <c r="O58" s="15">
        <f>IFERROR(Tabla2[[#This Row],[Tapabocas bien puesto ]]/Tabla2[[#This Row],[Total]],0)</f>
        <v>0.88709677419354838</v>
      </c>
      <c r="P58" s="15">
        <f>IFERROR(Tabla2[[#This Row],[Sin tapabocas]]/Tabla2[[#This Row],[Total]],0)</f>
        <v>8.0645161290322578E-3</v>
      </c>
      <c r="Q58" s="15">
        <f>IFERROR(Tabla2[[#This Row],[Vendedor tapabocas bien puesto ]]/Tabla2[[#This Row],[Total vendedor]],0)</f>
        <v>0.5</v>
      </c>
      <c r="R58" s="15">
        <f>IFERROR(Tabla2[[#This Row],[Vendedor sin tapabocas ]]/Tabla2[[#This Row],[Total vendedor]],0)</f>
        <v>0</v>
      </c>
      <c r="S58" s="31">
        <f>WEEKNUM(Tabla2[[#This Row],[Fecha de recolección2]])</f>
        <v>11</v>
      </c>
    </row>
    <row r="59" spans="1:19" x14ac:dyDescent="0.25">
      <c r="A59" s="11">
        <f t="shared" si="0"/>
        <v>44265</v>
      </c>
      <c r="B59" s="6" t="s">
        <v>67</v>
      </c>
      <c r="C59" s="1" t="s">
        <v>19</v>
      </c>
      <c r="D59" s="1" t="s">
        <v>22</v>
      </c>
      <c r="E59" s="1" t="s">
        <v>22</v>
      </c>
      <c r="F59" s="2" t="s">
        <v>9</v>
      </c>
      <c r="G59" s="2">
        <v>260</v>
      </c>
      <c r="H59" s="2">
        <v>40</v>
      </c>
      <c r="I59" s="2">
        <v>9</v>
      </c>
      <c r="J59" s="2">
        <v>8</v>
      </c>
      <c r="K59" s="1">
        <v>9</v>
      </c>
      <c r="L59" s="1">
        <v>0</v>
      </c>
      <c r="M59">
        <f t="shared" si="1"/>
        <v>309</v>
      </c>
      <c r="N59">
        <f>Tabla2[[#This Row],[Vendedor tapabocas bien puesto ]]+Tabla2[[#This Row],[Vendedor tapabocas mal puesto ]]+Tabla2[[#This Row],[Vendedor sin tapabocas ]]</f>
        <v>17</v>
      </c>
      <c r="O59" s="15">
        <f>IFERROR(Tabla2[[#This Row],[Tapabocas bien puesto ]]/Tabla2[[#This Row],[Total]],0)</f>
        <v>0.84142394822006472</v>
      </c>
      <c r="P59" s="15">
        <f>IFERROR(Tabla2[[#This Row],[Sin tapabocas]]/Tabla2[[#This Row],[Total]],0)</f>
        <v>2.9126213592233011E-2</v>
      </c>
      <c r="Q59" s="15">
        <f>IFERROR(Tabla2[[#This Row],[Vendedor tapabocas bien puesto ]]/Tabla2[[#This Row],[Total vendedor]],0)</f>
        <v>0.47058823529411764</v>
      </c>
      <c r="R59" s="15">
        <f>IFERROR(Tabla2[[#This Row],[Vendedor sin tapabocas ]]/Tabla2[[#This Row],[Total vendedor]],0)</f>
        <v>0</v>
      </c>
      <c r="S59" s="31">
        <f>WEEKNUM(Tabla2[[#This Row],[Fecha de recolección2]])</f>
        <v>11</v>
      </c>
    </row>
    <row r="60" spans="1:19" x14ac:dyDescent="0.25">
      <c r="A60" s="11">
        <f t="shared" si="0"/>
        <v>44265</v>
      </c>
      <c r="B60" s="6" t="s">
        <v>67</v>
      </c>
      <c r="C60" s="1" t="s">
        <v>19</v>
      </c>
      <c r="D60" s="1" t="s">
        <v>22</v>
      </c>
      <c r="E60" s="1" t="s">
        <v>23</v>
      </c>
      <c r="F60" s="2" t="s">
        <v>11</v>
      </c>
      <c r="G60" s="2">
        <v>220</v>
      </c>
      <c r="H60" s="2">
        <v>24</v>
      </c>
      <c r="I60" s="2">
        <v>0</v>
      </c>
      <c r="J60" s="2">
        <v>6</v>
      </c>
      <c r="K60" s="1">
        <v>6</v>
      </c>
      <c r="L60" s="1">
        <v>0</v>
      </c>
      <c r="M60">
        <f t="shared" si="1"/>
        <v>244</v>
      </c>
      <c r="N60">
        <f>Tabla2[[#This Row],[Vendedor tapabocas bien puesto ]]+Tabla2[[#This Row],[Vendedor tapabocas mal puesto ]]+Tabla2[[#This Row],[Vendedor sin tapabocas ]]</f>
        <v>12</v>
      </c>
      <c r="O60" s="15">
        <f>IFERROR(Tabla2[[#This Row],[Tapabocas bien puesto ]]/Tabla2[[#This Row],[Total]],0)</f>
        <v>0.90163934426229508</v>
      </c>
      <c r="P60" s="15">
        <f>IFERROR(Tabla2[[#This Row],[Sin tapabocas]]/Tabla2[[#This Row],[Total]],0)</f>
        <v>0</v>
      </c>
      <c r="Q60" s="15">
        <f>IFERROR(Tabla2[[#This Row],[Vendedor tapabocas bien puesto ]]/Tabla2[[#This Row],[Total vendedor]],0)</f>
        <v>0.5</v>
      </c>
      <c r="R60" s="15">
        <f>IFERROR(Tabla2[[#This Row],[Vendedor sin tapabocas ]]/Tabla2[[#This Row],[Total vendedor]],0)</f>
        <v>0</v>
      </c>
      <c r="S60" s="31">
        <f>WEEKNUM(Tabla2[[#This Row],[Fecha de recolección2]])</f>
        <v>11</v>
      </c>
    </row>
    <row r="61" spans="1:19" x14ac:dyDescent="0.25">
      <c r="A61" s="11">
        <f t="shared" si="0"/>
        <v>44265</v>
      </c>
      <c r="B61" s="6" t="s">
        <v>67</v>
      </c>
      <c r="C61" s="1" t="s">
        <v>19</v>
      </c>
      <c r="D61" s="1" t="s">
        <v>22</v>
      </c>
      <c r="E61" s="1" t="s">
        <v>22</v>
      </c>
      <c r="F61" s="2" t="s">
        <v>10</v>
      </c>
      <c r="G61" s="2">
        <v>330</v>
      </c>
      <c r="H61" s="2">
        <v>18</v>
      </c>
      <c r="I61" s="2">
        <v>2</v>
      </c>
      <c r="J61" s="2">
        <v>7</v>
      </c>
      <c r="K61" s="1">
        <v>6</v>
      </c>
      <c r="L61" s="1">
        <v>0</v>
      </c>
      <c r="M61">
        <f t="shared" si="1"/>
        <v>350</v>
      </c>
      <c r="N61">
        <f>Tabla2[[#This Row],[Vendedor tapabocas bien puesto ]]+Tabla2[[#This Row],[Vendedor tapabocas mal puesto ]]+Tabla2[[#This Row],[Vendedor sin tapabocas ]]</f>
        <v>13</v>
      </c>
      <c r="O61" s="15">
        <f>IFERROR(Tabla2[[#This Row],[Tapabocas bien puesto ]]/Tabla2[[#This Row],[Total]],0)</f>
        <v>0.94285714285714284</v>
      </c>
      <c r="P61" s="15">
        <f>IFERROR(Tabla2[[#This Row],[Sin tapabocas]]/Tabla2[[#This Row],[Total]],0)</f>
        <v>5.7142857142857143E-3</v>
      </c>
      <c r="Q61" s="15">
        <f>IFERROR(Tabla2[[#This Row],[Vendedor tapabocas bien puesto ]]/Tabla2[[#This Row],[Total vendedor]],0)</f>
        <v>0.53846153846153844</v>
      </c>
      <c r="R61" s="15">
        <f>IFERROR(Tabla2[[#This Row],[Vendedor sin tapabocas ]]/Tabla2[[#This Row],[Total vendedor]],0)</f>
        <v>0</v>
      </c>
      <c r="S61" s="31">
        <f>WEEKNUM(Tabla2[[#This Row],[Fecha de recolección2]])</f>
        <v>11</v>
      </c>
    </row>
    <row r="62" spans="1:19" x14ac:dyDescent="0.25">
      <c r="A62" s="11">
        <f t="shared" si="0"/>
        <v>44265</v>
      </c>
      <c r="B62" s="6" t="s">
        <v>67</v>
      </c>
      <c r="C62" s="1" t="s">
        <v>19</v>
      </c>
      <c r="D62" s="1" t="s">
        <v>20</v>
      </c>
      <c r="E62" s="1" t="s">
        <v>71</v>
      </c>
      <c r="F62" s="2" t="s">
        <v>10</v>
      </c>
      <c r="G62" s="2">
        <v>260</v>
      </c>
      <c r="H62" s="2">
        <v>34</v>
      </c>
      <c r="I62" s="2">
        <v>4</v>
      </c>
      <c r="J62" s="2">
        <v>2</v>
      </c>
      <c r="K62" s="1">
        <v>9</v>
      </c>
      <c r="L62" s="1">
        <v>0</v>
      </c>
      <c r="M62">
        <f t="shared" si="1"/>
        <v>298</v>
      </c>
      <c r="N62">
        <f>Tabla2[[#This Row],[Vendedor tapabocas bien puesto ]]+Tabla2[[#This Row],[Vendedor tapabocas mal puesto ]]+Tabla2[[#This Row],[Vendedor sin tapabocas ]]</f>
        <v>11</v>
      </c>
      <c r="O62" s="15">
        <f>IFERROR(Tabla2[[#This Row],[Tapabocas bien puesto ]]/Tabla2[[#This Row],[Total]],0)</f>
        <v>0.87248322147651003</v>
      </c>
      <c r="P62" s="15">
        <f>IFERROR(Tabla2[[#This Row],[Sin tapabocas]]/Tabla2[[#This Row],[Total]],0)</f>
        <v>1.3422818791946308E-2</v>
      </c>
      <c r="Q62" s="15">
        <f>IFERROR(Tabla2[[#This Row],[Vendedor tapabocas bien puesto ]]/Tabla2[[#This Row],[Total vendedor]],0)</f>
        <v>0.18181818181818182</v>
      </c>
      <c r="R62" s="15">
        <f>IFERROR(Tabla2[[#This Row],[Vendedor sin tapabocas ]]/Tabla2[[#This Row],[Total vendedor]],0)</f>
        <v>0</v>
      </c>
      <c r="S62" s="31">
        <f>WEEKNUM(Tabla2[[#This Row],[Fecha de recolección2]])</f>
        <v>11</v>
      </c>
    </row>
    <row r="63" spans="1:19" x14ac:dyDescent="0.25">
      <c r="A63" s="11">
        <f t="shared" si="0"/>
        <v>44265</v>
      </c>
      <c r="B63" s="6" t="s">
        <v>67</v>
      </c>
      <c r="C63" s="1" t="s">
        <v>19</v>
      </c>
      <c r="D63" s="1" t="s">
        <v>20</v>
      </c>
      <c r="E63" s="1" t="s">
        <v>72</v>
      </c>
      <c r="F63" s="2" t="s">
        <v>9</v>
      </c>
      <c r="G63" s="2">
        <v>150</v>
      </c>
      <c r="H63" s="2">
        <v>10</v>
      </c>
      <c r="I63" s="2">
        <v>2</v>
      </c>
      <c r="J63" s="2">
        <v>2</v>
      </c>
      <c r="K63" s="1">
        <v>6</v>
      </c>
      <c r="L63" s="1">
        <v>0</v>
      </c>
      <c r="M63">
        <f t="shared" si="1"/>
        <v>162</v>
      </c>
      <c r="N63">
        <f>Tabla2[[#This Row],[Vendedor tapabocas bien puesto ]]+Tabla2[[#This Row],[Vendedor tapabocas mal puesto ]]+Tabla2[[#This Row],[Vendedor sin tapabocas ]]</f>
        <v>8</v>
      </c>
      <c r="O63" s="15">
        <f>IFERROR(Tabla2[[#This Row],[Tapabocas bien puesto ]]/Tabla2[[#This Row],[Total]],0)</f>
        <v>0.92592592592592593</v>
      </c>
      <c r="P63" s="15">
        <f>IFERROR(Tabla2[[#This Row],[Sin tapabocas]]/Tabla2[[#This Row],[Total]],0)</f>
        <v>1.2345679012345678E-2</v>
      </c>
      <c r="Q63" s="15">
        <f>IFERROR(Tabla2[[#This Row],[Vendedor tapabocas bien puesto ]]/Tabla2[[#This Row],[Total vendedor]],0)</f>
        <v>0.25</v>
      </c>
      <c r="R63" s="15">
        <f>IFERROR(Tabla2[[#This Row],[Vendedor sin tapabocas ]]/Tabla2[[#This Row],[Total vendedor]],0)</f>
        <v>0</v>
      </c>
      <c r="S63" s="31">
        <f>WEEKNUM(Tabla2[[#This Row],[Fecha de recolección2]])</f>
        <v>11</v>
      </c>
    </row>
    <row r="64" spans="1:19" x14ac:dyDescent="0.25">
      <c r="A64" s="11">
        <f t="shared" si="0"/>
        <v>44265</v>
      </c>
      <c r="B64" s="6" t="s">
        <v>67</v>
      </c>
      <c r="C64" s="1" t="s">
        <v>19</v>
      </c>
      <c r="D64" s="1" t="s">
        <v>20</v>
      </c>
      <c r="E64" s="1" t="s">
        <v>21</v>
      </c>
      <c r="F64" s="2" t="s">
        <v>11</v>
      </c>
      <c r="G64" s="2">
        <v>330</v>
      </c>
      <c r="H64" s="2">
        <v>47</v>
      </c>
      <c r="I64" s="2">
        <v>0</v>
      </c>
      <c r="J64" s="2">
        <v>12</v>
      </c>
      <c r="K64" s="1">
        <v>10</v>
      </c>
      <c r="L64" s="1">
        <v>0</v>
      </c>
      <c r="M64">
        <f t="shared" si="1"/>
        <v>377</v>
      </c>
      <c r="N64">
        <f>Tabla2[[#This Row],[Vendedor tapabocas bien puesto ]]+Tabla2[[#This Row],[Vendedor tapabocas mal puesto ]]+Tabla2[[#This Row],[Vendedor sin tapabocas ]]</f>
        <v>22</v>
      </c>
      <c r="O64" s="15">
        <f>IFERROR(Tabla2[[#This Row],[Tapabocas bien puesto ]]/Tabla2[[#This Row],[Total]],0)</f>
        <v>0.87533156498673736</v>
      </c>
      <c r="P64" s="15">
        <f>IFERROR(Tabla2[[#This Row],[Sin tapabocas]]/Tabla2[[#This Row],[Total]],0)</f>
        <v>0</v>
      </c>
      <c r="Q64" s="15">
        <f>IFERROR(Tabla2[[#This Row],[Vendedor tapabocas bien puesto ]]/Tabla2[[#This Row],[Total vendedor]],0)</f>
        <v>0.54545454545454541</v>
      </c>
      <c r="R64" s="15">
        <f>IFERROR(Tabla2[[#This Row],[Vendedor sin tapabocas ]]/Tabla2[[#This Row],[Total vendedor]],0)</f>
        <v>0</v>
      </c>
      <c r="S64" s="31">
        <f>WEEKNUM(Tabla2[[#This Row],[Fecha de recolección2]])</f>
        <v>11</v>
      </c>
    </row>
    <row r="65" spans="1:19" x14ac:dyDescent="0.25">
      <c r="A65" s="11">
        <f t="shared" si="0"/>
        <v>44266</v>
      </c>
      <c r="B65" s="6" t="s">
        <v>73</v>
      </c>
      <c r="C65" s="1" t="s">
        <v>19</v>
      </c>
      <c r="D65" s="1" t="s">
        <v>54</v>
      </c>
      <c r="E65" s="1" t="s">
        <v>55</v>
      </c>
      <c r="F65" s="2" t="s">
        <v>11</v>
      </c>
      <c r="G65" s="2">
        <v>270</v>
      </c>
      <c r="H65" s="2">
        <v>27</v>
      </c>
      <c r="I65" s="2">
        <v>1</v>
      </c>
      <c r="J65" s="2">
        <v>4</v>
      </c>
      <c r="K65" s="1">
        <v>7</v>
      </c>
      <c r="L65" s="1">
        <v>0</v>
      </c>
      <c r="M65">
        <f t="shared" si="1"/>
        <v>298</v>
      </c>
      <c r="N65">
        <f>Tabla2[[#This Row],[Vendedor tapabocas bien puesto ]]+Tabla2[[#This Row],[Vendedor tapabocas mal puesto ]]+Tabla2[[#This Row],[Vendedor sin tapabocas ]]</f>
        <v>11</v>
      </c>
      <c r="O65" s="15">
        <f>IFERROR(Tabla2[[#This Row],[Tapabocas bien puesto ]]/Tabla2[[#This Row],[Total]],0)</f>
        <v>0.90604026845637586</v>
      </c>
      <c r="P65" s="15">
        <f>IFERROR(Tabla2[[#This Row],[Sin tapabocas]]/Tabla2[[#This Row],[Total]],0)</f>
        <v>3.3557046979865771E-3</v>
      </c>
      <c r="Q65" s="15">
        <f>IFERROR(Tabla2[[#This Row],[Vendedor tapabocas bien puesto ]]/Tabla2[[#This Row],[Total vendedor]],0)</f>
        <v>0.36363636363636365</v>
      </c>
      <c r="R65" s="15">
        <f>IFERROR(Tabla2[[#This Row],[Vendedor sin tapabocas ]]/Tabla2[[#This Row],[Total vendedor]],0)</f>
        <v>0</v>
      </c>
      <c r="S65" s="31">
        <f>WEEKNUM(Tabla2[[#This Row],[Fecha de recolección2]])</f>
        <v>11</v>
      </c>
    </row>
    <row r="66" spans="1:19" x14ac:dyDescent="0.25">
      <c r="A66" s="11">
        <f t="shared" si="0"/>
        <v>44266</v>
      </c>
      <c r="B66" s="6" t="s">
        <v>73</v>
      </c>
      <c r="C66" s="1" t="s">
        <v>19</v>
      </c>
      <c r="D66" s="1" t="s">
        <v>54</v>
      </c>
      <c r="E66" s="1" t="s">
        <v>56</v>
      </c>
      <c r="F66" s="2" t="s">
        <v>9</v>
      </c>
      <c r="G66" s="2">
        <v>290</v>
      </c>
      <c r="H66" s="2">
        <v>48</v>
      </c>
      <c r="I66" s="2">
        <v>2</v>
      </c>
      <c r="J66" s="2">
        <v>4</v>
      </c>
      <c r="K66" s="1">
        <v>7</v>
      </c>
      <c r="L66" s="1">
        <v>0</v>
      </c>
      <c r="M66">
        <f t="shared" si="1"/>
        <v>340</v>
      </c>
      <c r="N66">
        <f>Tabla2[[#This Row],[Vendedor tapabocas bien puesto ]]+Tabla2[[#This Row],[Vendedor tapabocas mal puesto ]]+Tabla2[[#This Row],[Vendedor sin tapabocas ]]</f>
        <v>11</v>
      </c>
      <c r="O66" s="15">
        <f>IFERROR(Tabla2[[#This Row],[Tapabocas bien puesto ]]/Tabla2[[#This Row],[Total]],0)</f>
        <v>0.8529411764705882</v>
      </c>
      <c r="P66" s="15">
        <f>IFERROR(Tabla2[[#This Row],[Sin tapabocas]]/Tabla2[[#This Row],[Total]],0)</f>
        <v>5.8823529411764705E-3</v>
      </c>
      <c r="Q66" s="15">
        <f>IFERROR(Tabla2[[#This Row],[Vendedor tapabocas bien puesto ]]/Tabla2[[#This Row],[Total vendedor]],0)</f>
        <v>0.36363636363636365</v>
      </c>
      <c r="R66" s="15">
        <f>IFERROR(Tabla2[[#This Row],[Vendedor sin tapabocas ]]/Tabla2[[#This Row],[Total vendedor]],0)</f>
        <v>0</v>
      </c>
      <c r="S66" s="31">
        <f>WEEKNUM(Tabla2[[#This Row],[Fecha de recolección2]])</f>
        <v>11</v>
      </c>
    </row>
    <row r="67" spans="1:19" x14ac:dyDescent="0.25">
      <c r="A67" s="11">
        <f t="shared" ref="A67:A130" si="2">DATE(MID(B67,1,4),MID(B67,6,2),MID(B67,9,11))</f>
        <v>44266</v>
      </c>
      <c r="B67" s="6" t="s">
        <v>73</v>
      </c>
      <c r="C67" s="1" t="s">
        <v>19</v>
      </c>
      <c r="D67" s="1" t="s">
        <v>54</v>
      </c>
      <c r="E67" s="1" t="s">
        <v>56</v>
      </c>
      <c r="F67" s="2" t="s">
        <v>10</v>
      </c>
      <c r="G67" s="2">
        <v>260</v>
      </c>
      <c r="H67" s="2">
        <v>77</v>
      </c>
      <c r="I67" s="2">
        <v>10</v>
      </c>
      <c r="J67" s="2">
        <v>8</v>
      </c>
      <c r="K67" s="1">
        <v>5</v>
      </c>
      <c r="L67" s="1">
        <v>0</v>
      </c>
      <c r="M67">
        <f t="shared" ref="M67:M130" si="3">G67+H67+I67</f>
        <v>347</v>
      </c>
      <c r="N67">
        <f>Tabla2[[#This Row],[Vendedor tapabocas bien puesto ]]+Tabla2[[#This Row],[Vendedor tapabocas mal puesto ]]+Tabla2[[#This Row],[Vendedor sin tapabocas ]]</f>
        <v>13</v>
      </c>
      <c r="O67" s="15">
        <f>IFERROR(Tabla2[[#This Row],[Tapabocas bien puesto ]]/Tabla2[[#This Row],[Total]],0)</f>
        <v>0.74927953890489918</v>
      </c>
      <c r="P67" s="15">
        <f>IFERROR(Tabla2[[#This Row],[Sin tapabocas]]/Tabla2[[#This Row],[Total]],0)</f>
        <v>2.8818443804034581E-2</v>
      </c>
      <c r="Q67" s="15">
        <f>IFERROR(Tabla2[[#This Row],[Vendedor tapabocas bien puesto ]]/Tabla2[[#This Row],[Total vendedor]],0)</f>
        <v>0.61538461538461542</v>
      </c>
      <c r="R67" s="15">
        <f>IFERROR(Tabla2[[#This Row],[Vendedor sin tapabocas ]]/Tabla2[[#This Row],[Total vendedor]],0)</f>
        <v>0</v>
      </c>
      <c r="S67" s="31">
        <f>WEEKNUM(Tabla2[[#This Row],[Fecha de recolección2]])</f>
        <v>11</v>
      </c>
    </row>
    <row r="68" spans="1:19" x14ac:dyDescent="0.25">
      <c r="A68" s="11">
        <f t="shared" si="2"/>
        <v>44266</v>
      </c>
      <c r="B68" s="6" t="s">
        <v>73</v>
      </c>
      <c r="C68" s="1" t="s">
        <v>19</v>
      </c>
      <c r="D68" s="1" t="s">
        <v>57</v>
      </c>
      <c r="E68" s="1" t="s">
        <v>58</v>
      </c>
      <c r="F68" s="2" t="s">
        <v>9</v>
      </c>
      <c r="G68" s="2">
        <v>240</v>
      </c>
      <c r="H68" s="2">
        <v>24</v>
      </c>
      <c r="I68" s="2">
        <v>0</v>
      </c>
      <c r="J68" s="2">
        <v>7</v>
      </c>
      <c r="K68" s="1">
        <v>5</v>
      </c>
      <c r="L68" s="1">
        <v>0</v>
      </c>
      <c r="M68">
        <f t="shared" si="3"/>
        <v>264</v>
      </c>
      <c r="N68">
        <f>Tabla2[[#This Row],[Vendedor tapabocas bien puesto ]]+Tabla2[[#This Row],[Vendedor tapabocas mal puesto ]]+Tabla2[[#This Row],[Vendedor sin tapabocas ]]</f>
        <v>12</v>
      </c>
      <c r="O68" s="15">
        <f>IFERROR(Tabla2[[#This Row],[Tapabocas bien puesto ]]/Tabla2[[#This Row],[Total]],0)</f>
        <v>0.90909090909090906</v>
      </c>
      <c r="P68" s="15">
        <f>IFERROR(Tabla2[[#This Row],[Sin tapabocas]]/Tabla2[[#This Row],[Total]],0)</f>
        <v>0</v>
      </c>
      <c r="Q68" s="15">
        <f>IFERROR(Tabla2[[#This Row],[Vendedor tapabocas bien puesto ]]/Tabla2[[#This Row],[Total vendedor]],0)</f>
        <v>0.58333333333333337</v>
      </c>
      <c r="R68" s="15">
        <f>IFERROR(Tabla2[[#This Row],[Vendedor sin tapabocas ]]/Tabla2[[#This Row],[Total vendedor]],0)</f>
        <v>0</v>
      </c>
      <c r="S68" s="31">
        <f>WEEKNUM(Tabla2[[#This Row],[Fecha de recolección2]])</f>
        <v>11</v>
      </c>
    </row>
    <row r="69" spans="1:19" x14ac:dyDescent="0.25">
      <c r="A69" s="11">
        <f t="shared" si="2"/>
        <v>44266</v>
      </c>
      <c r="B69" s="6" t="s">
        <v>73</v>
      </c>
      <c r="C69" s="1" t="s">
        <v>19</v>
      </c>
      <c r="D69" s="1" t="s">
        <v>57</v>
      </c>
      <c r="E69" s="1" t="s">
        <v>59</v>
      </c>
      <c r="F69" s="2" t="s">
        <v>11</v>
      </c>
      <c r="G69" s="2">
        <v>310</v>
      </c>
      <c r="H69" s="2">
        <v>30</v>
      </c>
      <c r="I69" s="2">
        <v>0</v>
      </c>
      <c r="J69" s="2">
        <v>13</v>
      </c>
      <c r="K69" s="1">
        <v>13</v>
      </c>
      <c r="L69" s="1">
        <v>0</v>
      </c>
      <c r="M69">
        <f t="shared" si="3"/>
        <v>340</v>
      </c>
      <c r="N69">
        <f>Tabla2[[#This Row],[Vendedor tapabocas bien puesto ]]+Tabla2[[#This Row],[Vendedor tapabocas mal puesto ]]+Tabla2[[#This Row],[Vendedor sin tapabocas ]]</f>
        <v>26</v>
      </c>
      <c r="O69" s="15">
        <f>IFERROR(Tabla2[[#This Row],[Tapabocas bien puesto ]]/Tabla2[[#This Row],[Total]],0)</f>
        <v>0.91176470588235292</v>
      </c>
      <c r="P69" s="15">
        <f>IFERROR(Tabla2[[#This Row],[Sin tapabocas]]/Tabla2[[#This Row],[Total]],0)</f>
        <v>0</v>
      </c>
      <c r="Q69" s="15">
        <f>IFERROR(Tabla2[[#This Row],[Vendedor tapabocas bien puesto ]]/Tabla2[[#This Row],[Total vendedor]],0)</f>
        <v>0.5</v>
      </c>
      <c r="R69" s="15">
        <f>IFERROR(Tabla2[[#This Row],[Vendedor sin tapabocas ]]/Tabla2[[#This Row],[Total vendedor]],0)</f>
        <v>0</v>
      </c>
      <c r="S69" s="31">
        <f>WEEKNUM(Tabla2[[#This Row],[Fecha de recolección2]])</f>
        <v>11</v>
      </c>
    </row>
    <row r="70" spans="1:19" x14ac:dyDescent="0.25">
      <c r="A70" s="11">
        <f t="shared" si="2"/>
        <v>44266</v>
      </c>
      <c r="B70" s="6" t="s">
        <v>73</v>
      </c>
      <c r="C70" s="1" t="s">
        <v>19</v>
      </c>
      <c r="D70" s="1" t="s">
        <v>57</v>
      </c>
      <c r="E70" s="1" t="s">
        <v>59</v>
      </c>
      <c r="F70" s="2" t="s">
        <v>10</v>
      </c>
      <c r="G70" s="2">
        <v>190</v>
      </c>
      <c r="H70" s="2">
        <v>27</v>
      </c>
      <c r="I70" s="2">
        <v>0</v>
      </c>
      <c r="J70" s="2">
        <v>11</v>
      </c>
      <c r="K70" s="1">
        <v>5</v>
      </c>
      <c r="L70" s="1">
        <v>0</v>
      </c>
      <c r="M70">
        <f t="shared" si="3"/>
        <v>217</v>
      </c>
      <c r="N70">
        <f>Tabla2[[#This Row],[Vendedor tapabocas bien puesto ]]+Tabla2[[#This Row],[Vendedor tapabocas mal puesto ]]+Tabla2[[#This Row],[Vendedor sin tapabocas ]]</f>
        <v>16</v>
      </c>
      <c r="O70" s="15">
        <f>IFERROR(Tabla2[[#This Row],[Tapabocas bien puesto ]]/Tabla2[[#This Row],[Total]],0)</f>
        <v>0.87557603686635943</v>
      </c>
      <c r="P70" s="15">
        <f>IFERROR(Tabla2[[#This Row],[Sin tapabocas]]/Tabla2[[#This Row],[Total]],0)</f>
        <v>0</v>
      </c>
      <c r="Q70" s="15">
        <f>IFERROR(Tabla2[[#This Row],[Vendedor tapabocas bien puesto ]]/Tabla2[[#This Row],[Total vendedor]],0)</f>
        <v>0.6875</v>
      </c>
      <c r="R70" s="15">
        <f>IFERROR(Tabla2[[#This Row],[Vendedor sin tapabocas ]]/Tabla2[[#This Row],[Total vendedor]],0)</f>
        <v>0</v>
      </c>
      <c r="S70" s="31">
        <f>WEEKNUM(Tabla2[[#This Row],[Fecha de recolección2]])</f>
        <v>11</v>
      </c>
    </row>
    <row r="71" spans="1:19" x14ac:dyDescent="0.25">
      <c r="A71" s="11">
        <f t="shared" si="2"/>
        <v>44266</v>
      </c>
      <c r="B71" s="6" t="s">
        <v>73</v>
      </c>
      <c r="C71" s="1" t="s">
        <v>19</v>
      </c>
      <c r="D71" s="1" t="s">
        <v>61</v>
      </c>
      <c r="E71" s="1" t="s">
        <v>62</v>
      </c>
      <c r="F71" s="2" t="s">
        <v>9</v>
      </c>
      <c r="G71" s="2">
        <v>260</v>
      </c>
      <c r="H71" s="2">
        <v>38</v>
      </c>
      <c r="I71" s="2">
        <v>4</v>
      </c>
      <c r="J71" s="2">
        <v>13</v>
      </c>
      <c r="K71" s="1">
        <v>39</v>
      </c>
      <c r="L71" s="1">
        <v>0</v>
      </c>
      <c r="M71">
        <f t="shared" si="3"/>
        <v>302</v>
      </c>
      <c r="N71">
        <f>Tabla2[[#This Row],[Vendedor tapabocas bien puesto ]]+Tabla2[[#This Row],[Vendedor tapabocas mal puesto ]]+Tabla2[[#This Row],[Vendedor sin tapabocas ]]</f>
        <v>52</v>
      </c>
      <c r="O71" s="15">
        <f>IFERROR(Tabla2[[#This Row],[Tapabocas bien puesto ]]/Tabla2[[#This Row],[Total]],0)</f>
        <v>0.86092715231788075</v>
      </c>
      <c r="P71" s="15">
        <f>IFERROR(Tabla2[[#This Row],[Sin tapabocas]]/Tabla2[[#This Row],[Total]],0)</f>
        <v>1.3245033112582781E-2</v>
      </c>
      <c r="Q71" s="15">
        <f>IFERROR(Tabla2[[#This Row],[Vendedor tapabocas bien puesto ]]/Tabla2[[#This Row],[Total vendedor]],0)</f>
        <v>0.25</v>
      </c>
      <c r="R71" s="15">
        <f>IFERROR(Tabla2[[#This Row],[Vendedor sin tapabocas ]]/Tabla2[[#This Row],[Total vendedor]],0)</f>
        <v>0</v>
      </c>
      <c r="S71" s="31">
        <f>WEEKNUM(Tabla2[[#This Row],[Fecha de recolección2]])</f>
        <v>11</v>
      </c>
    </row>
    <row r="72" spans="1:19" x14ac:dyDescent="0.25">
      <c r="A72" s="11">
        <f t="shared" si="2"/>
        <v>44266</v>
      </c>
      <c r="B72" s="6" t="s">
        <v>73</v>
      </c>
      <c r="C72" s="1" t="s">
        <v>19</v>
      </c>
      <c r="D72" s="1" t="s">
        <v>63</v>
      </c>
      <c r="E72" s="1" t="s">
        <v>64</v>
      </c>
      <c r="F72" s="2" t="s">
        <v>9</v>
      </c>
      <c r="G72" s="2">
        <v>120</v>
      </c>
      <c r="H72" s="2">
        <v>26</v>
      </c>
      <c r="I72" s="2">
        <v>2</v>
      </c>
      <c r="J72" s="2">
        <v>0</v>
      </c>
      <c r="K72" s="1">
        <v>0</v>
      </c>
      <c r="L72" s="1">
        <v>0</v>
      </c>
      <c r="M72">
        <f t="shared" si="3"/>
        <v>148</v>
      </c>
      <c r="N72">
        <f>Tabla2[[#This Row],[Vendedor tapabocas bien puesto ]]+Tabla2[[#This Row],[Vendedor tapabocas mal puesto ]]+Tabla2[[#This Row],[Vendedor sin tapabocas ]]</f>
        <v>0</v>
      </c>
      <c r="O72" s="15">
        <f>IFERROR(Tabla2[[#This Row],[Tapabocas bien puesto ]]/Tabla2[[#This Row],[Total]],0)</f>
        <v>0.81081081081081086</v>
      </c>
      <c r="P72" s="15">
        <f>IFERROR(Tabla2[[#This Row],[Sin tapabocas]]/Tabla2[[#This Row],[Total]],0)</f>
        <v>1.3513513513513514E-2</v>
      </c>
      <c r="Q72" s="15">
        <f>IFERROR(Tabla2[[#This Row],[Vendedor tapabocas bien puesto ]]/Tabla2[[#This Row],[Total vendedor]],0)</f>
        <v>0</v>
      </c>
      <c r="R72" s="15">
        <f>IFERROR(Tabla2[[#This Row],[Vendedor sin tapabocas ]]/Tabla2[[#This Row],[Total vendedor]],0)</f>
        <v>0</v>
      </c>
      <c r="S72" s="31">
        <f>WEEKNUM(Tabla2[[#This Row],[Fecha de recolección2]])</f>
        <v>11</v>
      </c>
    </row>
    <row r="73" spans="1:19" x14ac:dyDescent="0.25">
      <c r="A73" s="11">
        <f t="shared" si="2"/>
        <v>44266</v>
      </c>
      <c r="B73" s="6" t="s">
        <v>73</v>
      </c>
      <c r="C73" s="1" t="s">
        <v>19</v>
      </c>
      <c r="D73" s="1" t="s">
        <v>63</v>
      </c>
      <c r="E73" s="1" t="s">
        <v>27</v>
      </c>
      <c r="F73" s="2" t="s">
        <v>11</v>
      </c>
      <c r="G73" s="2">
        <v>210</v>
      </c>
      <c r="H73" s="2">
        <v>49</v>
      </c>
      <c r="I73" s="2">
        <v>4</v>
      </c>
      <c r="J73" s="2">
        <v>10</v>
      </c>
      <c r="K73" s="1">
        <v>17</v>
      </c>
      <c r="L73" s="1">
        <v>0</v>
      </c>
      <c r="M73">
        <f t="shared" si="3"/>
        <v>263</v>
      </c>
      <c r="N73">
        <f>Tabla2[[#This Row],[Vendedor tapabocas bien puesto ]]+Tabla2[[#This Row],[Vendedor tapabocas mal puesto ]]+Tabla2[[#This Row],[Vendedor sin tapabocas ]]</f>
        <v>27</v>
      </c>
      <c r="O73" s="15">
        <f>IFERROR(Tabla2[[#This Row],[Tapabocas bien puesto ]]/Tabla2[[#This Row],[Total]],0)</f>
        <v>0.79847908745247154</v>
      </c>
      <c r="P73" s="15">
        <f>IFERROR(Tabla2[[#This Row],[Sin tapabocas]]/Tabla2[[#This Row],[Total]],0)</f>
        <v>1.5209125475285171E-2</v>
      </c>
      <c r="Q73" s="15">
        <f>IFERROR(Tabla2[[#This Row],[Vendedor tapabocas bien puesto ]]/Tabla2[[#This Row],[Total vendedor]],0)</f>
        <v>0.37037037037037035</v>
      </c>
      <c r="R73" s="15">
        <f>IFERROR(Tabla2[[#This Row],[Vendedor sin tapabocas ]]/Tabla2[[#This Row],[Total vendedor]],0)</f>
        <v>0</v>
      </c>
      <c r="S73" s="31">
        <f>WEEKNUM(Tabla2[[#This Row],[Fecha de recolección2]])</f>
        <v>11</v>
      </c>
    </row>
    <row r="74" spans="1:19" x14ac:dyDescent="0.25">
      <c r="A74" s="11">
        <f t="shared" si="2"/>
        <v>44266</v>
      </c>
      <c r="B74" s="6" t="s">
        <v>73</v>
      </c>
      <c r="C74" s="1" t="s">
        <v>19</v>
      </c>
      <c r="D74" s="1" t="s">
        <v>61</v>
      </c>
      <c r="E74" s="1" t="s">
        <v>65</v>
      </c>
      <c r="F74" s="2" t="s">
        <v>11</v>
      </c>
      <c r="G74" s="2">
        <v>440</v>
      </c>
      <c r="H74" s="2">
        <v>70</v>
      </c>
      <c r="I74" s="2">
        <v>9</v>
      </c>
      <c r="J74" s="2">
        <v>20</v>
      </c>
      <c r="K74" s="1">
        <v>80</v>
      </c>
      <c r="L74" s="1">
        <v>0</v>
      </c>
      <c r="M74">
        <f t="shared" si="3"/>
        <v>519</v>
      </c>
      <c r="N74">
        <f>Tabla2[[#This Row],[Vendedor tapabocas bien puesto ]]+Tabla2[[#This Row],[Vendedor tapabocas mal puesto ]]+Tabla2[[#This Row],[Vendedor sin tapabocas ]]</f>
        <v>100</v>
      </c>
      <c r="O74" s="15">
        <f>IFERROR(Tabla2[[#This Row],[Tapabocas bien puesto ]]/Tabla2[[#This Row],[Total]],0)</f>
        <v>0.8477842003853564</v>
      </c>
      <c r="P74" s="15">
        <f>IFERROR(Tabla2[[#This Row],[Sin tapabocas]]/Tabla2[[#This Row],[Total]],0)</f>
        <v>1.7341040462427744E-2</v>
      </c>
      <c r="Q74" s="15">
        <f>IFERROR(Tabla2[[#This Row],[Vendedor tapabocas bien puesto ]]/Tabla2[[#This Row],[Total vendedor]],0)</f>
        <v>0.2</v>
      </c>
      <c r="R74" s="15">
        <f>IFERROR(Tabla2[[#This Row],[Vendedor sin tapabocas ]]/Tabla2[[#This Row],[Total vendedor]],0)</f>
        <v>0</v>
      </c>
      <c r="S74" s="31">
        <f>WEEKNUM(Tabla2[[#This Row],[Fecha de recolección2]])</f>
        <v>11</v>
      </c>
    </row>
    <row r="75" spans="1:19" x14ac:dyDescent="0.25">
      <c r="A75" s="11">
        <f t="shared" si="2"/>
        <v>44266</v>
      </c>
      <c r="B75" s="6" t="s">
        <v>73</v>
      </c>
      <c r="C75" s="1" t="s">
        <v>19</v>
      </c>
      <c r="D75" s="1" t="s">
        <v>61</v>
      </c>
      <c r="E75" s="1" t="s">
        <v>74</v>
      </c>
      <c r="F75" s="2" t="s">
        <v>10</v>
      </c>
      <c r="G75" s="2">
        <v>250</v>
      </c>
      <c r="H75" s="2">
        <v>41</v>
      </c>
      <c r="I75" s="2">
        <v>8</v>
      </c>
      <c r="J75" s="2">
        <v>3</v>
      </c>
      <c r="K75" s="1">
        <v>8</v>
      </c>
      <c r="L75" s="1">
        <v>0</v>
      </c>
      <c r="M75">
        <f t="shared" si="3"/>
        <v>299</v>
      </c>
      <c r="N75">
        <f>Tabla2[[#This Row],[Vendedor tapabocas bien puesto ]]+Tabla2[[#This Row],[Vendedor tapabocas mal puesto ]]+Tabla2[[#This Row],[Vendedor sin tapabocas ]]</f>
        <v>11</v>
      </c>
      <c r="O75" s="15">
        <f>IFERROR(Tabla2[[#This Row],[Tapabocas bien puesto ]]/Tabla2[[#This Row],[Total]],0)</f>
        <v>0.83612040133779264</v>
      </c>
      <c r="P75" s="15">
        <f>IFERROR(Tabla2[[#This Row],[Sin tapabocas]]/Tabla2[[#This Row],[Total]],0)</f>
        <v>2.6755852842809364E-2</v>
      </c>
      <c r="Q75" s="15">
        <f>IFERROR(Tabla2[[#This Row],[Vendedor tapabocas bien puesto ]]/Tabla2[[#This Row],[Total vendedor]],0)</f>
        <v>0.27272727272727271</v>
      </c>
      <c r="R75" s="15">
        <f>IFERROR(Tabla2[[#This Row],[Vendedor sin tapabocas ]]/Tabla2[[#This Row],[Total vendedor]],0)</f>
        <v>0</v>
      </c>
      <c r="S75" s="31">
        <f>WEEKNUM(Tabla2[[#This Row],[Fecha de recolección2]])</f>
        <v>11</v>
      </c>
    </row>
    <row r="76" spans="1:19" x14ac:dyDescent="0.25">
      <c r="A76" s="11">
        <f t="shared" si="2"/>
        <v>44266</v>
      </c>
      <c r="B76" s="6" t="s">
        <v>73</v>
      </c>
      <c r="C76" s="1" t="s">
        <v>19</v>
      </c>
      <c r="D76" s="1" t="s">
        <v>63</v>
      </c>
      <c r="E76" s="1" t="s">
        <v>27</v>
      </c>
      <c r="F76" s="2" t="s">
        <v>10</v>
      </c>
      <c r="G76" s="2">
        <v>460</v>
      </c>
      <c r="H76" s="2">
        <v>56</v>
      </c>
      <c r="I76" s="2">
        <v>5</v>
      </c>
      <c r="J76" s="2">
        <v>35</v>
      </c>
      <c r="K76" s="1">
        <v>75</v>
      </c>
      <c r="L76" s="1">
        <v>2</v>
      </c>
      <c r="M76">
        <f t="shared" si="3"/>
        <v>521</v>
      </c>
      <c r="N76">
        <f>Tabla2[[#This Row],[Vendedor tapabocas bien puesto ]]+Tabla2[[#This Row],[Vendedor tapabocas mal puesto ]]+Tabla2[[#This Row],[Vendedor sin tapabocas ]]</f>
        <v>112</v>
      </c>
      <c r="O76" s="15">
        <f>IFERROR(Tabla2[[#This Row],[Tapabocas bien puesto ]]/Tabla2[[#This Row],[Total]],0)</f>
        <v>0.88291746641074853</v>
      </c>
      <c r="P76" s="15">
        <f>IFERROR(Tabla2[[#This Row],[Sin tapabocas]]/Tabla2[[#This Row],[Total]],0)</f>
        <v>9.5969289827255271E-3</v>
      </c>
      <c r="Q76" s="15">
        <f>IFERROR(Tabla2[[#This Row],[Vendedor tapabocas bien puesto ]]/Tabla2[[#This Row],[Total vendedor]],0)</f>
        <v>0.3125</v>
      </c>
      <c r="R76" s="15">
        <f>IFERROR(Tabla2[[#This Row],[Vendedor sin tapabocas ]]/Tabla2[[#This Row],[Total vendedor]],0)</f>
        <v>1.7857142857142856E-2</v>
      </c>
      <c r="S76" s="31">
        <f>WEEKNUM(Tabla2[[#This Row],[Fecha de recolección2]])</f>
        <v>11</v>
      </c>
    </row>
    <row r="77" spans="1:19" x14ac:dyDescent="0.25">
      <c r="A77" s="11">
        <f t="shared" si="2"/>
        <v>44267</v>
      </c>
      <c r="B77" s="6" t="s">
        <v>75</v>
      </c>
      <c r="C77" s="1" t="s">
        <v>6</v>
      </c>
      <c r="D77" s="1" t="s">
        <v>76</v>
      </c>
      <c r="E77" s="1" t="s">
        <v>77</v>
      </c>
      <c r="F77" s="2" t="s">
        <v>10</v>
      </c>
      <c r="G77" s="2">
        <v>261</v>
      </c>
      <c r="H77" s="2">
        <v>25</v>
      </c>
      <c r="I77" s="2">
        <v>10</v>
      </c>
      <c r="J77" s="2">
        <v>7</v>
      </c>
      <c r="K77" s="1">
        <v>2</v>
      </c>
      <c r="L77" s="1">
        <v>0</v>
      </c>
      <c r="M77">
        <f t="shared" si="3"/>
        <v>296</v>
      </c>
      <c r="N77">
        <f>Tabla2[[#This Row],[Vendedor tapabocas bien puesto ]]+Tabla2[[#This Row],[Vendedor tapabocas mal puesto ]]+Tabla2[[#This Row],[Vendedor sin tapabocas ]]</f>
        <v>9</v>
      </c>
      <c r="O77" s="15">
        <f>IFERROR(Tabla2[[#This Row],[Tapabocas bien puesto ]]/Tabla2[[#This Row],[Total]],0)</f>
        <v>0.8817567567567568</v>
      </c>
      <c r="P77" s="15">
        <f>IFERROR(Tabla2[[#This Row],[Sin tapabocas]]/Tabla2[[#This Row],[Total]],0)</f>
        <v>3.3783783783783786E-2</v>
      </c>
      <c r="Q77" s="15">
        <f>IFERROR(Tabla2[[#This Row],[Vendedor tapabocas bien puesto ]]/Tabla2[[#This Row],[Total vendedor]],0)</f>
        <v>0.77777777777777779</v>
      </c>
      <c r="R77" s="15">
        <f>IFERROR(Tabla2[[#This Row],[Vendedor sin tapabocas ]]/Tabla2[[#This Row],[Total vendedor]],0)</f>
        <v>0</v>
      </c>
      <c r="S77" s="31">
        <f>WEEKNUM(Tabla2[[#This Row],[Fecha de recolección2]])</f>
        <v>11</v>
      </c>
    </row>
    <row r="78" spans="1:19" x14ac:dyDescent="0.25">
      <c r="A78" s="11">
        <f t="shared" si="2"/>
        <v>44267</v>
      </c>
      <c r="B78" s="6" t="s">
        <v>75</v>
      </c>
      <c r="C78" s="1" t="s">
        <v>6</v>
      </c>
      <c r="D78" s="1" t="s">
        <v>76</v>
      </c>
      <c r="E78" s="1" t="s">
        <v>78</v>
      </c>
      <c r="F78" s="2" t="s">
        <v>10</v>
      </c>
      <c r="G78" s="2">
        <v>231</v>
      </c>
      <c r="H78" s="2">
        <v>39</v>
      </c>
      <c r="I78" s="2">
        <v>1</v>
      </c>
      <c r="J78" s="2">
        <v>10</v>
      </c>
      <c r="K78" s="1">
        <v>9</v>
      </c>
      <c r="L78" s="1">
        <v>0</v>
      </c>
      <c r="M78">
        <f t="shared" si="3"/>
        <v>271</v>
      </c>
      <c r="N78">
        <f>Tabla2[[#This Row],[Vendedor tapabocas bien puesto ]]+Tabla2[[#This Row],[Vendedor tapabocas mal puesto ]]+Tabla2[[#This Row],[Vendedor sin tapabocas ]]</f>
        <v>19</v>
      </c>
      <c r="O78" s="15">
        <f>IFERROR(Tabla2[[#This Row],[Tapabocas bien puesto ]]/Tabla2[[#This Row],[Total]],0)</f>
        <v>0.85239852398523985</v>
      </c>
      <c r="P78" s="15">
        <f>IFERROR(Tabla2[[#This Row],[Sin tapabocas]]/Tabla2[[#This Row],[Total]],0)</f>
        <v>3.6900369003690036E-3</v>
      </c>
      <c r="Q78" s="15">
        <f>IFERROR(Tabla2[[#This Row],[Vendedor tapabocas bien puesto ]]/Tabla2[[#This Row],[Total vendedor]],0)</f>
        <v>0.52631578947368418</v>
      </c>
      <c r="R78" s="15">
        <f>IFERROR(Tabla2[[#This Row],[Vendedor sin tapabocas ]]/Tabla2[[#This Row],[Total vendedor]],0)</f>
        <v>0</v>
      </c>
      <c r="S78" s="31">
        <f>WEEKNUM(Tabla2[[#This Row],[Fecha de recolección2]])</f>
        <v>11</v>
      </c>
    </row>
    <row r="79" spans="1:19" x14ac:dyDescent="0.25">
      <c r="A79" s="11">
        <f t="shared" si="2"/>
        <v>44267</v>
      </c>
      <c r="B79" s="6" t="s">
        <v>75</v>
      </c>
      <c r="C79" s="1" t="s">
        <v>6</v>
      </c>
      <c r="D79" s="1" t="s">
        <v>76</v>
      </c>
      <c r="E79" s="1" t="s">
        <v>78</v>
      </c>
      <c r="F79" s="2" t="s">
        <v>10</v>
      </c>
      <c r="G79" s="2">
        <v>259</v>
      </c>
      <c r="H79" s="2">
        <v>25</v>
      </c>
      <c r="I79" s="2">
        <v>2</v>
      </c>
      <c r="J79" s="2">
        <v>6</v>
      </c>
      <c r="K79" s="1">
        <v>2</v>
      </c>
      <c r="L79" s="1">
        <v>0</v>
      </c>
      <c r="M79">
        <f t="shared" si="3"/>
        <v>286</v>
      </c>
      <c r="N79">
        <f>Tabla2[[#This Row],[Vendedor tapabocas bien puesto ]]+Tabla2[[#This Row],[Vendedor tapabocas mal puesto ]]+Tabla2[[#This Row],[Vendedor sin tapabocas ]]</f>
        <v>8</v>
      </c>
      <c r="O79" s="15">
        <f>IFERROR(Tabla2[[#This Row],[Tapabocas bien puesto ]]/Tabla2[[#This Row],[Total]],0)</f>
        <v>0.90559440559440563</v>
      </c>
      <c r="P79" s="15">
        <f>IFERROR(Tabla2[[#This Row],[Sin tapabocas]]/Tabla2[[#This Row],[Total]],0)</f>
        <v>6.993006993006993E-3</v>
      </c>
      <c r="Q79" s="15">
        <f>IFERROR(Tabla2[[#This Row],[Vendedor tapabocas bien puesto ]]/Tabla2[[#This Row],[Total vendedor]],0)</f>
        <v>0.75</v>
      </c>
      <c r="R79" s="15">
        <f>IFERROR(Tabla2[[#This Row],[Vendedor sin tapabocas ]]/Tabla2[[#This Row],[Total vendedor]],0)</f>
        <v>0</v>
      </c>
      <c r="S79" s="31">
        <f>WEEKNUM(Tabla2[[#This Row],[Fecha de recolección2]])</f>
        <v>11</v>
      </c>
    </row>
    <row r="80" spans="1:19" x14ac:dyDescent="0.25">
      <c r="A80" s="11">
        <f t="shared" si="2"/>
        <v>44267</v>
      </c>
      <c r="B80" s="6" t="s">
        <v>75</v>
      </c>
      <c r="C80" s="1" t="s">
        <v>6</v>
      </c>
      <c r="D80" s="1" t="s">
        <v>79</v>
      </c>
      <c r="E80" s="1" t="s">
        <v>80</v>
      </c>
      <c r="F80" s="2" t="s">
        <v>9</v>
      </c>
      <c r="G80" s="2">
        <v>197</v>
      </c>
      <c r="H80" s="2">
        <v>34</v>
      </c>
      <c r="I80" s="2">
        <v>0</v>
      </c>
      <c r="J80" s="2">
        <v>64</v>
      </c>
      <c r="K80" s="1">
        <v>53</v>
      </c>
      <c r="L80" s="1">
        <v>1</v>
      </c>
      <c r="M80">
        <f t="shared" si="3"/>
        <v>231</v>
      </c>
      <c r="N80">
        <f>Tabla2[[#This Row],[Vendedor tapabocas bien puesto ]]+Tabla2[[#This Row],[Vendedor tapabocas mal puesto ]]+Tabla2[[#This Row],[Vendedor sin tapabocas ]]</f>
        <v>118</v>
      </c>
      <c r="O80" s="15">
        <f>IFERROR(Tabla2[[#This Row],[Tapabocas bien puesto ]]/Tabla2[[#This Row],[Total]],0)</f>
        <v>0.8528138528138528</v>
      </c>
      <c r="P80" s="15">
        <f>IFERROR(Tabla2[[#This Row],[Sin tapabocas]]/Tabla2[[#This Row],[Total]],0)</f>
        <v>0</v>
      </c>
      <c r="Q80" s="15">
        <f>IFERROR(Tabla2[[#This Row],[Vendedor tapabocas bien puesto ]]/Tabla2[[#This Row],[Total vendedor]],0)</f>
        <v>0.5423728813559322</v>
      </c>
      <c r="R80" s="15">
        <f>IFERROR(Tabla2[[#This Row],[Vendedor sin tapabocas ]]/Tabla2[[#This Row],[Total vendedor]],0)</f>
        <v>8.4745762711864406E-3</v>
      </c>
      <c r="S80" s="31">
        <f>WEEKNUM(Tabla2[[#This Row],[Fecha de recolección2]])</f>
        <v>11</v>
      </c>
    </row>
    <row r="81" spans="1:19" x14ac:dyDescent="0.25">
      <c r="A81" s="11">
        <f t="shared" si="2"/>
        <v>44267</v>
      </c>
      <c r="B81" s="6" t="s">
        <v>75</v>
      </c>
      <c r="C81" s="1" t="s">
        <v>6</v>
      </c>
      <c r="D81" s="1" t="s">
        <v>79</v>
      </c>
      <c r="E81" s="1" t="s">
        <v>81</v>
      </c>
      <c r="F81" s="2" t="s">
        <v>11</v>
      </c>
      <c r="G81" s="2">
        <v>147</v>
      </c>
      <c r="H81" s="2">
        <v>16</v>
      </c>
      <c r="I81" s="2">
        <v>0</v>
      </c>
      <c r="J81" s="2">
        <v>3</v>
      </c>
      <c r="K81" s="1">
        <v>0</v>
      </c>
      <c r="L81" s="1">
        <v>0</v>
      </c>
      <c r="M81">
        <f t="shared" si="3"/>
        <v>163</v>
      </c>
      <c r="N81">
        <f>Tabla2[[#This Row],[Vendedor tapabocas bien puesto ]]+Tabla2[[#This Row],[Vendedor tapabocas mal puesto ]]+Tabla2[[#This Row],[Vendedor sin tapabocas ]]</f>
        <v>3</v>
      </c>
      <c r="O81" s="15">
        <f>IFERROR(Tabla2[[#This Row],[Tapabocas bien puesto ]]/Tabla2[[#This Row],[Total]],0)</f>
        <v>0.90184049079754602</v>
      </c>
      <c r="P81" s="15">
        <f>IFERROR(Tabla2[[#This Row],[Sin tapabocas]]/Tabla2[[#This Row],[Total]],0)</f>
        <v>0</v>
      </c>
      <c r="Q81" s="15">
        <f>IFERROR(Tabla2[[#This Row],[Vendedor tapabocas bien puesto ]]/Tabla2[[#This Row],[Total vendedor]],0)</f>
        <v>1</v>
      </c>
      <c r="R81" s="15">
        <f>IFERROR(Tabla2[[#This Row],[Vendedor sin tapabocas ]]/Tabla2[[#This Row],[Total vendedor]],0)</f>
        <v>0</v>
      </c>
      <c r="S81" s="31">
        <f>WEEKNUM(Tabla2[[#This Row],[Fecha de recolección2]])</f>
        <v>11</v>
      </c>
    </row>
    <row r="82" spans="1:19" x14ac:dyDescent="0.25">
      <c r="A82" s="11">
        <f t="shared" si="2"/>
        <v>44267</v>
      </c>
      <c r="B82" s="6" t="s">
        <v>75</v>
      </c>
      <c r="C82" s="1" t="s">
        <v>6</v>
      </c>
      <c r="D82" s="1" t="s">
        <v>79</v>
      </c>
      <c r="E82" s="1" t="s">
        <v>82</v>
      </c>
      <c r="F82" s="2" t="s">
        <v>10</v>
      </c>
      <c r="G82" s="2">
        <v>209</v>
      </c>
      <c r="H82" s="2">
        <v>14</v>
      </c>
      <c r="I82" s="2">
        <v>0</v>
      </c>
      <c r="J82" s="2">
        <v>15</v>
      </c>
      <c r="K82" s="1">
        <v>9</v>
      </c>
      <c r="L82" s="1">
        <v>0</v>
      </c>
      <c r="M82">
        <f t="shared" si="3"/>
        <v>223</v>
      </c>
      <c r="N82">
        <f>Tabla2[[#This Row],[Vendedor tapabocas bien puesto ]]+Tabla2[[#This Row],[Vendedor tapabocas mal puesto ]]+Tabla2[[#This Row],[Vendedor sin tapabocas ]]</f>
        <v>24</v>
      </c>
      <c r="O82" s="15">
        <f>IFERROR(Tabla2[[#This Row],[Tapabocas bien puesto ]]/Tabla2[[#This Row],[Total]],0)</f>
        <v>0.93721973094170408</v>
      </c>
      <c r="P82" s="15">
        <f>IFERROR(Tabla2[[#This Row],[Sin tapabocas]]/Tabla2[[#This Row],[Total]],0)</f>
        <v>0</v>
      </c>
      <c r="Q82" s="15">
        <f>IFERROR(Tabla2[[#This Row],[Vendedor tapabocas bien puesto ]]/Tabla2[[#This Row],[Total vendedor]],0)</f>
        <v>0.625</v>
      </c>
      <c r="R82" s="15">
        <f>IFERROR(Tabla2[[#This Row],[Vendedor sin tapabocas ]]/Tabla2[[#This Row],[Total vendedor]],0)</f>
        <v>0</v>
      </c>
      <c r="S82" s="31">
        <f>WEEKNUM(Tabla2[[#This Row],[Fecha de recolección2]])</f>
        <v>11</v>
      </c>
    </row>
    <row r="83" spans="1:19" x14ac:dyDescent="0.25">
      <c r="A83" s="11">
        <f t="shared" si="2"/>
        <v>44284</v>
      </c>
      <c r="B83" s="6" t="s">
        <v>83</v>
      </c>
      <c r="C83" s="1" t="s">
        <v>6</v>
      </c>
      <c r="D83" s="1" t="s">
        <v>12</v>
      </c>
      <c r="E83" s="1" t="s">
        <v>13</v>
      </c>
      <c r="F83" s="2" t="s">
        <v>10</v>
      </c>
      <c r="G83" s="2">
        <v>95</v>
      </c>
      <c r="H83" s="2">
        <v>32</v>
      </c>
      <c r="I83" s="2">
        <v>2</v>
      </c>
      <c r="J83" s="2">
        <v>23</v>
      </c>
      <c r="K83" s="1">
        <v>53</v>
      </c>
      <c r="L83" s="1">
        <v>1</v>
      </c>
      <c r="M83">
        <f t="shared" si="3"/>
        <v>129</v>
      </c>
      <c r="N83">
        <f>Tabla2[[#This Row],[Vendedor tapabocas bien puesto ]]+Tabla2[[#This Row],[Vendedor tapabocas mal puesto ]]+Tabla2[[#This Row],[Vendedor sin tapabocas ]]</f>
        <v>77</v>
      </c>
      <c r="O83" s="15">
        <f>IFERROR(Tabla2[[#This Row],[Tapabocas bien puesto ]]/Tabla2[[#This Row],[Total]],0)</f>
        <v>0.73643410852713176</v>
      </c>
      <c r="P83" s="15">
        <f>IFERROR(Tabla2[[#This Row],[Sin tapabocas]]/Tabla2[[#This Row],[Total]],0)</f>
        <v>1.5503875968992248E-2</v>
      </c>
      <c r="Q83" s="15">
        <f>IFERROR(Tabla2[[#This Row],[Vendedor tapabocas bien puesto ]]/Tabla2[[#This Row],[Total vendedor]],0)</f>
        <v>0.29870129870129869</v>
      </c>
      <c r="R83" s="15">
        <f>IFERROR(Tabla2[[#This Row],[Vendedor sin tapabocas ]]/Tabla2[[#This Row],[Total vendedor]],0)</f>
        <v>1.2987012987012988E-2</v>
      </c>
      <c r="S83" s="31">
        <f>WEEKNUM(Tabla2[[#This Row],[Fecha de recolección2]])</f>
        <v>14</v>
      </c>
    </row>
    <row r="84" spans="1:19" x14ac:dyDescent="0.25">
      <c r="A84" s="11">
        <f t="shared" si="2"/>
        <v>44284</v>
      </c>
      <c r="B84" s="6" t="s">
        <v>83</v>
      </c>
      <c r="C84" s="1" t="s">
        <v>84</v>
      </c>
      <c r="D84" s="1" t="s">
        <v>12</v>
      </c>
      <c r="E84" s="1" t="s">
        <v>13</v>
      </c>
      <c r="F84" s="2" t="s">
        <v>9</v>
      </c>
      <c r="G84" s="2">
        <v>84</v>
      </c>
      <c r="H84" s="2">
        <v>31</v>
      </c>
      <c r="I84" s="2">
        <v>0</v>
      </c>
      <c r="J84" s="2">
        <v>21</v>
      </c>
      <c r="K84" s="1">
        <v>45</v>
      </c>
      <c r="L84" s="1">
        <v>2</v>
      </c>
      <c r="M84">
        <f t="shared" si="3"/>
        <v>115</v>
      </c>
      <c r="N84">
        <f>Tabla2[[#This Row],[Vendedor tapabocas bien puesto ]]+Tabla2[[#This Row],[Vendedor tapabocas mal puesto ]]+Tabla2[[#This Row],[Vendedor sin tapabocas ]]</f>
        <v>68</v>
      </c>
      <c r="O84" s="15">
        <f>IFERROR(Tabla2[[#This Row],[Tapabocas bien puesto ]]/Tabla2[[#This Row],[Total]],0)</f>
        <v>0.73043478260869565</v>
      </c>
      <c r="P84" s="15">
        <f>IFERROR(Tabla2[[#This Row],[Sin tapabocas]]/Tabla2[[#This Row],[Total]],0)</f>
        <v>0</v>
      </c>
      <c r="Q84" s="15">
        <f>IFERROR(Tabla2[[#This Row],[Vendedor tapabocas bien puesto ]]/Tabla2[[#This Row],[Total vendedor]],0)</f>
        <v>0.30882352941176472</v>
      </c>
      <c r="R84" s="15">
        <f>IFERROR(Tabla2[[#This Row],[Vendedor sin tapabocas ]]/Tabla2[[#This Row],[Total vendedor]],0)</f>
        <v>2.9411764705882353E-2</v>
      </c>
      <c r="S84" s="31">
        <f>WEEKNUM(Tabla2[[#This Row],[Fecha de recolección2]])</f>
        <v>14</v>
      </c>
    </row>
    <row r="85" spans="1:19" x14ac:dyDescent="0.25">
      <c r="A85" s="11">
        <f t="shared" si="2"/>
        <v>44284</v>
      </c>
      <c r="B85" s="6" t="s">
        <v>83</v>
      </c>
      <c r="C85" s="1" t="s">
        <v>6</v>
      </c>
      <c r="D85" s="1" t="s">
        <v>12</v>
      </c>
      <c r="E85" s="1" t="s">
        <v>13</v>
      </c>
      <c r="F85" s="2" t="s">
        <v>11</v>
      </c>
      <c r="G85" s="2">
        <v>104</v>
      </c>
      <c r="H85" s="2">
        <v>17</v>
      </c>
      <c r="I85" s="2">
        <v>0</v>
      </c>
      <c r="J85" s="2">
        <v>17</v>
      </c>
      <c r="K85" s="1">
        <v>6</v>
      </c>
      <c r="L85" s="1">
        <v>0</v>
      </c>
      <c r="M85">
        <f t="shared" si="3"/>
        <v>121</v>
      </c>
      <c r="N85">
        <f>Tabla2[[#This Row],[Vendedor tapabocas bien puesto ]]+Tabla2[[#This Row],[Vendedor tapabocas mal puesto ]]+Tabla2[[#This Row],[Vendedor sin tapabocas ]]</f>
        <v>23</v>
      </c>
      <c r="O85" s="15">
        <f>IFERROR(Tabla2[[#This Row],[Tapabocas bien puesto ]]/Tabla2[[#This Row],[Total]],0)</f>
        <v>0.85950413223140498</v>
      </c>
      <c r="P85" s="15">
        <f>IFERROR(Tabla2[[#This Row],[Sin tapabocas]]/Tabla2[[#This Row],[Total]],0)</f>
        <v>0</v>
      </c>
      <c r="Q85" s="15">
        <f>IFERROR(Tabla2[[#This Row],[Vendedor tapabocas bien puesto ]]/Tabla2[[#This Row],[Total vendedor]],0)</f>
        <v>0.73913043478260865</v>
      </c>
      <c r="R85" s="15">
        <f>IFERROR(Tabla2[[#This Row],[Vendedor sin tapabocas ]]/Tabla2[[#This Row],[Total vendedor]],0)</f>
        <v>0</v>
      </c>
      <c r="S85" s="31">
        <f>WEEKNUM(Tabla2[[#This Row],[Fecha de recolección2]])</f>
        <v>14</v>
      </c>
    </row>
    <row r="86" spans="1:19" x14ac:dyDescent="0.25">
      <c r="A86" s="11">
        <f t="shared" si="2"/>
        <v>44284</v>
      </c>
      <c r="B86" s="6" t="s">
        <v>83</v>
      </c>
      <c r="C86" s="1" t="s">
        <v>6</v>
      </c>
      <c r="D86" s="1" t="s">
        <v>40</v>
      </c>
      <c r="E86" s="1" t="s">
        <v>85</v>
      </c>
      <c r="F86" s="2" t="s">
        <v>10</v>
      </c>
      <c r="G86" s="2">
        <v>116</v>
      </c>
      <c r="H86" s="2">
        <v>12</v>
      </c>
      <c r="I86" s="2">
        <v>0</v>
      </c>
      <c r="J86" s="2">
        <v>11</v>
      </c>
      <c r="K86" s="1">
        <v>6</v>
      </c>
      <c r="L86" s="1">
        <v>0</v>
      </c>
      <c r="M86">
        <f t="shared" si="3"/>
        <v>128</v>
      </c>
      <c r="N86">
        <f>Tabla2[[#This Row],[Vendedor tapabocas bien puesto ]]+Tabla2[[#This Row],[Vendedor tapabocas mal puesto ]]+Tabla2[[#This Row],[Vendedor sin tapabocas ]]</f>
        <v>17</v>
      </c>
      <c r="O86" s="15">
        <f>IFERROR(Tabla2[[#This Row],[Tapabocas bien puesto ]]/Tabla2[[#This Row],[Total]],0)</f>
        <v>0.90625</v>
      </c>
      <c r="P86" s="15">
        <f>IFERROR(Tabla2[[#This Row],[Sin tapabocas]]/Tabla2[[#This Row],[Total]],0)</f>
        <v>0</v>
      </c>
      <c r="Q86" s="15">
        <f>IFERROR(Tabla2[[#This Row],[Vendedor tapabocas bien puesto ]]/Tabla2[[#This Row],[Total vendedor]],0)</f>
        <v>0.6470588235294118</v>
      </c>
      <c r="R86" s="15">
        <f>IFERROR(Tabla2[[#This Row],[Vendedor sin tapabocas ]]/Tabla2[[#This Row],[Total vendedor]],0)</f>
        <v>0</v>
      </c>
      <c r="S86" s="31">
        <f>WEEKNUM(Tabla2[[#This Row],[Fecha de recolección2]])</f>
        <v>14</v>
      </c>
    </row>
    <row r="87" spans="1:19" x14ac:dyDescent="0.25">
      <c r="A87" s="11">
        <f t="shared" si="2"/>
        <v>44284</v>
      </c>
      <c r="B87" s="6" t="s">
        <v>83</v>
      </c>
      <c r="C87" s="1" t="s">
        <v>6</v>
      </c>
      <c r="D87" s="1" t="s">
        <v>40</v>
      </c>
      <c r="E87" s="1" t="s">
        <v>41</v>
      </c>
      <c r="F87" s="2" t="s">
        <v>9</v>
      </c>
      <c r="G87" s="2">
        <v>153</v>
      </c>
      <c r="H87" s="2">
        <v>25</v>
      </c>
      <c r="I87" s="2">
        <v>2</v>
      </c>
      <c r="J87" s="2">
        <v>15</v>
      </c>
      <c r="K87" s="1">
        <v>24</v>
      </c>
      <c r="L87" s="1">
        <v>1</v>
      </c>
      <c r="M87">
        <f t="shared" si="3"/>
        <v>180</v>
      </c>
      <c r="N87">
        <f>Tabla2[[#This Row],[Vendedor tapabocas bien puesto ]]+Tabla2[[#This Row],[Vendedor tapabocas mal puesto ]]+Tabla2[[#This Row],[Vendedor sin tapabocas ]]</f>
        <v>40</v>
      </c>
      <c r="O87" s="15">
        <f>IFERROR(Tabla2[[#This Row],[Tapabocas bien puesto ]]/Tabla2[[#This Row],[Total]],0)</f>
        <v>0.85</v>
      </c>
      <c r="P87" s="15">
        <f>IFERROR(Tabla2[[#This Row],[Sin tapabocas]]/Tabla2[[#This Row],[Total]],0)</f>
        <v>1.1111111111111112E-2</v>
      </c>
      <c r="Q87" s="15">
        <f>IFERROR(Tabla2[[#This Row],[Vendedor tapabocas bien puesto ]]/Tabla2[[#This Row],[Total vendedor]],0)</f>
        <v>0.375</v>
      </c>
      <c r="R87" s="15">
        <f>IFERROR(Tabla2[[#This Row],[Vendedor sin tapabocas ]]/Tabla2[[#This Row],[Total vendedor]],0)</f>
        <v>2.5000000000000001E-2</v>
      </c>
      <c r="S87" s="31">
        <f>WEEKNUM(Tabla2[[#This Row],[Fecha de recolección2]])</f>
        <v>14</v>
      </c>
    </row>
    <row r="88" spans="1:19" x14ac:dyDescent="0.25">
      <c r="A88" s="11">
        <f t="shared" si="2"/>
        <v>44284</v>
      </c>
      <c r="B88" s="6" t="s">
        <v>83</v>
      </c>
      <c r="C88" s="1" t="s">
        <v>6</v>
      </c>
      <c r="D88" s="1" t="s">
        <v>40</v>
      </c>
      <c r="E88" s="1" t="s">
        <v>86</v>
      </c>
      <c r="F88" s="2" t="s">
        <v>11</v>
      </c>
      <c r="G88" s="2">
        <v>116</v>
      </c>
      <c r="H88" s="2">
        <v>21</v>
      </c>
      <c r="I88" s="2">
        <v>0</v>
      </c>
      <c r="J88" s="2">
        <v>3</v>
      </c>
      <c r="K88" s="1">
        <v>0</v>
      </c>
      <c r="L88" s="1">
        <v>0</v>
      </c>
      <c r="M88">
        <f t="shared" si="3"/>
        <v>137</v>
      </c>
      <c r="N88">
        <f>Tabla2[[#This Row],[Vendedor tapabocas bien puesto ]]+Tabla2[[#This Row],[Vendedor tapabocas mal puesto ]]+Tabla2[[#This Row],[Vendedor sin tapabocas ]]</f>
        <v>3</v>
      </c>
      <c r="O88" s="15">
        <f>IFERROR(Tabla2[[#This Row],[Tapabocas bien puesto ]]/Tabla2[[#This Row],[Total]],0)</f>
        <v>0.84671532846715325</v>
      </c>
      <c r="P88" s="15">
        <f>IFERROR(Tabla2[[#This Row],[Sin tapabocas]]/Tabla2[[#This Row],[Total]],0)</f>
        <v>0</v>
      </c>
      <c r="Q88" s="15">
        <f>IFERROR(Tabla2[[#This Row],[Vendedor tapabocas bien puesto ]]/Tabla2[[#This Row],[Total vendedor]],0)</f>
        <v>1</v>
      </c>
      <c r="R88" s="15">
        <f>IFERROR(Tabla2[[#This Row],[Vendedor sin tapabocas ]]/Tabla2[[#This Row],[Total vendedor]],0)</f>
        <v>0</v>
      </c>
      <c r="S88" s="31">
        <f>WEEKNUM(Tabla2[[#This Row],[Fecha de recolección2]])</f>
        <v>14</v>
      </c>
    </row>
    <row r="89" spans="1:19" x14ac:dyDescent="0.25">
      <c r="A89" s="11">
        <f t="shared" si="2"/>
        <v>44285</v>
      </c>
      <c r="B89" s="6" t="s">
        <v>87</v>
      </c>
      <c r="C89" s="1" t="s">
        <v>19</v>
      </c>
      <c r="D89" s="1" t="s">
        <v>36</v>
      </c>
      <c r="E89" s="1" t="s">
        <v>38</v>
      </c>
      <c r="F89" s="2" t="s">
        <v>10</v>
      </c>
      <c r="G89" s="2">
        <v>270</v>
      </c>
      <c r="H89" s="2">
        <v>30</v>
      </c>
      <c r="I89" s="2">
        <v>3</v>
      </c>
      <c r="J89" s="2">
        <v>9</v>
      </c>
      <c r="K89" s="1">
        <v>35</v>
      </c>
      <c r="L89" s="1">
        <v>0</v>
      </c>
      <c r="M89">
        <f t="shared" si="3"/>
        <v>303</v>
      </c>
      <c r="N89">
        <f>Tabla2[[#This Row],[Vendedor tapabocas bien puesto ]]+Tabla2[[#This Row],[Vendedor tapabocas mal puesto ]]+Tabla2[[#This Row],[Vendedor sin tapabocas ]]</f>
        <v>44</v>
      </c>
      <c r="O89" s="15">
        <f>IFERROR(Tabla2[[#This Row],[Tapabocas bien puesto ]]/Tabla2[[#This Row],[Total]],0)</f>
        <v>0.8910891089108911</v>
      </c>
      <c r="P89" s="15">
        <f>IFERROR(Tabla2[[#This Row],[Sin tapabocas]]/Tabla2[[#This Row],[Total]],0)</f>
        <v>9.9009900990099011E-3</v>
      </c>
      <c r="Q89" s="15">
        <f>IFERROR(Tabla2[[#This Row],[Vendedor tapabocas bien puesto ]]/Tabla2[[#This Row],[Total vendedor]],0)</f>
        <v>0.20454545454545456</v>
      </c>
      <c r="R89" s="15">
        <f>IFERROR(Tabla2[[#This Row],[Vendedor sin tapabocas ]]/Tabla2[[#This Row],[Total vendedor]],0)</f>
        <v>0</v>
      </c>
      <c r="S89" s="31">
        <f>WEEKNUM(Tabla2[[#This Row],[Fecha de recolección2]])</f>
        <v>14</v>
      </c>
    </row>
    <row r="90" spans="1:19" x14ac:dyDescent="0.25">
      <c r="A90" s="11">
        <f t="shared" si="2"/>
        <v>44285</v>
      </c>
      <c r="B90" s="6" t="s">
        <v>87</v>
      </c>
      <c r="C90" s="1" t="s">
        <v>19</v>
      </c>
      <c r="D90" s="1" t="s">
        <v>22</v>
      </c>
      <c r="E90" s="1" t="s">
        <v>24</v>
      </c>
      <c r="F90" s="2" t="s">
        <v>25</v>
      </c>
      <c r="G90" s="2">
        <v>250</v>
      </c>
      <c r="H90" s="2">
        <v>48</v>
      </c>
      <c r="I90" s="2">
        <v>2</v>
      </c>
      <c r="J90" s="2">
        <v>3</v>
      </c>
      <c r="K90" s="1">
        <v>6</v>
      </c>
      <c r="L90" s="1">
        <v>0</v>
      </c>
      <c r="M90">
        <f t="shared" si="3"/>
        <v>300</v>
      </c>
      <c r="N90">
        <f>Tabla2[[#This Row],[Vendedor tapabocas bien puesto ]]+Tabla2[[#This Row],[Vendedor tapabocas mal puesto ]]+Tabla2[[#This Row],[Vendedor sin tapabocas ]]</f>
        <v>9</v>
      </c>
      <c r="O90" s="15">
        <f>IFERROR(Tabla2[[#This Row],[Tapabocas bien puesto ]]/Tabla2[[#This Row],[Total]],0)</f>
        <v>0.83333333333333337</v>
      </c>
      <c r="P90" s="15">
        <f>IFERROR(Tabla2[[#This Row],[Sin tapabocas]]/Tabla2[[#This Row],[Total]],0)</f>
        <v>6.6666666666666671E-3</v>
      </c>
      <c r="Q90" s="15">
        <f>IFERROR(Tabla2[[#This Row],[Vendedor tapabocas bien puesto ]]/Tabla2[[#This Row],[Total vendedor]],0)</f>
        <v>0.33333333333333331</v>
      </c>
      <c r="R90" s="15">
        <f>IFERROR(Tabla2[[#This Row],[Vendedor sin tapabocas ]]/Tabla2[[#This Row],[Total vendedor]],0)</f>
        <v>0</v>
      </c>
      <c r="S90" s="31">
        <f>WEEKNUM(Tabla2[[#This Row],[Fecha de recolección2]])</f>
        <v>14</v>
      </c>
    </row>
    <row r="91" spans="1:19" x14ac:dyDescent="0.25">
      <c r="A91" s="11">
        <f t="shared" si="2"/>
        <v>44285</v>
      </c>
      <c r="B91" s="6" t="s">
        <v>87</v>
      </c>
      <c r="C91" s="1" t="s">
        <v>19</v>
      </c>
      <c r="D91" s="1" t="s">
        <v>22</v>
      </c>
      <c r="E91" s="1" t="s">
        <v>23</v>
      </c>
      <c r="F91" s="2" t="s">
        <v>11</v>
      </c>
      <c r="G91" s="2">
        <v>200</v>
      </c>
      <c r="H91" s="2">
        <v>13</v>
      </c>
      <c r="I91" s="2">
        <v>2</v>
      </c>
      <c r="J91" s="2">
        <v>3</v>
      </c>
      <c r="K91" s="1">
        <v>2</v>
      </c>
      <c r="L91" s="1">
        <v>0</v>
      </c>
      <c r="M91">
        <f t="shared" si="3"/>
        <v>215</v>
      </c>
      <c r="N91">
        <f>Tabla2[[#This Row],[Vendedor tapabocas bien puesto ]]+Tabla2[[#This Row],[Vendedor tapabocas mal puesto ]]+Tabla2[[#This Row],[Vendedor sin tapabocas ]]</f>
        <v>5</v>
      </c>
      <c r="O91" s="15">
        <f>IFERROR(Tabla2[[#This Row],[Tapabocas bien puesto ]]/Tabla2[[#This Row],[Total]],0)</f>
        <v>0.93023255813953487</v>
      </c>
      <c r="P91" s="15">
        <f>IFERROR(Tabla2[[#This Row],[Sin tapabocas]]/Tabla2[[#This Row],[Total]],0)</f>
        <v>9.3023255813953487E-3</v>
      </c>
      <c r="Q91" s="15">
        <f>IFERROR(Tabla2[[#This Row],[Vendedor tapabocas bien puesto ]]/Tabla2[[#This Row],[Total vendedor]],0)</f>
        <v>0.6</v>
      </c>
      <c r="R91" s="15">
        <f>IFERROR(Tabla2[[#This Row],[Vendedor sin tapabocas ]]/Tabla2[[#This Row],[Total vendedor]],0)</f>
        <v>0</v>
      </c>
      <c r="S91" s="31">
        <f>WEEKNUM(Tabla2[[#This Row],[Fecha de recolección2]])</f>
        <v>14</v>
      </c>
    </row>
    <row r="92" spans="1:19" x14ac:dyDescent="0.25">
      <c r="A92" s="11">
        <f t="shared" si="2"/>
        <v>44285</v>
      </c>
      <c r="B92" s="6" t="s">
        <v>87</v>
      </c>
      <c r="C92" s="1" t="s">
        <v>19</v>
      </c>
      <c r="D92" s="1" t="s">
        <v>22</v>
      </c>
      <c r="E92" s="1" t="s">
        <v>71</v>
      </c>
      <c r="F92" s="2" t="s">
        <v>10</v>
      </c>
      <c r="G92" s="2">
        <v>260</v>
      </c>
      <c r="H92" s="2">
        <v>27</v>
      </c>
      <c r="I92" s="2">
        <v>2</v>
      </c>
      <c r="J92" s="2">
        <v>1</v>
      </c>
      <c r="K92" s="1">
        <v>5</v>
      </c>
      <c r="L92" s="1">
        <v>0</v>
      </c>
      <c r="M92">
        <f t="shared" si="3"/>
        <v>289</v>
      </c>
      <c r="N92">
        <f>Tabla2[[#This Row],[Vendedor tapabocas bien puesto ]]+Tabla2[[#This Row],[Vendedor tapabocas mal puesto ]]+Tabla2[[#This Row],[Vendedor sin tapabocas ]]</f>
        <v>6</v>
      </c>
      <c r="O92" s="15">
        <f>IFERROR(Tabla2[[#This Row],[Tapabocas bien puesto ]]/Tabla2[[#This Row],[Total]],0)</f>
        <v>0.89965397923875434</v>
      </c>
      <c r="P92" s="15">
        <f>IFERROR(Tabla2[[#This Row],[Sin tapabocas]]/Tabla2[[#This Row],[Total]],0)</f>
        <v>6.920415224913495E-3</v>
      </c>
      <c r="Q92" s="15">
        <f>IFERROR(Tabla2[[#This Row],[Vendedor tapabocas bien puesto ]]/Tabla2[[#This Row],[Total vendedor]],0)</f>
        <v>0.16666666666666666</v>
      </c>
      <c r="R92" s="15">
        <f>IFERROR(Tabla2[[#This Row],[Vendedor sin tapabocas ]]/Tabla2[[#This Row],[Total vendedor]],0)</f>
        <v>0</v>
      </c>
      <c r="S92" s="31">
        <f>WEEKNUM(Tabla2[[#This Row],[Fecha de recolección2]])</f>
        <v>14</v>
      </c>
    </row>
    <row r="93" spans="1:19" x14ac:dyDescent="0.25">
      <c r="A93" s="11">
        <f t="shared" si="2"/>
        <v>44285</v>
      </c>
      <c r="B93" s="6" t="s">
        <v>87</v>
      </c>
      <c r="C93" s="1" t="s">
        <v>19</v>
      </c>
      <c r="D93" s="1" t="s">
        <v>20</v>
      </c>
      <c r="E93" s="1" t="s">
        <v>71</v>
      </c>
      <c r="F93" s="2" t="s">
        <v>10</v>
      </c>
      <c r="G93" s="2">
        <v>210</v>
      </c>
      <c r="H93" s="2">
        <v>25</v>
      </c>
      <c r="I93" s="2">
        <v>0</v>
      </c>
      <c r="J93" s="2">
        <v>1</v>
      </c>
      <c r="K93" s="1">
        <v>7</v>
      </c>
      <c r="L93" s="1">
        <v>0</v>
      </c>
      <c r="M93">
        <f t="shared" si="3"/>
        <v>235</v>
      </c>
      <c r="N93">
        <f>Tabla2[[#This Row],[Vendedor tapabocas bien puesto ]]+Tabla2[[#This Row],[Vendedor tapabocas mal puesto ]]+Tabla2[[#This Row],[Vendedor sin tapabocas ]]</f>
        <v>8</v>
      </c>
      <c r="O93" s="15">
        <f>IFERROR(Tabla2[[#This Row],[Tapabocas bien puesto ]]/Tabla2[[#This Row],[Total]],0)</f>
        <v>0.8936170212765957</v>
      </c>
      <c r="P93" s="15">
        <f>IFERROR(Tabla2[[#This Row],[Sin tapabocas]]/Tabla2[[#This Row],[Total]],0)</f>
        <v>0</v>
      </c>
      <c r="Q93" s="15">
        <f>IFERROR(Tabla2[[#This Row],[Vendedor tapabocas bien puesto ]]/Tabla2[[#This Row],[Total vendedor]],0)</f>
        <v>0.125</v>
      </c>
      <c r="R93" s="15">
        <f>IFERROR(Tabla2[[#This Row],[Vendedor sin tapabocas ]]/Tabla2[[#This Row],[Total vendedor]],0)</f>
        <v>0</v>
      </c>
      <c r="S93" s="31">
        <f>WEEKNUM(Tabla2[[#This Row],[Fecha de recolección2]])</f>
        <v>14</v>
      </c>
    </row>
    <row r="94" spans="1:19" x14ac:dyDescent="0.25">
      <c r="A94" s="11">
        <f t="shared" si="2"/>
        <v>44285</v>
      </c>
      <c r="B94" s="6" t="s">
        <v>87</v>
      </c>
      <c r="C94" s="1" t="s">
        <v>19</v>
      </c>
      <c r="D94" s="1" t="s">
        <v>20</v>
      </c>
      <c r="E94" s="1" t="s">
        <v>20</v>
      </c>
      <c r="F94" s="2" t="s">
        <v>9</v>
      </c>
      <c r="G94" s="2">
        <v>160</v>
      </c>
      <c r="H94" s="2">
        <v>20</v>
      </c>
      <c r="I94" s="2">
        <v>2</v>
      </c>
      <c r="J94" s="2">
        <v>1</v>
      </c>
      <c r="K94" s="1">
        <v>4</v>
      </c>
      <c r="L94" s="1">
        <v>0</v>
      </c>
      <c r="M94">
        <f t="shared" si="3"/>
        <v>182</v>
      </c>
      <c r="N94">
        <f>Tabla2[[#This Row],[Vendedor tapabocas bien puesto ]]+Tabla2[[#This Row],[Vendedor tapabocas mal puesto ]]+Tabla2[[#This Row],[Vendedor sin tapabocas ]]</f>
        <v>5</v>
      </c>
      <c r="O94" s="15">
        <f>IFERROR(Tabla2[[#This Row],[Tapabocas bien puesto ]]/Tabla2[[#This Row],[Total]],0)</f>
        <v>0.87912087912087911</v>
      </c>
      <c r="P94" s="15">
        <f>IFERROR(Tabla2[[#This Row],[Sin tapabocas]]/Tabla2[[#This Row],[Total]],0)</f>
        <v>1.098901098901099E-2</v>
      </c>
      <c r="Q94" s="15">
        <f>IFERROR(Tabla2[[#This Row],[Vendedor tapabocas bien puesto ]]/Tabla2[[#This Row],[Total vendedor]],0)</f>
        <v>0.2</v>
      </c>
      <c r="R94" s="15">
        <f>IFERROR(Tabla2[[#This Row],[Vendedor sin tapabocas ]]/Tabla2[[#This Row],[Total vendedor]],0)</f>
        <v>0</v>
      </c>
      <c r="S94" s="31">
        <f>WEEKNUM(Tabla2[[#This Row],[Fecha de recolección2]])</f>
        <v>14</v>
      </c>
    </row>
    <row r="95" spans="1:19" x14ac:dyDescent="0.25">
      <c r="A95" s="11">
        <f t="shared" si="2"/>
        <v>44285</v>
      </c>
      <c r="B95" s="6" t="s">
        <v>87</v>
      </c>
      <c r="C95" s="1" t="s">
        <v>19</v>
      </c>
      <c r="D95" s="1" t="s">
        <v>20</v>
      </c>
      <c r="E95" s="1" t="s">
        <v>21</v>
      </c>
      <c r="F95" s="2" t="s">
        <v>11</v>
      </c>
      <c r="G95" s="2">
        <v>370</v>
      </c>
      <c r="H95" s="2">
        <v>16</v>
      </c>
      <c r="I95" s="2">
        <v>0</v>
      </c>
      <c r="J95" s="2">
        <v>3</v>
      </c>
      <c r="K95" s="1">
        <v>5</v>
      </c>
      <c r="L95" s="1">
        <v>0</v>
      </c>
      <c r="M95">
        <f t="shared" si="3"/>
        <v>386</v>
      </c>
      <c r="N95">
        <f>Tabla2[[#This Row],[Vendedor tapabocas bien puesto ]]+Tabla2[[#This Row],[Vendedor tapabocas mal puesto ]]+Tabla2[[#This Row],[Vendedor sin tapabocas ]]</f>
        <v>8</v>
      </c>
      <c r="O95" s="15">
        <f>IFERROR(Tabla2[[#This Row],[Tapabocas bien puesto ]]/Tabla2[[#This Row],[Total]],0)</f>
        <v>0.95854922279792742</v>
      </c>
      <c r="P95" s="15">
        <f>IFERROR(Tabla2[[#This Row],[Sin tapabocas]]/Tabla2[[#This Row],[Total]],0)</f>
        <v>0</v>
      </c>
      <c r="Q95" s="15">
        <f>IFERROR(Tabla2[[#This Row],[Vendedor tapabocas bien puesto ]]/Tabla2[[#This Row],[Total vendedor]],0)</f>
        <v>0.375</v>
      </c>
      <c r="R95" s="15">
        <f>IFERROR(Tabla2[[#This Row],[Vendedor sin tapabocas ]]/Tabla2[[#This Row],[Total vendedor]],0)</f>
        <v>0</v>
      </c>
      <c r="S95" s="31">
        <f>WEEKNUM(Tabla2[[#This Row],[Fecha de recolección2]])</f>
        <v>14</v>
      </c>
    </row>
    <row r="96" spans="1:19" x14ac:dyDescent="0.25">
      <c r="A96" s="11">
        <f t="shared" si="2"/>
        <v>44285</v>
      </c>
      <c r="B96" s="6" t="s">
        <v>87</v>
      </c>
      <c r="C96" s="1" t="s">
        <v>19</v>
      </c>
      <c r="D96" s="1" t="s">
        <v>32</v>
      </c>
      <c r="E96" s="1" t="s">
        <v>88</v>
      </c>
      <c r="F96" s="2" t="s">
        <v>10</v>
      </c>
      <c r="G96" s="2">
        <v>300</v>
      </c>
      <c r="H96" s="2">
        <v>46</v>
      </c>
      <c r="I96" s="2">
        <v>1</v>
      </c>
      <c r="J96" s="2">
        <v>7</v>
      </c>
      <c r="K96" s="1">
        <v>24</v>
      </c>
      <c r="L96" s="1">
        <v>0</v>
      </c>
      <c r="M96">
        <f t="shared" si="3"/>
        <v>347</v>
      </c>
      <c r="N96">
        <f>Tabla2[[#This Row],[Vendedor tapabocas bien puesto ]]+Tabla2[[#This Row],[Vendedor tapabocas mal puesto ]]+Tabla2[[#This Row],[Vendedor sin tapabocas ]]</f>
        <v>31</v>
      </c>
      <c r="O96" s="15">
        <f>IFERROR(Tabla2[[#This Row],[Tapabocas bien puesto ]]/Tabla2[[#This Row],[Total]],0)</f>
        <v>0.86455331412103742</v>
      </c>
      <c r="P96" s="15">
        <f>IFERROR(Tabla2[[#This Row],[Sin tapabocas]]/Tabla2[[#This Row],[Total]],0)</f>
        <v>2.881844380403458E-3</v>
      </c>
      <c r="Q96" s="15">
        <f>IFERROR(Tabla2[[#This Row],[Vendedor tapabocas bien puesto ]]/Tabla2[[#This Row],[Total vendedor]],0)</f>
        <v>0.22580645161290322</v>
      </c>
      <c r="R96" s="15">
        <f>IFERROR(Tabla2[[#This Row],[Vendedor sin tapabocas ]]/Tabla2[[#This Row],[Total vendedor]],0)</f>
        <v>0</v>
      </c>
      <c r="S96" s="31">
        <f>WEEKNUM(Tabla2[[#This Row],[Fecha de recolección2]])</f>
        <v>14</v>
      </c>
    </row>
    <row r="97" spans="1:19" x14ac:dyDescent="0.25">
      <c r="A97" s="11">
        <f t="shared" si="2"/>
        <v>44285</v>
      </c>
      <c r="B97" s="6" t="s">
        <v>87</v>
      </c>
      <c r="C97" s="1" t="s">
        <v>19</v>
      </c>
      <c r="D97" s="1" t="s">
        <v>32</v>
      </c>
      <c r="E97" s="1" t="s">
        <v>34</v>
      </c>
      <c r="F97" s="2" t="s">
        <v>11</v>
      </c>
      <c r="G97" s="2">
        <v>290</v>
      </c>
      <c r="H97" s="2">
        <v>33</v>
      </c>
      <c r="I97" s="2">
        <v>5</v>
      </c>
      <c r="J97" s="2">
        <v>17</v>
      </c>
      <c r="K97" s="1">
        <v>28</v>
      </c>
      <c r="L97" s="1">
        <v>0</v>
      </c>
      <c r="M97">
        <f t="shared" si="3"/>
        <v>328</v>
      </c>
      <c r="N97">
        <f>Tabla2[[#This Row],[Vendedor tapabocas bien puesto ]]+Tabla2[[#This Row],[Vendedor tapabocas mal puesto ]]+Tabla2[[#This Row],[Vendedor sin tapabocas ]]</f>
        <v>45</v>
      </c>
      <c r="O97" s="15">
        <f>IFERROR(Tabla2[[#This Row],[Tapabocas bien puesto ]]/Tabla2[[#This Row],[Total]],0)</f>
        <v>0.88414634146341464</v>
      </c>
      <c r="P97" s="15">
        <f>IFERROR(Tabla2[[#This Row],[Sin tapabocas]]/Tabla2[[#This Row],[Total]],0)</f>
        <v>1.524390243902439E-2</v>
      </c>
      <c r="Q97" s="15">
        <f>IFERROR(Tabla2[[#This Row],[Vendedor tapabocas bien puesto ]]/Tabla2[[#This Row],[Total vendedor]],0)</f>
        <v>0.37777777777777777</v>
      </c>
      <c r="R97" s="15">
        <f>IFERROR(Tabla2[[#This Row],[Vendedor sin tapabocas ]]/Tabla2[[#This Row],[Total vendedor]],0)</f>
        <v>0</v>
      </c>
      <c r="S97" s="31">
        <f>WEEKNUM(Tabla2[[#This Row],[Fecha de recolección2]])</f>
        <v>14</v>
      </c>
    </row>
    <row r="98" spans="1:19" x14ac:dyDescent="0.25">
      <c r="A98" s="11">
        <f t="shared" si="2"/>
        <v>44285</v>
      </c>
      <c r="B98" s="6" t="s">
        <v>87</v>
      </c>
      <c r="C98" s="1" t="s">
        <v>19</v>
      </c>
      <c r="D98" s="1" t="s">
        <v>32</v>
      </c>
      <c r="E98" s="1" t="s">
        <v>89</v>
      </c>
      <c r="F98" s="2" t="s">
        <v>9</v>
      </c>
      <c r="G98" s="2">
        <v>250</v>
      </c>
      <c r="H98" s="2">
        <v>51</v>
      </c>
      <c r="I98" s="2">
        <v>2</v>
      </c>
      <c r="J98" s="2">
        <v>10</v>
      </c>
      <c r="K98" s="1">
        <v>37</v>
      </c>
      <c r="L98" s="1">
        <v>0</v>
      </c>
      <c r="M98">
        <f t="shared" si="3"/>
        <v>303</v>
      </c>
      <c r="N98">
        <f>Tabla2[[#This Row],[Vendedor tapabocas bien puesto ]]+Tabla2[[#This Row],[Vendedor tapabocas mal puesto ]]+Tabla2[[#This Row],[Vendedor sin tapabocas ]]</f>
        <v>47</v>
      </c>
      <c r="O98" s="15">
        <f>IFERROR(Tabla2[[#This Row],[Tapabocas bien puesto ]]/Tabla2[[#This Row],[Total]],0)</f>
        <v>0.82508250825082508</v>
      </c>
      <c r="P98" s="15">
        <f>IFERROR(Tabla2[[#This Row],[Sin tapabocas]]/Tabla2[[#This Row],[Total]],0)</f>
        <v>6.6006600660066007E-3</v>
      </c>
      <c r="Q98" s="15">
        <f>IFERROR(Tabla2[[#This Row],[Vendedor tapabocas bien puesto ]]/Tabla2[[#This Row],[Total vendedor]],0)</f>
        <v>0.21276595744680851</v>
      </c>
      <c r="R98" s="15">
        <f>IFERROR(Tabla2[[#This Row],[Vendedor sin tapabocas ]]/Tabla2[[#This Row],[Total vendedor]],0)</f>
        <v>0</v>
      </c>
      <c r="S98" s="31">
        <f>WEEKNUM(Tabla2[[#This Row],[Fecha de recolección2]])</f>
        <v>14</v>
      </c>
    </row>
    <row r="99" spans="1:19" x14ac:dyDescent="0.25">
      <c r="A99" s="11">
        <f t="shared" si="2"/>
        <v>44285</v>
      </c>
      <c r="B99" s="6" t="s">
        <v>87</v>
      </c>
      <c r="C99" s="1" t="s">
        <v>19</v>
      </c>
      <c r="D99" s="1" t="s">
        <v>36</v>
      </c>
      <c r="E99" s="1" t="s">
        <v>90</v>
      </c>
      <c r="F99" s="2" t="s">
        <v>11</v>
      </c>
      <c r="G99" s="2">
        <v>400</v>
      </c>
      <c r="H99" s="2">
        <v>28</v>
      </c>
      <c r="I99" s="2">
        <v>2</v>
      </c>
      <c r="J99" s="2">
        <v>3</v>
      </c>
      <c r="K99" s="1">
        <v>20</v>
      </c>
      <c r="L99" s="1">
        <v>0</v>
      </c>
      <c r="M99">
        <f t="shared" si="3"/>
        <v>430</v>
      </c>
      <c r="N99">
        <f>Tabla2[[#This Row],[Vendedor tapabocas bien puesto ]]+Tabla2[[#This Row],[Vendedor tapabocas mal puesto ]]+Tabla2[[#This Row],[Vendedor sin tapabocas ]]</f>
        <v>23</v>
      </c>
      <c r="O99" s="15">
        <f>IFERROR(Tabla2[[#This Row],[Tapabocas bien puesto ]]/Tabla2[[#This Row],[Total]],0)</f>
        <v>0.93023255813953487</v>
      </c>
      <c r="P99" s="15">
        <f>IFERROR(Tabla2[[#This Row],[Sin tapabocas]]/Tabla2[[#This Row],[Total]],0)</f>
        <v>4.6511627906976744E-3</v>
      </c>
      <c r="Q99" s="15">
        <f>IFERROR(Tabla2[[#This Row],[Vendedor tapabocas bien puesto ]]/Tabla2[[#This Row],[Total vendedor]],0)</f>
        <v>0.13043478260869565</v>
      </c>
      <c r="R99" s="15">
        <f>IFERROR(Tabla2[[#This Row],[Vendedor sin tapabocas ]]/Tabla2[[#This Row],[Total vendedor]],0)</f>
        <v>0</v>
      </c>
      <c r="S99" s="31">
        <f>WEEKNUM(Tabla2[[#This Row],[Fecha de recolección2]])</f>
        <v>14</v>
      </c>
    </row>
    <row r="100" spans="1:19" x14ac:dyDescent="0.25">
      <c r="A100" s="11">
        <f t="shared" si="2"/>
        <v>44285</v>
      </c>
      <c r="B100" s="6" t="s">
        <v>87</v>
      </c>
      <c r="C100" s="1" t="s">
        <v>19</v>
      </c>
      <c r="D100" s="1" t="s">
        <v>36</v>
      </c>
      <c r="E100" s="1" t="s">
        <v>38</v>
      </c>
      <c r="F100" s="2" t="s">
        <v>9</v>
      </c>
      <c r="G100" s="2">
        <v>200</v>
      </c>
      <c r="H100" s="2">
        <v>41</v>
      </c>
      <c r="I100" s="2">
        <v>3</v>
      </c>
      <c r="J100" s="2">
        <v>2</v>
      </c>
      <c r="K100" s="1">
        <v>15</v>
      </c>
      <c r="L100" s="1">
        <v>1</v>
      </c>
      <c r="M100">
        <f t="shared" si="3"/>
        <v>244</v>
      </c>
      <c r="N100">
        <f>Tabla2[[#This Row],[Vendedor tapabocas bien puesto ]]+Tabla2[[#This Row],[Vendedor tapabocas mal puesto ]]+Tabla2[[#This Row],[Vendedor sin tapabocas ]]</f>
        <v>18</v>
      </c>
      <c r="O100" s="15">
        <f>IFERROR(Tabla2[[#This Row],[Tapabocas bien puesto ]]/Tabla2[[#This Row],[Total]],0)</f>
        <v>0.81967213114754101</v>
      </c>
      <c r="P100" s="15">
        <f>IFERROR(Tabla2[[#This Row],[Sin tapabocas]]/Tabla2[[#This Row],[Total]],0)</f>
        <v>1.2295081967213115E-2</v>
      </c>
      <c r="Q100" s="15">
        <f>IFERROR(Tabla2[[#This Row],[Vendedor tapabocas bien puesto ]]/Tabla2[[#This Row],[Total vendedor]],0)</f>
        <v>0.1111111111111111</v>
      </c>
      <c r="R100" s="15">
        <f>IFERROR(Tabla2[[#This Row],[Vendedor sin tapabocas ]]/Tabla2[[#This Row],[Total vendedor]],0)</f>
        <v>5.5555555555555552E-2</v>
      </c>
      <c r="S100" s="31">
        <f>WEEKNUM(Tabla2[[#This Row],[Fecha de recolección2]])</f>
        <v>14</v>
      </c>
    </row>
    <row r="101" spans="1:19" x14ac:dyDescent="0.25">
      <c r="A101" s="11">
        <f t="shared" si="2"/>
        <v>44292</v>
      </c>
      <c r="B101" s="6" t="s">
        <v>91</v>
      </c>
      <c r="C101" s="1" t="s">
        <v>19</v>
      </c>
      <c r="D101" s="1" t="s">
        <v>61</v>
      </c>
      <c r="E101" s="1" t="s">
        <v>65</v>
      </c>
      <c r="F101" s="2" t="s">
        <v>11</v>
      </c>
      <c r="G101" s="2">
        <v>460</v>
      </c>
      <c r="H101" s="2">
        <v>73</v>
      </c>
      <c r="I101" s="2">
        <v>3</v>
      </c>
      <c r="J101" s="2">
        <v>19</v>
      </c>
      <c r="K101" s="1">
        <v>76</v>
      </c>
      <c r="L101" s="1">
        <v>0</v>
      </c>
      <c r="M101">
        <f t="shared" si="3"/>
        <v>536</v>
      </c>
      <c r="N101">
        <f>Tabla2[[#This Row],[Vendedor tapabocas bien puesto ]]+Tabla2[[#This Row],[Vendedor tapabocas mal puesto ]]+Tabla2[[#This Row],[Vendedor sin tapabocas ]]</f>
        <v>95</v>
      </c>
      <c r="O101" s="15">
        <f>IFERROR(Tabla2[[#This Row],[Tapabocas bien puesto ]]/Tabla2[[#This Row],[Total]],0)</f>
        <v>0.85820895522388063</v>
      </c>
      <c r="P101" s="15">
        <f>IFERROR(Tabla2[[#This Row],[Sin tapabocas]]/Tabla2[[#This Row],[Total]],0)</f>
        <v>5.597014925373134E-3</v>
      </c>
      <c r="Q101" s="15">
        <f>IFERROR(Tabla2[[#This Row],[Vendedor tapabocas bien puesto ]]/Tabla2[[#This Row],[Total vendedor]],0)</f>
        <v>0.2</v>
      </c>
      <c r="R101" s="15">
        <f>IFERROR(Tabla2[[#This Row],[Vendedor sin tapabocas ]]/Tabla2[[#This Row],[Total vendedor]],0)</f>
        <v>0</v>
      </c>
      <c r="S101" s="31">
        <f>WEEKNUM(Tabla2[[#This Row],[Fecha de recolección2]])</f>
        <v>15</v>
      </c>
    </row>
    <row r="102" spans="1:19" x14ac:dyDescent="0.25">
      <c r="A102" s="11">
        <f t="shared" si="2"/>
        <v>44292</v>
      </c>
      <c r="B102" s="6" t="s">
        <v>91</v>
      </c>
      <c r="C102" s="1" t="s">
        <v>19</v>
      </c>
      <c r="D102" s="1" t="s">
        <v>61</v>
      </c>
      <c r="E102" s="1" t="s">
        <v>74</v>
      </c>
      <c r="F102" s="2" t="s">
        <v>10</v>
      </c>
      <c r="G102" s="2">
        <v>180</v>
      </c>
      <c r="H102" s="2">
        <v>23</v>
      </c>
      <c r="I102" s="2">
        <v>7</v>
      </c>
      <c r="J102" s="2">
        <v>1</v>
      </c>
      <c r="K102" s="1">
        <v>9</v>
      </c>
      <c r="L102" s="1">
        <v>0</v>
      </c>
      <c r="M102">
        <f t="shared" si="3"/>
        <v>210</v>
      </c>
      <c r="N102">
        <f>Tabla2[[#This Row],[Vendedor tapabocas bien puesto ]]+Tabla2[[#This Row],[Vendedor tapabocas mal puesto ]]+Tabla2[[#This Row],[Vendedor sin tapabocas ]]</f>
        <v>10</v>
      </c>
      <c r="O102" s="15">
        <f>IFERROR(Tabla2[[#This Row],[Tapabocas bien puesto ]]/Tabla2[[#This Row],[Total]],0)</f>
        <v>0.8571428571428571</v>
      </c>
      <c r="P102" s="15">
        <f>IFERROR(Tabla2[[#This Row],[Sin tapabocas]]/Tabla2[[#This Row],[Total]],0)</f>
        <v>3.3333333333333333E-2</v>
      </c>
      <c r="Q102" s="15">
        <f>IFERROR(Tabla2[[#This Row],[Vendedor tapabocas bien puesto ]]/Tabla2[[#This Row],[Total vendedor]],0)</f>
        <v>0.1</v>
      </c>
      <c r="R102" s="15">
        <f>IFERROR(Tabla2[[#This Row],[Vendedor sin tapabocas ]]/Tabla2[[#This Row],[Total vendedor]],0)</f>
        <v>0</v>
      </c>
      <c r="S102" s="31">
        <f>WEEKNUM(Tabla2[[#This Row],[Fecha de recolección2]])</f>
        <v>15</v>
      </c>
    </row>
    <row r="103" spans="1:19" x14ac:dyDescent="0.25">
      <c r="A103" s="11">
        <f t="shared" si="2"/>
        <v>44292</v>
      </c>
      <c r="B103" s="6" t="s">
        <v>91</v>
      </c>
      <c r="C103" s="1" t="s">
        <v>19</v>
      </c>
      <c r="D103" s="1" t="s">
        <v>54</v>
      </c>
      <c r="E103" s="1" t="s">
        <v>55</v>
      </c>
      <c r="F103" s="2" t="s">
        <v>11</v>
      </c>
      <c r="G103" s="2">
        <v>270</v>
      </c>
      <c r="H103" s="2">
        <v>30</v>
      </c>
      <c r="I103" s="2">
        <v>0</v>
      </c>
      <c r="J103" s="2">
        <v>4</v>
      </c>
      <c r="K103" s="1">
        <v>11</v>
      </c>
      <c r="L103" s="1">
        <v>0</v>
      </c>
      <c r="M103">
        <f t="shared" si="3"/>
        <v>300</v>
      </c>
      <c r="N103">
        <f>Tabla2[[#This Row],[Vendedor tapabocas bien puesto ]]+Tabla2[[#This Row],[Vendedor tapabocas mal puesto ]]+Tabla2[[#This Row],[Vendedor sin tapabocas ]]</f>
        <v>15</v>
      </c>
      <c r="O103" s="15">
        <f>IFERROR(Tabla2[[#This Row],[Tapabocas bien puesto ]]/Tabla2[[#This Row],[Total]],0)</f>
        <v>0.9</v>
      </c>
      <c r="P103" s="15">
        <f>IFERROR(Tabla2[[#This Row],[Sin tapabocas]]/Tabla2[[#This Row],[Total]],0)</f>
        <v>0</v>
      </c>
      <c r="Q103" s="15">
        <f>IFERROR(Tabla2[[#This Row],[Vendedor tapabocas bien puesto ]]/Tabla2[[#This Row],[Total vendedor]],0)</f>
        <v>0.26666666666666666</v>
      </c>
      <c r="R103" s="15">
        <f>IFERROR(Tabla2[[#This Row],[Vendedor sin tapabocas ]]/Tabla2[[#This Row],[Total vendedor]],0)</f>
        <v>0</v>
      </c>
      <c r="S103" s="31">
        <f>WEEKNUM(Tabla2[[#This Row],[Fecha de recolección2]])</f>
        <v>15</v>
      </c>
    </row>
    <row r="104" spans="1:19" x14ac:dyDescent="0.25">
      <c r="A104" s="11">
        <f t="shared" si="2"/>
        <v>44292</v>
      </c>
      <c r="B104" s="6" t="s">
        <v>91</v>
      </c>
      <c r="C104" s="1" t="s">
        <v>19</v>
      </c>
      <c r="D104" s="1" t="s">
        <v>54</v>
      </c>
      <c r="E104" s="1" t="s">
        <v>56</v>
      </c>
      <c r="F104" s="2" t="s">
        <v>9</v>
      </c>
      <c r="G104" s="2">
        <v>290</v>
      </c>
      <c r="H104" s="2">
        <v>48</v>
      </c>
      <c r="I104" s="2">
        <v>0</v>
      </c>
      <c r="J104" s="2">
        <v>4</v>
      </c>
      <c r="K104" s="1">
        <v>7</v>
      </c>
      <c r="L104" s="1">
        <v>0</v>
      </c>
      <c r="M104">
        <f t="shared" si="3"/>
        <v>338</v>
      </c>
      <c r="N104">
        <f>Tabla2[[#This Row],[Vendedor tapabocas bien puesto ]]+Tabla2[[#This Row],[Vendedor tapabocas mal puesto ]]+Tabla2[[#This Row],[Vendedor sin tapabocas ]]</f>
        <v>11</v>
      </c>
      <c r="O104" s="15">
        <f>IFERROR(Tabla2[[#This Row],[Tapabocas bien puesto ]]/Tabla2[[#This Row],[Total]],0)</f>
        <v>0.85798816568047342</v>
      </c>
      <c r="P104" s="15">
        <f>IFERROR(Tabla2[[#This Row],[Sin tapabocas]]/Tabla2[[#This Row],[Total]],0)</f>
        <v>0</v>
      </c>
      <c r="Q104" s="15">
        <f>IFERROR(Tabla2[[#This Row],[Vendedor tapabocas bien puesto ]]/Tabla2[[#This Row],[Total vendedor]],0)</f>
        <v>0.36363636363636365</v>
      </c>
      <c r="R104" s="15">
        <f>IFERROR(Tabla2[[#This Row],[Vendedor sin tapabocas ]]/Tabla2[[#This Row],[Total vendedor]],0)</f>
        <v>0</v>
      </c>
      <c r="S104" s="31">
        <f>WEEKNUM(Tabla2[[#This Row],[Fecha de recolección2]])</f>
        <v>15</v>
      </c>
    </row>
    <row r="105" spans="1:19" x14ac:dyDescent="0.25">
      <c r="A105" s="11">
        <f t="shared" si="2"/>
        <v>44292</v>
      </c>
      <c r="B105" s="6" t="s">
        <v>91</v>
      </c>
      <c r="C105" s="1" t="s">
        <v>19</v>
      </c>
      <c r="D105" s="1" t="s">
        <v>54</v>
      </c>
      <c r="E105" s="1" t="s">
        <v>56</v>
      </c>
      <c r="F105" s="2" t="s">
        <v>10</v>
      </c>
      <c r="G105" s="2">
        <v>260</v>
      </c>
      <c r="H105" s="2">
        <v>66</v>
      </c>
      <c r="I105" s="2">
        <v>4</v>
      </c>
      <c r="J105" s="2">
        <v>4</v>
      </c>
      <c r="K105" s="1">
        <v>7</v>
      </c>
      <c r="L105" s="1">
        <v>0</v>
      </c>
      <c r="M105">
        <f t="shared" si="3"/>
        <v>330</v>
      </c>
      <c r="N105">
        <f>Tabla2[[#This Row],[Vendedor tapabocas bien puesto ]]+Tabla2[[#This Row],[Vendedor tapabocas mal puesto ]]+Tabla2[[#This Row],[Vendedor sin tapabocas ]]</f>
        <v>11</v>
      </c>
      <c r="O105" s="15">
        <f>IFERROR(Tabla2[[#This Row],[Tapabocas bien puesto ]]/Tabla2[[#This Row],[Total]],0)</f>
        <v>0.78787878787878785</v>
      </c>
      <c r="P105" s="15">
        <f>IFERROR(Tabla2[[#This Row],[Sin tapabocas]]/Tabla2[[#This Row],[Total]],0)</f>
        <v>1.2121212121212121E-2</v>
      </c>
      <c r="Q105" s="15">
        <f>IFERROR(Tabla2[[#This Row],[Vendedor tapabocas bien puesto ]]/Tabla2[[#This Row],[Total vendedor]],0)</f>
        <v>0.36363636363636365</v>
      </c>
      <c r="R105" s="15">
        <f>IFERROR(Tabla2[[#This Row],[Vendedor sin tapabocas ]]/Tabla2[[#This Row],[Total vendedor]],0)</f>
        <v>0</v>
      </c>
      <c r="S105" s="31">
        <f>WEEKNUM(Tabla2[[#This Row],[Fecha de recolección2]])</f>
        <v>15</v>
      </c>
    </row>
    <row r="106" spans="1:19" x14ac:dyDescent="0.25">
      <c r="A106" s="11">
        <f t="shared" si="2"/>
        <v>44292</v>
      </c>
      <c r="B106" s="6" t="s">
        <v>91</v>
      </c>
      <c r="C106" s="1" t="s">
        <v>19</v>
      </c>
      <c r="D106" s="1" t="s">
        <v>57</v>
      </c>
      <c r="E106" s="1" t="s">
        <v>58</v>
      </c>
      <c r="F106" s="2" t="s">
        <v>9</v>
      </c>
      <c r="G106" s="2">
        <v>270</v>
      </c>
      <c r="H106" s="2">
        <v>18</v>
      </c>
      <c r="I106" s="2">
        <v>1</v>
      </c>
      <c r="J106" s="2">
        <v>5</v>
      </c>
      <c r="K106" s="1">
        <v>2</v>
      </c>
      <c r="L106" s="1">
        <v>0</v>
      </c>
      <c r="M106">
        <f t="shared" si="3"/>
        <v>289</v>
      </c>
      <c r="N106">
        <f>Tabla2[[#This Row],[Vendedor tapabocas bien puesto ]]+Tabla2[[#This Row],[Vendedor tapabocas mal puesto ]]+Tabla2[[#This Row],[Vendedor sin tapabocas ]]</f>
        <v>7</v>
      </c>
      <c r="O106" s="15">
        <f>IFERROR(Tabla2[[#This Row],[Tapabocas bien puesto ]]/Tabla2[[#This Row],[Total]],0)</f>
        <v>0.93425605536332179</v>
      </c>
      <c r="P106" s="15">
        <f>IFERROR(Tabla2[[#This Row],[Sin tapabocas]]/Tabla2[[#This Row],[Total]],0)</f>
        <v>3.4602076124567475E-3</v>
      </c>
      <c r="Q106" s="15">
        <f>IFERROR(Tabla2[[#This Row],[Vendedor tapabocas bien puesto ]]/Tabla2[[#This Row],[Total vendedor]],0)</f>
        <v>0.7142857142857143</v>
      </c>
      <c r="R106" s="15">
        <f>IFERROR(Tabla2[[#This Row],[Vendedor sin tapabocas ]]/Tabla2[[#This Row],[Total vendedor]],0)</f>
        <v>0</v>
      </c>
      <c r="S106" s="31">
        <f>WEEKNUM(Tabla2[[#This Row],[Fecha de recolección2]])</f>
        <v>15</v>
      </c>
    </row>
    <row r="107" spans="1:19" x14ac:dyDescent="0.25">
      <c r="A107" s="11">
        <f t="shared" si="2"/>
        <v>44292</v>
      </c>
      <c r="B107" s="6" t="s">
        <v>91</v>
      </c>
      <c r="C107" s="1" t="s">
        <v>19</v>
      </c>
      <c r="D107" s="1" t="s">
        <v>57</v>
      </c>
      <c r="E107" s="1" t="s">
        <v>59</v>
      </c>
      <c r="F107" s="2" t="s">
        <v>11</v>
      </c>
      <c r="G107" s="2">
        <v>310</v>
      </c>
      <c r="H107" s="2">
        <v>47</v>
      </c>
      <c r="I107" s="2">
        <v>1</v>
      </c>
      <c r="J107" s="2">
        <v>13</v>
      </c>
      <c r="K107" s="1">
        <v>19</v>
      </c>
      <c r="L107" s="1">
        <v>0</v>
      </c>
      <c r="M107">
        <f t="shared" si="3"/>
        <v>358</v>
      </c>
      <c r="N107">
        <f>Tabla2[[#This Row],[Vendedor tapabocas bien puesto ]]+Tabla2[[#This Row],[Vendedor tapabocas mal puesto ]]+Tabla2[[#This Row],[Vendedor sin tapabocas ]]</f>
        <v>32</v>
      </c>
      <c r="O107" s="15">
        <f>IFERROR(Tabla2[[#This Row],[Tapabocas bien puesto ]]/Tabla2[[#This Row],[Total]],0)</f>
        <v>0.86592178770949724</v>
      </c>
      <c r="P107" s="15">
        <f>IFERROR(Tabla2[[#This Row],[Sin tapabocas]]/Tabla2[[#This Row],[Total]],0)</f>
        <v>2.7932960893854749E-3</v>
      </c>
      <c r="Q107" s="15">
        <f>IFERROR(Tabla2[[#This Row],[Vendedor tapabocas bien puesto ]]/Tabla2[[#This Row],[Total vendedor]],0)</f>
        <v>0.40625</v>
      </c>
      <c r="R107" s="15">
        <f>IFERROR(Tabla2[[#This Row],[Vendedor sin tapabocas ]]/Tabla2[[#This Row],[Total vendedor]],0)</f>
        <v>0</v>
      </c>
      <c r="S107" s="31">
        <f>WEEKNUM(Tabla2[[#This Row],[Fecha de recolección2]])</f>
        <v>15</v>
      </c>
    </row>
    <row r="108" spans="1:19" x14ac:dyDescent="0.25">
      <c r="A108" s="11">
        <f t="shared" si="2"/>
        <v>44292</v>
      </c>
      <c r="B108" s="6" t="s">
        <v>91</v>
      </c>
      <c r="C108" s="1" t="s">
        <v>19</v>
      </c>
      <c r="D108" s="1" t="s">
        <v>57</v>
      </c>
      <c r="E108" s="1" t="s">
        <v>92</v>
      </c>
      <c r="F108" s="2" t="s">
        <v>10</v>
      </c>
      <c r="G108" s="2">
        <v>190</v>
      </c>
      <c r="H108" s="2">
        <v>11</v>
      </c>
      <c r="I108" s="2">
        <v>1</v>
      </c>
      <c r="J108" s="2">
        <v>7</v>
      </c>
      <c r="K108" s="1">
        <v>3</v>
      </c>
      <c r="L108" s="1">
        <v>0</v>
      </c>
      <c r="M108">
        <f t="shared" si="3"/>
        <v>202</v>
      </c>
      <c r="N108">
        <f>Tabla2[[#This Row],[Vendedor tapabocas bien puesto ]]+Tabla2[[#This Row],[Vendedor tapabocas mal puesto ]]+Tabla2[[#This Row],[Vendedor sin tapabocas ]]</f>
        <v>10</v>
      </c>
      <c r="O108" s="15">
        <f>IFERROR(Tabla2[[#This Row],[Tapabocas bien puesto ]]/Tabla2[[#This Row],[Total]],0)</f>
        <v>0.94059405940594054</v>
      </c>
      <c r="P108" s="15">
        <f>IFERROR(Tabla2[[#This Row],[Sin tapabocas]]/Tabla2[[#This Row],[Total]],0)</f>
        <v>4.9504950495049506E-3</v>
      </c>
      <c r="Q108" s="15">
        <f>IFERROR(Tabla2[[#This Row],[Vendedor tapabocas bien puesto ]]/Tabla2[[#This Row],[Total vendedor]],0)</f>
        <v>0.7</v>
      </c>
      <c r="R108" s="15">
        <f>IFERROR(Tabla2[[#This Row],[Vendedor sin tapabocas ]]/Tabla2[[#This Row],[Total vendedor]],0)</f>
        <v>0</v>
      </c>
      <c r="S108" s="31">
        <f>WEEKNUM(Tabla2[[#This Row],[Fecha de recolección2]])</f>
        <v>15</v>
      </c>
    </row>
    <row r="109" spans="1:19" x14ac:dyDescent="0.25">
      <c r="A109" s="11">
        <f t="shared" si="2"/>
        <v>44292</v>
      </c>
      <c r="B109" s="6" t="s">
        <v>91</v>
      </c>
      <c r="C109" s="1" t="s">
        <v>19</v>
      </c>
      <c r="D109" s="1" t="s">
        <v>61</v>
      </c>
      <c r="E109" s="1" t="s">
        <v>62</v>
      </c>
      <c r="F109" s="2" t="s">
        <v>9</v>
      </c>
      <c r="G109" s="2">
        <v>220</v>
      </c>
      <c r="H109" s="2">
        <v>36</v>
      </c>
      <c r="I109" s="2">
        <v>4</v>
      </c>
      <c r="J109" s="2">
        <v>9</v>
      </c>
      <c r="K109" s="1">
        <v>22</v>
      </c>
      <c r="L109" s="1">
        <v>0</v>
      </c>
      <c r="M109">
        <f t="shared" si="3"/>
        <v>260</v>
      </c>
      <c r="N109">
        <f>Tabla2[[#This Row],[Vendedor tapabocas bien puesto ]]+Tabla2[[#This Row],[Vendedor tapabocas mal puesto ]]+Tabla2[[#This Row],[Vendedor sin tapabocas ]]</f>
        <v>31</v>
      </c>
      <c r="O109" s="15">
        <f>IFERROR(Tabla2[[#This Row],[Tapabocas bien puesto ]]/Tabla2[[#This Row],[Total]],0)</f>
        <v>0.84615384615384615</v>
      </c>
      <c r="P109" s="15">
        <f>IFERROR(Tabla2[[#This Row],[Sin tapabocas]]/Tabla2[[#This Row],[Total]],0)</f>
        <v>1.5384615384615385E-2</v>
      </c>
      <c r="Q109" s="15">
        <f>IFERROR(Tabla2[[#This Row],[Vendedor tapabocas bien puesto ]]/Tabla2[[#This Row],[Total vendedor]],0)</f>
        <v>0.29032258064516131</v>
      </c>
      <c r="R109" s="15">
        <f>IFERROR(Tabla2[[#This Row],[Vendedor sin tapabocas ]]/Tabla2[[#This Row],[Total vendedor]],0)</f>
        <v>0</v>
      </c>
      <c r="S109" s="31">
        <f>WEEKNUM(Tabla2[[#This Row],[Fecha de recolección2]])</f>
        <v>15</v>
      </c>
    </row>
    <row r="110" spans="1:19" x14ac:dyDescent="0.25">
      <c r="A110" s="11">
        <f t="shared" si="2"/>
        <v>44292</v>
      </c>
      <c r="B110" s="6" t="s">
        <v>91</v>
      </c>
      <c r="C110" s="1" t="s">
        <v>19</v>
      </c>
      <c r="D110" s="1" t="s">
        <v>63</v>
      </c>
      <c r="E110" s="1" t="s">
        <v>93</v>
      </c>
      <c r="F110" s="2" t="s">
        <v>9</v>
      </c>
      <c r="G110" s="2">
        <v>110</v>
      </c>
      <c r="H110" s="2">
        <v>18</v>
      </c>
      <c r="I110" s="2">
        <v>2</v>
      </c>
      <c r="J110" s="2">
        <v>1</v>
      </c>
      <c r="K110" s="1">
        <v>0</v>
      </c>
      <c r="L110" s="1">
        <v>0</v>
      </c>
      <c r="M110">
        <f t="shared" si="3"/>
        <v>130</v>
      </c>
      <c r="N110">
        <f>Tabla2[[#This Row],[Vendedor tapabocas bien puesto ]]+Tabla2[[#This Row],[Vendedor tapabocas mal puesto ]]+Tabla2[[#This Row],[Vendedor sin tapabocas ]]</f>
        <v>1</v>
      </c>
      <c r="O110" s="15">
        <f>IFERROR(Tabla2[[#This Row],[Tapabocas bien puesto ]]/Tabla2[[#This Row],[Total]],0)</f>
        <v>0.84615384615384615</v>
      </c>
      <c r="P110" s="15">
        <f>IFERROR(Tabla2[[#This Row],[Sin tapabocas]]/Tabla2[[#This Row],[Total]],0)</f>
        <v>1.5384615384615385E-2</v>
      </c>
      <c r="Q110" s="15">
        <f>IFERROR(Tabla2[[#This Row],[Vendedor tapabocas bien puesto ]]/Tabla2[[#This Row],[Total vendedor]],0)</f>
        <v>1</v>
      </c>
      <c r="R110" s="15">
        <f>IFERROR(Tabla2[[#This Row],[Vendedor sin tapabocas ]]/Tabla2[[#This Row],[Total vendedor]],0)</f>
        <v>0</v>
      </c>
      <c r="S110" s="31">
        <f>WEEKNUM(Tabla2[[#This Row],[Fecha de recolección2]])</f>
        <v>15</v>
      </c>
    </row>
    <row r="111" spans="1:19" x14ac:dyDescent="0.25">
      <c r="A111" s="11">
        <f t="shared" si="2"/>
        <v>44292</v>
      </c>
      <c r="B111" s="6" t="s">
        <v>91</v>
      </c>
      <c r="C111" s="1" t="s">
        <v>19</v>
      </c>
      <c r="D111" s="1" t="s">
        <v>63</v>
      </c>
      <c r="E111" s="1" t="s">
        <v>27</v>
      </c>
      <c r="F111" s="2" t="s">
        <v>11</v>
      </c>
      <c r="G111" s="2">
        <v>280</v>
      </c>
      <c r="H111" s="2">
        <v>54</v>
      </c>
      <c r="I111" s="2">
        <v>7</v>
      </c>
      <c r="J111" s="2">
        <v>11</v>
      </c>
      <c r="K111" s="1">
        <v>17</v>
      </c>
      <c r="L111" s="1">
        <v>0</v>
      </c>
      <c r="M111">
        <f t="shared" si="3"/>
        <v>341</v>
      </c>
      <c r="N111">
        <f>Tabla2[[#This Row],[Vendedor tapabocas bien puesto ]]+Tabla2[[#This Row],[Vendedor tapabocas mal puesto ]]+Tabla2[[#This Row],[Vendedor sin tapabocas ]]</f>
        <v>28</v>
      </c>
      <c r="O111" s="15">
        <f>IFERROR(Tabla2[[#This Row],[Tapabocas bien puesto ]]/Tabla2[[#This Row],[Total]],0)</f>
        <v>0.82111436950146632</v>
      </c>
      <c r="P111" s="15">
        <f>IFERROR(Tabla2[[#This Row],[Sin tapabocas]]/Tabla2[[#This Row],[Total]],0)</f>
        <v>2.0527859237536656E-2</v>
      </c>
      <c r="Q111" s="15">
        <f>IFERROR(Tabla2[[#This Row],[Vendedor tapabocas bien puesto ]]/Tabla2[[#This Row],[Total vendedor]],0)</f>
        <v>0.39285714285714285</v>
      </c>
      <c r="R111" s="15">
        <f>IFERROR(Tabla2[[#This Row],[Vendedor sin tapabocas ]]/Tabla2[[#This Row],[Total vendedor]],0)</f>
        <v>0</v>
      </c>
      <c r="S111" s="31">
        <f>WEEKNUM(Tabla2[[#This Row],[Fecha de recolección2]])</f>
        <v>15</v>
      </c>
    </row>
    <row r="112" spans="1:19" x14ac:dyDescent="0.25">
      <c r="A112" s="11">
        <f t="shared" si="2"/>
        <v>44292</v>
      </c>
      <c r="B112" s="6" t="s">
        <v>91</v>
      </c>
      <c r="C112" s="1" t="s">
        <v>19</v>
      </c>
      <c r="D112" s="1" t="s">
        <v>63</v>
      </c>
      <c r="E112" s="1" t="s">
        <v>27</v>
      </c>
      <c r="F112" s="2" t="s">
        <v>10</v>
      </c>
      <c r="G112" s="2">
        <v>420</v>
      </c>
      <c r="H112" s="2">
        <v>81</v>
      </c>
      <c r="I112" s="2">
        <v>3</v>
      </c>
      <c r="J112" s="2">
        <v>28</v>
      </c>
      <c r="K112" s="1">
        <v>81</v>
      </c>
      <c r="L112" s="1">
        <v>0</v>
      </c>
      <c r="M112">
        <f t="shared" si="3"/>
        <v>504</v>
      </c>
      <c r="N112">
        <f>Tabla2[[#This Row],[Vendedor tapabocas bien puesto ]]+Tabla2[[#This Row],[Vendedor tapabocas mal puesto ]]+Tabla2[[#This Row],[Vendedor sin tapabocas ]]</f>
        <v>109</v>
      </c>
      <c r="O112" s="15">
        <f>IFERROR(Tabla2[[#This Row],[Tapabocas bien puesto ]]/Tabla2[[#This Row],[Total]],0)</f>
        <v>0.83333333333333337</v>
      </c>
      <c r="P112" s="15">
        <f>IFERROR(Tabla2[[#This Row],[Sin tapabocas]]/Tabla2[[#This Row],[Total]],0)</f>
        <v>5.9523809523809521E-3</v>
      </c>
      <c r="Q112" s="15">
        <f>IFERROR(Tabla2[[#This Row],[Vendedor tapabocas bien puesto ]]/Tabla2[[#This Row],[Total vendedor]],0)</f>
        <v>0.25688073394495414</v>
      </c>
      <c r="R112" s="15">
        <f>IFERROR(Tabla2[[#This Row],[Vendedor sin tapabocas ]]/Tabla2[[#This Row],[Total vendedor]],0)</f>
        <v>0</v>
      </c>
      <c r="S112" s="31">
        <f>WEEKNUM(Tabla2[[#This Row],[Fecha de recolección2]])</f>
        <v>15</v>
      </c>
    </row>
    <row r="113" spans="1:19" x14ac:dyDescent="0.25">
      <c r="A113" s="11">
        <f t="shared" si="2"/>
        <v>44293</v>
      </c>
      <c r="B113" s="6" t="s">
        <v>94</v>
      </c>
      <c r="C113" s="1" t="s">
        <v>19</v>
      </c>
      <c r="D113" s="1" t="s">
        <v>49</v>
      </c>
      <c r="E113" s="1" t="s">
        <v>95</v>
      </c>
      <c r="F113" s="2" t="s">
        <v>9</v>
      </c>
      <c r="G113" s="2">
        <v>210</v>
      </c>
      <c r="H113" s="2">
        <v>35</v>
      </c>
      <c r="I113" s="2">
        <v>0</v>
      </c>
      <c r="J113" s="2">
        <v>2</v>
      </c>
      <c r="K113" s="1">
        <v>0</v>
      </c>
      <c r="L113" s="1">
        <v>0</v>
      </c>
      <c r="M113">
        <f t="shared" si="3"/>
        <v>245</v>
      </c>
      <c r="N113">
        <f>Tabla2[[#This Row],[Vendedor tapabocas bien puesto ]]+Tabla2[[#This Row],[Vendedor tapabocas mal puesto ]]+Tabla2[[#This Row],[Vendedor sin tapabocas ]]</f>
        <v>2</v>
      </c>
      <c r="O113" s="15">
        <f>IFERROR(Tabla2[[#This Row],[Tapabocas bien puesto ]]/Tabla2[[#This Row],[Total]],0)</f>
        <v>0.8571428571428571</v>
      </c>
      <c r="P113" s="15">
        <f>IFERROR(Tabla2[[#This Row],[Sin tapabocas]]/Tabla2[[#This Row],[Total]],0)</f>
        <v>0</v>
      </c>
      <c r="Q113" s="15">
        <f>IFERROR(Tabla2[[#This Row],[Vendedor tapabocas bien puesto ]]/Tabla2[[#This Row],[Total vendedor]],0)</f>
        <v>1</v>
      </c>
      <c r="R113" s="15">
        <f>IFERROR(Tabla2[[#This Row],[Vendedor sin tapabocas ]]/Tabla2[[#This Row],[Total vendedor]],0)</f>
        <v>0</v>
      </c>
      <c r="S113" s="31">
        <f>WEEKNUM(Tabla2[[#This Row],[Fecha de recolección2]])</f>
        <v>15</v>
      </c>
    </row>
    <row r="114" spans="1:19" x14ac:dyDescent="0.25">
      <c r="A114" s="11">
        <f t="shared" si="2"/>
        <v>44293</v>
      </c>
      <c r="B114" s="6" t="s">
        <v>94</v>
      </c>
      <c r="C114" s="1" t="s">
        <v>19</v>
      </c>
      <c r="D114" s="1" t="s">
        <v>30</v>
      </c>
      <c r="E114" s="1" t="s">
        <v>30</v>
      </c>
      <c r="F114" s="2" t="s">
        <v>9</v>
      </c>
      <c r="G114" s="2">
        <v>230</v>
      </c>
      <c r="H114" s="2">
        <v>30</v>
      </c>
      <c r="I114" s="2">
        <v>2</v>
      </c>
      <c r="J114" s="2">
        <v>15</v>
      </c>
      <c r="K114" s="1">
        <v>26</v>
      </c>
      <c r="L114" s="1">
        <v>0</v>
      </c>
      <c r="M114">
        <f t="shared" si="3"/>
        <v>262</v>
      </c>
      <c r="N114">
        <f>Tabla2[[#This Row],[Vendedor tapabocas bien puesto ]]+Tabla2[[#This Row],[Vendedor tapabocas mal puesto ]]+Tabla2[[#This Row],[Vendedor sin tapabocas ]]</f>
        <v>41</v>
      </c>
      <c r="O114" s="15">
        <f>IFERROR(Tabla2[[#This Row],[Tapabocas bien puesto ]]/Tabla2[[#This Row],[Total]],0)</f>
        <v>0.87786259541984735</v>
      </c>
      <c r="P114" s="15">
        <f>IFERROR(Tabla2[[#This Row],[Sin tapabocas]]/Tabla2[[#This Row],[Total]],0)</f>
        <v>7.6335877862595417E-3</v>
      </c>
      <c r="Q114" s="15">
        <f>IFERROR(Tabla2[[#This Row],[Vendedor tapabocas bien puesto ]]/Tabla2[[#This Row],[Total vendedor]],0)</f>
        <v>0.36585365853658536</v>
      </c>
      <c r="R114" s="15">
        <f>IFERROR(Tabla2[[#This Row],[Vendedor sin tapabocas ]]/Tabla2[[#This Row],[Total vendedor]],0)</f>
        <v>0</v>
      </c>
      <c r="S114" s="31">
        <f>WEEKNUM(Tabla2[[#This Row],[Fecha de recolección2]])</f>
        <v>15</v>
      </c>
    </row>
    <row r="115" spans="1:19" x14ac:dyDescent="0.25">
      <c r="A115" s="11">
        <f t="shared" si="2"/>
        <v>44293</v>
      </c>
      <c r="B115" s="6" t="s">
        <v>94</v>
      </c>
      <c r="C115" s="1" t="s">
        <v>19</v>
      </c>
      <c r="D115" s="1" t="s">
        <v>30</v>
      </c>
      <c r="E115" s="1" t="s">
        <v>30</v>
      </c>
      <c r="F115" s="2" t="s">
        <v>10</v>
      </c>
      <c r="G115" s="2">
        <v>240</v>
      </c>
      <c r="H115" s="2">
        <v>55</v>
      </c>
      <c r="I115" s="2">
        <v>3</v>
      </c>
      <c r="J115" s="2">
        <v>6</v>
      </c>
      <c r="K115" s="1">
        <v>9</v>
      </c>
      <c r="L115" s="1">
        <v>0</v>
      </c>
      <c r="M115">
        <f t="shared" si="3"/>
        <v>298</v>
      </c>
      <c r="N115">
        <f>Tabla2[[#This Row],[Vendedor tapabocas bien puesto ]]+Tabla2[[#This Row],[Vendedor tapabocas mal puesto ]]+Tabla2[[#This Row],[Vendedor sin tapabocas ]]</f>
        <v>15</v>
      </c>
      <c r="O115" s="15">
        <f>IFERROR(Tabla2[[#This Row],[Tapabocas bien puesto ]]/Tabla2[[#This Row],[Total]],0)</f>
        <v>0.80536912751677847</v>
      </c>
      <c r="P115" s="15">
        <f>IFERROR(Tabla2[[#This Row],[Sin tapabocas]]/Tabla2[[#This Row],[Total]],0)</f>
        <v>1.0067114093959731E-2</v>
      </c>
      <c r="Q115" s="15">
        <f>IFERROR(Tabla2[[#This Row],[Vendedor tapabocas bien puesto ]]/Tabla2[[#This Row],[Total vendedor]],0)</f>
        <v>0.4</v>
      </c>
      <c r="R115" s="15">
        <f>IFERROR(Tabla2[[#This Row],[Vendedor sin tapabocas ]]/Tabla2[[#This Row],[Total vendedor]],0)</f>
        <v>0</v>
      </c>
      <c r="S115" s="31">
        <f>WEEKNUM(Tabla2[[#This Row],[Fecha de recolección2]])</f>
        <v>15</v>
      </c>
    </row>
    <row r="116" spans="1:19" x14ac:dyDescent="0.25">
      <c r="A116" s="11">
        <f t="shared" si="2"/>
        <v>44293</v>
      </c>
      <c r="B116" s="6" t="s">
        <v>94</v>
      </c>
      <c r="C116" s="1" t="s">
        <v>19</v>
      </c>
      <c r="D116" s="1" t="s">
        <v>30</v>
      </c>
      <c r="E116" s="1" t="s">
        <v>31</v>
      </c>
      <c r="F116" s="2" t="s">
        <v>11</v>
      </c>
      <c r="G116" s="2">
        <v>490</v>
      </c>
      <c r="H116" s="2">
        <v>28</v>
      </c>
      <c r="I116" s="2">
        <v>0</v>
      </c>
      <c r="J116" s="2">
        <v>2</v>
      </c>
      <c r="K116" s="1">
        <v>5</v>
      </c>
      <c r="L116" s="1">
        <v>0</v>
      </c>
      <c r="M116">
        <f t="shared" si="3"/>
        <v>518</v>
      </c>
      <c r="N116">
        <f>Tabla2[[#This Row],[Vendedor tapabocas bien puesto ]]+Tabla2[[#This Row],[Vendedor tapabocas mal puesto ]]+Tabla2[[#This Row],[Vendedor sin tapabocas ]]</f>
        <v>7</v>
      </c>
      <c r="O116" s="15">
        <f>IFERROR(Tabla2[[#This Row],[Tapabocas bien puesto ]]/Tabla2[[#This Row],[Total]],0)</f>
        <v>0.94594594594594594</v>
      </c>
      <c r="P116" s="15">
        <f>IFERROR(Tabla2[[#This Row],[Sin tapabocas]]/Tabla2[[#This Row],[Total]],0)</f>
        <v>0</v>
      </c>
      <c r="Q116" s="15">
        <f>IFERROR(Tabla2[[#This Row],[Vendedor tapabocas bien puesto ]]/Tabla2[[#This Row],[Total vendedor]],0)</f>
        <v>0.2857142857142857</v>
      </c>
      <c r="R116" s="15">
        <f>IFERROR(Tabla2[[#This Row],[Vendedor sin tapabocas ]]/Tabla2[[#This Row],[Total vendedor]],0)</f>
        <v>0</v>
      </c>
      <c r="S116" s="31">
        <f>WEEKNUM(Tabla2[[#This Row],[Fecha de recolección2]])</f>
        <v>15</v>
      </c>
    </row>
    <row r="117" spans="1:19" x14ac:dyDescent="0.25">
      <c r="A117" s="11">
        <f t="shared" si="2"/>
        <v>44293</v>
      </c>
      <c r="B117" s="6" t="s">
        <v>94</v>
      </c>
      <c r="C117" s="1" t="s">
        <v>19</v>
      </c>
      <c r="D117" s="1" t="s">
        <v>49</v>
      </c>
      <c r="E117" s="1" t="s">
        <v>51</v>
      </c>
      <c r="F117" s="2" t="s">
        <v>10</v>
      </c>
      <c r="G117" s="2">
        <v>310</v>
      </c>
      <c r="H117" s="2">
        <v>56</v>
      </c>
      <c r="I117" s="2">
        <v>4</v>
      </c>
      <c r="J117" s="2">
        <v>19</v>
      </c>
      <c r="K117" s="1">
        <v>30</v>
      </c>
      <c r="L117" s="1">
        <v>0</v>
      </c>
      <c r="M117">
        <f t="shared" si="3"/>
        <v>370</v>
      </c>
      <c r="N117">
        <f>Tabla2[[#This Row],[Vendedor tapabocas bien puesto ]]+Tabla2[[#This Row],[Vendedor tapabocas mal puesto ]]+Tabla2[[#This Row],[Vendedor sin tapabocas ]]</f>
        <v>49</v>
      </c>
      <c r="O117" s="15">
        <f>IFERROR(Tabla2[[#This Row],[Tapabocas bien puesto ]]/Tabla2[[#This Row],[Total]],0)</f>
        <v>0.83783783783783783</v>
      </c>
      <c r="P117" s="15">
        <f>IFERROR(Tabla2[[#This Row],[Sin tapabocas]]/Tabla2[[#This Row],[Total]],0)</f>
        <v>1.0810810810810811E-2</v>
      </c>
      <c r="Q117" s="15">
        <f>IFERROR(Tabla2[[#This Row],[Vendedor tapabocas bien puesto ]]/Tabla2[[#This Row],[Total vendedor]],0)</f>
        <v>0.38775510204081631</v>
      </c>
      <c r="R117" s="15">
        <f>IFERROR(Tabla2[[#This Row],[Vendedor sin tapabocas ]]/Tabla2[[#This Row],[Total vendedor]],0)</f>
        <v>0</v>
      </c>
      <c r="S117" s="31">
        <f>WEEKNUM(Tabla2[[#This Row],[Fecha de recolección2]])</f>
        <v>15</v>
      </c>
    </row>
    <row r="118" spans="1:19" x14ac:dyDescent="0.25">
      <c r="A118" s="11">
        <f t="shared" si="2"/>
        <v>44293</v>
      </c>
      <c r="B118" s="6" t="s">
        <v>94</v>
      </c>
      <c r="C118" s="1" t="s">
        <v>19</v>
      </c>
      <c r="D118" s="1" t="s">
        <v>49</v>
      </c>
      <c r="E118" s="1" t="s">
        <v>96</v>
      </c>
      <c r="F118" s="2" t="s">
        <v>11</v>
      </c>
      <c r="G118" s="2">
        <v>390</v>
      </c>
      <c r="H118" s="2">
        <v>25</v>
      </c>
      <c r="I118" s="2">
        <v>0</v>
      </c>
      <c r="J118" s="2">
        <v>3</v>
      </c>
      <c r="K118" s="1">
        <v>4</v>
      </c>
      <c r="L118" s="1">
        <v>0</v>
      </c>
      <c r="M118">
        <f t="shared" si="3"/>
        <v>415</v>
      </c>
      <c r="N118">
        <f>Tabla2[[#This Row],[Vendedor tapabocas bien puesto ]]+Tabla2[[#This Row],[Vendedor tapabocas mal puesto ]]+Tabla2[[#This Row],[Vendedor sin tapabocas ]]</f>
        <v>7</v>
      </c>
      <c r="O118" s="15">
        <f>IFERROR(Tabla2[[#This Row],[Tapabocas bien puesto ]]/Tabla2[[#This Row],[Total]],0)</f>
        <v>0.93975903614457834</v>
      </c>
      <c r="P118" s="15">
        <f>IFERROR(Tabla2[[#This Row],[Sin tapabocas]]/Tabla2[[#This Row],[Total]],0)</f>
        <v>0</v>
      </c>
      <c r="Q118" s="15">
        <f>IFERROR(Tabla2[[#This Row],[Vendedor tapabocas bien puesto ]]/Tabla2[[#This Row],[Total vendedor]],0)</f>
        <v>0.42857142857142855</v>
      </c>
      <c r="R118" s="15">
        <f>IFERROR(Tabla2[[#This Row],[Vendedor sin tapabocas ]]/Tabla2[[#This Row],[Total vendedor]],0)</f>
        <v>0</v>
      </c>
      <c r="S118" s="31">
        <f>WEEKNUM(Tabla2[[#This Row],[Fecha de recolección2]])</f>
        <v>15</v>
      </c>
    </row>
    <row r="119" spans="1:19" x14ac:dyDescent="0.25">
      <c r="A119" s="11">
        <f t="shared" si="2"/>
        <v>44293</v>
      </c>
      <c r="B119" s="6" t="s">
        <v>94</v>
      </c>
      <c r="C119" s="1" t="s">
        <v>19</v>
      </c>
      <c r="D119" s="1" t="s">
        <v>40</v>
      </c>
      <c r="E119" s="1" t="s">
        <v>47</v>
      </c>
      <c r="F119" s="2" t="s">
        <v>10</v>
      </c>
      <c r="G119" s="2">
        <v>310</v>
      </c>
      <c r="H119" s="2">
        <v>57</v>
      </c>
      <c r="I119" s="2">
        <v>4</v>
      </c>
      <c r="J119" s="2">
        <v>3</v>
      </c>
      <c r="K119" s="1">
        <v>5</v>
      </c>
      <c r="L119" s="1">
        <v>0</v>
      </c>
      <c r="M119">
        <f t="shared" si="3"/>
        <v>371</v>
      </c>
      <c r="N119">
        <f>Tabla2[[#This Row],[Vendedor tapabocas bien puesto ]]+Tabla2[[#This Row],[Vendedor tapabocas mal puesto ]]+Tabla2[[#This Row],[Vendedor sin tapabocas ]]</f>
        <v>8</v>
      </c>
      <c r="O119" s="15">
        <f>IFERROR(Tabla2[[#This Row],[Tapabocas bien puesto ]]/Tabla2[[#This Row],[Total]],0)</f>
        <v>0.83557951482479786</v>
      </c>
      <c r="P119" s="15">
        <f>IFERROR(Tabla2[[#This Row],[Sin tapabocas]]/Tabla2[[#This Row],[Total]],0)</f>
        <v>1.078167115902965E-2</v>
      </c>
      <c r="Q119" s="15">
        <f>IFERROR(Tabla2[[#This Row],[Vendedor tapabocas bien puesto ]]/Tabla2[[#This Row],[Total vendedor]],0)</f>
        <v>0.375</v>
      </c>
      <c r="R119" s="15">
        <f>IFERROR(Tabla2[[#This Row],[Vendedor sin tapabocas ]]/Tabla2[[#This Row],[Total vendedor]],0)</f>
        <v>0</v>
      </c>
      <c r="S119" s="31">
        <f>WEEKNUM(Tabla2[[#This Row],[Fecha de recolección2]])</f>
        <v>15</v>
      </c>
    </row>
    <row r="120" spans="1:19" x14ac:dyDescent="0.25">
      <c r="A120" s="11">
        <f t="shared" si="2"/>
        <v>44293</v>
      </c>
      <c r="B120" s="6" t="s">
        <v>94</v>
      </c>
      <c r="C120" s="1" t="s">
        <v>19</v>
      </c>
      <c r="D120" s="1" t="s">
        <v>40</v>
      </c>
      <c r="E120" s="1" t="s">
        <v>97</v>
      </c>
      <c r="F120" s="2" t="s">
        <v>9</v>
      </c>
      <c r="G120" s="2">
        <v>310</v>
      </c>
      <c r="H120" s="2">
        <v>43</v>
      </c>
      <c r="I120" s="2">
        <v>1</v>
      </c>
      <c r="J120" s="2">
        <v>13</v>
      </c>
      <c r="K120" s="1">
        <v>27</v>
      </c>
      <c r="L120" s="1">
        <v>2</v>
      </c>
      <c r="M120">
        <f t="shared" si="3"/>
        <v>354</v>
      </c>
      <c r="N120">
        <f>Tabla2[[#This Row],[Vendedor tapabocas bien puesto ]]+Tabla2[[#This Row],[Vendedor tapabocas mal puesto ]]+Tabla2[[#This Row],[Vendedor sin tapabocas ]]</f>
        <v>42</v>
      </c>
      <c r="O120" s="15">
        <f>IFERROR(Tabla2[[#This Row],[Tapabocas bien puesto ]]/Tabla2[[#This Row],[Total]],0)</f>
        <v>0.87570621468926557</v>
      </c>
      <c r="P120" s="15">
        <f>IFERROR(Tabla2[[#This Row],[Sin tapabocas]]/Tabla2[[#This Row],[Total]],0)</f>
        <v>2.8248587570621469E-3</v>
      </c>
      <c r="Q120" s="15">
        <f>IFERROR(Tabla2[[#This Row],[Vendedor tapabocas bien puesto ]]/Tabla2[[#This Row],[Total vendedor]],0)</f>
        <v>0.30952380952380953</v>
      </c>
      <c r="R120" s="15">
        <f>IFERROR(Tabla2[[#This Row],[Vendedor sin tapabocas ]]/Tabla2[[#This Row],[Total vendedor]],0)</f>
        <v>4.7619047619047616E-2</v>
      </c>
      <c r="S120" s="31">
        <f>WEEKNUM(Tabla2[[#This Row],[Fecha de recolección2]])</f>
        <v>15</v>
      </c>
    </row>
    <row r="121" spans="1:19" x14ac:dyDescent="0.25">
      <c r="A121" s="11">
        <f t="shared" si="2"/>
        <v>44293</v>
      </c>
      <c r="B121" s="6" t="s">
        <v>94</v>
      </c>
      <c r="C121" s="1" t="s">
        <v>19</v>
      </c>
      <c r="D121" s="1" t="s">
        <v>44</v>
      </c>
      <c r="E121" s="1" t="s">
        <v>47</v>
      </c>
      <c r="F121" s="2" t="s">
        <v>10</v>
      </c>
      <c r="G121" s="2">
        <v>330</v>
      </c>
      <c r="H121" s="2">
        <v>36</v>
      </c>
      <c r="I121" s="2">
        <v>3</v>
      </c>
      <c r="J121" s="2">
        <v>6</v>
      </c>
      <c r="K121" s="1">
        <v>11</v>
      </c>
      <c r="L121" s="1">
        <v>0</v>
      </c>
      <c r="M121">
        <f t="shared" si="3"/>
        <v>369</v>
      </c>
      <c r="N121">
        <f>Tabla2[[#This Row],[Vendedor tapabocas bien puesto ]]+Tabla2[[#This Row],[Vendedor tapabocas mal puesto ]]+Tabla2[[#This Row],[Vendedor sin tapabocas ]]</f>
        <v>17</v>
      </c>
      <c r="O121" s="15">
        <f>IFERROR(Tabla2[[#This Row],[Tapabocas bien puesto ]]/Tabla2[[#This Row],[Total]],0)</f>
        <v>0.89430894308943087</v>
      </c>
      <c r="P121" s="15">
        <f>IFERROR(Tabla2[[#This Row],[Sin tapabocas]]/Tabla2[[#This Row],[Total]],0)</f>
        <v>8.130081300813009E-3</v>
      </c>
      <c r="Q121" s="15">
        <f>IFERROR(Tabla2[[#This Row],[Vendedor tapabocas bien puesto ]]/Tabla2[[#This Row],[Total vendedor]],0)</f>
        <v>0.35294117647058826</v>
      </c>
      <c r="R121" s="15">
        <f>IFERROR(Tabla2[[#This Row],[Vendedor sin tapabocas ]]/Tabla2[[#This Row],[Total vendedor]],0)</f>
        <v>0</v>
      </c>
      <c r="S121" s="31">
        <f>WEEKNUM(Tabla2[[#This Row],[Fecha de recolección2]])</f>
        <v>15</v>
      </c>
    </row>
    <row r="122" spans="1:19" x14ac:dyDescent="0.25">
      <c r="A122" s="11">
        <f t="shared" si="2"/>
        <v>44293</v>
      </c>
      <c r="B122" s="6" t="s">
        <v>94</v>
      </c>
      <c r="C122" s="1" t="s">
        <v>19</v>
      </c>
      <c r="D122" s="1" t="s">
        <v>40</v>
      </c>
      <c r="E122" s="1" t="s">
        <v>86</v>
      </c>
      <c r="F122" s="2" t="s">
        <v>11</v>
      </c>
      <c r="G122" s="2">
        <v>290</v>
      </c>
      <c r="H122" s="2">
        <v>38</v>
      </c>
      <c r="I122" s="2">
        <v>1</v>
      </c>
      <c r="J122" s="2">
        <v>2</v>
      </c>
      <c r="K122" s="1">
        <v>1</v>
      </c>
      <c r="L122" s="1">
        <v>0</v>
      </c>
      <c r="M122">
        <f t="shared" si="3"/>
        <v>329</v>
      </c>
      <c r="N122">
        <f>Tabla2[[#This Row],[Vendedor tapabocas bien puesto ]]+Tabla2[[#This Row],[Vendedor tapabocas mal puesto ]]+Tabla2[[#This Row],[Vendedor sin tapabocas ]]</f>
        <v>3</v>
      </c>
      <c r="O122" s="15">
        <f>IFERROR(Tabla2[[#This Row],[Tapabocas bien puesto ]]/Tabla2[[#This Row],[Total]],0)</f>
        <v>0.8814589665653495</v>
      </c>
      <c r="P122" s="15">
        <f>IFERROR(Tabla2[[#This Row],[Sin tapabocas]]/Tabla2[[#This Row],[Total]],0)</f>
        <v>3.0395136778115501E-3</v>
      </c>
      <c r="Q122" s="15">
        <f>IFERROR(Tabla2[[#This Row],[Vendedor tapabocas bien puesto ]]/Tabla2[[#This Row],[Total vendedor]],0)</f>
        <v>0.66666666666666663</v>
      </c>
      <c r="R122" s="15">
        <f>IFERROR(Tabla2[[#This Row],[Vendedor sin tapabocas ]]/Tabla2[[#This Row],[Total vendedor]],0)</f>
        <v>0</v>
      </c>
      <c r="S122" s="31">
        <f>WEEKNUM(Tabla2[[#This Row],[Fecha de recolección2]])</f>
        <v>15</v>
      </c>
    </row>
    <row r="123" spans="1:19" x14ac:dyDescent="0.25">
      <c r="A123" s="11">
        <f t="shared" si="2"/>
        <v>44293</v>
      </c>
      <c r="B123" s="6" t="s">
        <v>94</v>
      </c>
      <c r="C123" s="1" t="s">
        <v>19</v>
      </c>
      <c r="D123" s="1" t="s">
        <v>44</v>
      </c>
      <c r="E123" s="1" t="s">
        <v>98</v>
      </c>
      <c r="F123" s="2" t="s">
        <v>11</v>
      </c>
      <c r="G123" s="2">
        <v>140</v>
      </c>
      <c r="H123" s="2">
        <v>23</v>
      </c>
      <c r="I123" s="2">
        <v>4</v>
      </c>
      <c r="J123" s="2">
        <v>1</v>
      </c>
      <c r="K123" s="1">
        <v>0</v>
      </c>
      <c r="L123" s="1">
        <v>0</v>
      </c>
      <c r="M123">
        <f t="shared" si="3"/>
        <v>167</v>
      </c>
      <c r="N123">
        <f>Tabla2[[#This Row],[Vendedor tapabocas bien puesto ]]+Tabla2[[#This Row],[Vendedor tapabocas mal puesto ]]+Tabla2[[#This Row],[Vendedor sin tapabocas ]]</f>
        <v>1</v>
      </c>
      <c r="O123" s="15">
        <f>IFERROR(Tabla2[[#This Row],[Tapabocas bien puesto ]]/Tabla2[[#This Row],[Total]],0)</f>
        <v>0.83832335329341312</v>
      </c>
      <c r="P123" s="15">
        <f>IFERROR(Tabla2[[#This Row],[Sin tapabocas]]/Tabla2[[#This Row],[Total]],0)</f>
        <v>2.3952095808383235E-2</v>
      </c>
      <c r="Q123" s="15">
        <f>IFERROR(Tabla2[[#This Row],[Vendedor tapabocas bien puesto ]]/Tabla2[[#This Row],[Total vendedor]],0)</f>
        <v>1</v>
      </c>
      <c r="R123" s="15">
        <f>IFERROR(Tabla2[[#This Row],[Vendedor sin tapabocas ]]/Tabla2[[#This Row],[Total vendedor]],0)</f>
        <v>0</v>
      </c>
      <c r="S123" s="31">
        <f>WEEKNUM(Tabla2[[#This Row],[Fecha de recolección2]])</f>
        <v>15</v>
      </c>
    </row>
    <row r="124" spans="1:19" x14ac:dyDescent="0.25">
      <c r="A124" s="11">
        <f t="shared" si="2"/>
        <v>44293</v>
      </c>
      <c r="B124" s="6" t="s">
        <v>94</v>
      </c>
      <c r="C124" s="1" t="s">
        <v>19</v>
      </c>
      <c r="D124" s="1" t="s">
        <v>44</v>
      </c>
      <c r="E124" s="1" t="s">
        <v>45</v>
      </c>
      <c r="F124" s="2" t="s">
        <v>9</v>
      </c>
      <c r="G124" s="2">
        <v>110</v>
      </c>
      <c r="H124" s="2">
        <v>10</v>
      </c>
      <c r="I124" s="2">
        <v>1</v>
      </c>
      <c r="J124" s="2">
        <v>1</v>
      </c>
      <c r="K124" s="1">
        <v>0</v>
      </c>
      <c r="L124" s="1">
        <v>0</v>
      </c>
      <c r="M124">
        <f t="shared" si="3"/>
        <v>121</v>
      </c>
      <c r="N124">
        <f>Tabla2[[#This Row],[Vendedor tapabocas bien puesto ]]+Tabla2[[#This Row],[Vendedor tapabocas mal puesto ]]+Tabla2[[#This Row],[Vendedor sin tapabocas ]]</f>
        <v>1</v>
      </c>
      <c r="O124" s="15">
        <f>IFERROR(Tabla2[[#This Row],[Tapabocas bien puesto ]]/Tabla2[[#This Row],[Total]],0)</f>
        <v>0.90909090909090906</v>
      </c>
      <c r="P124" s="15">
        <f>IFERROR(Tabla2[[#This Row],[Sin tapabocas]]/Tabla2[[#This Row],[Total]],0)</f>
        <v>8.2644628099173556E-3</v>
      </c>
      <c r="Q124" s="15">
        <f>IFERROR(Tabla2[[#This Row],[Vendedor tapabocas bien puesto ]]/Tabla2[[#This Row],[Total vendedor]],0)</f>
        <v>1</v>
      </c>
      <c r="R124" s="15">
        <f>IFERROR(Tabla2[[#This Row],[Vendedor sin tapabocas ]]/Tabla2[[#This Row],[Total vendedor]],0)</f>
        <v>0</v>
      </c>
      <c r="S124" s="31">
        <f>WEEKNUM(Tabla2[[#This Row],[Fecha de recolección2]])</f>
        <v>15</v>
      </c>
    </row>
    <row r="125" spans="1:19" x14ac:dyDescent="0.25">
      <c r="A125" s="11">
        <f t="shared" si="2"/>
        <v>44301</v>
      </c>
      <c r="B125" s="6" t="s">
        <v>99</v>
      </c>
      <c r="C125" s="1" t="s">
        <v>19</v>
      </c>
      <c r="D125" s="1" t="s">
        <v>12</v>
      </c>
      <c r="E125" s="1" t="s">
        <v>100</v>
      </c>
      <c r="F125" s="2" t="s">
        <v>10</v>
      </c>
      <c r="G125" s="2">
        <v>220</v>
      </c>
      <c r="H125" s="2">
        <v>26</v>
      </c>
      <c r="I125" s="2">
        <v>3</v>
      </c>
      <c r="J125" s="2">
        <v>7</v>
      </c>
      <c r="K125" s="1">
        <v>16</v>
      </c>
      <c r="L125" s="1">
        <v>0</v>
      </c>
      <c r="M125">
        <f t="shared" si="3"/>
        <v>249</v>
      </c>
      <c r="N125">
        <f>Tabla2[[#This Row],[Vendedor tapabocas bien puesto ]]+Tabla2[[#This Row],[Vendedor tapabocas mal puesto ]]+Tabla2[[#This Row],[Vendedor sin tapabocas ]]</f>
        <v>23</v>
      </c>
      <c r="O125" s="15">
        <f>IFERROR(Tabla2[[#This Row],[Tapabocas bien puesto ]]/Tabla2[[#This Row],[Total]],0)</f>
        <v>0.88353413654618473</v>
      </c>
      <c r="P125" s="15">
        <f>IFERROR(Tabla2[[#This Row],[Sin tapabocas]]/Tabla2[[#This Row],[Total]],0)</f>
        <v>1.2048192771084338E-2</v>
      </c>
      <c r="Q125" s="15">
        <f>IFERROR(Tabla2[[#This Row],[Vendedor tapabocas bien puesto ]]/Tabla2[[#This Row],[Total vendedor]],0)</f>
        <v>0.30434782608695654</v>
      </c>
      <c r="R125" s="15">
        <f>IFERROR(Tabla2[[#This Row],[Vendedor sin tapabocas ]]/Tabla2[[#This Row],[Total vendedor]],0)</f>
        <v>0</v>
      </c>
      <c r="S125" s="31">
        <f>WEEKNUM(Tabla2[[#This Row],[Fecha de recolección2]])</f>
        <v>16</v>
      </c>
    </row>
    <row r="126" spans="1:19" x14ac:dyDescent="0.25">
      <c r="A126" s="11">
        <f t="shared" si="2"/>
        <v>44301</v>
      </c>
      <c r="B126" s="6" t="s">
        <v>99</v>
      </c>
      <c r="C126" s="1" t="s">
        <v>102</v>
      </c>
      <c r="D126" s="1" t="s">
        <v>12</v>
      </c>
      <c r="E126" s="1" t="s">
        <v>100</v>
      </c>
      <c r="F126" s="2" t="s">
        <v>9</v>
      </c>
      <c r="G126" s="2">
        <v>240</v>
      </c>
      <c r="H126" s="2">
        <v>55</v>
      </c>
      <c r="I126" s="2">
        <v>2</v>
      </c>
      <c r="J126" s="2">
        <v>21</v>
      </c>
      <c r="K126" s="1">
        <v>52</v>
      </c>
      <c r="L126" s="1">
        <v>2</v>
      </c>
      <c r="M126">
        <f t="shared" si="3"/>
        <v>297</v>
      </c>
      <c r="N126">
        <f>Tabla2[[#This Row],[Vendedor tapabocas bien puesto ]]+Tabla2[[#This Row],[Vendedor tapabocas mal puesto ]]+Tabla2[[#This Row],[Vendedor sin tapabocas ]]</f>
        <v>75</v>
      </c>
      <c r="O126" s="15">
        <f>IFERROR(Tabla2[[#This Row],[Tapabocas bien puesto ]]/Tabla2[[#This Row],[Total]],0)</f>
        <v>0.80808080808080807</v>
      </c>
      <c r="P126" s="15">
        <f>IFERROR(Tabla2[[#This Row],[Sin tapabocas]]/Tabla2[[#This Row],[Total]],0)</f>
        <v>6.7340067340067337E-3</v>
      </c>
      <c r="Q126" s="15">
        <f>IFERROR(Tabla2[[#This Row],[Vendedor tapabocas bien puesto ]]/Tabla2[[#This Row],[Total vendedor]],0)</f>
        <v>0.28000000000000003</v>
      </c>
      <c r="R126" s="15">
        <f>IFERROR(Tabla2[[#This Row],[Vendedor sin tapabocas ]]/Tabla2[[#This Row],[Total vendedor]],0)</f>
        <v>2.6666666666666668E-2</v>
      </c>
      <c r="S126" s="31">
        <f>WEEKNUM(Tabla2[[#This Row],[Fecha de recolección2]])</f>
        <v>16</v>
      </c>
    </row>
    <row r="127" spans="1:19" x14ac:dyDescent="0.25">
      <c r="A127" s="11">
        <f t="shared" si="2"/>
        <v>44301</v>
      </c>
      <c r="B127" s="6" t="s">
        <v>99</v>
      </c>
      <c r="C127" s="1" t="s">
        <v>19</v>
      </c>
      <c r="D127" s="1" t="s">
        <v>12</v>
      </c>
      <c r="E127" s="1" t="s">
        <v>100</v>
      </c>
      <c r="F127" s="2" t="s">
        <v>11</v>
      </c>
      <c r="G127" s="2">
        <v>230</v>
      </c>
      <c r="H127" s="2">
        <v>36</v>
      </c>
      <c r="I127" s="2">
        <v>4</v>
      </c>
      <c r="J127" s="2">
        <v>13</v>
      </c>
      <c r="K127" s="1">
        <v>15</v>
      </c>
      <c r="L127" s="1">
        <v>0</v>
      </c>
      <c r="M127">
        <f t="shared" si="3"/>
        <v>270</v>
      </c>
      <c r="N127">
        <f>Tabla2[[#This Row],[Vendedor tapabocas bien puesto ]]+Tabla2[[#This Row],[Vendedor tapabocas mal puesto ]]+Tabla2[[#This Row],[Vendedor sin tapabocas ]]</f>
        <v>28</v>
      </c>
      <c r="O127" s="15">
        <f>IFERROR(Tabla2[[#This Row],[Tapabocas bien puesto ]]/Tabla2[[#This Row],[Total]],0)</f>
        <v>0.85185185185185186</v>
      </c>
      <c r="P127" s="15">
        <f>IFERROR(Tabla2[[#This Row],[Sin tapabocas]]/Tabla2[[#This Row],[Total]],0)</f>
        <v>1.4814814814814815E-2</v>
      </c>
      <c r="Q127" s="15">
        <f>IFERROR(Tabla2[[#This Row],[Vendedor tapabocas bien puesto ]]/Tabla2[[#This Row],[Total vendedor]],0)</f>
        <v>0.4642857142857143</v>
      </c>
      <c r="R127" s="15">
        <f>IFERROR(Tabla2[[#This Row],[Vendedor sin tapabocas ]]/Tabla2[[#This Row],[Total vendedor]],0)</f>
        <v>0</v>
      </c>
      <c r="S127" s="31">
        <f>WEEKNUM(Tabla2[[#This Row],[Fecha de recolección2]])</f>
        <v>16</v>
      </c>
    </row>
    <row r="128" spans="1:19" x14ac:dyDescent="0.25">
      <c r="A128" s="11">
        <f t="shared" si="2"/>
        <v>44301</v>
      </c>
      <c r="B128" s="6" t="s">
        <v>99</v>
      </c>
      <c r="C128" s="1" t="s">
        <v>19</v>
      </c>
      <c r="D128" s="1" t="s">
        <v>63</v>
      </c>
      <c r="E128" s="1" t="s">
        <v>27</v>
      </c>
      <c r="F128" s="2" t="s">
        <v>11</v>
      </c>
      <c r="G128" s="2">
        <v>270</v>
      </c>
      <c r="H128" s="2">
        <v>51</v>
      </c>
      <c r="I128" s="2">
        <v>5</v>
      </c>
      <c r="J128" s="2">
        <v>5</v>
      </c>
      <c r="K128" s="1">
        <v>24</v>
      </c>
      <c r="L128" s="1">
        <v>1</v>
      </c>
      <c r="M128">
        <f t="shared" si="3"/>
        <v>326</v>
      </c>
      <c r="N128">
        <f>Tabla2[[#This Row],[Vendedor tapabocas bien puesto ]]+Tabla2[[#This Row],[Vendedor tapabocas mal puesto ]]+Tabla2[[#This Row],[Vendedor sin tapabocas ]]</f>
        <v>30</v>
      </c>
      <c r="O128" s="15">
        <f>IFERROR(Tabla2[[#This Row],[Tapabocas bien puesto ]]/Tabla2[[#This Row],[Total]],0)</f>
        <v>0.82822085889570551</v>
      </c>
      <c r="P128" s="15">
        <f>IFERROR(Tabla2[[#This Row],[Sin tapabocas]]/Tabla2[[#This Row],[Total]],0)</f>
        <v>1.5337423312883436E-2</v>
      </c>
      <c r="Q128" s="15">
        <f>IFERROR(Tabla2[[#This Row],[Vendedor tapabocas bien puesto ]]/Tabla2[[#This Row],[Total vendedor]],0)</f>
        <v>0.16666666666666666</v>
      </c>
      <c r="R128" s="15">
        <f>IFERROR(Tabla2[[#This Row],[Vendedor sin tapabocas ]]/Tabla2[[#This Row],[Total vendedor]],0)</f>
        <v>3.3333333333333333E-2</v>
      </c>
      <c r="S128" s="31">
        <f>WEEKNUM(Tabla2[[#This Row],[Fecha de recolección2]])</f>
        <v>16</v>
      </c>
    </row>
    <row r="129" spans="1:19" x14ac:dyDescent="0.25">
      <c r="A129" s="11">
        <f t="shared" si="2"/>
        <v>44301</v>
      </c>
      <c r="B129" s="6" t="s">
        <v>99</v>
      </c>
      <c r="C129" s="1" t="s">
        <v>19</v>
      </c>
      <c r="D129" s="1" t="s">
        <v>63</v>
      </c>
      <c r="E129" s="1" t="s">
        <v>27</v>
      </c>
      <c r="F129" s="2" t="s">
        <v>10</v>
      </c>
      <c r="G129" s="2">
        <v>400</v>
      </c>
      <c r="H129" s="2">
        <v>58</v>
      </c>
      <c r="I129" s="2">
        <v>9</v>
      </c>
      <c r="J129" s="2">
        <v>23</v>
      </c>
      <c r="K129" s="1">
        <v>81</v>
      </c>
      <c r="L129" s="1">
        <v>2</v>
      </c>
      <c r="M129">
        <f t="shared" si="3"/>
        <v>467</v>
      </c>
      <c r="N129">
        <f>Tabla2[[#This Row],[Vendedor tapabocas bien puesto ]]+Tabla2[[#This Row],[Vendedor tapabocas mal puesto ]]+Tabla2[[#This Row],[Vendedor sin tapabocas ]]</f>
        <v>106</v>
      </c>
      <c r="O129" s="15">
        <f>IFERROR(Tabla2[[#This Row],[Tapabocas bien puesto ]]/Tabla2[[#This Row],[Total]],0)</f>
        <v>0.85653104925053536</v>
      </c>
      <c r="P129" s="15">
        <f>IFERROR(Tabla2[[#This Row],[Sin tapabocas]]/Tabla2[[#This Row],[Total]],0)</f>
        <v>1.9271948608137045E-2</v>
      </c>
      <c r="Q129" s="15">
        <f>IFERROR(Tabla2[[#This Row],[Vendedor tapabocas bien puesto ]]/Tabla2[[#This Row],[Total vendedor]],0)</f>
        <v>0.21698113207547171</v>
      </c>
      <c r="R129" s="15">
        <f>IFERROR(Tabla2[[#This Row],[Vendedor sin tapabocas ]]/Tabla2[[#This Row],[Total vendedor]],0)</f>
        <v>1.8867924528301886E-2</v>
      </c>
      <c r="S129" s="31">
        <f>WEEKNUM(Tabla2[[#This Row],[Fecha de recolección2]])</f>
        <v>16</v>
      </c>
    </row>
    <row r="130" spans="1:19" x14ac:dyDescent="0.25">
      <c r="A130" s="11">
        <f t="shared" si="2"/>
        <v>44301</v>
      </c>
      <c r="B130" s="6" t="s">
        <v>99</v>
      </c>
      <c r="C130" s="1" t="s">
        <v>19</v>
      </c>
      <c r="D130" s="1" t="s">
        <v>26</v>
      </c>
      <c r="E130" s="1" t="s">
        <v>27</v>
      </c>
      <c r="F130" s="2" t="s">
        <v>10</v>
      </c>
      <c r="G130" s="2">
        <v>390</v>
      </c>
      <c r="H130" s="2">
        <v>50</v>
      </c>
      <c r="I130" s="2">
        <v>3</v>
      </c>
      <c r="J130" s="2">
        <v>20</v>
      </c>
      <c r="K130" s="1">
        <v>63</v>
      </c>
      <c r="L130" s="1">
        <v>1</v>
      </c>
      <c r="M130">
        <f t="shared" si="3"/>
        <v>443</v>
      </c>
      <c r="N130">
        <f>Tabla2[[#This Row],[Vendedor tapabocas bien puesto ]]+Tabla2[[#This Row],[Vendedor tapabocas mal puesto ]]+Tabla2[[#This Row],[Vendedor sin tapabocas ]]</f>
        <v>84</v>
      </c>
      <c r="O130" s="15">
        <f>IFERROR(Tabla2[[#This Row],[Tapabocas bien puesto ]]/Tabla2[[#This Row],[Total]],0)</f>
        <v>0.88036117381489842</v>
      </c>
      <c r="P130" s="15">
        <f>IFERROR(Tabla2[[#This Row],[Sin tapabocas]]/Tabla2[[#This Row],[Total]],0)</f>
        <v>6.7720090293453723E-3</v>
      </c>
      <c r="Q130" s="15">
        <f>IFERROR(Tabla2[[#This Row],[Vendedor tapabocas bien puesto ]]/Tabla2[[#This Row],[Total vendedor]],0)</f>
        <v>0.23809523809523808</v>
      </c>
      <c r="R130" s="15">
        <f>IFERROR(Tabla2[[#This Row],[Vendedor sin tapabocas ]]/Tabla2[[#This Row],[Total vendedor]],0)</f>
        <v>1.1904761904761904E-2</v>
      </c>
      <c r="S130" s="31">
        <f>WEEKNUM(Tabla2[[#This Row],[Fecha de recolección2]])</f>
        <v>16</v>
      </c>
    </row>
    <row r="131" spans="1:19" x14ac:dyDescent="0.25">
      <c r="A131" s="11">
        <f t="shared" ref="A131:A194" si="4">DATE(MID(B131,1,4),MID(B131,6,2),MID(B131,9,11))</f>
        <v>44301</v>
      </c>
      <c r="B131" s="6" t="s">
        <v>99</v>
      </c>
      <c r="C131" s="1" t="s">
        <v>19</v>
      </c>
      <c r="D131" s="1" t="s">
        <v>26</v>
      </c>
      <c r="E131" s="1" t="s">
        <v>27</v>
      </c>
      <c r="F131" s="2" t="s">
        <v>10</v>
      </c>
      <c r="G131" s="2">
        <v>420</v>
      </c>
      <c r="H131" s="2">
        <v>63</v>
      </c>
      <c r="I131" s="2">
        <v>8</v>
      </c>
      <c r="J131" s="2">
        <v>20</v>
      </c>
      <c r="K131" s="1">
        <v>65</v>
      </c>
      <c r="L131" s="1">
        <v>0</v>
      </c>
      <c r="M131">
        <f t="shared" ref="M131:M194" si="5">G131+H131+I131</f>
        <v>491</v>
      </c>
      <c r="N131">
        <f>Tabla2[[#This Row],[Vendedor tapabocas bien puesto ]]+Tabla2[[#This Row],[Vendedor tapabocas mal puesto ]]+Tabla2[[#This Row],[Vendedor sin tapabocas ]]</f>
        <v>85</v>
      </c>
      <c r="O131" s="15">
        <f>IFERROR(Tabla2[[#This Row],[Tapabocas bien puesto ]]/Tabla2[[#This Row],[Total]],0)</f>
        <v>0.85539714867617112</v>
      </c>
      <c r="P131" s="15">
        <f>IFERROR(Tabla2[[#This Row],[Sin tapabocas]]/Tabla2[[#This Row],[Total]],0)</f>
        <v>1.6293279022403257E-2</v>
      </c>
      <c r="Q131" s="15">
        <f>IFERROR(Tabla2[[#This Row],[Vendedor tapabocas bien puesto ]]/Tabla2[[#This Row],[Total vendedor]],0)</f>
        <v>0.23529411764705882</v>
      </c>
      <c r="R131" s="15">
        <f>IFERROR(Tabla2[[#This Row],[Vendedor sin tapabocas ]]/Tabla2[[#This Row],[Total vendedor]],0)</f>
        <v>0</v>
      </c>
      <c r="S131" s="31">
        <f>WEEKNUM(Tabla2[[#This Row],[Fecha de recolección2]])</f>
        <v>16</v>
      </c>
    </row>
    <row r="132" spans="1:19" x14ac:dyDescent="0.25">
      <c r="A132" s="11">
        <f t="shared" si="4"/>
        <v>44301</v>
      </c>
      <c r="B132" s="6" t="s">
        <v>99</v>
      </c>
      <c r="C132" s="1" t="s">
        <v>19</v>
      </c>
      <c r="D132" s="1" t="s">
        <v>61</v>
      </c>
      <c r="E132" s="1" t="s">
        <v>65</v>
      </c>
      <c r="F132" s="2" t="s">
        <v>11</v>
      </c>
      <c r="G132" s="2">
        <v>410</v>
      </c>
      <c r="H132" s="2">
        <v>67</v>
      </c>
      <c r="I132" s="2">
        <v>6</v>
      </c>
      <c r="J132" s="2">
        <v>15</v>
      </c>
      <c r="K132" s="1">
        <v>72</v>
      </c>
      <c r="L132" s="1">
        <v>7</v>
      </c>
      <c r="M132">
        <f t="shared" si="5"/>
        <v>483</v>
      </c>
      <c r="N132">
        <f>Tabla2[[#This Row],[Vendedor tapabocas bien puesto ]]+Tabla2[[#This Row],[Vendedor tapabocas mal puesto ]]+Tabla2[[#This Row],[Vendedor sin tapabocas ]]</f>
        <v>94</v>
      </c>
      <c r="O132" s="15">
        <f>IFERROR(Tabla2[[#This Row],[Tapabocas bien puesto ]]/Tabla2[[#This Row],[Total]],0)</f>
        <v>0.84886128364389235</v>
      </c>
      <c r="P132" s="15">
        <f>IFERROR(Tabla2[[#This Row],[Sin tapabocas]]/Tabla2[[#This Row],[Total]],0)</f>
        <v>1.2422360248447204E-2</v>
      </c>
      <c r="Q132" s="15">
        <f>IFERROR(Tabla2[[#This Row],[Vendedor tapabocas bien puesto ]]/Tabla2[[#This Row],[Total vendedor]],0)</f>
        <v>0.15957446808510639</v>
      </c>
      <c r="R132" s="15">
        <f>IFERROR(Tabla2[[#This Row],[Vendedor sin tapabocas ]]/Tabla2[[#This Row],[Total vendedor]],0)</f>
        <v>7.4468085106382975E-2</v>
      </c>
      <c r="S132" s="31">
        <f>WEEKNUM(Tabla2[[#This Row],[Fecha de recolección2]])</f>
        <v>16</v>
      </c>
    </row>
    <row r="133" spans="1:19" x14ac:dyDescent="0.25">
      <c r="A133" s="11">
        <f t="shared" si="4"/>
        <v>44301</v>
      </c>
      <c r="B133" s="6" t="s">
        <v>99</v>
      </c>
      <c r="C133" s="1" t="s">
        <v>19</v>
      </c>
      <c r="D133" s="1" t="s">
        <v>26</v>
      </c>
      <c r="E133" s="1" t="s">
        <v>28</v>
      </c>
      <c r="F133" s="2" t="s">
        <v>9</v>
      </c>
      <c r="G133" s="2">
        <v>80</v>
      </c>
      <c r="H133" s="2">
        <v>7</v>
      </c>
      <c r="I133" s="2">
        <v>0</v>
      </c>
      <c r="J133" s="2">
        <v>1</v>
      </c>
      <c r="K133" s="1">
        <v>3</v>
      </c>
      <c r="L133" s="1">
        <v>0</v>
      </c>
      <c r="M133">
        <f t="shared" si="5"/>
        <v>87</v>
      </c>
      <c r="N133">
        <f>Tabla2[[#This Row],[Vendedor tapabocas bien puesto ]]+Tabla2[[#This Row],[Vendedor tapabocas mal puesto ]]+Tabla2[[#This Row],[Vendedor sin tapabocas ]]</f>
        <v>4</v>
      </c>
      <c r="O133" s="15">
        <f>IFERROR(Tabla2[[#This Row],[Tapabocas bien puesto ]]/Tabla2[[#This Row],[Total]],0)</f>
        <v>0.91954022988505746</v>
      </c>
      <c r="P133" s="15">
        <f>IFERROR(Tabla2[[#This Row],[Sin tapabocas]]/Tabla2[[#This Row],[Total]],0)</f>
        <v>0</v>
      </c>
      <c r="Q133" s="15">
        <f>IFERROR(Tabla2[[#This Row],[Vendedor tapabocas bien puesto ]]/Tabla2[[#This Row],[Total vendedor]],0)</f>
        <v>0.25</v>
      </c>
      <c r="R133" s="15">
        <f>IFERROR(Tabla2[[#This Row],[Vendedor sin tapabocas ]]/Tabla2[[#This Row],[Total vendedor]],0)</f>
        <v>0</v>
      </c>
      <c r="S133" s="31">
        <f>WEEKNUM(Tabla2[[#This Row],[Fecha de recolección2]])</f>
        <v>16</v>
      </c>
    </row>
    <row r="134" spans="1:19" x14ac:dyDescent="0.25">
      <c r="A134" s="11">
        <f t="shared" si="4"/>
        <v>44301</v>
      </c>
      <c r="B134" s="6" t="s">
        <v>99</v>
      </c>
      <c r="C134" s="1" t="s">
        <v>19</v>
      </c>
      <c r="D134" s="1" t="s">
        <v>63</v>
      </c>
      <c r="E134" s="1" t="s">
        <v>93</v>
      </c>
      <c r="F134" s="2" t="s">
        <v>9</v>
      </c>
      <c r="G134" s="2">
        <v>110</v>
      </c>
      <c r="H134" s="2">
        <v>9</v>
      </c>
      <c r="I134" s="2">
        <v>1</v>
      </c>
      <c r="J134" s="2">
        <v>0</v>
      </c>
      <c r="K134" s="1">
        <v>0</v>
      </c>
      <c r="L134" s="1">
        <v>0</v>
      </c>
      <c r="M134">
        <f t="shared" si="5"/>
        <v>120</v>
      </c>
      <c r="N134">
        <f>Tabla2[[#This Row],[Vendedor tapabocas bien puesto ]]+Tabla2[[#This Row],[Vendedor tapabocas mal puesto ]]+Tabla2[[#This Row],[Vendedor sin tapabocas ]]</f>
        <v>0</v>
      </c>
      <c r="O134" s="15">
        <f>IFERROR(Tabla2[[#This Row],[Tapabocas bien puesto ]]/Tabla2[[#This Row],[Total]],0)</f>
        <v>0.91666666666666663</v>
      </c>
      <c r="P134" s="15">
        <f>IFERROR(Tabla2[[#This Row],[Sin tapabocas]]/Tabla2[[#This Row],[Total]],0)</f>
        <v>8.3333333333333332E-3</v>
      </c>
      <c r="Q134" s="15">
        <f>IFERROR(Tabla2[[#This Row],[Vendedor tapabocas bien puesto ]]/Tabla2[[#This Row],[Total vendedor]],0)</f>
        <v>0</v>
      </c>
      <c r="R134" s="15">
        <f>IFERROR(Tabla2[[#This Row],[Vendedor sin tapabocas ]]/Tabla2[[#This Row],[Total vendedor]],0)</f>
        <v>0</v>
      </c>
      <c r="S134" s="31">
        <f>WEEKNUM(Tabla2[[#This Row],[Fecha de recolección2]])</f>
        <v>16</v>
      </c>
    </row>
    <row r="135" spans="1:19" x14ac:dyDescent="0.25">
      <c r="A135" s="11">
        <f t="shared" si="4"/>
        <v>44301</v>
      </c>
      <c r="B135" s="6" t="s">
        <v>99</v>
      </c>
      <c r="C135" s="1" t="s">
        <v>19</v>
      </c>
      <c r="D135" s="1" t="s">
        <v>61</v>
      </c>
      <c r="E135" s="1" t="s">
        <v>103</v>
      </c>
      <c r="F135" s="2" t="s">
        <v>10</v>
      </c>
      <c r="G135" s="2">
        <v>210</v>
      </c>
      <c r="H135" s="2">
        <v>43</v>
      </c>
      <c r="I135" s="2">
        <v>7</v>
      </c>
      <c r="J135" s="2">
        <v>5</v>
      </c>
      <c r="K135" s="1">
        <v>32</v>
      </c>
      <c r="L135" s="1">
        <v>4</v>
      </c>
      <c r="M135">
        <f t="shared" si="5"/>
        <v>260</v>
      </c>
      <c r="N135">
        <f>Tabla2[[#This Row],[Vendedor tapabocas bien puesto ]]+Tabla2[[#This Row],[Vendedor tapabocas mal puesto ]]+Tabla2[[#This Row],[Vendedor sin tapabocas ]]</f>
        <v>41</v>
      </c>
      <c r="O135" s="15">
        <f>IFERROR(Tabla2[[#This Row],[Tapabocas bien puesto ]]/Tabla2[[#This Row],[Total]],0)</f>
        <v>0.80769230769230771</v>
      </c>
      <c r="P135" s="15">
        <f>IFERROR(Tabla2[[#This Row],[Sin tapabocas]]/Tabla2[[#This Row],[Total]],0)</f>
        <v>2.6923076923076925E-2</v>
      </c>
      <c r="Q135" s="15">
        <f>IFERROR(Tabla2[[#This Row],[Vendedor tapabocas bien puesto ]]/Tabla2[[#This Row],[Total vendedor]],0)</f>
        <v>0.12195121951219512</v>
      </c>
      <c r="R135" s="15">
        <f>IFERROR(Tabla2[[#This Row],[Vendedor sin tapabocas ]]/Tabla2[[#This Row],[Total vendedor]],0)</f>
        <v>9.7560975609756101E-2</v>
      </c>
      <c r="S135" s="31">
        <f>WEEKNUM(Tabla2[[#This Row],[Fecha de recolección2]])</f>
        <v>16</v>
      </c>
    </row>
    <row r="136" spans="1:19" x14ac:dyDescent="0.25">
      <c r="A136" s="11">
        <f t="shared" si="4"/>
        <v>44301</v>
      </c>
      <c r="B136" s="6" t="s">
        <v>99</v>
      </c>
      <c r="C136" s="1" t="s">
        <v>19</v>
      </c>
      <c r="D136" s="1" t="s">
        <v>61</v>
      </c>
      <c r="E136" s="1" t="s">
        <v>62</v>
      </c>
      <c r="F136" s="2" t="s">
        <v>9</v>
      </c>
      <c r="G136" s="2">
        <v>180</v>
      </c>
      <c r="H136" s="2">
        <v>28</v>
      </c>
      <c r="I136" s="2">
        <v>8</v>
      </c>
      <c r="J136" s="2">
        <v>5</v>
      </c>
      <c r="K136" s="1">
        <v>22</v>
      </c>
      <c r="L136" s="1">
        <v>0</v>
      </c>
      <c r="M136">
        <f t="shared" si="5"/>
        <v>216</v>
      </c>
      <c r="N136">
        <f>Tabla2[[#This Row],[Vendedor tapabocas bien puesto ]]+Tabla2[[#This Row],[Vendedor tapabocas mal puesto ]]+Tabla2[[#This Row],[Vendedor sin tapabocas ]]</f>
        <v>27</v>
      </c>
      <c r="O136" s="15">
        <f>IFERROR(Tabla2[[#This Row],[Tapabocas bien puesto ]]/Tabla2[[#This Row],[Total]],0)</f>
        <v>0.83333333333333337</v>
      </c>
      <c r="P136" s="15">
        <f>IFERROR(Tabla2[[#This Row],[Sin tapabocas]]/Tabla2[[#This Row],[Total]],0)</f>
        <v>3.7037037037037035E-2</v>
      </c>
      <c r="Q136" s="15">
        <f>IFERROR(Tabla2[[#This Row],[Vendedor tapabocas bien puesto ]]/Tabla2[[#This Row],[Total vendedor]],0)</f>
        <v>0.18518518518518517</v>
      </c>
      <c r="R136" s="15">
        <f>IFERROR(Tabla2[[#This Row],[Vendedor sin tapabocas ]]/Tabla2[[#This Row],[Total vendedor]],0)</f>
        <v>0</v>
      </c>
      <c r="S136" s="31">
        <f>WEEKNUM(Tabla2[[#This Row],[Fecha de recolección2]])</f>
        <v>16</v>
      </c>
    </row>
    <row r="137" spans="1:19" x14ac:dyDescent="0.25">
      <c r="A137" s="11">
        <f t="shared" si="4"/>
        <v>44301</v>
      </c>
      <c r="B137" s="6" t="s">
        <v>99</v>
      </c>
      <c r="C137" s="1" t="s">
        <v>104</v>
      </c>
      <c r="D137" s="1" t="s">
        <v>7</v>
      </c>
      <c r="E137" s="1" t="s">
        <v>101</v>
      </c>
      <c r="F137" s="2" t="s">
        <v>10</v>
      </c>
      <c r="G137" s="2">
        <v>114</v>
      </c>
      <c r="H137" s="2">
        <v>39</v>
      </c>
      <c r="I137" s="2">
        <v>4</v>
      </c>
      <c r="J137" s="2">
        <v>10</v>
      </c>
      <c r="K137" s="1">
        <v>3</v>
      </c>
      <c r="L137" s="1">
        <v>0</v>
      </c>
      <c r="M137">
        <f t="shared" si="5"/>
        <v>157</v>
      </c>
      <c r="N137">
        <f>Tabla2[[#This Row],[Vendedor tapabocas bien puesto ]]+Tabla2[[#This Row],[Vendedor tapabocas mal puesto ]]+Tabla2[[#This Row],[Vendedor sin tapabocas ]]</f>
        <v>13</v>
      </c>
      <c r="O137" s="15">
        <f>IFERROR(Tabla2[[#This Row],[Tapabocas bien puesto ]]/Tabla2[[#This Row],[Total]],0)</f>
        <v>0.72611464968152861</v>
      </c>
      <c r="P137" s="15">
        <f>IFERROR(Tabla2[[#This Row],[Sin tapabocas]]/Tabla2[[#This Row],[Total]],0)</f>
        <v>2.5477707006369428E-2</v>
      </c>
      <c r="Q137" s="15">
        <f>IFERROR(Tabla2[[#This Row],[Vendedor tapabocas bien puesto ]]/Tabla2[[#This Row],[Total vendedor]],0)</f>
        <v>0.76923076923076927</v>
      </c>
      <c r="R137" s="15">
        <f>IFERROR(Tabla2[[#This Row],[Vendedor sin tapabocas ]]/Tabla2[[#This Row],[Total vendedor]],0)</f>
        <v>0</v>
      </c>
      <c r="S137" s="31">
        <f>WEEKNUM(Tabla2[[#This Row],[Fecha de recolección2]])</f>
        <v>16</v>
      </c>
    </row>
    <row r="138" spans="1:19" x14ac:dyDescent="0.25">
      <c r="A138" s="11">
        <f t="shared" si="4"/>
        <v>44301</v>
      </c>
      <c r="B138" s="6" t="s">
        <v>99</v>
      </c>
      <c r="C138" s="1" t="s">
        <v>6</v>
      </c>
      <c r="D138" s="1" t="s">
        <v>7</v>
      </c>
      <c r="E138" s="1" t="s">
        <v>105</v>
      </c>
      <c r="F138" s="2" t="s">
        <v>11</v>
      </c>
      <c r="G138" s="2">
        <v>101</v>
      </c>
      <c r="H138" s="2">
        <v>17</v>
      </c>
      <c r="I138" s="2">
        <v>2</v>
      </c>
      <c r="J138" s="2">
        <v>7</v>
      </c>
      <c r="K138" s="1">
        <v>4</v>
      </c>
      <c r="L138" s="1">
        <v>0</v>
      </c>
      <c r="M138">
        <f t="shared" si="5"/>
        <v>120</v>
      </c>
      <c r="N138">
        <f>Tabla2[[#This Row],[Vendedor tapabocas bien puesto ]]+Tabla2[[#This Row],[Vendedor tapabocas mal puesto ]]+Tabla2[[#This Row],[Vendedor sin tapabocas ]]</f>
        <v>11</v>
      </c>
      <c r="O138" s="15">
        <f>IFERROR(Tabla2[[#This Row],[Tapabocas bien puesto ]]/Tabla2[[#This Row],[Total]],0)</f>
        <v>0.84166666666666667</v>
      </c>
      <c r="P138" s="15">
        <f>IFERROR(Tabla2[[#This Row],[Sin tapabocas]]/Tabla2[[#This Row],[Total]],0)</f>
        <v>1.6666666666666666E-2</v>
      </c>
      <c r="Q138" s="15">
        <f>IFERROR(Tabla2[[#This Row],[Vendedor tapabocas bien puesto ]]/Tabla2[[#This Row],[Total vendedor]],0)</f>
        <v>0.63636363636363635</v>
      </c>
      <c r="R138" s="15">
        <f>IFERROR(Tabla2[[#This Row],[Vendedor sin tapabocas ]]/Tabla2[[#This Row],[Total vendedor]],0)</f>
        <v>0</v>
      </c>
      <c r="S138" s="31">
        <f>WEEKNUM(Tabla2[[#This Row],[Fecha de recolección2]])</f>
        <v>16</v>
      </c>
    </row>
    <row r="139" spans="1:19" x14ac:dyDescent="0.25">
      <c r="A139" s="11">
        <f t="shared" si="4"/>
        <v>44301</v>
      </c>
      <c r="B139" s="6" t="s">
        <v>99</v>
      </c>
      <c r="C139" s="1" t="s">
        <v>6</v>
      </c>
      <c r="D139" s="1" t="s">
        <v>106</v>
      </c>
      <c r="E139" s="1" t="s">
        <v>107</v>
      </c>
      <c r="F139" s="2" t="s">
        <v>9</v>
      </c>
      <c r="G139" s="2">
        <v>119</v>
      </c>
      <c r="H139" s="2">
        <v>22</v>
      </c>
      <c r="I139" s="2">
        <v>1</v>
      </c>
      <c r="J139" s="2">
        <v>2</v>
      </c>
      <c r="K139" s="1">
        <v>0</v>
      </c>
      <c r="L139" s="1">
        <v>0</v>
      </c>
      <c r="M139">
        <f t="shared" si="5"/>
        <v>142</v>
      </c>
      <c r="N139">
        <f>Tabla2[[#This Row],[Vendedor tapabocas bien puesto ]]+Tabla2[[#This Row],[Vendedor tapabocas mal puesto ]]+Tabla2[[#This Row],[Vendedor sin tapabocas ]]</f>
        <v>2</v>
      </c>
      <c r="O139" s="15">
        <f>IFERROR(Tabla2[[#This Row],[Tapabocas bien puesto ]]/Tabla2[[#This Row],[Total]],0)</f>
        <v>0.8380281690140845</v>
      </c>
      <c r="P139" s="15">
        <f>IFERROR(Tabla2[[#This Row],[Sin tapabocas]]/Tabla2[[#This Row],[Total]],0)</f>
        <v>7.0422535211267607E-3</v>
      </c>
      <c r="Q139" s="15">
        <f>IFERROR(Tabla2[[#This Row],[Vendedor tapabocas bien puesto ]]/Tabla2[[#This Row],[Total vendedor]],0)</f>
        <v>1</v>
      </c>
      <c r="R139" s="15">
        <f>IFERROR(Tabla2[[#This Row],[Vendedor sin tapabocas ]]/Tabla2[[#This Row],[Total vendedor]],0)</f>
        <v>0</v>
      </c>
      <c r="S139" s="31">
        <f>WEEKNUM(Tabla2[[#This Row],[Fecha de recolección2]])</f>
        <v>16</v>
      </c>
    </row>
    <row r="140" spans="1:19" x14ac:dyDescent="0.25">
      <c r="A140" s="11">
        <f t="shared" si="4"/>
        <v>44301</v>
      </c>
      <c r="B140" s="6" t="s">
        <v>99</v>
      </c>
      <c r="C140" s="1" t="s">
        <v>6</v>
      </c>
      <c r="D140" s="1" t="s">
        <v>106</v>
      </c>
      <c r="E140" s="1" t="s">
        <v>108</v>
      </c>
      <c r="F140" s="2" t="s">
        <v>11</v>
      </c>
      <c r="G140" s="2">
        <v>203</v>
      </c>
      <c r="H140" s="2">
        <v>27</v>
      </c>
      <c r="I140" s="2">
        <v>3</v>
      </c>
      <c r="J140" s="2">
        <v>6</v>
      </c>
      <c r="K140" s="1">
        <v>1</v>
      </c>
      <c r="L140" s="1">
        <v>0</v>
      </c>
      <c r="M140">
        <f t="shared" si="5"/>
        <v>233</v>
      </c>
      <c r="N140">
        <f>Tabla2[[#This Row],[Vendedor tapabocas bien puesto ]]+Tabla2[[#This Row],[Vendedor tapabocas mal puesto ]]+Tabla2[[#This Row],[Vendedor sin tapabocas ]]</f>
        <v>7</v>
      </c>
      <c r="O140" s="15">
        <f>IFERROR(Tabla2[[#This Row],[Tapabocas bien puesto ]]/Tabla2[[#This Row],[Total]],0)</f>
        <v>0.871244635193133</v>
      </c>
      <c r="P140" s="15">
        <f>IFERROR(Tabla2[[#This Row],[Sin tapabocas]]/Tabla2[[#This Row],[Total]],0)</f>
        <v>1.2875536480686695E-2</v>
      </c>
      <c r="Q140" s="15">
        <f>IFERROR(Tabla2[[#This Row],[Vendedor tapabocas bien puesto ]]/Tabla2[[#This Row],[Total vendedor]],0)</f>
        <v>0.8571428571428571</v>
      </c>
      <c r="R140" s="15">
        <f>IFERROR(Tabla2[[#This Row],[Vendedor sin tapabocas ]]/Tabla2[[#This Row],[Total vendedor]],0)</f>
        <v>0</v>
      </c>
      <c r="S140" s="31">
        <f>WEEKNUM(Tabla2[[#This Row],[Fecha de recolección2]])</f>
        <v>16</v>
      </c>
    </row>
    <row r="141" spans="1:19" x14ac:dyDescent="0.25">
      <c r="A141" s="11">
        <f t="shared" si="4"/>
        <v>44301</v>
      </c>
      <c r="B141" s="6" t="s">
        <v>99</v>
      </c>
      <c r="C141" s="1" t="s">
        <v>6</v>
      </c>
      <c r="D141" s="1" t="s">
        <v>106</v>
      </c>
      <c r="E141" s="1" t="s">
        <v>109</v>
      </c>
      <c r="F141" s="2" t="s">
        <v>10</v>
      </c>
      <c r="G141" s="2">
        <v>124</v>
      </c>
      <c r="H141" s="2">
        <v>17</v>
      </c>
      <c r="I141" s="2">
        <v>2</v>
      </c>
      <c r="J141" s="2">
        <v>4</v>
      </c>
      <c r="K141" s="1">
        <v>2</v>
      </c>
      <c r="L141" s="1">
        <v>0</v>
      </c>
      <c r="M141">
        <f t="shared" si="5"/>
        <v>143</v>
      </c>
      <c r="N141">
        <f>Tabla2[[#This Row],[Vendedor tapabocas bien puesto ]]+Tabla2[[#This Row],[Vendedor tapabocas mal puesto ]]+Tabla2[[#This Row],[Vendedor sin tapabocas ]]</f>
        <v>6</v>
      </c>
      <c r="O141" s="15">
        <f>IFERROR(Tabla2[[#This Row],[Tapabocas bien puesto ]]/Tabla2[[#This Row],[Total]],0)</f>
        <v>0.86713286713286708</v>
      </c>
      <c r="P141" s="15">
        <f>IFERROR(Tabla2[[#This Row],[Sin tapabocas]]/Tabla2[[#This Row],[Total]],0)</f>
        <v>1.3986013986013986E-2</v>
      </c>
      <c r="Q141" s="15">
        <f>IFERROR(Tabla2[[#This Row],[Vendedor tapabocas bien puesto ]]/Tabla2[[#This Row],[Total vendedor]],0)</f>
        <v>0.66666666666666663</v>
      </c>
      <c r="R141" s="15">
        <f>IFERROR(Tabla2[[#This Row],[Vendedor sin tapabocas ]]/Tabla2[[#This Row],[Total vendedor]],0)</f>
        <v>0</v>
      </c>
      <c r="S141" s="31">
        <f>WEEKNUM(Tabla2[[#This Row],[Fecha de recolección2]])</f>
        <v>16</v>
      </c>
    </row>
    <row r="142" spans="1:19" x14ac:dyDescent="0.25">
      <c r="A142" s="11">
        <f t="shared" si="4"/>
        <v>44301</v>
      </c>
      <c r="B142" s="6" t="s">
        <v>99</v>
      </c>
      <c r="C142" s="1" t="s">
        <v>6</v>
      </c>
      <c r="D142" s="1" t="s">
        <v>40</v>
      </c>
      <c r="E142" s="1" t="s">
        <v>41</v>
      </c>
      <c r="F142" s="2" t="s">
        <v>9</v>
      </c>
      <c r="G142" s="2">
        <v>164</v>
      </c>
      <c r="H142" s="2">
        <v>29</v>
      </c>
      <c r="I142" s="2">
        <v>1</v>
      </c>
      <c r="J142" s="2">
        <v>30</v>
      </c>
      <c r="K142" s="1">
        <v>22</v>
      </c>
      <c r="L142" s="1">
        <v>0</v>
      </c>
      <c r="M142">
        <f t="shared" si="5"/>
        <v>194</v>
      </c>
      <c r="N142">
        <f>Tabla2[[#This Row],[Vendedor tapabocas bien puesto ]]+Tabla2[[#This Row],[Vendedor tapabocas mal puesto ]]+Tabla2[[#This Row],[Vendedor sin tapabocas ]]</f>
        <v>52</v>
      </c>
      <c r="O142" s="15">
        <f>IFERROR(Tabla2[[#This Row],[Tapabocas bien puesto ]]/Tabla2[[#This Row],[Total]],0)</f>
        <v>0.84536082474226804</v>
      </c>
      <c r="P142" s="15">
        <f>IFERROR(Tabla2[[#This Row],[Sin tapabocas]]/Tabla2[[#This Row],[Total]],0)</f>
        <v>5.1546391752577319E-3</v>
      </c>
      <c r="Q142" s="15">
        <f>IFERROR(Tabla2[[#This Row],[Vendedor tapabocas bien puesto ]]/Tabla2[[#This Row],[Total vendedor]],0)</f>
        <v>0.57692307692307687</v>
      </c>
      <c r="R142" s="15">
        <f>IFERROR(Tabla2[[#This Row],[Vendedor sin tapabocas ]]/Tabla2[[#This Row],[Total vendedor]],0)</f>
        <v>0</v>
      </c>
      <c r="S142" s="31">
        <f>WEEKNUM(Tabla2[[#This Row],[Fecha de recolección2]])</f>
        <v>16</v>
      </c>
    </row>
    <row r="143" spans="1:19" x14ac:dyDescent="0.25">
      <c r="A143" s="11">
        <f t="shared" si="4"/>
        <v>44301</v>
      </c>
      <c r="B143" s="6" t="s">
        <v>99</v>
      </c>
      <c r="C143" s="1" t="s">
        <v>6</v>
      </c>
      <c r="D143" s="1" t="s">
        <v>40</v>
      </c>
      <c r="E143" s="1" t="s">
        <v>110</v>
      </c>
      <c r="F143" s="2" t="s">
        <v>11</v>
      </c>
      <c r="G143" s="2">
        <v>147</v>
      </c>
      <c r="H143" s="2">
        <v>17</v>
      </c>
      <c r="I143" s="2">
        <v>2</v>
      </c>
      <c r="J143" s="2">
        <v>2</v>
      </c>
      <c r="K143" s="1">
        <v>1</v>
      </c>
      <c r="L143" s="1">
        <v>0</v>
      </c>
      <c r="M143">
        <f t="shared" si="5"/>
        <v>166</v>
      </c>
      <c r="N143">
        <f>Tabla2[[#This Row],[Vendedor tapabocas bien puesto ]]+Tabla2[[#This Row],[Vendedor tapabocas mal puesto ]]+Tabla2[[#This Row],[Vendedor sin tapabocas ]]</f>
        <v>3</v>
      </c>
      <c r="O143" s="15">
        <f>IFERROR(Tabla2[[#This Row],[Tapabocas bien puesto ]]/Tabla2[[#This Row],[Total]],0)</f>
        <v>0.88554216867469882</v>
      </c>
      <c r="P143" s="15">
        <f>IFERROR(Tabla2[[#This Row],[Sin tapabocas]]/Tabla2[[#This Row],[Total]],0)</f>
        <v>1.2048192771084338E-2</v>
      </c>
      <c r="Q143" s="15">
        <f>IFERROR(Tabla2[[#This Row],[Vendedor tapabocas bien puesto ]]/Tabla2[[#This Row],[Total vendedor]],0)</f>
        <v>0.66666666666666663</v>
      </c>
      <c r="R143" s="15">
        <f>IFERROR(Tabla2[[#This Row],[Vendedor sin tapabocas ]]/Tabla2[[#This Row],[Total vendedor]],0)</f>
        <v>0</v>
      </c>
      <c r="S143" s="31">
        <f>WEEKNUM(Tabla2[[#This Row],[Fecha de recolección2]])</f>
        <v>16</v>
      </c>
    </row>
    <row r="144" spans="1:19" x14ac:dyDescent="0.25">
      <c r="A144" s="11">
        <f t="shared" si="4"/>
        <v>44301</v>
      </c>
      <c r="B144" s="6" t="s">
        <v>99</v>
      </c>
      <c r="C144" s="1" t="s">
        <v>6</v>
      </c>
      <c r="D144" s="1" t="s">
        <v>40</v>
      </c>
      <c r="E144" s="1" t="s">
        <v>41</v>
      </c>
      <c r="F144" s="2" t="s">
        <v>10</v>
      </c>
      <c r="G144" s="2">
        <v>171</v>
      </c>
      <c r="H144" s="2">
        <v>16</v>
      </c>
      <c r="I144" s="2">
        <v>0</v>
      </c>
      <c r="J144" s="2">
        <v>3</v>
      </c>
      <c r="K144" s="1">
        <v>1</v>
      </c>
      <c r="L144" s="1">
        <v>0</v>
      </c>
      <c r="M144">
        <f t="shared" si="5"/>
        <v>187</v>
      </c>
      <c r="N144">
        <f>Tabla2[[#This Row],[Vendedor tapabocas bien puesto ]]+Tabla2[[#This Row],[Vendedor tapabocas mal puesto ]]+Tabla2[[#This Row],[Vendedor sin tapabocas ]]</f>
        <v>4</v>
      </c>
      <c r="O144" s="15">
        <f>IFERROR(Tabla2[[#This Row],[Tapabocas bien puesto ]]/Tabla2[[#This Row],[Total]],0)</f>
        <v>0.91443850267379678</v>
      </c>
      <c r="P144" s="15">
        <f>IFERROR(Tabla2[[#This Row],[Sin tapabocas]]/Tabla2[[#This Row],[Total]],0)</f>
        <v>0</v>
      </c>
      <c r="Q144" s="15">
        <f>IFERROR(Tabla2[[#This Row],[Vendedor tapabocas bien puesto ]]/Tabla2[[#This Row],[Total vendedor]],0)</f>
        <v>0.75</v>
      </c>
      <c r="R144" s="15">
        <f>IFERROR(Tabla2[[#This Row],[Vendedor sin tapabocas ]]/Tabla2[[#This Row],[Total vendedor]],0)</f>
        <v>0</v>
      </c>
      <c r="S144" s="31">
        <f>WEEKNUM(Tabla2[[#This Row],[Fecha de recolección2]])</f>
        <v>16</v>
      </c>
    </row>
    <row r="145" spans="1:19" x14ac:dyDescent="0.25">
      <c r="A145" s="11">
        <f t="shared" si="4"/>
        <v>44301</v>
      </c>
      <c r="B145" s="6" t="s">
        <v>99</v>
      </c>
      <c r="C145" s="1" t="s">
        <v>6</v>
      </c>
      <c r="D145" s="1" t="s">
        <v>7</v>
      </c>
      <c r="E145" s="1" t="s">
        <v>101</v>
      </c>
      <c r="F145" s="2" t="s">
        <v>9</v>
      </c>
      <c r="G145" s="2">
        <v>124</v>
      </c>
      <c r="H145" s="2">
        <v>21</v>
      </c>
      <c r="I145" s="2">
        <v>4</v>
      </c>
      <c r="J145" s="2">
        <v>14</v>
      </c>
      <c r="K145" s="1">
        <v>7</v>
      </c>
      <c r="L145" s="1">
        <v>0</v>
      </c>
      <c r="M145">
        <f t="shared" si="5"/>
        <v>149</v>
      </c>
      <c r="N145">
        <f>Tabla2[[#This Row],[Vendedor tapabocas bien puesto ]]+Tabla2[[#This Row],[Vendedor tapabocas mal puesto ]]+Tabla2[[#This Row],[Vendedor sin tapabocas ]]</f>
        <v>21</v>
      </c>
      <c r="O145" s="15">
        <f>IFERROR(Tabla2[[#This Row],[Tapabocas bien puesto ]]/Tabla2[[#This Row],[Total]],0)</f>
        <v>0.83221476510067116</v>
      </c>
      <c r="P145" s="15">
        <f>IFERROR(Tabla2[[#This Row],[Sin tapabocas]]/Tabla2[[#This Row],[Total]],0)</f>
        <v>2.6845637583892617E-2</v>
      </c>
      <c r="Q145" s="15">
        <f>IFERROR(Tabla2[[#This Row],[Vendedor tapabocas bien puesto ]]/Tabla2[[#This Row],[Total vendedor]],0)</f>
        <v>0.66666666666666663</v>
      </c>
      <c r="R145" s="15">
        <f>IFERROR(Tabla2[[#This Row],[Vendedor sin tapabocas ]]/Tabla2[[#This Row],[Total vendedor]],0)</f>
        <v>0</v>
      </c>
      <c r="S145" s="31">
        <f>WEEKNUM(Tabla2[[#This Row],[Fecha de recolección2]])</f>
        <v>16</v>
      </c>
    </row>
    <row r="146" spans="1:19" x14ac:dyDescent="0.25">
      <c r="A146" s="11">
        <f t="shared" si="4"/>
        <v>44306</v>
      </c>
      <c r="B146" s="6" t="s">
        <v>111</v>
      </c>
      <c r="C146" s="1" t="s">
        <v>6</v>
      </c>
      <c r="D146" s="1" t="s">
        <v>76</v>
      </c>
      <c r="E146" s="1" t="s">
        <v>112</v>
      </c>
      <c r="F146" s="2" t="s">
        <v>11</v>
      </c>
      <c r="G146" s="2">
        <v>251</v>
      </c>
      <c r="H146" s="2">
        <v>34</v>
      </c>
      <c r="I146" s="2">
        <v>2</v>
      </c>
      <c r="J146" s="2">
        <v>14</v>
      </c>
      <c r="K146" s="1">
        <v>19</v>
      </c>
      <c r="L146" s="1">
        <v>2</v>
      </c>
      <c r="M146">
        <f t="shared" si="5"/>
        <v>287</v>
      </c>
      <c r="N146">
        <f>Tabla2[[#This Row],[Vendedor tapabocas bien puesto ]]+Tabla2[[#This Row],[Vendedor tapabocas mal puesto ]]+Tabla2[[#This Row],[Vendedor sin tapabocas ]]</f>
        <v>35</v>
      </c>
      <c r="O146" s="15">
        <f>IFERROR(Tabla2[[#This Row],[Tapabocas bien puesto ]]/Tabla2[[#This Row],[Total]],0)</f>
        <v>0.87456445993031362</v>
      </c>
      <c r="P146" s="15">
        <f>IFERROR(Tabla2[[#This Row],[Sin tapabocas]]/Tabla2[[#This Row],[Total]],0)</f>
        <v>6.9686411149825784E-3</v>
      </c>
      <c r="Q146" s="15">
        <f>IFERROR(Tabla2[[#This Row],[Vendedor tapabocas bien puesto ]]/Tabla2[[#This Row],[Total vendedor]],0)</f>
        <v>0.4</v>
      </c>
      <c r="R146" s="15">
        <f>IFERROR(Tabla2[[#This Row],[Vendedor sin tapabocas ]]/Tabla2[[#This Row],[Total vendedor]],0)</f>
        <v>5.7142857142857141E-2</v>
      </c>
      <c r="S146" s="31">
        <f>WEEKNUM(Tabla2[[#This Row],[Fecha de recolección2]])</f>
        <v>17</v>
      </c>
    </row>
    <row r="147" spans="1:19" x14ac:dyDescent="0.25">
      <c r="A147" s="11">
        <f t="shared" si="4"/>
        <v>44306</v>
      </c>
      <c r="B147" s="6" t="s">
        <v>111</v>
      </c>
      <c r="C147" s="1" t="s">
        <v>6</v>
      </c>
      <c r="D147" s="1" t="s">
        <v>79</v>
      </c>
      <c r="E147" s="1" t="s">
        <v>113</v>
      </c>
      <c r="F147" s="2" t="s">
        <v>11</v>
      </c>
      <c r="G147" s="2">
        <v>143</v>
      </c>
      <c r="H147" s="2">
        <v>17</v>
      </c>
      <c r="I147" s="2">
        <v>3</v>
      </c>
      <c r="J147" s="2">
        <v>7</v>
      </c>
      <c r="K147" s="1">
        <v>2</v>
      </c>
      <c r="L147" s="1">
        <v>0</v>
      </c>
      <c r="M147">
        <f t="shared" si="5"/>
        <v>163</v>
      </c>
      <c r="N147">
        <f>Tabla2[[#This Row],[Vendedor tapabocas bien puesto ]]+Tabla2[[#This Row],[Vendedor tapabocas mal puesto ]]+Tabla2[[#This Row],[Vendedor sin tapabocas ]]</f>
        <v>9</v>
      </c>
      <c r="O147" s="15">
        <f>IFERROR(Tabla2[[#This Row],[Tapabocas bien puesto ]]/Tabla2[[#This Row],[Total]],0)</f>
        <v>0.87730061349693256</v>
      </c>
      <c r="P147" s="15">
        <f>IFERROR(Tabla2[[#This Row],[Sin tapabocas]]/Tabla2[[#This Row],[Total]],0)</f>
        <v>1.8404907975460124E-2</v>
      </c>
      <c r="Q147" s="15">
        <f>IFERROR(Tabla2[[#This Row],[Vendedor tapabocas bien puesto ]]/Tabla2[[#This Row],[Total vendedor]],0)</f>
        <v>0.77777777777777779</v>
      </c>
      <c r="R147" s="15">
        <f>IFERROR(Tabla2[[#This Row],[Vendedor sin tapabocas ]]/Tabla2[[#This Row],[Total vendedor]],0)</f>
        <v>0</v>
      </c>
      <c r="S147" s="31">
        <f>WEEKNUM(Tabla2[[#This Row],[Fecha de recolección2]])</f>
        <v>17</v>
      </c>
    </row>
    <row r="148" spans="1:19" x14ac:dyDescent="0.25">
      <c r="A148" s="11">
        <f t="shared" si="4"/>
        <v>44306</v>
      </c>
      <c r="B148" s="6" t="s">
        <v>111</v>
      </c>
      <c r="C148" s="1" t="s">
        <v>6</v>
      </c>
      <c r="D148" s="1" t="s">
        <v>79</v>
      </c>
      <c r="E148" s="1" t="s">
        <v>80</v>
      </c>
      <c r="F148" s="2" t="s">
        <v>9</v>
      </c>
      <c r="G148" s="2">
        <v>192</v>
      </c>
      <c r="H148" s="2">
        <v>42</v>
      </c>
      <c r="I148" s="2">
        <v>1</v>
      </c>
      <c r="J148" s="2">
        <v>28</v>
      </c>
      <c r="K148" s="1">
        <v>44</v>
      </c>
      <c r="L148" s="1">
        <v>4</v>
      </c>
      <c r="M148">
        <f t="shared" si="5"/>
        <v>235</v>
      </c>
      <c r="N148">
        <f>Tabla2[[#This Row],[Vendedor tapabocas bien puesto ]]+Tabla2[[#This Row],[Vendedor tapabocas mal puesto ]]+Tabla2[[#This Row],[Vendedor sin tapabocas ]]</f>
        <v>76</v>
      </c>
      <c r="O148" s="15">
        <f>IFERROR(Tabla2[[#This Row],[Tapabocas bien puesto ]]/Tabla2[[#This Row],[Total]],0)</f>
        <v>0.81702127659574464</v>
      </c>
      <c r="P148" s="15">
        <f>IFERROR(Tabla2[[#This Row],[Sin tapabocas]]/Tabla2[[#This Row],[Total]],0)</f>
        <v>4.2553191489361703E-3</v>
      </c>
      <c r="Q148" s="15">
        <f>IFERROR(Tabla2[[#This Row],[Vendedor tapabocas bien puesto ]]/Tabla2[[#This Row],[Total vendedor]],0)</f>
        <v>0.36842105263157893</v>
      </c>
      <c r="R148" s="15">
        <f>IFERROR(Tabla2[[#This Row],[Vendedor sin tapabocas ]]/Tabla2[[#This Row],[Total vendedor]],0)</f>
        <v>5.2631578947368418E-2</v>
      </c>
      <c r="S148" s="31">
        <f>WEEKNUM(Tabla2[[#This Row],[Fecha de recolección2]])</f>
        <v>17</v>
      </c>
    </row>
    <row r="149" spans="1:19" x14ac:dyDescent="0.25">
      <c r="A149" s="11">
        <f t="shared" si="4"/>
        <v>44306</v>
      </c>
      <c r="B149" s="6" t="s">
        <v>111</v>
      </c>
      <c r="C149" s="1" t="s">
        <v>6</v>
      </c>
      <c r="D149" s="1" t="s">
        <v>79</v>
      </c>
      <c r="E149" s="1" t="s">
        <v>114</v>
      </c>
      <c r="F149" s="2" t="s">
        <v>10</v>
      </c>
      <c r="G149" s="2">
        <v>207</v>
      </c>
      <c r="H149" s="2">
        <v>26</v>
      </c>
      <c r="I149" s="2">
        <v>1</v>
      </c>
      <c r="J149" s="2">
        <v>6</v>
      </c>
      <c r="K149" s="1">
        <v>25</v>
      </c>
      <c r="L149" s="1">
        <v>2</v>
      </c>
      <c r="M149">
        <f t="shared" si="5"/>
        <v>234</v>
      </c>
      <c r="N149">
        <f>Tabla2[[#This Row],[Vendedor tapabocas bien puesto ]]+Tabla2[[#This Row],[Vendedor tapabocas mal puesto ]]+Tabla2[[#This Row],[Vendedor sin tapabocas ]]</f>
        <v>33</v>
      </c>
      <c r="O149" s="15">
        <f>IFERROR(Tabla2[[#This Row],[Tapabocas bien puesto ]]/Tabla2[[#This Row],[Total]],0)</f>
        <v>0.88461538461538458</v>
      </c>
      <c r="P149" s="15">
        <f>IFERROR(Tabla2[[#This Row],[Sin tapabocas]]/Tabla2[[#This Row],[Total]],0)</f>
        <v>4.2735042735042739E-3</v>
      </c>
      <c r="Q149" s="15">
        <f>IFERROR(Tabla2[[#This Row],[Vendedor tapabocas bien puesto ]]/Tabla2[[#This Row],[Total vendedor]],0)</f>
        <v>0.18181818181818182</v>
      </c>
      <c r="R149" s="15">
        <f>IFERROR(Tabla2[[#This Row],[Vendedor sin tapabocas ]]/Tabla2[[#This Row],[Total vendedor]],0)</f>
        <v>6.0606060606060608E-2</v>
      </c>
      <c r="S149" s="31">
        <f>WEEKNUM(Tabla2[[#This Row],[Fecha de recolección2]])</f>
        <v>17</v>
      </c>
    </row>
    <row r="150" spans="1:19" x14ac:dyDescent="0.25">
      <c r="A150" s="11">
        <f t="shared" si="4"/>
        <v>44306</v>
      </c>
      <c r="B150" s="6" t="s">
        <v>111</v>
      </c>
      <c r="C150" s="1" t="s">
        <v>6</v>
      </c>
      <c r="D150" s="1" t="s">
        <v>76</v>
      </c>
      <c r="E150" s="1" t="s">
        <v>78</v>
      </c>
      <c r="F150" s="2" t="s">
        <v>10</v>
      </c>
      <c r="G150" s="2">
        <v>222</v>
      </c>
      <c r="H150" s="2">
        <v>27</v>
      </c>
      <c r="I150" s="2">
        <v>0</v>
      </c>
      <c r="J150" s="2">
        <v>10</v>
      </c>
      <c r="K150" s="1">
        <v>5</v>
      </c>
      <c r="L150" s="1">
        <v>0</v>
      </c>
      <c r="M150">
        <f t="shared" si="5"/>
        <v>249</v>
      </c>
      <c r="N150">
        <f>Tabla2[[#This Row],[Vendedor tapabocas bien puesto ]]+Tabla2[[#This Row],[Vendedor tapabocas mal puesto ]]+Tabla2[[#This Row],[Vendedor sin tapabocas ]]</f>
        <v>15</v>
      </c>
      <c r="O150" s="15">
        <f>IFERROR(Tabla2[[#This Row],[Tapabocas bien puesto ]]/Tabla2[[#This Row],[Total]],0)</f>
        <v>0.89156626506024095</v>
      </c>
      <c r="P150" s="15">
        <f>IFERROR(Tabla2[[#This Row],[Sin tapabocas]]/Tabla2[[#This Row],[Total]],0)</f>
        <v>0</v>
      </c>
      <c r="Q150" s="15">
        <f>IFERROR(Tabla2[[#This Row],[Vendedor tapabocas bien puesto ]]/Tabla2[[#This Row],[Total vendedor]],0)</f>
        <v>0.66666666666666663</v>
      </c>
      <c r="R150" s="15">
        <f>IFERROR(Tabla2[[#This Row],[Vendedor sin tapabocas ]]/Tabla2[[#This Row],[Total vendedor]],0)</f>
        <v>0</v>
      </c>
      <c r="S150" s="31">
        <f>WEEKNUM(Tabla2[[#This Row],[Fecha de recolección2]])</f>
        <v>17</v>
      </c>
    </row>
    <row r="151" spans="1:19" x14ac:dyDescent="0.25">
      <c r="A151" s="11">
        <f t="shared" si="4"/>
        <v>44306</v>
      </c>
      <c r="B151" s="6" t="s">
        <v>111</v>
      </c>
      <c r="C151" s="1" t="s">
        <v>6</v>
      </c>
      <c r="D151" s="1" t="s">
        <v>76</v>
      </c>
      <c r="E151" s="1" t="s">
        <v>115</v>
      </c>
      <c r="F151" s="2" t="s">
        <v>10</v>
      </c>
      <c r="G151" s="2">
        <v>157</v>
      </c>
      <c r="H151" s="2">
        <v>53</v>
      </c>
      <c r="I151" s="2">
        <v>3</v>
      </c>
      <c r="J151" s="2">
        <v>8</v>
      </c>
      <c r="K151" s="1">
        <v>3</v>
      </c>
      <c r="L151" s="1">
        <v>0</v>
      </c>
      <c r="M151">
        <f t="shared" si="5"/>
        <v>213</v>
      </c>
      <c r="N151">
        <f>Tabla2[[#This Row],[Vendedor tapabocas bien puesto ]]+Tabla2[[#This Row],[Vendedor tapabocas mal puesto ]]+Tabla2[[#This Row],[Vendedor sin tapabocas ]]</f>
        <v>11</v>
      </c>
      <c r="O151" s="15">
        <f>IFERROR(Tabla2[[#This Row],[Tapabocas bien puesto ]]/Tabla2[[#This Row],[Total]],0)</f>
        <v>0.73708920187793425</v>
      </c>
      <c r="P151" s="15">
        <f>IFERROR(Tabla2[[#This Row],[Sin tapabocas]]/Tabla2[[#This Row],[Total]],0)</f>
        <v>1.4084507042253521E-2</v>
      </c>
      <c r="Q151" s="15">
        <f>IFERROR(Tabla2[[#This Row],[Vendedor tapabocas bien puesto ]]/Tabla2[[#This Row],[Total vendedor]],0)</f>
        <v>0.72727272727272729</v>
      </c>
      <c r="R151" s="15">
        <f>IFERROR(Tabla2[[#This Row],[Vendedor sin tapabocas ]]/Tabla2[[#This Row],[Total vendedor]],0)</f>
        <v>0</v>
      </c>
      <c r="S151" s="31">
        <f>WEEKNUM(Tabla2[[#This Row],[Fecha de recolección2]])</f>
        <v>17</v>
      </c>
    </row>
    <row r="152" spans="1:19" x14ac:dyDescent="0.25">
      <c r="A152" s="11">
        <f t="shared" si="4"/>
        <v>44306</v>
      </c>
      <c r="B152" s="6" t="s">
        <v>111</v>
      </c>
      <c r="C152" s="1" t="s">
        <v>6</v>
      </c>
      <c r="D152" s="1" t="s">
        <v>14</v>
      </c>
      <c r="E152" s="1" t="s">
        <v>15</v>
      </c>
      <c r="F152" s="2" t="s">
        <v>9</v>
      </c>
      <c r="G152" s="2">
        <v>198</v>
      </c>
      <c r="H152" s="2">
        <v>51</v>
      </c>
      <c r="I152" s="2">
        <v>5</v>
      </c>
      <c r="J152" s="2">
        <v>28</v>
      </c>
      <c r="K152" s="1">
        <v>34</v>
      </c>
      <c r="L152" s="1">
        <v>4</v>
      </c>
      <c r="M152">
        <f t="shared" si="5"/>
        <v>254</v>
      </c>
      <c r="N152">
        <f>Tabla2[[#This Row],[Vendedor tapabocas bien puesto ]]+Tabla2[[#This Row],[Vendedor tapabocas mal puesto ]]+Tabla2[[#This Row],[Vendedor sin tapabocas ]]</f>
        <v>66</v>
      </c>
      <c r="O152" s="15">
        <f>IFERROR(Tabla2[[#This Row],[Tapabocas bien puesto ]]/Tabla2[[#This Row],[Total]],0)</f>
        <v>0.77952755905511806</v>
      </c>
      <c r="P152" s="15">
        <f>IFERROR(Tabla2[[#This Row],[Sin tapabocas]]/Tabla2[[#This Row],[Total]],0)</f>
        <v>1.968503937007874E-2</v>
      </c>
      <c r="Q152" s="15">
        <f>IFERROR(Tabla2[[#This Row],[Vendedor tapabocas bien puesto ]]/Tabla2[[#This Row],[Total vendedor]],0)</f>
        <v>0.42424242424242425</v>
      </c>
      <c r="R152" s="15">
        <f>IFERROR(Tabla2[[#This Row],[Vendedor sin tapabocas ]]/Tabla2[[#This Row],[Total vendedor]],0)</f>
        <v>6.0606060606060608E-2</v>
      </c>
      <c r="S152" s="31">
        <f>WEEKNUM(Tabla2[[#This Row],[Fecha de recolección2]])</f>
        <v>17</v>
      </c>
    </row>
    <row r="153" spans="1:19" x14ac:dyDescent="0.25">
      <c r="A153" s="11">
        <f t="shared" si="4"/>
        <v>44306</v>
      </c>
      <c r="B153" s="6" t="s">
        <v>111</v>
      </c>
      <c r="C153" s="1" t="s">
        <v>6</v>
      </c>
      <c r="D153" s="1" t="s">
        <v>14</v>
      </c>
      <c r="E153" s="1" t="s">
        <v>116</v>
      </c>
      <c r="F153" s="2" t="s">
        <v>11</v>
      </c>
      <c r="G153" s="2">
        <v>207</v>
      </c>
      <c r="H153" s="2">
        <v>30</v>
      </c>
      <c r="I153" s="2">
        <v>4</v>
      </c>
      <c r="J153" s="2">
        <v>7</v>
      </c>
      <c r="K153" s="1">
        <v>5</v>
      </c>
      <c r="L153" s="1">
        <v>0</v>
      </c>
      <c r="M153">
        <f t="shared" si="5"/>
        <v>241</v>
      </c>
      <c r="N153">
        <f>Tabla2[[#This Row],[Vendedor tapabocas bien puesto ]]+Tabla2[[#This Row],[Vendedor tapabocas mal puesto ]]+Tabla2[[#This Row],[Vendedor sin tapabocas ]]</f>
        <v>12</v>
      </c>
      <c r="O153" s="15">
        <f>IFERROR(Tabla2[[#This Row],[Tapabocas bien puesto ]]/Tabla2[[#This Row],[Total]],0)</f>
        <v>0.85892116182572609</v>
      </c>
      <c r="P153" s="15">
        <f>IFERROR(Tabla2[[#This Row],[Sin tapabocas]]/Tabla2[[#This Row],[Total]],0)</f>
        <v>1.6597510373443983E-2</v>
      </c>
      <c r="Q153" s="15">
        <f>IFERROR(Tabla2[[#This Row],[Vendedor tapabocas bien puesto ]]/Tabla2[[#This Row],[Total vendedor]],0)</f>
        <v>0.58333333333333337</v>
      </c>
      <c r="R153" s="15">
        <f>IFERROR(Tabla2[[#This Row],[Vendedor sin tapabocas ]]/Tabla2[[#This Row],[Total vendedor]],0)</f>
        <v>0</v>
      </c>
      <c r="S153" s="31">
        <f>WEEKNUM(Tabla2[[#This Row],[Fecha de recolección2]])</f>
        <v>17</v>
      </c>
    </row>
    <row r="154" spans="1:19" x14ac:dyDescent="0.25">
      <c r="A154" s="11">
        <f t="shared" si="4"/>
        <v>44306</v>
      </c>
      <c r="B154" s="6" t="s">
        <v>111</v>
      </c>
      <c r="C154" s="1" t="s">
        <v>6</v>
      </c>
      <c r="D154" s="1" t="s">
        <v>14</v>
      </c>
      <c r="E154" s="1" t="s">
        <v>117</v>
      </c>
      <c r="F154" s="2" t="s">
        <v>10</v>
      </c>
      <c r="G154" s="2">
        <v>136</v>
      </c>
      <c r="H154" s="2">
        <v>20</v>
      </c>
      <c r="I154" s="2">
        <v>1</v>
      </c>
      <c r="J154" s="2">
        <v>7</v>
      </c>
      <c r="K154" s="1">
        <v>3</v>
      </c>
      <c r="L154" s="1">
        <v>0</v>
      </c>
      <c r="M154">
        <f t="shared" si="5"/>
        <v>157</v>
      </c>
      <c r="N154">
        <f>Tabla2[[#This Row],[Vendedor tapabocas bien puesto ]]+Tabla2[[#This Row],[Vendedor tapabocas mal puesto ]]+Tabla2[[#This Row],[Vendedor sin tapabocas ]]</f>
        <v>10</v>
      </c>
      <c r="O154" s="15">
        <f>IFERROR(Tabla2[[#This Row],[Tapabocas bien puesto ]]/Tabla2[[#This Row],[Total]],0)</f>
        <v>0.86624203821656054</v>
      </c>
      <c r="P154" s="15">
        <f>IFERROR(Tabla2[[#This Row],[Sin tapabocas]]/Tabla2[[#This Row],[Total]],0)</f>
        <v>6.369426751592357E-3</v>
      </c>
      <c r="Q154" s="15">
        <f>IFERROR(Tabla2[[#This Row],[Vendedor tapabocas bien puesto ]]/Tabla2[[#This Row],[Total vendedor]],0)</f>
        <v>0.7</v>
      </c>
      <c r="R154" s="15">
        <f>IFERROR(Tabla2[[#This Row],[Vendedor sin tapabocas ]]/Tabla2[[#This Row],[Total vendedor]],0)</f>
        <v>0</v>
      </c>
      <c r="S154" s="31">
        <f>WEEKNUM(Tabla2[[#This Row],[Fecha de recolección2]])</f>
        <v>17</v>
      </c>
    </row>
    <row r="155" spans="1:19" x14ac:dyDescent="0.25">
      <c r="A155" s="11">
        <f t="shared" si="4"/>
        <v>44320</v>
      </c>
      <c r="B155" s="6" t="s">
        <v>118</v>
      </c>
      <c r="C155" s="1" t="s">
        <v>19</v>
      </c>
      <c r="D155" s="1" t="s">
        <v>54</v>
      </c>
      <c r="E155" s="1" t="s">
        <v>55</v>
      </c>
      <c r="F155" s="2" t="s">
        <v>11</v>
      </c>
      <c r="G155" s="2">
        <v>340</v>
      </c>
      <c r="H155" s="2">
        <v>30</v>
      </c>
      <c r="I155" s="2">
        <v>0</v>
      </c>
      <c r="J155" s="2">
        <v>9</v>
      </c>
      <c r="K155" s="1">
        <v>8</v>
      </c>
      <c r="L155" s="1">
        <v>0</v>
      </c>
      <c r="M155">
        <f t="shared" si="5"/>
        <v>370</v>
      </c>
      <c r="N155">
        <f>Tabla2[[#This Row],[Vendedor tapabocas bien puesto ]]+Tabla2[[#This Row],[Vendedor tapabocas mal puesto ]]+Tabla2[[#This Row],[Vendedor sin tapabocas ]]</f>
        <v>17</v>
      </c>
      <c r="O155" s="15">
        <f>IFERROR(Tabla2[[#This Row],[Tapabocas bien puesto ]]/Tabla2[[#This Row],[Total]],0)</f>
        <v>0.91891891891891897</v>
      </c>
      <c r="P155" s="15">
        <f>IFERROR(Tabla2[[#This Row],[Sin tapabocas]]/Tabla2[[#This Row],[Total]],0)</f>
        <v>0</v>
      </c>
      <c r="Q155" s="15">
        <f>IFERROR(Tabla2[[#This Row],[Vendedor tapabocas bien puesto ]]/Tabla2[[#This Row],[Total vendedor]],0)</f>
        <v>0.52941176470588236</v>
      </c>
      <c r="R155" s="15">
        <f>IFERROR(Tabla2[[#This Row],[Vendedor sin tapabocas ]]/Tabla2[[#This Row],[Total vendedor]],0)</f>
        <v>0</v>
      </c>
      <c r="S155" s="31">
        <f>WEEKNUM(Tabla2[[#This Row],[Fecha de recolección2]])</f>
        <v>19</v>
      </c>
    </row>
    <row r="156" spans="1:19" x14ac:dyDescent="0.25">
      <c r="A156" s="11">
        <f t="shared" si="4"/>
        <v>44320</v>
      </c>
      <c r="B156" s="6" t="s">
        <v>118</v>
      </c>
      <c r="C156" s="1" t="s">
        <v>19</v>
      </c>
      <c r="D156" s="1" t="s">
        <v>54</v>
      </c>
      <c r="E156" s="1" t="s">
        <v>56</v>
      </c>
      <c r="F156" s="2" t="s">
        <v>9</v>
      </c>
      <c r="G156" s="2">
        <v>300</v>
      </c>
      <c r="H156" s="2">
        <v>58</v>
      </c>
      <c r="I156" s="2">
        <v>1</v>
      </c>
      <c r="J156" s="2">
        <v>6</v>
      </c>
      <c r="K156" s="1">
        <v>6</v>
      </c>
      <c r="L156" s="1">
        <v>0</v>
      </c>
      <c r="M156">
        <f t="shared" si="5"/>
        <v>359</v>
      </c>
      <c r="N156">
        <f>Tabla2[[#This Row],[Vendedor tapabocas bien puesto ]]+Tabla2[[#This Row],[Vendedor tapabocas mal puesto ]]+Tabla2[[#This Row],[Vendedor sin tapabocas ]]</f>
        <v>12</v>
      </c>
      <c r="O156" s="15">
        <f>IFERROR(Tabla2[[#This Row],[Tapabocas bien puesto ]]/Tabla2[[#This Row],[Total]],0)</f>
        <v>0.83565459610027859</v>
      </c>
      <c r="P156" s="15">
        <f>IFERROR(Tabla2[[#This Row],[Sin tapabocas]]/Tabla2[[#This Row],[Total]],0)</f>
        <v>2.7855153203342618E-3</v>
      </c>
      <c r="Q156" s="15">
        <f>IFERROR(Tabla2[[#This Row],[Vendedor tapabocas bien puesto ]]/Tabla2[[#This Row],[Total vendedor]],0)</f>
        <v>0.5</v>
      </c>
      <c r="R156" s="15">
        <f>IFERROR(Tabla2[[#This Row],[Vendedor sin tapabocas ]]/Tabla2[[#This Row],[Total vendedor]],0)</f>
        <v>0</v>
      </c>
      <c r="S156" s="31">
        <f>WEEKNUM(Tabla2[[#This Row],[Fecha de recolección2]])</f>
        <v>19</v>
      </c>
    </row>
    <row r="157" spans="1:19" x14ac:dyDescent="0.25">
      <c r="A157" s="11">
        <f t="shared" si="4"/>
        <v>44320</v>
      </c>
      <c r="B157" s="6" t="s">
        <v>118</v>
      </c>
      <c r="C157" s="1" t="s">
        <v>19</v>
      </c>
      <c r="D157" s="1" t="s">
        <v>54</v>
      </c>
      <c r="E157" s="1" t="s">
        <v>56</v>
      </c>
      <c r="F157" s="2" t="s">
        <v>10</v>
      </c>
      <c r="G157" s="2">
        <v>290</v>
      </c>
      <c r="H157" s="2">
        <v>35</v>
      </c>
      <c r="I157" s="2">
        <v>4</v>
      </c>
      <c r="J157" s="2">
        <v>4</v>
      </c>
      <c r="K157" s="1">
        <v>7</v>
      </c>
      <c r="L157" s="1">
        <v>0</v>
      </c>
      <c r="M157">
        <f t="shared" si="5"/>
        <v>329</v>
      </c>
      <c r="N157">
        <f>Tabla2[[#This Row],[Vendedor tapabocas bien puesto ]]+Tabla2[[#This Row],[Vendedor tapabocas mal puesto ]]+Tabla2[[#This Row],[Vendedor sin tapabocas ]]</f>
        <v>11</v>
      </c>
      <c r="O157" s="15">
        <f>IFERROR(Tabla2[[#This Row],[Tapabocas bien puesto ]]/Tabla2[[#This Row],[Total]],0)</f>
        <v>0.8814589665653495</v>
      </c>
      <c r="P157" s="15">
        <f>IFERROR(Tabla2[[#This Row],[Sin tapabocas]]/Tabla2[[#This Row],[Total]],0)</f>
        <v>1.2158054711246201E-2</v>
      </c>
      <c r="Q157" s="15">
        <f>IFERROR(Tabla2[[#This Row],[Vendedor tapabocas bien puesto ]]/Tabla2[[#This Row],[Total vendedor]],0)</f>
        <v>0.36363636363636365</v>
      </c>
      <c r="R157" s="15">
        <f>IFERROR(Tabla2[[#This Row],[Vendedor sin tapabocas ]]/Tabla2[[#This Row],[Total vendedor]],0)</f>
        <v>0</v>
      </c>
      <c r="S157" s="31">
        <f>WEEKNUM(Tabla2[[#This Row],[Fecha de recolección2]])</f>
        <v>19</v>
      </c>
    </row>
    <row r="158" spans="1:19" x14ac:dyDescent="0.25">
      <c r="A158" s="11">
        <f t="shared" si="4"/>
        <v>44320</v>
      </c>
      <c r="B158" s="6" t="s">
        <v>118</v>
      </c>
      <c r="C158" s="1" t="s">
        <v>19</v>
      </c>
      <c r="D158" s="1" t="s">
        <v>57</v>
      </c>
      <c r="E158" s="1" t="s">
        <v>58</v>
      </c>
      <c r="F158" s="2" t="s">
        <v>9</v>
      </c>
      <c r="G158" s="2">
        <v>350</v>
      </c>
      <c r="H158" s="2">
        <v>23</v>
      </c>
      <c r="I158" s="2">
        <v>1</v>
      </c>
      <c r="J158" s="2">
        <v>6</v>
      </c>
      <c r="K158" s="1">
        <v>3</v>
      </c>
      <c r="L158" s="1">
        <v>0</v>
      </c>
      <c r="M158">
        <f t="shared" si="5"/>
        <v>374</v>
      </c>
      <c r="N158">
        <f>Tabla2[[#This Row],[Vendedor tapabocas bien puesto ]]+Tabla2[[#This Row],[Vendedor tapabocas mal puesto ]]+Tabla2[[#This Row],[Vendedor sin tapabocas ]]</f>
        <v>9</v>
      </c>
      <c r="O158" s="15">
        <f>IFERROR(Tabla2[[#This Row],[Tapabocas bien puesto ]]/Tabla2[[#This Row],[Total]],0)</f>
        <v>0.93582887700534756</v>
      </c>
      <c r="P158" s="15">
        <f>IFERROR(Tabla2[[#This Row],[Sin tapabocas]]/Tabla2[[#This Row],[Total]],0)</f>
        <v>2.6737967914438501E-3</v>
      </c>
      <c r="Q158" s="15">
        <f>IFERROR(Tabla2[[#This Row],[Vendedor tapabocas bien puesto ]]/Tabla2[[#This Row],[Total vendedor]],0)</f>
        <v>0.66666666666666663</v>
      </c>
      <c r="R158" s="15">
        <f>IFERROR(Tabla2[[#This Row],[Vendedor sin tapabocas ]]/Tabla2[[#This Row],[Total vendedor]],0)</f>
        <v>0</v>
      </c>
      <c r="S158" s="31">
        <f>WEEKNUM(Tabla2[[#This Row],[Fecha de recolección2]])</f>
        <v>19</v>
      </c>
    </row>
    <row r="159" spans="1:19" x14ac:dyDescent="0.25">
      <c r="A159" s="11">
        <f t="shared" si="4"/>
        <v>44320</v>
      </c>
      <c r="B159" s="6" t="s">
        <v>118</v>
      </c>
      <c r="C159" s="1" t="s">
        <v>19</v>
      </c>
      <c r="D159" s="1" t="s">
        <v>57</v>
      </c>
      <c r="E159" s="1" t="s">
        <v>59</v>
      </c>
      <c r="F159" s="2" t="s">
        <v>11</v>
      </c>
      <c r="G159" s="2">
        <v>390</v>
      </c>
      <c r="H159" s="2">
        <v>43</v>
      </c>
      <c r="I159" s="2">
        <v>0</v>
      </c>
      <c r="J159" s="2">
        <v>19</v>
      </c>
      <c r="K159" s="1">
        <v>17</v>
      </c>
      <c r="L159" s="1">
        <v>0</v>
      </c>
      <c r="M159">
        <f t="shared" si="5"/>
        <v>433</v>
      </c>
      <c r="N159">
        <f>Tabla2[[#This Row],[Vendedor tapabocas bien puesto ]]+Tabla2[[#This Row],[Vendedor tapabocas mal puesto ]]+Tabla2[[#This Row],[Vendedor sin tapabocas ]]</f>
        <v>36</v>
      </c>
      <c r="O159" s="15">
        <f>IFERROR(Tabla2[[#This Row],[Tapabocas bien puesto ]]/Tabla2[[#This Row],[Total]],0)</f>
        <v>0.90069284064665123</v>
      </c>
      <c r="P159" s="15">
        <f>IFERROR(Tabla2[[#This Row],[Sin tapabocas]]/Tabla2[[#This Row],[Total]],0)</f>
        <v>0</v>
      </c>
      <c r="Q159" s="15">
        <f>IFERROR(Tabla2[[#This Row],[Vendedor tapabocas bien puesto ]]/Tabla2[[#This Row],[Total vendedor]],0)</f>
        <v>0.52777777777777779</v>
      </c>
      <c r="R159" s="15">
        <f>IFERROR(Tabla2[[#This Row],[Vendedor sin tapabocas ]]/Tabla2[[#This Row],[Total vendedor]],0)</f>
        <v>0</v>
      </c>
      <c r="S159" s="31">
        <f>WEEKNUM(Tabla2[[#This Row],[Fecha de recolección2]])</f>
        <v>19</v>
      </c>
    </row>
    <row r="160" spans="1:19" x14ac:dyDescent="0.25">
      <c r="A160" s="11">
        <f t="shared" si="4"/>
        <v>44320</v>
      </c>
      <c r="B160" s="6" t="s">
        <v>118</v>
      </c>
      <c r="C160" s="1" t="s">
        <v>19</v>
      </c>
      <c r="D160" s="1" t="s">
        <v>57</v>
      </c>
      <c r="E160" s="1" t="s">
        <v>119</v>
      </c>
      <c r="F160" s="2" t="s">
        <v>10</v>
      </c>
      <c r="G160" s="2">
        <v>250</v>
      </c>
      <c r="H160" s="2">
        <v>17</v>
      </c>
      <c r="I160" s="2">
        <v>1</v>
      </c>
      <c r="J160" s="2">
        <v>6</v>
      </c>
      <c r="K160" s="1">
        <v>7</v>
      </c>
      <c r="L160" s="1">
        <v>0</v>
      </c>
      <c r="M160">
        <f t="shared" si="5"/>
        <v>268</v>
      </c>
      <c r="N160">
        <f>Tabla2[[#This Row],[Vendedor tapabocas bien puesto ]]+Tabla2[[#This Row],[Vendedor tapabocas mal puesto ]]+Tabla2[[#This Row],[Vendedor sin tapabocas ]]</f>
        <v>13</v>
      </c>
      <c r="O160" s="15">
        <f>IFERROR(Tabla2[[#This Row],[Tapabocas bien puesto ]]/Tabla2[[#This Row],[Total]],0)</f>
        <v>0.93283582089552242</v>
      </c>
      <c r="P160" s="15">
        <f>IFERROR(Tabla2[[#This Row],[Sin tapabocas]]/Tabla2[[#This Row],[Total]],0)</f>
        <v>3.7313432835820895E-3</v>
      </c>
      <c r="Q160" s="15">
        <f>IFERROR(Tabla2[[#This Row],[Vendedor tapabocas bien puesto ]]/Tabla2[[#This Row],[Total vendedor]],0)</f>
        <v>0.46153846153846156</v>
      </c>
      <c r="R160" s="15">
        <f>IFERROR(Tabla2[[#This Row],[Vendedor sin tapabocas ]]/Tabla2[[#This Row],[Total vendedor]],0)</f>
        <v>0</v>
      </c>
      <c r="S160" s="31">
        <f>WEEKNUM(Tabla2[[#This Row],[Fecha de recolección2]])</f>
        <v>19</v>
      </c>
    </row>
    <row r="161" spans="1:19" x14ac:dyDescent="0.25">
      <c r="A161" s="11">
        <f t="shared" si="4"/>
        <v>44320</v>
      </c>
      <c r="B161" s="6" t="s">
        <v>118</v>
      </c>
      <c r="C161" s="1" t="s">
        <v>19</v>
      </c>
      <c r="D161" s="1" t="s">
        <v>22</v>
      </c>
      <c r="E161" s="1" t="s">
        <v>24</v>
      </c>
      <c r="F161" s="2" t="s">
        <v>9</v>
      </c>
      <c r="G161" s="2">
        <v>300</v>
      </c>
      <c r="H161" s="2">
        <v>55</v>
      </c>
      <c r="I161" s="2">
        <v>3</v>
      </c>
      <c r="J161" s="2">
        <v>9</v>
      </c>
      <c r="K161" s="1">
        <v>21</v>
      </c>
      <c r="L161" s="1">
        <v>0</v>
      </c>
      <c r="M161">
        <f t="shared" si="5"/>
        <v>358</v>
      </c>
      <c r="N161">
        <f>Tabla2[[#This Row],[Vendedor tapabocas bien puesto ]]+Tabla2[[#This Row],[Vendedor tapabocas mal puesto ]]+Tabla2[[#This Row],[Vendedor sin tapabocas ]]</f>
        <v>30</v>
      </c>
      <c r="O161" s="15">
        <f>IFERROR(Tabla2[[#This Row],[Tapabocas bien puesto ]]/Tabla2[[#This Row],[Total]],0)</f>
        <v>0.83798882681564246</v>
      </c>
      <c r="P161" s="15">
        <f>IFERROR(Tabla2[[#This Row],[Sin tapabocas]]/Tabla2[[#This Row],[Total]],0)</f>
        <v>8.3798882681564244E-3</v>
      </c>
      <c r="Q161" s="15">
        <f>IFERROR(Tabla2[[#This Row],[Vendedor tapabocas bien puesto ]]/Tabla2[[#This Row],[Total vendedor]],0)</f>
        <v>0.3</v>
      </c>
      <c r="R161" s="15">
        <f>IFERROR(Tabla2[[#This Row],[Vendedor sin tapabocas ]]/Tabla2[[#This Row],[Total vendedor]],0)</f>
        <v>0</v>
      </c>
      <c r="S161" s="31">
        <f>WEEKNUM(Tabla2[[#This Row],[Fecha de recolección2]])</f>
        <v>19</v>
      </c>
    </row>
    <row r="162" spans="1:19" x14ac:dyDescent="0.25">
      <c r="A162" s="11">
        <f t="shared" si="4"/>
        <v>44320</v>
      </c>
      <c r="B162" s="6" t="s">
        <v>118</v>
      </c>
      <c r="C162" s="1" t="s">
        <v>19</v>
      </c>
      <c r="D162" s="1" t="s">
        <v>22</v>
      </c>
      <c r="E162" s="1" t="s">
        <v>23</v>
      </c>
      <c r="F162" s="2" t="s">
        <v>11</v>
      </c>
      <c r="G162" s="2">
        <v>250</v>
      </c>
      <c r="H162" s="2">
        <v>22</v>
      </c>
      <c r="I162" s="2">
        <v>2</v>
      </c>
      <c r="J162" s="2">
        <v>8</v>
      </c>
      <c r="K162" s="1">
        <v>9</v>
      </c>
      <c r="L162" s="1">
        <v>0</v>
      </c>
      <c r="M162">
        <f t="shared" si="5"/>
        <v>274</v>
      </c>
      <c r="N162">
        <f>Tabla2[[#This Row],[Vendedor tapabocas bien puesto ]]+Tabla2[[#This Row],[Vendedor tapabocas mal puesto ]]+Tabla2[[#This Row],[Vendedor sin tapabocas ]]</f>
        <v>17</v>
      </c>
      <c r="O162" s="15">
        <f>IFERROR(Tabla2[[#This Row],[Tapabocas bien puesto ]]/Tabla2[[#This Row],[Total]],0)</f>
        <v>0.91240875912408759</v>
      </c>
      <c r="P162" s="15">
        <f>IFERROR(Tabla2[[#This Row],[Sin tapabocas]]/Tabla2[[#This Row],[Total]],0)</f>
        <v>7.2992700729927005E-3</v>
      </c>
      <c r="Q162" s="15">
        <f>IFERROR(Tabla2[[#This Row],[Vendedor tapabocas bien puesto ]]/Tabla2[[#This Row],[Total vendedor]],0)</f>
        <v>0.47058823529411764</v>
      </c>
      <c r="R162" s="15">
        <f>IFERROR(Tabla2[[#This Row],[Vendedor sin tapabocas ]]/Tabla2[[#This Row],[Total vendedor]],0)</f>
        <v>0</v>
      </c>
      <c r="S162" s="31">
        <f>WEEKNUM(Tabla2[[#This Row],[Fecha de recolección2]])</f>
        <v>19</v>
      </c>
    </row>
    <row r="163" spans="1:19" x14ac:dyDescent="0.25">
      <c r="A163" s="11">
        <f t="shared" si="4"/>
        <v>44320</v>
      </c>
      <c r="B163" s="6" t="s">
        <v>118</v>
      </c>
      <c r="C163" s="1" t="s">
        <v>19</v>
      </c>
      <c r="D163" s="1" t="s">
        <v>22</v>
      </c>
      <c r="E163" s="1" t="s">
        <v>71</v>
      </c>
      <c r="F163" s="2" t="s">
        <v>10</v>
      </c>
      <c r="G163" s="2">
        <v>310</v>
      </c>
      <c r="H163" s="2">
        <v>26</v>
      </c>
      <c r="I163" s="2">
        <v>2</v>
      </c>
      <c r="J163" s="2">
        <v>4</v>
      </c>
      <c r="K163" s="1">
        <v>6</v>
      </c>
      <c r="L163" s="1">
        <v>0</v>
      </c>
      <c r="M163">
        <f t="shared" si="5"/>
        <v>338</v>
      </c>
      <c r="N163">
        <f>Tabla2[[#This Row],[Vendedor tapabocas bien puesto ]]+Tabla2[[#This Row],[Vendedor tapabocas mal puesto ]]+Tabla2[[#This Row],[Vendedor sin tapabocas ]]</f>
        <v>10</v>
      </c>
      <c r="O163" s="15">
        <f>IFERROR(Tabla2[[#This Row],[Tapabocas bien puesto ]]/Tabla2[[#This Row],[Total]],0)</f>
        <v>0.91715976331360949</v>
      </c>
      <c r="P163" s="15">
        <f>IFERROR(Tabla2[[#This Row],[Sin tapabocas]]/Tabla2[[#This Row],[Total]],0)</f>
        <v>5.9171597633136093E-3</v>
      </c>
      <c r="Q163" s="15">
        <f>IFERROR(Tabla2[[#This Row],[Vendedor tapabocas bien puesto ]]/Tabla2[[#This Row],[Total vendedor]],0)</f>
        <v>0.4</v>
      </c>
      <c r="R163" s="15">
        <f>IFERROR(Tabla2[[#This Row],[Vendedor sin tapabocas ]]/Tabla2[[#This Row],[Total vendedor]],0)</f>
        <v>0</v>
      </c>
      <c r="S163" s="31">
        <f>WEEKNUM(Tabla2[[#This Row],[Fecha de recolección2]])</f>
        <v>19</v>
      </c>
    </row>
    <row r="164" spans="1:19" x14ac:dyDescent="0.25">
      <c r="A164" s="11">
        <f t="shared" si="4"/>
        <v>44320</v>
      </c>
      <c r="B164" s="6" t="s">
        <v>118</v>
      </c>
      <c r="C164" s="1" t="s">
        <v>19</v>
      </c>
      <c r="D164" s="1" t="s">
        <v>20</v>
      </c>
      <c r="E164" s="1" t="s">
        <v>71</v>
      </c>
      <c r="F164" s="2" t="s">
        <v>10</v>
      </c>
      <c r="G164" s="2">
        <v>250</v>
      </c>
      <c r="H164" s="2">
        <v>25</v>
      </c>
      <c r="I164" s="2">
        <v>1</v>
      </c>
      <c r="J164" s="2">
        <v>2</v>
      </c>
      <c r="K164" s="1">
        <v>4</v>
      </c>
      <c r="L164" s="1">
        <v>0</v>
      </c>
      <c r="M164">
        <f t="shared" si="5"/>
        <v>276</v>
      </c>
      <c r="N164">
        <f>Tabla2[[#This Row],[Vendedor tapabocas bien puesto ]]+Tabla2[[#This Row],[Vendedor tapabocas mal puesto ]]+Tabla2[[#This Row],[Vendedor sin tapabocas ]]</f>
        <v>6</v>
      </c>
      <c r="O164" s="15">
        <f>IFERROR(Tabla2[[#This Row],[Tapabocas bien puesto ]]/Tabla2[[#This Row],[Total]],0)</f>
        <v>0.90579710144927539</v>
      </c>
      <c r="P164" s="15">
        <f>IFERROR(Tabla2[[#This Row],[Sin tapabocas]]/Tabla2[[#This Row],[Total]],0)</f>
        <v>3.6231884057971015E-3</v>
      </c>
      <c r="Q164" s="15">
        <f>IFERROR(Tabla2[[#This Row],[Vendedor tapabocas bien puesto ]]/Tabla2[[#This Row],[Total vendedor]],0)</f>
        <v>0.33333333333333331</v>
      </c>
      <c r="R164" s="15">
        <f>IFERROR(Tabla2[[#This Row],[Vendedor sin tapabocas ]]/Tabla2[[#This Row],[Total vendedor]],0)</f>
        <v>0</v>
      </c>
      <c r="S164" s="31">
        <f>WEEKNUM(Tabla2[[#This Row],[Fecha de recolección2]])</f>
        <v>19</v>
      </c>
    </row>
    <row r="165" spans="1:19" x14ac:dyDescent="0.25">
      <c r="A165" s="11">
        <f t="shared" si="4"/>
        <v>44320</v>
      </c>
      <c r="B165" s="6" t="s">
        <v>118</v>
      </c>
      <c r="C165" s="1" t="s">
        <v>19</v>
      </c>
      <c r="D165" s="1" t="s">
        <v>20</v>
      </c>
      <c r="E165" s="1" t="s">
        <v>20</v>
      </c>
      <c r="F165" s="2" t="s">
        <v>9</v>
      </c>
      <c r="G165" s="2">
        <v>250</v>
      </c>
      <c r="H165" s="2">
        <v>33</v>
      </c>
      <c r="I165" s="2">
        <v>1</v>
      </c>
      <c r="J165" s="2">
        <v>1</v>
      </c>
      <c r="K165" s="1">
        <v>5</v>
      </c>
      <c r="L165" s="1">
        <v>0</v>
      </c>
      <c r="M165">
        <f t="shared" si="5"/>
        <v>284</v>
      </c>
      <c r="N165">
        <f>Tabla2[[#This Row],[Vendedor tapabocas bien puesto ]]+Tabla2[[#This Row],[Vendedor tapabocas mal puesto ]]+Tabla2[[#This Row],[Vendedor sin tapabocas ]]</f>
        <v>6</v>
      </c>
      <c r="O165" s="15">
        <f>IFERROR(Tabla2[[#This Row],[Tapabocas bien puesto ]]/Tabla2[[#This Row],[Total]],0)</f>
        <v>0.88028169014084512</v>
      </c>
      <c r="P165" s="15">
        <f>IFERROR(Tabla2[[#This Row],[Sin tapabocas]]/Tabla2[[#This Row],[Total]],0)</f>
        <v>3.5211267605633804E-3</v>
      </c>
      <c r="Q165" s="15">
        <f>IFERROR(Tabla2[[#This Row],[Vendedor tapabocas bien puesto ]]/Tabla2[[#This Row],[Total vendedor]],0)</f>
        <v>0.16666666666666666</v>
      </c>
      <c r="R165" s="15">
        <f>IFERROR(Tabla2[[#This Row],[Vendedor sin tapabocas ]]/Tabla2[[#This Row],[Total vendedor]],0)</f>
        <v>0</v>
      </c>
      <c r="S165" s="31">
        <f>WEEKNUM(Tabla2[[#This Row],[Fecha de recolección2]])</f>
        <v>19</v>
      </c>
    </row>
    <row r="166" spans="1:19" x14ac:dyDescent="0.25">
      <c r="A166" s="11">
        <f t="shared" si="4"/>
        <v>44320</v>
      </c>
      <c r="B166" s="6" t="s">
        <v>118</v>
      </c>
      <c r="C166" s="1" t="s">
        <v>19</v>
      </c>
      <c r="D166" s="1" t="s">
        <v>20</v>
      </c>
      <c r="E166" s="1" t="s">
        <v>21</v>
      </c>
      <c r="F166" s="2" t="s">
        <v>11</v>
      </c>
      <c r="G166" s="2">
        <v>450</v>
      </c>
      <c r="H166" s="2">
        <v>29</v>
      </c>
      <c r="I166" s="2">
        <v>0</v>
      </c>
      <c r="J166" s="2">
        <v>4</v>
      </c>
      <c r="K166" s="1">
        <v>6</v>
      </c>
      <c r="L166" s="1">
        <v>0</v>
      </c>
      <c r="M166">
        <f t="shared" si="5"/>
        <v>479</v>
      </c>
      <c r="N166">
        <f>Tabla2[[#This Row],[Vendedor tapabocas bien puesto ]]+Tabla2[[#This Row],[Vendedor tapabocas mal puesto ]]+Tabla2[[#This Row],[Vendedor sin tapabocas ]]</f>
        <v>10</v>
      </c>
      <c r="O166" s="15">
        <f>IFERROR(Tabla2[[#This Row],[Tapabocas bien puesto ]]/Tabla2[[#This Row],[Total]],0)</f>
        <v>0.93945720250521925</v>
      </c>
      <c r="P166" s="15">
        <f>IFERROR(Tabla2[[#This Row],[Sin tapabocas]]/Tabla2[[#This Row],[Total]],0)</f>
        <v>0</v>
      </c>
      <c r="Q166" s="15">
        <f>IFERROR(Tabla2[[#This Row],[Vendedor tapabocas bien puesto ]]/Tabla2[[#This Row],[Total vendedor]],0)</f>
        <v>0.4</v>
      </c>
      <c r="R166" s="15">
        <f>IFERROR(Tabla2[[#This Row],[Vendedor sin tapabocas ]]/Tabla2[[#This Row],[Total vendedor]],0)</f>
        <v>0</v>
      </c>
      <c r="S166" s="31">
        <f>WEEKNUM(Tabla2[[#This Row],[Fecha de recolección2]])</f>
        <v>19</v>
      </c>
    </row>
    <row r="167" spans="1:19" x14ac:dyDescent="0.25">
      <c r="A167" s="11">
        <f t="shared" si="4"/>
        <v>44323</v>
      </c>
      <c r="B167" s="6" t="s">
        <v>120</v>
      </c>
      <c r="C167" s="1" t="s">
        <v>19</v>
      </c>
      <c r="D167" s="1" t="s">
        <v>36</v>
      </c>
      <c r="E167" s="1" t="s">
        <v>38</v>
      </c>
      <c r="F167" s="2" t="s">
        <v>9</v>
      </c>
      <c r="G167" s="2">
        <v>290</v>
      </c>
      <c r="H167" s="2">
        <v>50</v>
      </c>
      <c r="I167" s="2">
        <v>5</v>
      </c>
      <c r="J167" s="2">
        <v>12</v>
      </c>
      <c r="K167" s="1">
        <v>45</v>
      </c>
      <c r="L167" s="1">
        <v>0</v>
      </c>
      <c r="M167">
        <f t="shared" si="5"/>
        <v>345</v>
      </c>
      <c r="N167">
        <f>Tabla2[[#This Row],[Vendedor tapabocas bien puesto ]]+Tabla2[[#This Row],[Vendedor tapabocas mal puesto ]]+Tabla2[[#This Row],[Vendedor sin tapabocas ]]</f>
        <v>57</v>
      </c>
      <c r="O167" s="15">
        <f>IFERROR(Tabla2[[#This Row],[Tapabocas bien puesto ]]/Tabla2[[#This Row],[Total]],0)</f>
        <v>0.84057971014492749</v>
      </c>
      <c r="P167" s="15">
        <f>IFERROR(Tabla2[[#This Row],[Sin tapabocas]]/Tabla2[[#This Row],[Total]],0)</f>
        <v>1.4492753623188406E-2</v>
      </c>
      <c r="Q167" s="15">
        <f>IFERROR(Tabla2[[#This Row],[Vendedor tapabocas bien puesto ]]/Tabla2[[#This Row],[Total vendedor]],0)</f>
        <v>0.21052631578947367</v>
      </c>
      <c r="R167" s="15">
        <f>IFERROR(Tabla2[[#This Row],[Vendedor sin tapabocas ]]/Tabla2[[#This Row],[Total vendedor]],0)</f>
        <v>0</v>
      </c>
      <c r="S167" s="31">
        <f>WEEKNUM(Tabla2[[#This Row],[Fecha de recolección2]])</f>
        <v>19</v>
      </c>
    </row>
    <row r="168" spans="1:19" x14ac:dyDescent="0.25">
      <c r="A168" s="11">
        <f t="shared" si="4"/>
        <v>44323</v>
      </c>
      <c r="B168" s="6" t="s">
        <v>120</v>
      </c>
      <c r="C168" s="1" t="s">
        <v>19</v>
      </c>
      <c r="D168" s="1" t="s">
        <v>36</v>
      </c>
      <c r="E168" s="1" t="s">
        <v>121</v>
      </c>
      <c r="F168" s="2" t="s">
        <v>11</v>
      </c>
      <c r="G168" s="2">
        <v>430</v>
      </c>
      <c r="H168" s="2">
        <v>37</v>
      </c>
      <c r="I168" s="2">
        <v>0</v>
      </c>
      <c r="J168" s="2">
        <v>5</v>
      </c>
      <c r="K168" s="1">
        <v>4</v>
      </c>
      <c r="L168" s="1">
        <v>0</v>
      </c>
      <c r="M168">
        <f t="shared" si="5"/>
        <v>467</v>
      </c>
      <c r="N168">
        <f>Tabla2[[#This Row],[Vendedor tapabocas bien puesto ]]+Tabla2[[#This Row],[Vendedor tapabocas mal puesto ]]+Tabla2[[#This Row],[Vendedor sin tapabocas ]]</f>
        <v>9</v>
      </c>
      <c r="O168" s="15">
        <f>IFERROR(Tabla2[[#This Row],[Tapabocas bien puesto ]]/Tabla2[[#This Row],[Total]],0)</f>
        <v>0.92077087794432544</v>
      </c>
      <c r="P168" s="15">
        <f>IFERROR(Tabla2[[#This Row],[Sin tapabocas]]/Tabla2[[#This Row],[Total]],0)</f>
        <v>0</v>
      </c>
      <c r="Q168" s="15">
        <f>IFERROR(Tabla2[[#This Row],[Vendedor tapabocas bien puesto ]]/Tabla2[[#This Row],[Total vendedor]],0)</f>
        <v>0.55555555555555558</v>
      </c>
      <c r="R168" s="15">
        <f>IFERROR(Tabla2[[#This Row],[Vendedor sin tapabocas ]]/Tabla2[[#This Row],[Total vendedor]],0)</f>
        <v>0</v>
      </c>
      <c r="S168" s="31">
        <f>WEEKNUM(Tabla2[[#This Row],[Fecha de recolección2]])</f>
        <v>19</v>
      </c>
    </row>
    <row r="169" spans="1:19" x14ac:dyDescent="0.25">
      <c r="A169" s="11">
        <f t="shared" si="4"/>
        <v>44323</v>
      </c>
      <c r="B169" s="6" t="s">
        <v>120</v>
      </c>
      <c r="C169" s="1" t="s">
        <v>19</v>
      </c>
      <c r="D169" s="1" t="s">
        <v>32</v>
      </c>
      <c r="E169" s="1" t="s">
        <v>88</v>
      </c>
      <c r="F169" s="2" t="s">
        <v>10</v>
      </c>
      <c r="G169" s="2">
        <v>350</v>
      </c>
      <c r="H169" s="2">
        <v>24</v>
      </c>
      <c r="I169" s="2">
        <v>1</v>
      </c>
      <c r="J169" s="2">
        <v>7</v>
      </c>
      <c r="K169" s="1">
        <v>18</v>
      </c>
      <c r="L169" s="1">
        <v>0</v>
      </c>
      <c r="M169">
        <f t="shared" si="5"/>
        <v>375</v>
      </c>
      <c r="N169">
        <f>Tabla2[[#This Row],[Vendedor tapabocas bien puesto ]]+Tabla2[[#This Row],[Vendedor tapabocas mal puesto ]]+Tabla2[[#This Row],[Vendedor sin tapabocas ]]</f>
        <v>25</v>
      </c>
      <c r="O169" s="15">
        <f>IFERROR(Tabla2[[#This Row],[Tapabocas bien puesto ]]/Tabla2[[#This Row],[Total]],0)</f>
        <v>0.93333333333333335</v>
      </c>
      <c r="P169" s="15">
        <f>IFERROR(Tabla2[[#This Row],[Sin tapabocas]]/Tabla2[[#This Row],[Total]],0)</f>
        <v>2.6666666666666666E-3</v>
      </c>
      <c r="Q169" s="15">
        <f>IFERROR(Tabla2[[#This Row],[Vendedor tapabocas bien puesto ]]/Tabla2[[#This Row],[Total vendedor]],0)</f>
        <v>0.28000000000000003</v>
      </c>
      <c r="R169" s="15">
        <f>IFERROR(Tabla2[[#This Row],[Vendedor sin tapabocas ]]/Tabla2[[#This Row],[Total vendedor]],0)</f>
        <v>0</v>
      </c>
      <c r="S169" s="31">
        <f>WEEKNUM(Tabla2[[#This Row],[Fecha de recolección2]])</f>
        <v>19</v>
      </c>
    </row>
    <row r="170" spans="1:19" x14ac:dyDescent="0.25">
      <c r="A170" s="11">
        <f t="shared" si="4"/>
        <v>44323</v>
      </c>
      <c r="B170" s="6" t="s">
        <v>120</v>
      </c>
      <c r="C170" s="1" t="s">
        <v>19</v>
      </c>
      <c r="D170" s="1" t="s">
        <v>32</v>
      </c>
      <c r="E170" s="1" t="s">
        <v>34</v>
      </c>
      <c r="F170" s="2" t="s">
        <v>11</v>
      </c>
      <c r="G170" s="2">
        <v>450</v>
      </c>
      <c r="H170" s="2">
        <v>39</v>
      </c>
      <c r="I170" s="2">
        <v>2</v>
      </c>
      <c r="J170" s="2">
        <v>5</v>
      </c>
      <c r="K170" s="1">
        <v>11</v>
      </c>
      <c r="L170" s="1">
        <v>0</v>
      </c>
      <c r="M170">
        <f t="shared" si="5"/>
        <v>491</v>
      </c>
      <c r="N170">
        <f>Tabla2[[#This Row],[Vendedor tapabocas bien puesto ]]+Tabla2[[#This Row],[Vendedor tapabocas mal puesto ]]+Tabla2[[#This Row],[Vendedor sin tapabocas ]]</f>
        <v>16</v>
      </c>
      <c r="O170" s="15">
        <f>IFERROR(Tabla2[[#This Row],[Tapabocas bien puesto ]]/Tabla2[[#This Row],[Total]],0)</f>
        <v>0.91649694501018331</v>
      </c>
      <c r="P170" s="15">
        <f>IFERROR(Tabla2[[#This Row],[Sin tapabocas]]/Tabla2[[#This Row],[Total]],0)</f>
        <v>4.0733197556008143E-3</v>
      </c>
      <c r="Q170" s="15">
        <f>IFERROR(Tabla2[[#This Row],[Vendedor tapabocas bien puesto ]]/Tabla2[[#This Row],[Total vendedor]],0)</f>
        <v>0.3125</v>
      </c>
      <c r="R170" s="15">
        <f>IFERROR(Tabla2[[#This Row],[Vendedor sin tapabocas ]]/Tabla2[[#This Row],[Total vendedor]],0)</f>
        <v>0</v>
      </c>
      <c r="S170" s="31">
        <f>WEEKNUM(Tabla2[[#This Row],[Fecha de recolección2]])</f>
        <v>19</v>
      </c>
    </row>
    <row r="171" spans="1:19" x14ac:dyDescent="0.25">
      <c r="A171" s="11">
        <f t="shared" si="4"/>
        <v>44323</v>
      </c>
      <c r="B171" s="6" t="s">
        <v>120</v>
      </c>
      <c r="C171" s="1" t="s">
        <v>19</v>
      </c>
      <c r="D171" s="1" t="s">
        <v>32</v>
      </c>
      <c r="E171" s="1" t="s">
        <v>35</v>
      </c>
      <c r="F171" s="2" t="s">
        <v>9</v>
      </c>
      <c r="G171" s="2">
        <v>260</v>
      </c>
      <c r="H171" s="2">
        <v>52</v>
      </c>
      <c r="I171" s="2">
        <v>4</v>
      </c>
      <c r="J171" s="2">
        <v>8</v>
      </c>
      <c r="K171" s="1">
        <v>23</v>
      </c>
      <c r="L171" s="1">
        <v>0</v>
      </c>
      <c r="M171">
        <f t="shared" si="5"/>
        <v>316</v>
      </c>
      <c r="N171">
        <f>Tabla2[[#This Row],[Vendedor tapabocas bien puesto ]]+Tabla2[[#This Row],[Vendedor tapabocas mal puesto ]]+Tabla2[[#This Row],[Vendedor sin tapabocas ]]</f>
        <v>31</v>
      </c>
      <c r="O171" s="15">
        <f>IFERROR(Tabla2[[#This Row],[Tapabocas bien puesto ]]/Tabla2[[#This Row],[Total]],0)</f>
        <v>0.82278481012658233</v>
      </c>
      <c r="P171" s="15">
        <f>IFERROR(Tabla2[[#This Row],[Sin tapabocas]]/Tabla2[[#This Row],[Total]],0)</f>
        <v>1.2658227848101266E-2</v>
      </c>
      <c r="Q171" s="15">
        <f>IFERROR(Tabla2[[#This Row],[Vendedor tapabocas bien puesto ]]/Tabla2[[#This Row],[Total vendedor]],0)</f>
        <v>0.25806451612903225</v>
      </c>
      <c r="R171" s="15">
        <f>IFERROR(Tabla2[[#This Row],[Vendedor sin tapabocas ]]/Tabla2[[#This Row],[Total vendedor]],0)</f>
        <v>0</v>
      </c>
      <c r="S171" s="31">
        <f>WEEKNUM(Tabla2[[#This Row],[Fecha de recolección2]])</f>
        <v>19</v>
      </c>
    </row>
    <row r="172" spans="1:19" x14ac:dyDescent="0.25">
      <c r="A172" s="11">
        <f t="shared" si="4"/>
        <v>44323</v>
      </c>
      <c r="B172" s="6" t="s">
        <v>120</v>
      </c>
      <c r="C172" s="1" t="s">
        <v>19</v>
      </c>
      <c r="D172" s="1" t="s">
        <v>36</v>
      </c>
      <c r="E172" s="1" t="s">
        <v>38</v>
      </c>
      <c r="F172" s="2" t="s">
        <v>10</v>
      </c>
      <c r="G172" s="2">
        <v>280</v>
      </c>
      <c r="H172" s="2">
        <v>30</v>
      </c>
      <c r="I172" s="2">
        <v>1</v>
      </c>
      <c r="J172" s="2">
        <v>8</v>
      </c>
      <c r="K172" s="1">
        <v>7</v>
      </c>
      <c r="L172" s="1">
        <v>0</v>
      </c>
      <c r="M172">
        <f t="shared" si="5"/>
        <v>311</v>
      </c>
      <c r="N172">
        <f>Tabla2[[#This Row],[Vendedor tapabocas bien puesto ]]+Tabla2[[#This Row],[Vendedor tapabocas mal puesto ]]+Tabla2[[#This Row],[Vendedor sin tapabocas ]]</f>
        <v>15</v>
      </c>
      <c r="O172" s="15">
        <f>IFERROR(Tabla2[[#This Row],[Tapabocas bien puesto ]]/Tabla2[[#This Row],[Total]],0)</f>
        <v>0.90032154340836013</v>
      </c>
      <c r="P172" s="15">
        <f>IFERROR(Tabla2[[#This Row],[Sin tapabocas]]/Tabla2[[#This Row],[Total]],0)</f>
        <v>3.2154340836012861E-3</v>
      </c>
      <c r="Q172" s="15">
        <f>IFERROR(Tabla2[[#This Row],[Vendedor tapabocas bien puesto ]]/Tabla2[[#This Row],[Total vendedor]],0)</f>
        <v>0.53333333333333333</v>
      </c>
      <c r="R172" s="15">
        <f>IFERROR(Tabla2[[#This Row],[Vendedor sin tapabocas ]]/Tabla2[[#This Row],[Total vendedor]],0)</f>
        <v>0</v>
      </c>
      <c r="S172" s="31">
        <f>WEEKNUM(Tabla2[[#This Row],[Fecha de recolección2]])</f>
        <v>19</v>
      </c>
    </row>
    <row r="173" spans="1:19" x14ac:dyDescent="0.25">
      <c r="A173" s="11">
        <f t="shared" si="4"/>
        <v>44323</v>
      </c>
      <c r="B173" s="6" t="s">
        <v>120</v>
      </c>
      <c r="C173" s="1" t="s">
        <v>19</v>
      </c>
      <c r="D173" s="1" t="s">
        <v>30</v>
      </c>
      <c r="E173" s="1" t="s">
        <v>122</v>
      </c>
      <c r="F173" s="2" t="s">
        <v>11</v>
      </c>
      <c r="G173" s="2">
        <v>380</v>
      </c>
      <c r="H173" s="2">
        <v>23</v>
      </c>
      <c r="I173" s="2">
        <v>0</v>
      </c>
      <c r="J173" s="2">
        <v>2</v>
      </c>
      <c r="K173" s="1">
        <v>3</v>
      </c>
      <c r="L173" s="1">
        <v>0</v>
      </c>
      <c r="M173">
        <f t="shared" si="5"/>
        <v>403</v>
      </c>
      <c r="N173">
        <f>Tabla2[[#This Row],[Vendedor tapabocas bien puesto ]]+Tabla2[[#This Row],[Vendedor tapabocas mal puesto ]]+Tabla2[[#This Row],[Vendedor sin tapabocas ]]</f>
        <v>5</v>
      </c>
      <c r="O173" s="15">
        <f>IFERROR(Tabla2[[#This Row],[Tapabocas bien puesto ]]/Tabla2[[#This Row],[Total]],0)</f>
        <v>0.94292803970223327</v>
      </c>
      <c r="P173" s="15">
        <f>IFERROR(Tabla2[[#This Row],[Sin tapabocas]]/Tabla2[[#This Row],[Total]],0)</f>
        <v>0</v>
      </c>
      <c r="Q173" s="15">
        <f>IFERROR(Tabla2[[#This Row],[Vendedor tapabocas bien puesto ]]/Tabla2[[#This Row],[Total vendedor]],0)</f>
        <v>0.4</v>
      </c>
      <c r="R173" s="15">
        <f>IFERROR(Tabla2[[#This Row],[Vendedor sin tapabocas ]]/Tabla2[[#This Row],[Total vendedor]],0)</f>
        <v>0</v>
      </c>
      <c r="S173" s="31">
        <f>WEEKNUM(Tabla2[[#This Row],[Fecha de recolección2]])</f>
        <v>19</v>
      </c>
    </row>
    <row r="174" spans="1:19" x14ac:dyDescent="0.25">
      <c r="A174" s="11">
        <f t="shared" si="4"/>
        <v>44323</v>
      </c>
      <c r="B174" s="6" t="s">
        <v>120</v>
      </c>
      <c r="C174" s="1" t="s">
        <v>19</v>
      </c>
      <c r="D174" s="1" t="s">
        <v>30</v>
      </c>
      <c r="E174" s="1" t="s">
        <v>123</v>
      </c>
      <c r="F174" s="2" t="s">
        <v>10</v>
      </c>
      <c r="G174" s="2">
        <v>300</v>
      </c>
      <c r="H174" s="2">
        <v>53</v>
      </c>
      <c r="I174" s="2">
        <v>4</v>
      </c>
      <c r="J174" s="2">
        <v>11</v>
      </c>
      <c r="K174" s="1">
        <v>6</v>
      </c>
      <c r="L174" s="1">
        <v>0</v>
      </c>
      <c r="M174">
        <f t="shared" si="5"/>
        <v>357</v>
      </c>
      <c r="N174">
        <f>Tabla2[[#This Row],[Vendedor tapabocas bien puesto ]]+Tabla2[[#This Row],[Vendedor tapabocas mal puesto ]]+Tabla2[[#This Row],[Vendedor sin tapabocas ]]</f>
        <v>17</v>
      </c>
      <c r="O174" s="15">
        <f>IFERROR(Tabla2[[#This Row],[Tapabocas bien puesto ]]/Tabla2[[#This Row],[Total]],0)</f>
        <v>0.84033613445378152</v>
      </c>
      <c r="P174" s="15">
        <f>IFERROR(Tabla2[[#This Row],[Sin tapabocas]]/Tabla2[[#This Row],[Total]],0)</f>
        <v>1.1204481792717087E-2</v>
      </c>
      <c r="Q174" s="15">
        <f>IFERROR(Tabla2[[#This Row],[Vendedor tapabocas bien puesto ]]/Tabla2[[#This Row],[Total vendedor]],0)</f>
        <v>0.6470588235294118</v>
      </c>
      <c r="R174" s="15">
        <f>IFERROR(Tabla2[[#This Row],[Vendedor sin tapabocas ]]/Tabla2[[#This Row],[Total vendedor]],0)</f>
        <v>0</v>
      </c>
      <c r="S174" s="31">
        <f>WEEKNUM(Tabla2[[#This Row],[Fecha de recolección2]])</f>
        <v>19</v>
      </c>
    </row>
    <row r="175" spans="1:19" x14ac:dyDescent="0.25">
      <c r="A175" s="11">
        <f t="shared" si="4"/>
        <v>44323</v>
      </c>
      <c r="B175" s="6" t="s">
        <v>120</v>
      </c>
      <c r="C175" s="1" t="s">
        <v>19</v>
      </c>
      <c r="D175" s="1" t="s">
        <v>30</v>
      </c>
      <c r="E175" s="1" t="s">
        <v>30</v>
      </c>
      <c r="F175" s="2" t="s">
        <v>9</v>
      </c>
      <c r="G175" s="2">
        <v>260</v>
      </c>
      <c r="H175" s="2">
        <v>32</v>
      </c>
      <c r="I175" s="2">
        <v>1</v>
      </c>
      <c r="J175" s="2">
        <v>14</v>
      </c>
      <c r="K175" s="1">
        <v>27</v>
      </c>
      <c r="L175" s="1">
        <v>0</v>
      </c>
      <c r="M175">
        <f t="shared" si="5"/>
        <v>293</v>
      </c>
      <c r="N175">
        <f>Tabla2[[#This Row],[Vendedor tapabocas bien puesto ]]+Tabla2[[#This Row],[Vendedor tapabocas mal puesto ]]+Tabla2[[#This Row],[Vendedor sin tapabocas ]]</f>
        <v>41</v>
      </c>
      <c r="O175" s="15">
        <f>IFERROR(Tabla2[[#This Row],[Tapabocas bien puesto ]]/Tabla2[[#This Row],[Total]],0)</f>
        <v>0.88737201365187712</v>
      </c>
      <c r="P175" s="15">
        <f>IFERROR(Tabla2[[#This Row],[Sin tapabocas]]/Tabla2[[#This Row],[Total]],0)</f>
        <v>3.4129692832764505E-3</v>
      </c>
      <c r="Q175" s="15">
        <f>IFERROR(Tabla2[[#This Row],[Vendedor tapabocas bien puesto ]]/Tabla2[[#This Row],[Total vendedor]],0)</f>
        <v>0.34146341463414637</v>
      </c>
      <c r="R175" s="15">
        <f>IFERROR(Tabla2[[#This Row],[Vendedor sin tapabocas ]]/Tabla2[[#This Row],[Total vendedor]],0)</f>
        <v>0</v>
      </c>
      <c r="S175" s="31">
        <f>WEEKNUM(Tabla2[[#This Row],[Fecha de recolección2]])</f>
        <v>19</v>
      </c>
    </row>
    <row r="176" spans="1:19" x14ac:dyDescent="0.25">
      <c r="A176" s="11">
        <f t="shared" si="4"/>
        <v>44337</v>
      </c>
      <c r="B176" s="6" t="s">
        <v>124</v>
      </c>
      <c r="C176" s="1" t="s">
        <v>19</v>
      </c>
      <c r="D176" s="1" t="s">
        <v>54</v>
      </c>
      <c r="E176" s="1" t="s">
        <v>55</v>
      </c>
      <c r="F176" s="2" t="s">
        <v>11</v>
      </c>
      <c r="G176" s="2">
        <v>350</v>
      </c>
      <c r="H176" s="2">
        <v>50</v>
      </c>
      <c r="I176" s="2">
        <v>1</v>
      </c>
      <c r="J176" s="2">
        <v>5</v>
      </c>
      <c r="K176" s="1">
        <v>9</v>
      </c>
      <c r="L176" s="1">
        <v>0</v>
      </c>
      <c r="M176">
        <f t="shared" si="5"/>
        <v>401</v>
      </c>
      <c r="N176">
        <f>Tabla2[[#This Row],[Vendedor tapabocas bien puesto ]]+Tabla2[[#This Row],[Vendedor tapabocas mal puesto ]]+Tabla2[[#This Row],[Vendedor sin tapabocas ]]</f>
        <v>14</v>
      </c>
      <c r="O176" s="15">
        <f>IFERROR(Tabla2[[#This Row],[Tapabocas bien puesto ]]/Tabla2[[#This Row],[Total]],0)</f>
        <v>0.87281795511221949</v>
      </c>
      <c r="P176" s="15">
        <f>IFERROR(Tabla2[[#This Row],[Sin tapabocas]]/Tabla2[[#This Row],[Total]],0)</f>
        <v>2.4937655860349127E-3</v>
      </c>
      <c r="Q176" s="15">
        <f>IFERROR(Tabla2[[#This Row],[Vendedor tapabocas bien puesto ]]/Tabla2[[#This Row],[Total vendedor]],0)</f>
        <v>0.35714285714285715</v>
      </c>
      <c r="R176" s="15">
        <f>IFERROR(Tabla2[[#This Row],[Vendedor sin tapabocas ]]/Tabla2[[#This Row],[Total vendedor]],0)</f>
        <v>0</v>
      </c>
      <c r="S176" s="31">
        <f>WEEKNUM(Tabla2[[#This Row],[Fecha de recolección2]])</f>
        <v>21</v>
      </c>
    </row>
    <row r="177" spans="1:19" x14ac:dyDescent="0.25">
      <c r="A177" s="11">
        <f t="shared" si="4"/>
        <v>44337</v>
      </c>
      <c r="B177" s="6" t="s">
        <v>124</v>
      </c>
      <c r="C177" s="1" t="s">
        <v>19</v>
      </c>
      <c r="D177" s="1" t="s">
        <v>54</v>
      </c>
      <c r="E177" s="1" t="s">
        <v>56</v>
      </c>
      <c r="F177" s="2" t="s">
        <v>9</v>
      </c>
      <c r="G177" s="2">
        <v>330</v>
      </c>
      <c r="H177" s="2">
        <v>55</v>
      </c>
      <c r="I177" s="2">
        <v>5</v>
      </c>
      <c r="J177" s="2">
        <v>6</v>
      </c>
      <c r="K177" s="1">
        <v>9</v>
      </c>
      <c r="L177" s="1">
        <v>0</v>
      </c>
      <c r="M177">
        <f t="shared" si="5"/>
        <v>390</v>
      </c>
      <c r="N177">
        <f>Tabla2[[#This Row],[Vendedor tapabocas bien puesto ]]+Tabla2[[#This Row],[Vendedor tapabocas mal puesto ]]+Tabla2[[#This Row],[Vendedor sin tapabocas ]]</f>
        <v>15</v>
      </c>
      <c r="O177" s="15">
        <f>IFERROR(Tabla2[[#This Row],[Tapabocas bien puesto ]]/Tabla2[[#This Row],[Total]],0)</f>
        <v>0.84615384615384615</v>
      </c>
      <c r="P177" s="15">
        <f>IFERROR(Tabla2[[#This Row],[Sin tapabocas]]/Tabla2[[#This Row],[Total]],0)</f>
        <v>1.282051282051282E-2</v>
      </c>
      <c r="Q177" s="15">
        <f>IFERROR(Tabla2[[#This Row],[Vendedor tapabocas bien puesto ]]/Tabla2[[#This Row],[Total vendedor]],0)</f>
        <v>0.4</v>
      </c>
      <c r="R177" s="15">
        <f>IFERROR(Tabla2[[#This Row],[Vendedor sin tapabocas ]]/Tabla2[[#This Row],[Total vendedor]],0)</f>
        <v>0</v>
      </c>
      <c r="S177" s="31">
        <f>WEEKNUM(Tabla2[[#This Row],[Fecha de recolección2]])</f>
        <v>21</v>
      </c>
    </row>
    <row r="178" spans="1:19" x14ac:dyDescent="0.25">
      <c r="A178" s="11">
        <f t="shared" si="4"/>
        <v>44337</v>
      </c>
      <c r="B178" s="6" t="s">
        <v>124</v>
      </c>
      <c r="C178" s="1" t="s">
        <v>19</v>
      </c>
      <c r="D178" s="1" t="s">
        <v>54</v>
      </c>
      <c r="E178" s="1" t="s">
        <v>56</v>
      </c>
      <c r="F178" s="2" t="s">
        <v>10</v>
      </c>
      <c r="G178" s="2">
        <v>260</v>
      </c>
      <c r="H178" s="2">
        <v>37</v>
      </c>
      <c r="I178" s="2">
        <v>5</v>
      </c>
      <c r="J178" s="2">
        <v>5</v>
      </c>
      <c r="K178" s="1">
        <v>9</v>
      </c>
      <c r="L178" s="1">
        <v>0</v>
      </c>
      <c r="M178">
        <f t="shared" si="5"/>
        <v>302</v>
      </c>
      <c r="N178">
        <f>Tabla2[[#This Row],[Vendedor tapabocas bien puesto ]]+Tabla2[[#This Row],[Vendedor tapabocas mal puesto ]]+Tabla2[[#This Row],[Vendedor sin tapabocas ]]</f>
        <v>14</v>
      </c>
      <c r="O178" s="15">
        <f>IFERROR(Tabla2[[#This Row],[Tapabocas bien puesto ]]/Tabla2[[#This Row],[Total]],0)</f>
        <v>0.86092715231788075</v>
      </c>
      <c r="P178" s="15">
        <f>IFERROR(Tabla2[[#This Row],[Sin tapabocas]]/Tabla2[[#This Row],[Total]],0)</f>
        <v>1.6556291390728478E-2</v>
      </c>
      <c r="Q178" s="15">
        <f>IFERROR(Tabla2[[#This Row],[Vendedor tapabocas bien puesto ]]/Tabla2[[#This Row],[Total vendedor]],0)</f>
        <v>0.35714285714285715</v>
      </c>
      <c r="R178" s="15">
        <f>IFERROR(Tabla2[[#This Row],[Vendedor sin tapabocas ]]/Tabla2[[#This Row],[Total vendedor]],0)</f>
        <v>0</v>
      </c>
      <c r="S178" s="31">
        <f>WEEKNUM(Tabla2[[#This Row],[Fecha de recolección2]])</f>
        <v>21</v>
      </c>
    </row>
    <row r="179" spans="1:19" x14ac:dyDescent="0.25">
      <c r="A179" s="11">
        <f t="shared" si="4"/>
        <v>44337</v>
      </c>
      <c r="B179" s="6" t="s">
        <v>124</v>
      </c>
      <c r="C179" s="1" t="s">
        <v>19</v>
      </c>
      <c r="D179" s="1" t="s">
        <v>57</v>
      </c>
      <c r="E179" s="1" t="s">
        <v>58</v>
      </c>
      <c r="F179" s="2" t="s">
        <v>9</v>
      </c>
      <c r="G179" s="2">
        <v>230</v>
      </c>
      <c r="H179" s="2">
        <v>14</v>
      </c>
      <c r="I179" s="2">
        <v>0</v>
      </c>
      <c r="J179" s="2">
        <v>6</v>
      </c>
      <c r="K179" s="1">
        <v>4</v>
      </c>
      <c r="L179" s="1">
        <v>0</v>
      </c>
      <c r="M179">
        <f t="shared" si="5"/>
        <v>244</v>
      </c>
      <c r="N179">
        <f>Tabla2[[#This Row],[Vendedor tapabocas bien puesto ]]+Tabla2[[#This Row],[Vendedor tapabocas mal puesto ]]+Tabla2[[#This Row],[Vendedor sin tapabocas ]]</f>
        <v>10</v>
      </c>
      <c r="O179" s="15">
        <f>IFERROR(Tabla2[[#This Row],[Tapabocas bien puesto ]]/Tabla2[[#This Row],[Total]],0)</f>
        <v>0.94262295081967218</v>
      </c>
      <c r="P179" s="15">
        <f>IFERROR(Tabla2[[#This Row],[Sin tapabocas]]/Tabla2[[#This Row],[Total]],0)</f>
        <v>0</v>
      </c>
      <c r="Q179" s="15">
        <f>IFERROR(Tabla2[[#This Row],[Vendedor tapabocas bien puesto ]]/Tabla2[[#This Row],[Total vendedor]],0)</f>
        <v>0.6</v>
      </c>
      <c r="R179" s="15">
        <f>IFERROR(Tabla2[[#This Row],[Vendedor sin tapabocas ]]/Tabla2[[#This Row],[Total vendedor]],0)</f>
        <v>0</v>
      </c>
      <c r="S179" s="31">
        <f>WEEKNUM(Tabla2[[#This Row],[Fecha de recolección2]])</f>
        <v>21</v>
      </c>
    </row>
    <row r="180" spans="1:19" x14ac:dyDescent="0.25">
      <c r="A180" s="11">
        <f t="shared" si="4"/>
        <v>44337</v>
      </c>
      <c r="B180" s="6" t="s">
        <v>124</v>
      </c>
      <c r="C180" s="1" t="s">
        <v>19</v>
      </c>
      <c r="D180" s="1" t="s">
        <v>57</v>
      </c>
      <c r="E180" s="1" t="s">
        <v>59</v>
      </c>
      <c r="F180" s="2" t="s">
        <v>11</v>
      </c>
      <c r="G180" s="2">
        <v>380</v>
      </c>
      <c r="H180" s="2">
        <v>48</v>
      </c>
      <c r="I180" s="2">
        <v>2</v>
      </c>
      <c r="J180" s="2">
        <v>14</v>
      </c>
      <c r="K180" s="1">
        <v>13</v>
      </c>
      <c r="L180" s="1">
        <v>0</v>
      </c>
      <c r="M180">
        <f t="shared" si="5"/>
        <v>430</v>
      </c>
      <c r="N180">
        <f>Tabla2[[#This Row],[Vendedor tapabocas bien puesto ]]+Tabla2[[#This Row],[Vendedor tapabocas mal puesto ]]+Tabla2[[#This Row],[Vendedor sin tapabocas ]]</f>
        <v>27</v>
      </c>
      <c r="O180" s="15">
        <f>IFERROR(Tabla2[[#This Row],[Tapabocas bien puesto ]]/Tabla2[[#This Row],[Total]],0)</f>
        <v>0.88372093023255816</v>
      </c>
      <c r="P180" s="15">
        <f>IFERROR(Tabla2[[#This Row],[Sin tapabocas]]/Tabla2[[#This Row],[Total]],0)</f>
        <v>4.6511627906976744E-3</v>
      </c>
      <c r="Q180" s="15">
        <f>IFERROR(Tabla2[[#This Row],[Vendedor tapabocas bien puesto ]]/Tabla2[[#This Row],[Total vendedor]],0)</f>
        <v>0.51851851851851849</v>
      </c>
      <c r="R180" s="15">
        <f>IFERROR(Tabla2[[#This Row],[Vendedor sin tapabocas ]]/Tabla2[[#This Row],[Total vendedor]],0)</f>
        <v>0</v>
      </c>
      <c r="S180" s="31">
        <f>WEEKNUM(Tabla2[[#This Row],[Fecha de recolección2]])</f>
        <v>21</v>
      </c>
    </row>
    <row r="181" spans="1:19" x14ac:dyDescent="0.25">
      <c r="A181" s="11">
        <f t="shared" si="4"/>
        <v>44337</v>
      </c>
      <c r="B181" s="6" t="s">
        <v>124</v>
      </c>
      <c r="C181" s="1" t="s">
        <v>19</v>
      </c>
      <c r="D181" s="1" t="s">
        <v>57</v>
      </c>
      <c r="E181" s="1" t="s">
        <v>57</v>
      </c>
      <c r="F181" s="2" t="s">
        <v>10</v>
      </c>
      <c r="G181" s="2">
        <v>210</v>
      </c>
      <c r="H181" s="2">
        <v>15</v>
      </c>
      <c r="I181" s="2">
        <v>4</v>
      </c>
      <c r="J181" s="2">
        <v>7</v>
      </c>
      <c r="K181" s="1">
        <v>3</v>
      </c>
      <c r="L181" s="1">
        <v>0</v>
      </c>
      <c r="M181">
        <f t="shared" si="5"/>
        <v>229</v>
      </c>
      <c r="N181">
        <f>Tabla2[[#This Row],[Vendedor tapabocas bien puesto ]]+Tabla2[[#This Row],[Vendedor tapabocas mal puesto ]]+Tabla2[[#This Row],[Vendedor sin tapabocas ]]</f>
        <v>10</v>
      </c>
      <c r="O181" s="15">
        <f>IFERROR(Tabla2[[#This Row],[Tapabocas bien puesto ]]/Tabla2[[#This Row],[Total]],0)</f>
        <v>0.91703056768558955</v>
      </c>
      <c r="P181" s="15">
        <f>IFERROR(Tabla2[[#This Row],[Sin tapabocas]]/Tabla2[[#This Row],[Total]],0)</f>
        <v>1.7467248908296942E-2</v>
      </c>
      <c r="Q181" s="15">
        <f>IFERROR(Tabla2[[#This Row],[Vendedor tapabocas bien puesto ]]/Tabla2[[#This Row],[Total vendedor]],0)</f>
        <v>0.7</v>
      </c>
      <c r="R181" s="15">
        <f>IFERROR(Tabla2[[#This Row],[Vendedor sin tapabocas ]]/Tabla2[[#This Row],[Total vendedor]],0)</f>
        <v>0</v>
      </c>
      <c r="S181" s="31">
        <f>WEEKNUM(Tabla2[[#This Row],[Fecha de recolección2]])</f>
        <v>21</v>
      </c>
    </row>
    <row r="182" spans="1:19" x14ac:dyDescent="0.25">
      <c r="A182" s="11">
        <f t="shared" si="4"/>
        <v>44348</v>
      </c>
      <c r="B182" s="6" t="s">
        <v>125</v>
      </c>
      <c r="C182" s="1" t="s">
        <v>126</v>
      </c>
      <c r="D182" s="1" t="s">
        <v>63</v>
      </c>
      <c r="E182" s="1" t="s">
        <v>127</v>
      </c>
      <c r="F182" s="2" t="s">
        <v>9</v>
      </c>
      <c r="G182" s="2">
        <v>125</v>
      </c>
      <c r="H182" s="2">
        <v>22</v>
      </c>
      <c r="I182" s="2">
        <v>8</v>
      </c>
      <c r="J182" s="2">
        <v>1</v>
      </c>
      <c r="K182" s="1">
        <v>0</v>
      </c>
      <c r="L182" s="1">
        <v>0</v>
      </c>
      <c r="M182">
        <f t="shared" si="5"/>
        <v>155</v>
      </c>
      <c r="N182">
        <f>Tabla2[[#This Row],[Vendedor tapabocas bien puesto ]]+Tabla2[[#This Row],[Vendedor tapabocas mal puesto ]]+Tabla2[[#This Row],[Vendedor sin tapabocas ]]</f>
        <v>1</v>
      </c>
      <c r="O182" s="15">
        <f>IFERROR(Tabla2[[#This Row],[Tapabocas bien puesto ]]/Tabla2[[#This Row],[Total]],0)</f>
        <v>0.80645161290322576</v>
      </c>
      <c r="P182" s="15">
        <f>IFERROR(Tabla2[[#This Row],[Sin tapabocas]]/Tabla2[[#This Row],[Total]],0)</f>
        <v>5.1612903225806452E-2</v>
      </c>
      <c r="Q182" s="15">
        <f>IFERROR(Tabla2[[#This Row],[Vendedor tapabocas bien puesto ]]/Tabla2[[#This Row],[Total vendedor]],0)</f>
        <v>1</v>
      </c>
      <c r="R182" s="15">
        <f>IFERROR(Tabla2[[#This Row],[Vendedor sin tapabocas ]]/Tabla2[[#This Row],[Total vendedor]],0)</f>
        <v>0</v>
      </c>
      <c r="S182" s="31">
        <f>WEEKNUM(Tabla2[[#This Row],[Fecha de recolección2]])</f>
        <v>23</v>
      </c>
    </row>
    <row r="183" spans="1:19" x14ac:dyDescent="0.25">
      <c r="A183" s="11">
        <f t="shared" si="4"/>
        <v>44348</v>
      </c>
      <c r="B183" s="6" t="s">
        <v>125</v>
      </c>
      <c r="C183" s="1" t="s">
        <v>126</v>
      </c>
      <c r="D183" s="1" t="s">
        <v>63</v>
      </c>
      <c r="E183" s="1"/>
      <c r="F183" s="2" t="s">
        <v>11</v>
      </c>
      <c r="G183" s="2">
        <v>164</v>
      </c>
      <c r="H183" s="2">
        <v>33</v>
      </c>
      <c r="I183" s="2">
        <v>24</v>
      </c>
      <c r="J183" s="2">
        <v>22</v>
      </c>
      <c r="K183" s="1">
        <v>4</v>
      </c>
      <c r="L183" s="1">
        <v>4</v>
      </c>
      <c r="M183">
        <f t="shared" si="5"/>
        <v>221</v>
      </c>
      <c r="N183">
        <f>Tabla2[[#This Row],[Vendedor tapabocas bien puesto ]]+Tabla2[[#This Row],[Vendedor tapabocas mal puesto ]]+Tabla2[[#This Row],[Vendedor sin tapabocas ]]</f>
        <v>30</v>
      </c>
      <c r="O183" s="15">
        <f>IFERROR(Tabla2[[#This Row],[Tapabocas bien puesto ]]/Tabla2[[#This Row],[Total]],0)</f>
        <v>0.74208144796380093</v>
      </c>
      <c r="P183" s="15">
        <f>IFERROR(Tabla2[[#This Row],[Sin tapabocas]]/Tabla2[[#This Row],[Total]],0)</f>
        <v>0.10859728506787331</v>
      </c>
      <c r="Q183" s="15">
        <f>IFERROR(Tabla2[[#This Row],[Vendedor tapabocas bien puesto ]]/Tabla2[[#This Row],[Total vendedor]],0)</f>
        <v>0.73333333333333328</v>
      </c>
      <c r="R183" s="15">
        <f>IFERROR(Tabla2[[#This Row],[Vendedor sin tapabocas ]]/Tabla2[[#This Row],[Total vendedor]],0)</f>
        <v>0.13333333333333333</v>
      </c>
      <c r="S183" s="31">
        <f>WEEKNUM(Tabla2[[#This Row],[Fecha de recolección2]])</f>
        <v>23</v>
      </c>
    </row>
    <row r="184" spans="1:19" x14ac:dyDescent="0.25">
      <c r="A184" s="11">
        <f t="shared" si="4"/>
        <v>44348</v>
      </c>
      <c r="B184" s="6" t="s">
        <v>125</v>
      </c>
      <c r="C184" s="1" t="s">
        <v>19</v>
      </c>
      <c r="D184" s="1" t="s">
        <v>12</v>
      </c>
      <c r="E184" s="1" t="s">
        <v>100</v>
      </c>
      <c r="F184" s="2" t="s">
        <v>10</v>
      </c>
      <c r="G184" s="2">
        <v>185</v>
      </c>
      <c r="H184" s="2">
        <v>35</v>
      </c>
      <c r="I184" s="2">
        <v>10</v>
      </c>
      <c r="J184" s="2">
        <v>23</v>
      </c>
      <c r="K184" s="1">
        <v>46</v>
      </c>
      <c r="L184" s="1">
        <v>4</v>
      </c>
      <c r="M184">
        <f t="shared" si="5"/>
        <v>230</v>
      </c>
      <c r="N184">
        <f>Tabla2[[#This Row],[Vendedor tapabocas bien puesto ]]+Tabla2[[#This Row],[Vendedor tapabocas mal puesto ]]+Tabla2[[#This Row],[Vendedor sin tapabocas ]]</f>
        <v>73</v>
      </c>
      <c r="O184" s="15">
        <f>IFERROR(Tabla2[[#This Row],[Tapabocas bien puesto ]]/Tabla2[[#This Row],[Total]],0)</f>
        <v>0.80434782608695654</v>
      </c>
      <c r="P184" s="15">
        <f>IFERROR(Tabla2[[#This Row],[Sin tapabocas]]/Tabla2[[#This Row],[Total]],0)</f>
        <v>4.3478260869565216E-2</v>
      </c>
      <c r="Q184" s="15">
        <f>IFERROR(Tabla2[[#This Row],[Vendedor tapabocas bien puesto ]]/Tabla2[[#This Row],[Total vendedor]],0)</f>
        <v>0.31506849315068491</v>
      </c>
      <c r="R184" s="15">
        <f>IFERROR(Tabla2[[#This Row],[Vendedor sin tapabocas ]]/Tabla2[[#This Row],[Total vendedor]],0)</f>
        <v>5.4794520547945202E-2</v>
      </c>
      <c r="S184" s="31">
        <f>WEEKNUM(Tabla2[[#This Row],[Fecha de recolección2]])</f>
        <v>23</v>
      </c>
    </row>
    <row r="185" spans="1:19" x14ac:dyDescent="0.25">
      <c r="A185" s="11">
        <f t="shared" si="4"/>
        <v>44348</v>
      </c>
      <c r="B185" s="6" t="s">
        <v>125</v>
      </c>
      <c r="C185" s="1" t="s">
        <v>19</v>
      </c>
      <c r="D185" s="1" t="s">
        <v>12</v>
      </c>
      <c r="E185" s="1" t="s">
        <v>100</v>
      </c>
      <c r="F185" s="2" t="s">
        <v>9</v>
      </c>
      <c r="G185" s="2">
        <v>205</v>
      </c>
      <c r="H185" s="2">
        <v>31</v>
      </c>
      <c r="I185" s="2">
        <v>5</v>
      </c>
      <c r="J185" s="2">
        <v>31</v>
      </c>
      <c r="K185" s="1">
        <v>61</v>
      </c>
      <c r="L185" s="1">
        <v>9</v>
      </c>
      <c r="M185">
        <f t="shared" si="5"/>
        <v>241</v>
      </c>
      <c r="N185">
        <f>Tabla2[[#This Row],[Vendedor tapabocas bien puesto ]]+Tabla2[[#This Row],[Vendedor tapabocas mal puesto ]]+Tabla2[[#This Row],[Vendedor sin tapabocas ]]</f>
        <v>101</v>
      </c>
      <c r="O185" s="15">
        <f>IFERROR(Tabla2[[#This Row],[Tapabocas bien puesto ]]/Tabla2[[#This Row],[Total]],0)</f>
        <v>0.85062240663900412</v>
      </c>
      <c r="P185" s="15">
        <f>IFERROR(Tabla2[[#This Row],[Sin tapabocas]]/Tabla2[[#This Row],[Total]],0)</f>
        <v>2.0746887966804978E-2</v>
      </c>
      <c r="Q185" s="15">
        <f>IFERROR(Tabla2[[#This Row],[Vendedor tapabocas bien puesto ]]/Tabla2[[#This Row],[Total vendedor]],0)</f>
        <v>0.30693069306930693</v>
      </c>
      <c r="R185" s="15">
        <f>IFERROR(Tabla2[[#This Row],[Vendedor sin tapabocas ]]/Tabla2[[#This Row],[Total vendedor]],0)</f>
        <v>8.9108910891089105E-2</v>
      </c>
      <c r="S185" s="31">
        <f>WEEKNUM(Tabla2[[#This Row],[Fecha de recolección2]])</f>
        <v>23</v>
      </c>
    </row>
    <row r="186" spans="1:19" x14ac:dyDescent="0.25">
      <c r="A186" s="11">
        <f t="shared" si="4"/>
        <v>44348</v>
      </c>
      <c r="B186" s="6" t="s">
        <v>125</v>
      </c>
      <c r="C186" s="1" t="s">
        <v>19</v>
      </c>
      <c r="D186" s="1" t="s">
        <v>12</v>
      </c>
      <c r="E186" s="1" t="s">
        <v>100</v>
      </c>
      <c r="F186" s="2" t="s">
        <v>11</v>
      </c>
      <c r="G186" s="2">
        <v>165</v>
      </c>
      <c r="H186" s="2">
        <v>16</v>
      </c>
      <c r="I186" s="2">
        <v>5</v>
      </c>
      <c r="J186" s="2">
        <v>20</v>
      </c>
      <c r="K186" s="1">
        <v>36</v>
      </c>
      <c r="L186" s="1">
        <v>5</v>
      </c>
      <c r="M186">
        <f t="shared" si="5"/>
        <v>186</v>
      </c>
      <c r="N186">
        <f>Tabla2[[#This Row],[Vendedor tapabocas bien puesto ]]+Tabla2[[#This Row],[Vendedor tapabocas mal puesto ]]+Tabla2[[#This Row],[Vendedor sin tapabocas ]]</f>
        <v>61</v>
      </c>
      <c r="O186" s="15">
        <f>IFERROR(Tabla2[[#This Row],[Tapabocas bien puesto ]]/Tabla2[[#This Row],[Total]],0)</f>
        <v>0.88709677419354838</v>
      </c>
      <c r="P186" s="15">
        <f>IFERROR(Tabla2[[#This Row],[Sin tapabocas]]/Tabla2[[#This Row],[Total]],0)</f>
        <v>2.6881720430107527E-2</v>
      </c>
      <c r="Q186" s="15">
        <f>IFERROR(Tabla2[[#This Row],[Vendedor tapabocas bien puesto ]]/Tabla2[[#This Row],[Total vendedor]],0)</f>
        <v>0.32786885245901637</v>
      </c>
      <c r="R186" s="15">
        <f>IFERROR(Tabla2[[#This Row],[Vendedor sin tapabocas ]]/Tabla2[[#This Row],[Total vendedor]],0)</f>
        <v>8.1967213114754092E-2</v>
      </c>
      <c r="S186" s="31">
        <f>WEEKNUM(Tabla2[[#This Row],[Fecha de recolección2]])</f>
        <v>23</v>
      </c>
    </row>
    <row r="187" spans="1:19" x14ac:dyDescent="0.25">
      <c r="A187" s="11">
        <f t="shared" si="4"/>
        <v>44348</v>
      </c>
      <c r="B187" s="6" t="s">
        <v>125</v>
      </c>
      <c r="C187" s="1" t="s">
        <v>128</v>
      </c>
      <c r="D187" s="1" t="s">
        <v>40</v>
      </c>
      <c r="E187" s="1" t="s">
        <v>129</v>
      </c>
      <c r="F187" s="2" t="s">
        <v>10</v>
      </c>
      <c r="G187" s="2">
        <v>135</v>
      </c>
      <c r="H187" s="2">
        <v>21</v>
      </c>
      <c r="I187" s="2">
        <v>0</v>
      </c>
      <c r="J187" s="2">
        <v>8</v>
      </c>
      <c r="K187" s="1">
        <v>7</v>
      </c>
      <c r="L187" s="1">
        <v>0</v>
      </c>
      <c r="M187">
        <f t="shared" si="5"/>
        <v>156</v>
      </c>
      <c r="N187">
        <f>Tabla2[[#This Row],[Vendedor tapabocas bien puesto ]]+Tabla2[[#This Row],[Vendedor tapabocas mal puesto ]]+Tabla2[[#This Row],[Vendedor sin tapabocas ]]</f>
        <v>15</v>
      </c>
      <c r="O187" s="15">
        <f>IFERROR(Tabla2[[#This Row],[Tapabocas bien puesto ]]/Tabla2[[#This Row],[Total]],0)</f>
        <v>0.86538461538461542</v>
      </c>
      <c r="P187" s="15">
        <f>IFERROR(Tabla2[[#This Row],[Sin tapabocas]]/Tabla2[[#This Row],[Total]],0)</f>
        <v>0</v>
      </c>
      <c r="Q187" s="15">
        <f>IFERROR(Tabla2[[#This Row],[Vendedor tapabocas bien puesto ]]/Tabla2[[#This Row],[Total vendedor]],0)</f>
        <v>0.53333333333333333</v>
      </c>
      <c r="R187" s="15">
        <f>IFERROR(Tabla2[[#This Row],[Vendedor sin tapabocas ]]/Tabla2[[#This Row],[Total vendedor]],0)</f>
        <v>0</v>
      </c>
      <c r="S187" s="31">
        <f>WEEKNUM(Tabla2[[#This Row],[Fecha de recolección2]])</f>
        <v>23</v>
      </c>
    </row>
    <row r="188" spans="1:19" x14ac:dyDescent="0.25">
      <c r="A188" s="11">
        <f t="shared" si="4"/>
        <v>44348</v>
      </c>
      <c r="B188" s="6" t="s">
        <v>125</v>
      </c>
      <c r="C188" s="1" t="s">
        <v>130</v>
      </c>
      <c r="D188" s="1" t="s">
        <v>40</v>
      </c>
      <c r="E188" s="1" t="s">
        <v>129</v>
      </c>
      <c r="F188" s="2" t="s">
        <v>10</v>
      </c>
      <c r="G188" s="2">
        <v>138</v>
      </c>
      <c r="H188" s="2">
        <v>27</v>
      </c>
      <c r="I188" s="2">
        <v>3</v>
      </c>
      <c r="J188" s="2">
        <v>4</v>
      </c>
      <c r="K188" s="1">
        <v>0</v>
      </c>
      <c r="L188" s="1">
        <v>0</v>
      </c>
      <c r="M188">
        <f t="shared" si="5"/>
        <v>168</v>
      </c>
      <c r="N188">
        <f>Tabla2[[#This Row],[Vendedor tapabocas bien puesto ]]+Tabla2[[#This Row],[Vendedor tapabocas mal puesto ]]+Tabla2[[#This Row],[Vendedor sin tapabocas ]]</f>
        <v>4</v>
      </c>
      <c r="O188" s="15">
        <f>IFERROR(Tabla2[[#This Row],[Tapabocas bien puesto ]]/Tabla2[[#This Row],[Total]],0)</f>
        <v>0.8214285714285714</v>
      </c>
      <c r="P188" s="15">
        <f>IFERROR(Tabla2[[#This Row],[Sin tapabocas]]/Tabla2[[#This Row],[Total]],0)</f>
        <v>1.7857142857142856E-2</v>
      </c>
      <c r="Q188" s="15">
        <f>IFERROR(Tabla2[[#This Row],[Vendedor tapabocas bien puesto ]]/Tabla2[[#This Row],[Total vendedor]],0)</f>
        <v>1</v>
      </c>
      <c r="R188" s="15">
        <f>IFERROR(Tabla2[[#This Row],[Vendedor sin tapabocas ]]/Tabla2[[#This Row],[Total vendedor]],0)</f>
        <v>0</v>
      </c>
      <c r="S188" s="31">
        <f>WEEKNUM(Tabla2[[#This Row],[Fecha de recolección2]])</f>
        <v>23</v>
      </c>
    </row>
    <row r="189" spans="1:19" x14ac:dyDescent="0.25">
      <c r="A189" s="11">
        <f t="shared" si="4"/>
        <v>44348</v>
      </c>
      <c r="B189" s="6" t="s">
        <v>125</v>
      </c>
      <c r="C189" s="1" t="s">
        <v>131</v>
      </c>
      <c r="D189" s="1" t="s">
        <v>26</v>
      </c>
      <c r="E189" s="1" t="s">
        <v>28</v>
      </c>
      <c r="F189" s="2" t="s">
        <v>9</v>
      </c>
      <c r="G189" s="2">
        <v>59</v>
      </c>
      <c r="H189" s="2">
        <v>16</v>
      </c>
      <c r="I189" s="2">
        <v>3</v>
      </c>
      <c r="J189" s="2">
        <v>0</v>
      </c>
      <c r="K189" s="1">
        <v>1</v>
      </c>
      <c r="L189" s="1">
        <v>0</v>
      </c>
      <c r="M189">
        <f t="shared" si="5"/>
        <v>78</v>
      </c>
      <c r="N189">
        <f>Tabla2[[#This Row],[Vendedor tapabocas bien puesto ]]+Tabla2[[#This Row],[Vendedor tapabocas mal puesto ]]+Tabla2[[#This Row],[Vendedor sin tapabocas ]]</f>
        <v>1</v>
      </c>
      <c r="O189" s="15">
        <f>IFERROR(Tabla2[[#This Row],[Tapabocas bien puesto ]]/Tabla2[[#This Row],[Total]],0)</f>
        <v>0.75641025641025639</v>
      </c>
      <c r="P189" s="15">
        <f>IFERROR(Tabla2[[#This Row],[Sin tapabocas]]/Tabla2[[#This Row],[Total]],0)</f>
        <v>3.8461538461538464E-2</v>
      </c>
      <c r="Q189" s="15">
        <f>IFERROR(Tabla2[[#This Row],[Vendedor tapabocas bien puesto ]]/Tabla2[[#This Row],[Total vendedor]],0)</f>
        <v>0</v>
      </c>
      <c r="R189" s="15">
        <f>IFERROR(Tabla2[[#This Row],[Vendedor sin tapabocas ]]/Tabla2[[#This Row],[Total vendedor]],0)</f>
        <v>0</v>
      </c>
      <c r="S189" s="31">
        <f>WEEKNUM(Tabla2[[#This Row],[Fecha de recolección2]])</f>
        <v>23</v>
      </c>
    </row>
    <row r="190" spans="1:19" x14ac:dyDescent="0.25">
      <c r="A190" s="11">
        <f t="shared" si="4"/>
        <v>44348</v>
      </c>
      <c r="B190" s="6" t="s">
        <v>125</v>
      </c>
      <c r="C190" s="1" t="s">
        <v>131</v>
      </c>
      <c r="D190" s="1" t="s">
        <v>26</v>
      </c>
      <c r="E190" s="1" t="s">
        <v>132</v>
      </c>
      <c r="F190" s="2" t="s">
        <v>10</v>
      </c>
      <c r="G190" s="2">
        <v>189</v>
      </c>
      <c r="H190" s="2">
        <v>46</v>
      </c>
      <c r="I190" s="2">
        <v>10</v>
      </c>
      <c r="J190" s="2">
        <v>8</v>
      </c>
      <c r="K190" s="1">
        <v>6</v>
      </c>
      <c r="L190" s="1">
        <v>4</v>
      </c>
      <c r="M190">
        <f t="shared" si="5"/>
        <v>245</v>
      </c>
      <c r="N190">
        <f>Tabla2[[#This Row],[Vendedor tapabocas bien puesto ]]+Tabla2[[#This Row],[Vendedor tapabocas mal puesto ]]+Tabla2[[#This Row],[Vendedor sin tapabocas ]]</f>
        <v>18</v>
      </c>
      <c r="O190" s="15">
        <f>IFERROR(Tabla2[[#This Row],[Tapabocas bien puesto ]]/Tabla2[[#This Row],[Total]],0)</f>
        <v>0.77142857142857146</v>
      </c>
      <c r="P190" s="15">
        <f>IFERROR(Tabla2[[#This Row],[Sin tapabocas]]/Tabla2[[#This Row],[Total]],0)</f>
        <v>4.0816326530612242E-2</v>
      </c>
      <c r="Q190" s="15">
        <f>IFERROR(Tabla2[[#This Row],[Vendedor tapabocas bien puesto ]]/Tabla2[[#This Row],[Total vendedor]],0)</f>
        <v>0.44444444444444442</v>
      </c>
      <c r="R190" s="15">
        <f>IFERROR(Tabla2[[#This Row],[Vendedor sin tapabocas ]]/Tabla2[[#This Row],[Total vendedor]],0)</f>
        <v>0.22222222222222221</v>
      </c>
      <c r="S190" s="31">
        <f>WEEKNUM(Tabla2[[#This Row],[Fecha de recolección2]])</f>
        <v>23</v>
      </c>
    </row>
    <row r="191" spans="1:19" x14ac:dyDescent="0.25">
      <c r="A191" s="11">
        <f t="shared" si="4"/>
        <v>44348</v>
      </c>
      <c r="B191" s="6" t="s">
        <v>125</v>
      </c>
      <c r="C191" s="1" t="s">
        <v>130</v>
      </c>
      <c r="D191" s="1" t="s">
        <v>40</v>
      </c>
      <c r="E191" s="1" t="s">
        <v>129</v>
      </c>
      <c r="F191" s="2" t="s">
        <v>10</v>
      </c>
      <c r="G191" s="2">
        <v>119</v>
      </c>
      <c r="H191" s="2">
        <v>26</v>
      </c>
      <c r="I191" s="2">
        <v>0</v>
      </c>
      <c r="J191" s="2">
        <v>15</v>
      </c>
      <c r="K191" s="1">
        <v>25</v>
      </c>
      <c r="L191" s="1">
        <v>0</v>
      </c>
      <c r="M191">
        <f t="shared" si="5"/>
        <v>145</v>
      </c>
      <c r="N191">
        <f>Tabla2[[#This Row],[Vendedor tapabocas bien puesto ]]+Tabla2[[#This Row],[Vendedor tapabocas mal puesto ]]+Tabla2[[#This Row],[Vendedor sin tapabocas ]]</f>
        <v>40</v>
      </c>
      <c r="O191" s="15">
        <f>IFERROR(Tabla2[[#This Row],[Tapabocas bien puesto ]]/Tabla2[[#This Row],[Total]],0)</f>
        <v>0.82068965517241377</v>
      </c>
      <c r="P191" s="15">
        <f>IFERROR(Tabla2[[#This Row],[Sin tapabocas]]/Tabla2[[#This Row],[Total]],0)</f>
        <v>0</v>
      </c>
      <c r="Q191" s="15">
        <f>IFERROR(Tabla2[[#This Row],[Vendedor tapabocas bien puesto ]]/Tabla2[[#This Row],[Total vendedor]],0)</f>
        <v>0.375</v>
      </c>
      <c r="R191" s="15">
        <f>IFERROR(Tabla2[[#This Row],[Vendedor sin tapabocas ]]/Tabla2[[#This Row],[Total vendedor]],0)</f>
        <v>0</v>
      </c>
      <c r="S191" s="31">
        <f>WEEKNUM(Tabla2[[#This Row],[Fecha de recolección2]])</f>
        <v>23</v>
      </c>
    </row>
    <row r="192" spans="1:19" x14ac:dyDescent="0.25">
      <c r="A192" s="11">
        <f t="shared" si="4"/>
        <v>44348</v>
      </c>
      <c r="B192" s="6" t="s">
        <v>125</v>
      </c>
      <c r="C192" s="1" t="s">
        <v>131</v>
      </c>
      <c r="D192" s="1" t="s">
        <v>26</v>
      </c>
      <c r="E192" s="1" t="s">
        <v>133</v>
      </c>
      <c r="F192" s="2" t="s">
        <v>10</v>
      </c>
      <c r="G192" s="2">
        <v>165</v>
      </c>
      <c r="H192" s="2">
        <v>39</v>
      </c>
      <c r="I192" s="2">
        <v>10</v>
      </c>
      <c r="J192" s="2">
        <v>6</v>
      </c>
      <c r="K192" s="1">
        <v>3</v>
      </c>
      <c r="L192" s="1">
        <v>2</v>
      </c>
      <c r="M192">
        <f t="shared" si="5"/>
        <v>214</v>
      </c>
      <c r="N192">
        <f>Tabla2[[#This Row],[Vendedor tapabocas bien puesto ]]+Tabla2[[#This Row],[Vendedor tapabocas mal puesto ]]+Tabla2[[#This Row],[Vendedor sin tapabocas ]]</f>
        <v>11</v>
      </c>
      <c r="O192" s="15">
        <f>IFERROR(Tabla2[[#This Row],[Tapabocas bien puesto ]]/Tabla2[[#This Row],[Total]],0)</f>
        <v>0.7710280373831776</v>
      </c>
      <c r="P192" s="15">
        <f>IFERROR(Tabla2[[#This Row],[Sin tapabocas]]/Tabla2[[#This Row],[Total]],0)</f>
        <v>4.6728971962616821E-2</v>
      </c>
      <c r="Q192" s="15">
        <f>IFERROR(Tabla2[[#This Row],[Vendedor tapabocas bien puesto ]]/Tabla2[[#This Row],[Total vendedor]],0)</f>
        <v>0.54545454545454541</v>
      </c>
      <c r="R192" s="15">
        <f>IFERROR(Tabla2[[#This Row],[Vendedor sin tapabocas ]]/Tabla2[[#This Row],[Total vendedor]],0)</f>
        <v>0.18181818181818182</v>
      </c>
      <c r="S192" s="31">
        <f>WEEKNUM(Tabla2[[#This Row],[Fecha de recolección2]])</f>
        <v>23</v>
      </c>
    </row>
    <row r="193" spans="1:19" x14ac:dyDescent="0.25">
      <c r="A193" s="11">
        <f t="shared" si="4"/>
        <v>44348</v>
      </c>
      <c r="B193" s="6" t="s">
        <v>125</v>
      </c>
      <c r="C193" s="1" t="s">
        <v>126</v>
      </c>
      <c r="D193" s="1" t="s">
        <v>63</v>
      </c>
      <c r="E193" s="1"/>
      <c r="F193" s="2" t="s">
        <v>10</v>
      </c>
      <c r="G193" s="2">
        <v>279</v>
      </c>
      <c r="H193" s="2">
        <v>65</v>
      </c>
      <c r="I193" s="2">
        <v>16</v>
      </c>
      <c r="J193" s="2">
        <v>17</v>
      </c>
      <c r="K193" s="1">
        <v>38</v>
      </c>
      <c r="L193" s="1">
        <v>9</v>
      </c>
      <c r="M193">
        <f t="shared" si="5"/>
        <v>360</v>
      </c>
      <c r="N193">
        <f>Tabla2[[#This Row],[Vendedor tapabocas bien puesto ]]+Tabla2[[#This Row],[Vendedor tapabocas mal puesto ]]+Tabla2[[#This Row],[Vendedor sin tapabocas ]]</f>
        <v>64</v>
      </c>
      <c r="O193" s="15">
        <f>IFERROR(Tabla2[[#This Row],[Tapabocas bien puesto ]]/Tabla2[[#This Row],[Total]],0)</f>
        <v>0.77500000000000002</v>
      </c>
      <c r="P193" s="15">
        <f>IFERROR(Tabla2[[#This Row],[Sin tapabocas]]/Tabla2[[#This Row],[Total]],0)</f>
        <v>4.4444444444444446E-2</v>
      </c>
      <c r="Q193" s="15">
        <f>IFERROR(Tabla2[[#This Row],[Vendedor tapabocas bien puesto ]]/Tabla2[[#This Row],[Total vendedor]],0)</f>
        <v>0.265625</v>
      </c>
      <c r="R193" s="15">
        <f>IFERROR(Tabla2[[#This Row],[Vendedor sin tapabocas ]]/Tabla2[[#This Row],[Total vendedor]],0)</f>
        <v>0.140625</v>
      </c>
      <c r="S193" s="31">
        <f>WEEKNUM(Tabla2[[#This Row],[Fecha de recolección2]])</f>
        <v>23</v>
      </c>
    </row>
    <row r="194" spans="1:19" x14ac:dyDescent="0.25">
      <c r="A194" s="11">
        <f t="shared" si="4"/>
        <v>44350</v>
      </c>
      <c r="B194" s="6" t="s">
        <v>134</v>
      </c>
      <c r="C194" s="1" t="s">
        <v>130</v>
      </c>
      <c r="D194" s="1" t="s">
        <v>57</v>
      </c>
      <c r="E194" s="1" t="s">
        <v>135</v>
      </c>
      <c r="F194" s="2" t="s">
        <v>10</v>
      </c>
      <c r="G194" s="2">
        <v>179</v>
      </c>
      <c r="H194" s="2">
        <v>28</v>
      </c>
      <c r="I194" s="2">
        <v>0</v>
      </c>
      <c r="J194" s="2">
        <v>5</v>
      </c>
      <c r="K194" s="1">
        <v>1</v>
      </c>
      <c r="L194" s="1">
        <v>2</v>
      </c>
      <c r="M194">
        <f t="shared" si="5"/>
        <v>207</v>
      </c>
      <c r="N194">
        <f>Tabla2[[#This Row],[Vendedor tapabocas bien puesto ]]+Tabla2[[#This Row],[Vendedor tapabocas mal puesto ]]+Tabla2[[#This Row],[Vendedor sin tapabocas ]]</f>
        <v>8</v>
      </c>
      <c r="O194" s="15">
        <f>IFERROR(Tabla2[[#This Row],[Tapabocas bien puesto ]]/Tabla2[[#This Row],[Total]],0)</f>
        <v>0.86473429951690817</v>
      </c>
      <c r="P194" s="15">
        <f>IFERROR(Tabla2[[#This Row],[Sin tapabocas]]/Tabla2[[#This Row],[Total]],0)</f>
        <v>0</v>
      </c>
      <c r="Q194" s="15">
        <f>IFERROR(Tabla2[[#This Row],[Vendedor tapabocas bien puesto ]]/Tabla2[[#This Row],[Total vendedor]],0)</f>
        <v>0.625</v>
      </c>
      <c r="R194" s="15">
        <f>IFERROR(Tabla2[[#This Row],[Vendedor sin tapabocas ]]/Tabla2[[#This Row],[Total vendedor]],0)</f>
        <v>0.25</v>
      </c>
      <c r="S194" s="31">
        <f>WEEKNUM(Tabla2[[#This Row],[Fecha de recolección2]])</f>
        <v>23</v>
      </c>
    </row>
    <row r="195" spans="1:19" x14ac:dyDescent="0.25">
      <c r="A195" s="11">
        <f t="shared" ref="A195:A258" si="6">DATE(MID(B195,1,4),MID(B195,6,2),MID(B195,9,11))</f>
        <v>44350</v>
      </c>
      <c r="B195" s="6" t="s">
        <v>134</v>
      </c>
      <c r="C195" s="1" t="s">
        <v>130</v>
      </c>
      <c r="D195" s="1" t="s">
        <v>57</v>
      </c>
      <c r="E195" s="1" t="s">
        <v>135</v>
      </c>
      <c r="F195" s="2" t="s">
        <v>11</v>
      </c>
      <c r="G195" s="2">
        <v>151</v>
      </c>
      <c r="H195" s="2">
        <v>18</v>
      </c>
      <c r="I195" s="2">
        <v>7</v>
      </c>
      <c r="J195" s="2">
        <v>20</v>
      </c>
      <c r="K195" s="1">
        <v>5</v>
      </c>
      <c r="L195" s="1">
        <v>3</v>
      </c>
      <c r="M195">
        <f t="shared" ref="M195:M258" si="7">G195+H195+I195</f>
        <v>176</v>
      </c>
      <c r="N195">
        <f>Tabla2[[#This Row],[Vendedor tapabocas bien puesto ]]+Tabla2[[#This Row],[Vendedor tapabocas mal puesto ]]+Tabla2[[#This Row],[Vendedor sin tapabocas ]]</f>
        <v>28</v>
      </c>
      <c r="O195" s="15">
        <f>IFERROR(Tabla2[[#This Row],[Tapabocas bien puesto ]]/Tabla2[[#This Row],[Total]],0)</f>
        <v>0.85795454545454541</v>
      </c>
      <c r="P195" s="15">
        <f>IFERROR(Tabla2[[#This Row],[Sin tapabocas]]/Tabla2[[#This Row],[Total]],0)</f>
        <v>3.9772727272727272E-2</v>
      </c>
      <c r="Q195" s="15">
        <f>IFERROR(Tabla2[[#This Row],[Vendedor tapabocas bien puesto ]]/Tabla2[[#This Row],[Total vendedor]],0)</f>
        <v>0.7142857142857143</v>
      </c>
      <c r="R195" s="15">
        <f>IFERROR(Tabla2[[#This Row],[Vendedor sin tapabocas ]]/Tabla2[[#This Row],[Total vendedor]],0)</f>
        <v>0.10714285714285714</v>
      </c>
      <c r="S195" s="31">
        <f>WEEKNUM(Tabla2[[#This Row],[Fecha de recolección2]])</f>
        <v>23</v>
      </c>
    </row>
    <row r="196" spans="1:19" x14ac:dyDescent="0.25">
      <c r="A196" s="11">
        <f t="shared" si="6"/>
        <v>44350</v>
      </c>
      <c r="B196" s="6" t="s">
        <v>134</v>
      </c>
      <c r="C196" s="1" t="s">
        <v>130</v>
      </c>
      <c r="D196" s="1" t="s">
        <v>57</v>
      </c>
      <c r="E196" s="1" t="s">
        <v>135</v>
      </c>
      <c r="F196" s="2" t="s">
        <v>10</v>
      </c>
      <c r="G196" s="2">
        <v>78</v>
      </c>
      <c r="H196" s="2">
        <v>18</v>
      </c>
      <c r="I196" s="2">
        <v>5</v>
      </c>
      <c r="J196" s="2">
        <v>2</v>
      </c>
      <c r="K196" s="1">
        <v>1</v>
      </c>
      <c r="L196" s="1">
        <v>0</v>
      </c>
      <c r="M196">
        <f t="shared" si="7"/>
        <v>101</v>
      </c>
      <c r="N196">
        <f>Tabla2[[#This Row],[Vendedor tapabocas bien puesto ]]+Tabla2[[#This Row],[Vendedor tapabocas mal puesto ]]+Tabla2[[#This Row],[Vendedor sin tapabocas ]]</f>
        <v>3</v>
      </c>
      <c r="O196" s="15">
        <f>IFERROR(Tabla2[[#This Row],[Tapabocas bien puesto ]]/Tabla2[[#This Row],[Total]],0)</f>
        <v>0.7722772277227723</v>
      </c>
      <c r="P196" s="15">
        <f>IFERROR(Tabla2[[#This Row],[Sin tapabocas]]/Tabla2[[#This Row],[Total]],0)</f>
        <v>4.9504950495049507E-2</v>
      </c>
      <c r="Q196" s="15">
        <f>IFERROR(Tabla2[[#This Row],[Vendedor tapabocas bien puesto ]]/Tabla2[[#This Row],[Total vendedor]],0)</f>
        <v>0.66666666666666663</v>
      </c>
      <c r="R196" s="15">
        <f>IFERROR(Tabla2[[#This Row],[Vendedor sin tapabocas ]]/Tabla2[[#This Row],[Total vendedor]],0)</f>
        <v>0</v>
      </c>
      <c r="S196" s="31">
        <f>WEEKNUM(Tabla2[[#This Row],[Fecha de recolección2]])</f>
        <v>23</v>
      </c>
    </row>
    <row r="197" spans="1:19" x14ac:dyDescent="0.25">
      <c r="A197" s="11">
        <f t="shared" si="6"/>
        <v>44351</v>
      </c>
      <c r="B197" s="6" t="s">
        <v>136</v>
      </c>
      <c r="C197" s="1" t="s">
        <v>137</v>
      </c>
      <c r="D197" s="1" t="s">
        <v>54</v>
      </c>
      <c r="E197" s="1" t="s">
        <v>138</v>
      </c>
      <c r="F197" s="2" t="s">
        <v>9</v>
      </c>
      <c r="G197" s="2">
        <v>184</v>
      </c>
      <c r="H197" s="2">
        <v>27</v>
      </c>
      <c r="I197" s="2">
        <v>5</v>
      </c>
      <c r="J197" s="2">
        <v>12</v>
      </c>
      <c r="K197" s="1">
        <v>16</v>
      </c>
      <c r="L197" s="1">
        <v>3</v>
      </c>
      <c r="M197">
        <f t="shared" si="7"/>
        <v>216</v>
      </c>
      <c r="N197">
        <f>Tabla2[[#This Row],[Vendedor tapabocas bien puesto ]]+Tabla2[[#This Row],[Vendedor tapabocas mal puesto ]]+Tabla2[[#This Row],[Vendedor sin tapabocas ]]</f>
        <v>31</v>
      </c>
      <c r="O197" s="15">
        <f>IFERROR(Tabla2[[#This Row],[Tapabocas bien puesto ]]/Tabla2[[#This Row],[Total]],0)</f>
        <v>0.85185185185185186</v>
      </c>
      <c r="P197" s="15">
        <f>IFERROR(Tabla2[[#This Row],[Sin tapabocas]]/Tabla2[[#This Row],[Total]],0)</f>
        <v>2.3148148148148147E-2</v>
      </c>
      <c r="Q197" s="15">
        <f>IFERROR(Tabla2[[#This Row],[Vendedor tapabocas bien puesto ]]/Tabla2[[#This Row],[Total vendedor]],0)</f>
        <v>0.38709677419354838</v>
      </c>
      <c r="R197" s="15">
        <f>IFERROR(Tabla2[[#This Row],[Vendedor sin tapabocas ]]/Tabla2[[#This Row],[Total vendedor]],0)</f>
        <v>9.6774193548387094E-2</v>
      </c>
      <c r="S197" s="31">
        <f>WEEKNUM(Tabla2[[#This Row],[Fecha de recolección2]])</f>
        <v>23</v>
      </c>
    </row>
    <row r="198" spans="1:19" x14ac:dyDescent="0.25">
      <c r="A198" s="11">
        <f t="shared" si="6"/>
        <v>44351</v>
      </c>
      <c r="B198" s="6" t="s">
        <v>136</v>
      </c>
      <c r="C198" s="1" t="s">
        <v>137</v>
      </c>
      <c r="D198" s="1" t="s">
        <v>54</v>
      </c>
      <c r="E198" s="1" t="s">
        <v>139</v>
      </c>
      <c r="F198" s="2" t="s">
        <v>10</v>
      </c>
      <c r="G198" s="2">
        <v>249</v>
      </c>
      <c r="H198" s="2">
        <v>76</v>
      </c>
      <c r="I198" s="2">
        <v>7</v>
      </c>
      <c r="J198" s="2">
        <v>7</v>
      </c>
      <c r="K198" s="1">
        <v>21</v>
      </c>
      <c r="L198" s="1">
        <v>0</v>
      </c>
      <c r="M198">
        <f t="shared" si="7"/>
        <v>332</v>
      </c>
      <c r="N198">
        <f>Tabla2[[#This Row],[Vendedor tapabocas bien puesto ]]+Tabla2[[#This Row],[Vendedor tapabocas mal puesto ]]+Tabla2[[#This Row],[Vendedor sin tapabocas ]]</f>
        <v>28</v>
      </c>
      <c r="O198" s="15">
        <f>IFERROR(Tabla2[[#This Row],[Tapabocas bien puesto ]]/Tabla2[[#This Row],[Total]],0)</f>
        <v>0.75</v>
      </c>
      <c r="P198" s="15">
        <f>IFERROR(Tabla2[[#This Row],[Sin tapabocas]]/Tabla2[[#This Row],[Total]],0)</f>
        <v>2.1084337349397589E-2</v>
      </c>
      <c r="Q198" s="15">
        <f>IFERROR(Tabla2[[#This Row],[Vendedor tapabocas bien puesto ]]/Tabla2[[#This Row],[Total vendedor]],0)</f>
        <v>0.25</v>
      </c>
      <c r="R198" s="15">
        <f>IFERROR(Tabla2[[#This Row],[Vendedor sin tapabocas ]]/Tabla2[[#This Row],[Total vendedor]],0)</f>
        <v>0</v>
      </c>
      <c r="S198" s="31">
        <f>WEEKNUM(Tabla2[[#This Row],[Fecha de recolección2]])</f>
        <v>23</v>
      </c>
    </row>
    <row r="199" spans="1:19" x14ac:dyDescent="0.25">
      <c r="A199" s="11">
        <f t="shared" si="6"/>
        <v>44351</v>
      </c>
      <c r="B199" s="6" t="s">
        <v>136</v>
      </c>
      <c r="C199" s="1" t="s">
        <v>137</v>
      </c>
      <c r="D199" s="1" t="s">
        <v>54</v>
      </c>
      <c r="E199" s="1" t="s">
        <v>140</v>
      </c>
      <c r="F199" s="2" t="s">
        <v>10</v>
      </c>
      <c r="G199" s="2">
        <v>229</v>
      </c>
      <c r="H199" s="2">
        <v>72</v>
      </c>
      <c r="I199" s="2">
        <v>14</v>
      </c>
      <c r="J199" s="2">
        <v>7</v>
      </c>
      <c r="K199" s="1">
        <v>21</v>
      </c>
      <c r="L199" s="1">
        <v>0</v>
      </c>
      <c r="M199">
        <f t="shared" si="7"/>
        <v>315</v>
      </c>
      <c r="N199">
        <f>Tabla2[[#This Row],[Vendedor tapabocas bien puesto ]]+Tabla2[[#This Row],[Vendedor tapabocas mal puesto ]]+Tabla2[[#This Row],[Vendedor sin tapabocas ]]</f>
        <v>28</v>
      </c>
      <c r="O199" s="15">
        <f>IFERROR(Tabla2[[#This Row],[Tapabocas bien puesto ]]/Tabla2[[#This Row],[Total]],0)</f>
        <v>0.72698412698412695</v>
      </c>
      <c r="P199" s="15">
        <f>IFERROR(Tabla2[[#This Row],[Sin tapabocas]]/Tabla2[[#This Row],[Total]],0)</f>
        <v>4.4444444444444446E-2</v>
      </c>
      <c r="Q199" s="15">
        <f>IFERROR(Tabla2[[#This Row],[Vendedor tapabocas bien puesto ]]/Tabla2[[#This Row],[Total vendedor]],0)</f>
        <v>0.25</v>
      </c>
      <c r="R199" s="15">
        <f>IFERROR(Tabla2[[#This Row],[Vendedor sin tapabocas ]]/Tabla2[[#This Row],[Total vendedor]],0)</f>
        <v>0</v>
      </c>
      <c r="S199" s="31">
        <f>WEEKNUM(Tabla2[[#This Row],[Fecha de recolección2]])</f>
        <v>23</v>
      </c>
    </row>
    <row r="200" spans="1:19" x14ac:dyDescent="0.25">
      <c r="A200" s="11">
        <f t="shared" si="6"/>
        <v>44351</v>
      </c>
      <c r="B200" s="6" t="s">
        <v>136</v>
      </c>
      <c r="C200" s="1" t="s">
        <v>137</v>
      </c>
      <c r="D200" s="1" t="s">
        <v>54</v>
      </c>
      <c r="E200" s="1" t="s">
        <v>139</v>
      </c>
      <c r="F200" s="2" t="s">
        <v>10</v>
      </c>
      <c r="G200" s="2">
        <v>194</v>
      </c>
      <c r="H200" s="2">
        <v>36</v>
      </c>
      <c r="I200" s="2">
        <v>7</v>
      </c>
      <c r="J200" s="2">
        <v>7</v>
      </c>
      <c r="K200" s="1">
        <v>21</v>
      </c>
      <c r="L200" s="1">
        <v>0</v>
      </c>
      <c r="M200">
        <f t="shared" si="7"/>
        <v>237</v>
      </c>
      <c r="N200">
        <f>Tabla2[[#This Row],[Vendedor tapabocas bien puesto ]]+Tabla2[[#This Row],[Vendedor tapabocas mal puesto ]]+Tabla2[[#This Row],[Vendedor sin tapabocas ]]</f>
        <v>28</v>
      </c>
      <c r="O200" s="15">
        <f>IFERROR(Tabla2[[#This Row],[Tapabocas bien puesto ]]/Tabla2[[#This Row],[Total]],0)</f>
        <v>0.81856540084388185</v>
      </c>
      <c r="P200" s="15">
        <f>IFERROR(Tabla2[[#This Row],[Sin tapabocas]]/Tabla2[[#This Row],[Total]],0)</f>
        <v>2.9535864978902954E-2</v>
      </c>
      <c r="Q200" s="15">
        <f>IFERROR(Tabla2[[#This Row],[Vendedor tapabocas bien puesto ]]/Tabla2[[#This Row],[Total vendedor]],0)</f>
        <v>0.25</v>
      </c>
      <c r="R200" s="15">
        <f>IFERROR(Tabla2[[#This Row],[Vendedor sin tapabocas ]]/Tabla2[[#This Row],[Total vendedor]],0)</f>
        <v>0</v>
      </c>
      <c r="S200" s="31">
        <f>WEEKNUM(Tabla2[[#This Row],[Fecha de recolección2]])</f>
        <v>23</v>
      </c>
    </row>
    <row r="201" spans="1:19" x14ac:dyDescent="0.25">
      <c r="A201" s="11">
        <f t="shared" si="6"/>
        <v>44355</v>
      </c>
      <c r="B201" s="6" t="s">
        <v>141</v>
      </c>
      <c r="C201" s="1" t="s">
        <v>131</v>
      </c>
      <c r="D201" s="1" t="s">
        <v>79</v>
      </c>
      <c r="E201" s="1" t="s">
        <v>142</v>
      </c>
      <c r="F201" s="2" t="s">
        <v>10</v>
      </c>
      <c r="G201" s="2">
        <v>153</v>
      </c>
      <c r="H201" s="2">
        <v>40</v>
      </c>
      <c r="I201" s="2">
        <v>4</v>
      </c>
      <c r="J201" s="2">
        <v>25</v>
      </c>
      <c r="K201" s="1">
        <v>30</v>
      </c>
      <c r="L201" s="1">
        <v>2</v>
      </c>
      <c r="M201">
        <f t="shared" si="7"/>
        <v>197</v>
      </c>
      <c r="N201">
        <f>Tabla2[[#This Row],[Vendedor tapabocas bien puesto ]]+Tabla2[[#This Row],[Vendedor tapabocas mal puesto ]]+Tabla2[[#This Row],[Vendedor sin tapabocas ]]</f>
        <v>57</v>
      </c>
      <c r="O201" s="15">
        <f>IFERROR(Tabla2[[#This Row],[Tapabocas bien puesto ]]/Tabla2[[#This Row],[Total]],0)</f>
        <v>0.7766497461928934</v>
      </c>
      <c r="P201" s="15">
        <f>IFERROR(Tabla2[[#This Row],[Sin tapabocas]]/Tabla2[[#This Row],[Total]],0)</f>
        <v>2.030456852791878E-2</v>
      </c>
      <c r="Q201" s="15">
        <f>IFERROR(Tabla2[[#This Row],[Vendedor tapabocas bien puesto ]]/Tabla2[[#This Row],[Total vendedor]],0)</f>
        <v>0.43859649122807015</v>
      </c>
      <c r="R201" s="15">
        <f>IFERROR(Tabla2[[#This Row],[Vendedor sin tapabocas ]]/Tabla2[[#This Row],[Total vendedor]],0)</f>
        <v>3.5087719298245612E-2</v>
      </c>
      <c r="S201" s="31">
        <f>WEEKNUM(Tabla2[[#This Row],[Fecha de recolección2]])</f>
        <v>24</v>
      </c>
    </row>
    <row r="202" spans="1:19" x14ac:dyDescent="0.25">
      <c r="A202" s="11">
        <f t="shared" si="6"/>
        <v>44355</v>
      </c>
      <c r="B202" s="6" t="s">
        <v>141</v>
      </c>
      <c r="C202" s="1" t="s">
        <v>130</v>
      </c>
      <c r="D202" s="1" t="s">
        <v>76</v>
      </c>
      <c r="E202" s="1" t="s">
        <v>143</v>
      </c>
      <c r="F202" s="2" t="s">
        <v>10</v>
      </c>
      <c r="G202" s="2">
        <v>181</v>
      </c>
      <c r="H202" s="2">
        <v>45</v>
      </c>
      <c r="I202" s="2">
        <v>4</v>
      </c>
      <c r="J202" s="2">
        <v>3</v>
      </c>
      <c r="K202" s="1">
        <v>5</v>
      </c>
      <c r="L202" s="1">
        <v>0</v>
      </c>
      <c r="M202">
        <f t="shared" si="7"/>
        <v>230</v>
      </c>
      <c r="N202">
        <f>Tabla2[[#This Row],[Vendedor tapabocas bien puesto ]]+Tabla2[[#This Row],[Vendedor tapabocas mal puesto ]]+Tabla2[[#This Row],[Vendedor sin tapabocas ]]</f>
        <v>8</v>
      </c>
      <c r="O202" s="15">
        <f>IFERROR(Tabla2[[#This Row],[Tapabocas bien puesto ]]/Tabla2[[#This Row],[Total]],0)</f>
        <v>0.78695652173913044</v>
      </c>
      <c r="P202" s="15">
        <f>IFERROR(Tabla2[[#This Row],[Sin tapabocas]]/Tabla2[[#This Row],[Total]],0)</f>
        <v>1.7391304347826087E-2</v>
      </c>
      <c r="Q202" s="15">
        <f>IFERROR(Tabla2[[#This Row],[Vendedor tapabocas bien puesto ]]/Tabla2[[#This Row],[Total vendedor]],0)</f>
        <v>0.375</v>
      </c>
      <c r="R202" s="15">
        <f>IFERROR(Tabla2[[#This Row],[Vendedor sin tapabocas ]]/Tabla2[[#This Row],[Total vendedor]],0)</f>
        <v>0</v>
      </c>
      <c r="S202" s="31">
        <f>WEEKNUM(Tabla2[[#This Row],[Fecha de recolección2]])</f>
        <v>24</v>
      </c>
    </row>
    <row r="203" spans="1:19" x14ac:dyDescent="0.25">
      <c r="A203" s="11">
        <f t="shared" si="6"/>
        <v>44355</v>
      </c>
      <c r="B203" s="6" t="s">
        <v>141</v>
      </c>
      <c r="C203" s="1" t="s">
        <v>144</v>
      </c>
      <c r="D203" s="1" t="s">
        <v>76</v>
      </c>
      <c r="E203" s="1" t="s">
        <v>145</v>
      </c>
      <c r="F203" s="2" t="s">
        <v>11</v>
      </c>
      <c r="G203" s="2">
        <v>93</v>
      </c>
      <c r="H203" s="2">
        <v>23</v>
      </c>
      <c r="I203" s="2">
        <v>7</v>
      </c>
      <c r="J203" s="2">
        <v>9</v>
      </c>
      <c r="K203" s="1">
        <v>15</v>
      </c>
      <c r="L203" s="1">
        <v>0</v>
      </c>
      <c r="M203">
        <f t="shared" si="7"/>
        <v>123</v>
      </c>
      <c r="N203">
        <f>Tabla2[[#This Row],[Vendedor tapabocas bien puesto ]]+Tabla2[[#This Row],[Vendedor tapabocas mal puesto ]]+Tabla2[[#This Row],[Vendedor sin tapabocas ]]</f>
        <v>24</v>
      </c>
      <c r="O203" s="15">
        <f>IFERROR(Tabla2[[#This Row],[Tapabocas bien puesto ]]/Tabla2[[#This Row],[Total]],0)</f>
        <v>0.75609756097560976</v>
      </c>
      <c r="P203" s="15">
        <f>IFERROR(Tabla2[[#This Row],[Sin tapabocas]]/Tabla2[[#This Row],[Total]],0)</f>
        <v>5.6910569105691054E-2</v>
      </c>
      <c r="Q203" s="15">
        <f>IFERROR(Tabla2[[#This Row],[Vendedor tapabocas bien puesto ]]/Tabla2[[#This Row],[Total vendedor]],0)</f>
        <v>0.375</v>
      </c>
      <c r="R203" s="15">
        <f>IFERROR(Tabla2[[#This Row],[Vendedor sin tapabocas ]]/Tabla2[[#This Row],[Total vendedor]],0)</f>
        <v>0</v>
      </c>
      <c r="S203" s="31">
        <f>WEEKNUM(Tabla2[[#This Row],[Fecha de recolección2]])</f>
        <v>24</v>
      </c>
    </row>
    <row r="204" spans="1:19" x14ac:dyDescent="0.25">
      <c r="A204" s="11">
        <f t="shared" si="6"/>
        <v>44355</v>
      </c>
      <c r="B204" s="6" t="s">
        <v>141</v>
      </c>
      <c r="C204" s="1" t="s">
        <v>130</v>
      </c>
      <c r="D204" s="1" t="s">
        <v>76</v>
      </c>
      <c r="E204" s="1" t="s">
        <v>146</v>
      </c>
      <c r="F204" s="2" t="s">
        <v>10</v>
      </c>
      <c r="G204" s="2">
        <v>191</v>
      </c>
      <c r="H204" s="2">
        <v>32</v>
      </c>
      <c r="I204" s="2">
        <v>5</v>
      </c>
      <c r="J204" s="2">
        <v>5</v>
      </c>
      <c r="K204" s="1">
        <v>0</v>
      </c>
      <c r="L204" s="1">
        <v>0</v>
      </c>
      <c r="M204">
        <f t="shared" si="7"/>
        <v>228</v>
      </c>
      <c r="N204">
        <f>Tabla2[[#This Row],[Vendedor tapabocas bien puesto ]]+Tabla2[[#This Row],[Vendedor tapabocas mal puesto ]]+Tabla2[[#This Row],[Vendedor sin tapabocas ]]</f>
        <v>5</v>
      </c>
      <c r="O204" s="15">
        <f>IFERROR(Tabla2[[#This Row],[Tapabocas bien puesto ]]/Tabla2[[#This Row],[Total]],0)</f>
        <v>0.83771929824561409</v>
      </c>
      <c r="P204" s="15">
        <f>IFERROR(Tabla2[[#This Row],[Sin tapabocas]]/Tabla2[[#This Row],[Total]],0)</f>
        <v>2.1929824561403508E-2</v>
      </c>
      <c r="Q204" s="15">
        <f>IFERROR(Tabla2[[#This Row],[Vendedor tapabocas bien puesto ]]/Tabla2[[#This Row],[Total vendedor]],0)</f>
        <v>1</v>
      </c>
      <c r="R204" s="15">
        <f>IFERROR(Tabla2[[#This Row],[Vendedor sin tapabocas ]]/Tabla2[[#This Row],[Total vendedor]],0)</f>
        <v>0</v>
      </c>
      <c r="S204" s="31">
        <f>WEEKNUM(Tabla2[[#This Row],[Fecha de recolección2]])</f>
        <v>24</v>
      </c>
    </row>
    <row r="205" spans="1:19" x14ac:dyDescent="0.25">
      <c r="A205" s="11">
        <f t="shared" si="6"/>
        <v>44355</v>
      </c>
      <c r="B205" s="6" t="s">
        <v>141</v>
      </c>
      <c r="C205" s="1" t="s">
        <v>131</v>
      </c>
      <c r="D205" s="1" t="s">
        <v>79</v>
      </c>
      <c r="E205" s="1" t="s">
        <v>147</v>
      </c>
      <c r="F205" s="2" t="s">
        <v>10</v>
      </c>
      <c r="G205" s="2">
        <v>167</v>
      </c>
      <c r="H205" s="2">
        <v>57</v>
      </c>
      <c r="I205" s="2">
        <v>4</v>
      </c>
      <c r="J205" s="2">
        <v>55</v>
      </c>
      <c r="K205" s="1">
        <v>37</v>
      </c>
      <c r="L205" s="1">
        <v>15</v>
      </c>
      <c r="M205">
        <f t="shared" si="7"/>
        <v>228</v>
      </c>
      <c r="N205">
        <f>Tabla2[[#This Row],[Vendedor tapabocas bien puesto ]]+Tabla2[[#This Row],[Vendedor tapabocas mal puesto ]]+Tabla2[[#This Row],[Vendedor sin tapabocas ]]</f>
        <v>107</v>
      </c>
      <c r="O205" s="15">
        <f>IFERROR(Tabla2[[#This Row],[Tapabocas bien puesto ]]/Tabla2[[#This Row],[Total]],0)</f>
        <v>0.73245614035087714</v>
      </c>
      <c r="P205" s="15">
        <f>IFERROR(Tabla2[[#This Row],[Sin tapabocas]]/Tabla2[[#This Row],[Total]],0)</f>
        <v>1.7543859649122806E-2</v>
      </c>
      <c r="Q205" s="15">
        <f>IFERROR(Tabla2[[#This Row],[Vendedor tapabocas bien puesto ]]/Tabla2[[#This Row],[Total vendedor]],0)</f>
        <v>0.51401869158878499</v>
      </c>
      <c r="R205" s="15">
        <f>IFERROR(Tabla2[[#This Row],[Vendedor sin tapabocas ]]/Tabla2[[#This Row],[Total vendedor]],0)</f>
        <v>0.14018691588785046</v>
      </c>
      <c r="S205" s="31">
        <f>WEEKNUM(Tabla2[[#This Row],[Fecha de recolección2]])</f>
        <v>24</v>
      </c>
    </row>
    <row r="206" spans="1:19" x14ac:dyDescent="0.25">
      <c r="A206" s="11">
        <f t="shared" si="6"/>
        <v>44355</v>
      </c>
      <c r="B206" s="6" t="s">
        <v>141</v>
      </c>
      <c r="C206" s="1" t="s">
        <v>131</v>
      </c>
      <c r="D206" s="1" t="s">
        <v>79</v>
      </c>
      <c r="E206" s="1" t="s">
        <v>147</v>
      </c>
      <c r="F206" s="2" t="s">
        <v>10</v>
      </c>
      <c r="G206" s="2">
        <v>157</v>
      </c>
      <c r="H206" s="2">
        <v>24</v>
      </c>
      <c r="I206" s="2">
        <v>5</v>
      </c>
      <c r="J206" s="2">
        <v>36</v>
      </c>
      <c r="K206" s="1">
        <v>28</v>
      </c>
      <c r="L206" s="1">
        <v>10</v>
      </c>
      <c r="M206">
        <f t="shared" si="7"/>
        <v>186</v>
      </c>
      <c r="N206">
        <f>Tabla2[[#This Row],[Vendedor tapabocas bien puesto ]]+Tabla2[[#This Row],[Vendedor tapabocas mal puesto ]]+Tabla2[[#This Row],[Vendedor sin tapabocas ]]</f>
        <v>74</v>
      </c>
      <c r="O206" s="15">
        <f>IFERROR(Tabla2[[#This Row],[Tapabocas bien puesto ]]/Tabla2[[#This Row],[Total]],0)</f>
        <v>0.84408602150537637</v>
      </c>
      <c r="P206" s="15">
        <f>IFERROR(Tabla2[[#This Row],[Sin tapabocas]]/Tabla2[[#This Row],[Total]],0)</f>
        <v>2.6881720430107527E-2</v>
      </c>
      <c r="Q206" s="15">
        <f>IFERROR(Tabla2[[#This Row],[Vendedor tapabocas bien puesto ]]/Tabla2[[#This Row],[Total vendedor]],0)</f>
        <v>0.48648648648648651</v>
      </c>
      <c r="R206" s="15">
        <f>IFERROR(Tabla2[[#This Row],[Vendedor sin tapabocas ]]/Tabla2[[#This Row],[Total vendedor]],0)</f>
        <v>0.13513513513513514</v>
      </c>
      <c r="S206" s="31">
        <f>WEEKNUM(Tabla2[[#This Row],[Fecha de recolección2]])</f>
        <v>24</v>
      </c>
    </row>
    <row r="207" spans="1:19" x14ac:dyDescent="0.25">
      <c r="A207" s="11">
        <f t="shared" si="6"/>
        <v>44355</v>
      </c>
      <c r="B207" s="6" t="s">
        <v>141</v>
      </c>
      <c r="C207" s="1" t="s">
        <v>19</v>
      </c>
      <c r="D207" s="1" t="s">
        <v>30</v>
      </c>
      <c r="E207" s="1" t="s">
        <v>148</v>
      </c>
      <c r="F207" s="2" t="s">
        <v>10</v>
      </c>
      <c r="G207" s="2">
        <v>134</v>
      </c>
      <c r="H207" s="2">
        <v>23</v>
      </c>
      <c r="I207" s="2">
        <v>0</v>
      </c>
      <c r="J207" s="2">
        <v>13</v>
      </c>
      <c r="K207" s="1">
        <v>8</v>
      </c>
      <c r="L207" s="1">
        <v>0</v>
      </c>
      <c r="M207">
        <f t="shared" si="7"/>
        <v>157</v>
      </c>
      <c r="N207">
        <f>Tabla2[[#This Row],[Vendedor tapabocas bien puesto ]]+Tabla2[[#This Row],[Vendedor tapabocas mal puesto ]]+Tabla2[[#This Row],[Vendedor sin tapabocas ]]</f>
        <v>21</v>
      </c>
      <c r="O207" s="15">
        <f>IFERROR(Tabla2[[#This Row],[Tapabocas bien puesto ]]/Tabla2[[#This Row],[Total]],0)</f>
        <v>0.85350318471337583</v>
      </c>
      <c r="P207" s="15">
        <f>IFERROR(Tabla2[[#This Row],[Sin tapabocas]]/Tabla2[[#This Row],[Total]],0)</f>
        <v>0</v>
      </c>
      <c r="Q207" s="15">
        <f>IFERROR(Tabla2[[#This Row],[Vendedor tapabocas bien puesto ]]/Tabla2[[#This Row],[Total vendedor]],0)</f>
        <v>0.61904761904761907</v>
      </c>
      <c r="R207" s="15">
        <f>IFERROR(Tabla2[[#This Row],[Vendedor sin tapabocas ]]/Tabla2[[#This Row],[Total vendedor]],0)</f>
        <v>0</v>
      </c>
      <c r="S207" s="31">
        <f>WEEKNUM(Tabla2[[#This Row],[Fecha de recolección2]])</f>
        <v>24</v>
      </c>
    </row>
    <row r="208" spans="1:19" x14ac:dyDescent="0.25">
      <c r="A208" s="11">
        <f t="shared" si="6"/>
        <v>44355</v>
      </c>
      <c r="B208" s="6" t="s">
        <v>141</v>
      </c>
      <c r="C208" s="1" t="s">
        <v>19</v>
      </c>
      <c r="D208" s="1" t="s">
        <v>30</v>
      </c>
      <c r="E208" s="1" t="s">
        <v>148</v>
      </c>
      <c r="F208" s="2" t="s">
        <v>9</v>
      </c>
      <c r="G208" s="2">
        <v>130</v>
      </c>
      <c r="H208" s="2">
        <v>30</v>
      </c>
      <c r="I208" s="2">
        <v>2</v>
      </c>
      <c r="J208" s="2">
        <v>13</v>
      </c>
      <c r="K208" s="1">
        <v>6</v>
      </c>
      <c r="L208" s="1">
        <v>0</v>
      </c>
      <c r="M208">
        <f t="shared" si="7"/>
        <v>162</v>
      </c>
      <c r="N208">
        <f>Tabla2[[#This Row],[Vendedor tapabocas bien puesto ]]+Tabla2[[#This Row],[Vendedor tapabocas mal puesto ]]+Tabla2[[#This Row],[Vendedor sin tapabocas ]]</f>
        <v>19</v>
      </c>
      <c r="O208" s="15">
        <f>IFERROR(Tabla2[[#This Row],[Tapabocas bien puesto ]]/Tabla2[[#This Row],[Total]],0)</f>
        <v>0.80246913580246915</v>
      </c>
      <c r="P208" s="15">
        <f>IFERROR(Tabla2[[#This Row],[Sin tapabocas]]/Tabla2[[#This Row],[Total]],0)</f>
        <v>1.2345679012345678E-2</v>
      </c>
      <c r="Q208" s="15">
        <f>IFERROR(Tabla2[[#This Row],[Vendedor tapabocas bien puesto ]]/Tabla2[[#This Row],[Total vendedor]],0)</f>
        <v>0.68421052631578949</v>
      </c>
      <c r="R208" s="15">
        <f>IFERROR(Tabla2[[#This Row],[Vendedor sin tapabocas ]]/Tabla2[[#This Row],[Total vendedor]],0)</f>
        <v>0</v>
      </c>
      <c r="S208" s="31">
        <f>WEEKNUM(Tabla2[[#This Row],[Fecha de recolección2]])</f>
        <v>24</v>
      </c>
    </row>
    <row r="209" spans="1:19" x14ac:dyDescent="0.25">
      <c r="A209" s="11">
        <f t="shared" si="6"/>
        <v>44355</v>
      </c>
      <c r="B209" s="6" t="s">
        <v>141</v>
      </c>
      <c r="C209" s="1" t="s">
        <v>19</v>
      </c>
      <c r="D209" s="1" t="s">
        <v>30</v>
      </c>
      <c r="E209" s="1" t="s">
        <v>148</v>
      </c>
      <c r="F209" s="2" t="s">
        <v>10</v>
      </c>
      <c r="G209" s="2">
        <v>192</v>
      </c>
      <c r="H209" s="2">
        <v>30</v>
      </c>
      <c r="I209" s="2">
        <v>4</v>
      </c>
      <c r="J209" s="2">
        <v>18</v>
      </c>
      <c r="K209" s="1">
        <v>34</v>
      </c>
      <c r="L209" s="1">
        <v>0</v>
      </c>
      <c r="M209">
        <f t="shared" si="7"/>
        <v>226</v>
      </c>
      <c r="N209">
        <f>Tabla2[[#This Row],[Vendedor tapabocas bien puesto ]]+Tabla2[[#This Row],[Vendedor tapabocas mal puesto ]]+Tabla2[[#This Row],[Vendedor sin tapabocas ]]</f>
        <v>52</v>
      </c>
      <c r="O209" s="15">
        <f>IFERROR(Tabla2[[#This Row],[Tapabocas bien puesto ]]/Tabla2[[#This Row],[Total]],0)</f>
        <v>0.84955752212389379</v>
      </c>
      <c r="P209" s="15">
        <f>IFERROR(Tabla2[[#This Row],[Sin tapabocas]]/Tabla2[[#This Row],[Total]],0)</f>
        <v>1.7699115044247787E-2</v>
      </c>
      <c r="Q209" s="15">
        <f>IFERROR(Tabla2[[#This Row],[Vendedor tapabocas bien puesto ]]/Tabla2[[#This Row],[Total vendedor]],0)</f>
        <v>0.34615384615384615</v>
      </c>
      <c r="R209" s="15">
        <f>IFERROR(Tabla2[[#This Row],[Vendedor sin tapabocas ]]/Tabla2[[#This Row],[Total vendedor]],0)</f>
        <v>0</v>
      </c>
      <c r="S209" s="31">
        <f>WEEKNUM(Tabla2[[#This Row],[Fecha de recolección2]])</f>
        <v>24</v>
      </c>
    </row>
    <row r="210" spans="1:19" x14ac:dyDescent="0.25">
      <c r="A210" s="11">
        <f t="shared" si="6"/>
        <v>44357</v>
      </c>
      <c r="B210" s="6" t="s">
        <v>149</v>
      </c>
      <c r="C210" s="1" t="s">
        <v>150</v>
      </c>
      <c r="D210" s="1" t="s">
        <v>106</v>
      </c>
      <c r="E210" s="1" t="s">
        <v>151</v>
      </c>
      <c r="F210" s="2" t="s">
        <v>9</v>
      </c>
      <c r="G210" s="2">
        <v>175</v>
      </c>
      <c r="H210" s="2">
        <v>27</v>
      </c>
      <c r="I210" s="2">
        <v>11</v>
      </c>
      <c r="J210" s="2">
        <v>2</v>
      </c>
      <c r="K210" s="1">
        <v>4</v>
      </c>
      <c r="L210" s="1">
        <v>0</v>
      </c>
      <c r="M210">
        <f t="shared" si="7"/>
        <v>213</v>
      </c>
      <c r="N210">
        <f>Tabla2[[#This Row],[Vendedor tapabocas bien puesto ]]+Tabla2[[#This Row],[Vendedor tapabocas mal puesto ]]+Tabla2[[#This Row],[Vendedor sin tapabocas ]]</f>
        <v>6</v>
      </c>
      <c r="O210" s="15">
        <f>IFERROR(Tabla2[[#This Row],[Tapabocas bien puesto ]]/Tabla2[[#This Row],[Total]],0)</f>
        <v>0.82159624413145538</v>
      </c>
      <c r="P210" s="15">
        <f>IFERROR(Tabla2[[#This Row],[Sin tapabocas]]/Tabla2[[#This Row],[Total]],0)</f>
        <v>5.1643192488262914E-2</v>
      </c>
      <c r="Q210" s="15">
        <f>IFERROR(Tabla2[[#This Row],[Vendedor tapabocas bien puesto ]]/Tabla2[[#This Row],[Total vendedor]],0)</f>
        <v>0.33333333333333331</v>
      </c>
      <c r="R210" s="15">
        <f>IFERROR(Tabla2[[#This Row],[Vendedor sin tapabocas ]]/Tabla2[[#This Row],[Total vendedor]],0)</f>
        <v>0</v>
      </c>
      <c r="S210" s="31">
        <f>WEEKNUM(Tabla2[[#This Row],[Fecha de recolección2]])</f>
        <v>24</v>
      </c>
    </row>
    <row r="211" spans="1:19" x14ac:dyDescent="0.25">
      <c r="A211" s="11">
        <f t="shared" si="6"/>
        <v>44357</v>
      </c>
      <c r="B211" s="6" t="s">
        <v>149</v>
      </c>
      <c r="C211" s="1" t="s">
        <v>131</v>
      </c>
      <c r="D211" s="1" t="s">
        <v>44</v>
      </c>
      <c r="E211" s="1" t="s">
        <v>47</v>
      </c>
      <c r="F211" s="2" t="s">
        <v>10</v>
      </c>
      <c r="G211" s="2">
        <v>89</v>
      </c>
      <c r="H211" s="2">
        <v>10</v>
      </c>
      <c r="I211" s="2">
        <v>3</v>
      </c>
      <c r="J211" s="2">
        <v>10</v>
      </c>
      <c r="K211" s="1">
        <v>21</v>
      </c>
      <c r="L211" s="1">
        <v>5</v>
      </c>
      <c r="M211">
        <f t="shared" si="7"/>
        <v>102</v>
      </c>
      <c r="N211">
        <f>Tabla2[[#This Row],[Vendedor tapabocas bien puesto ]]+Tabla2[[#This Row],[Vendedor tapabocas mal puesto ]]+Tabla2[[#This Row],[Vendedor sin tapabocas ]]</f>
        <v>36</v>
      </c>
      <c r="O211" s="15">
        <f>IFERROR(Tabla2[[#This Row],[Tapabocas bien puesto ]]/Tabla2[[#This Row],[Total]],0)</f>
        <v>0.87254901960784315</v>
      </c>
      <c r="P211" s="15">
        <f>IFERROR(Tabla2[[#This Row],[Sin tapabocas]]/Tabla2[[#This Row],[Total]],0)</f>
        <v>2.9411764705882353E-2</v>
      </c>
      <c r="Q211" s="15">
        <f>IFERROR(Tabla2[[#This Row],[Vendedor tapabocas bien puesto ]]/Tabla2[[#This Row],[Total vendedor]],0)</f>
        <v>0.27777777777777779</v>
      </c>
      <c r="R211" s="15">
        <f>IFERROR(Tabla2[[#This Row],[Vendedor sin tapabocas ]]/Tabla2[[#This Row],[Total vendedor]],0)</f>
        <v>0.1388888888888889</v>
      </c>
      <c r="S211" s="31">
        <f>WEEKNUM(Tabla2[[#This Row],[Fecha de recolección2]])</f>
        <v>24</v>
      </c>
    </row>
    <row r="212" spans="1:19" x14ac:dyDescent="0.25">
      <c r="A212" s="11">
        <f t="shared" si="6"/>
        <v>44357</v>
      </c>
      <c r="B212" s="6" t="s">
        <v>149</v>
      </c>
      <c r="C212" s="1" t="s">
        <v>128</v>
      </c>
      <c r="D212" s="1" t="s">
        <v>49</v>
      </c>
      <c r="E212" s="1" t="s">
        <v>152</v>
      </c>
      <c r="F212" s="2" t="s">
        <v>10</v>
      </c>
      <c r="G212" s="2">
        <v>83</v>
      </c>
      <c r="H212" s="2">
        <v>16</v>
      </c>
      <c r="I212" s="2">
        <v>2</v>
      </c>
      <c r="J212" s="2">
        <v>9</v>
      </c>
      <c r="K212" s="1">
        <v>2</v>
      </c>
      <c r="L212" s="1">
        <v>0</v>
      </c>
      <c r="M212">
        <f t="shared" si="7"/>
        <v>101</v>
      </c>
      <c r="N212">
        <f>Tabla2[[#This Row],[Vendedor tapabocas bien puesto ]]+Tabla2[[#This Row],[Vendedor tapabocas mal puesto ]]+Tabla2[[#This Row],[Vendedor sin tapabocas ]]</f>
        <v>11</v>
      </c>
      <c r="O212" s="15">
        <f>IFERROR(Tabla2[[#This Row],[Tapabocas bien puesto ]]/Tabla2[[#This Row],[Total]],0)</f>
        <v>0.82178217821782173</v>
      </c>
      <c r="P212" s="15">
        <f>IFERROR(Tabla2[[#This Row],[Sin tapabocas]]/Tabla2[[#This Row],[Total]],0)</f>
        <v>1.9801980198019802E-2</v>
      </c>
      <c r="Q212" s="15">
        <f>IFERROR(Tabla2[[#This Row],[Vendedor tapabocas bien puesto ]]/Tabla2[[#This Row],[Total vendedor]],0)</f>
        <v>0.81818181818181823</v>
      </c>
      <c r="R212" s="15">
        <f>IFERROR(Tabla2[[#This Row],[Vendedor sin tapabocas ]]/Tabla2[[#This Row],[Total vendedor]],0)</f>
        <v>0</v>
      </c>
      <c r="S212" s="31">
        <f>WEEKNUM(Tabla2[[#This Row],[Fecha de recolección2]])</f>
        <v>24</v>
      </c>
    </row>
    <row r="213" spans="1:19" x14ac:dyDescent="0.25">
      <c r="A213" s="11">
        <f t="shared" si="6"/>
        <v>44357</v>
      </c>
      <c r="B213" s="6" t="s">
        <v>149</v>
      </c>
      <c r="C213" s="1" t="s">
        <v>130</v>
      </c>
      <c r="D213" s="1" t="s">
        <v>49</v>
      </c>
      <c r="E213" s="1" t="s">
        <v>153</v>
      </c>
      <c r="F213" s="2" t="s">
        <v>9</v>
      </c>
      <c r="G213" s="2">
        <v>93</v>
      </c>
      <c r="H213" s="2">
        <v>11</v>
      </c>
      <c r="I213" s="2">
        <v>1</v>
      </c>
      <c r="J213" s="2">
        <v>4</v>
      </c>
      <c r="K213" s="1">
        <v>2</v>
      </c>
      <c r="L213" s="1">
        <v>0</v>
      </c>
      <c r="M213">
        <f t="shared" si="7"/>
        <v>105</v>
      </c>
      <c r="N213">
        <f>Tabla2[[#This Row],[Vendedor tapabocas bien puesto ]]+Tabla2[[#This Row],[Vendedor tapabocas mal puesto ]]+Tabla2[[#This Row],[Vendedor sin tapabocas ]]</f>
        <v>6</v>
      </c>
      <c r="O213" s="15">
        <f>IFERROR(Tabla2[[#This Row],[Tapabocas bien puesto ]]/Tabla2[[#This Row],[Total]],0)</f>
        <v>0.88571428571428568</v>
      </c>
      <c r="P213" s="15">
        <f>IFERROR(Tabla2[[#This Row],[Sin tapabocas]]/Tabla2[[#This Row],[Total]],0)</f>
        <v>9.5238095238095247E-3</v>
      </c>
      <c r="Q213" s="15">
        <f>IFERROR(Tabla2[[#This Row],[Vendedor tapabocas bien puesto ]]/Tabla2[[#This Row],[Total vendedor]],0)</f>
        <v>0.66666666666666663</v>
      </c>
      <c r="R213" s="15">
        <f>IFERROR(Tabla2[[#This Row],[Vendedor sin tapabocas ]]/Tabla2[[#This Row],[Total vendedor]],0)</f>
        <v>0</v>
      </c>
      <c r="S213" s="31">
        <f>WEEKNUM(Tabla2[[#This Row],[Fecha de recolección2]])</f>
        <v>24</v>
      </c>
    </row>
    <row r="214" spans="1:19" x14ac:dyDescent="0.25">
      <c r="A214" s="11">
        <f t="shared" si="6"/>
        <v>44357</v>
      </c>
      <c r="B214" s="6" t="s">
        <v>149</v>
      </c>
      <c r="C214" s="1" t="s">
        <v>130</v>
      </c>
      <c r="D214" s="1" t="s">
        <v>49</v>
      </c>
      <c r="E214" s="1" t="s">
        <v>153</v>
      </c>
      <c r="F214" s="2" t="s">
        <v>11</v>
      </c>
      <c r="G214" s="2">
        <v>126</v>
      </c>
      <c r="H214" s="2">
        <v>44</v>
      </c>
      <c r="I214" s="2">
        <v>3</v>
      </c>
      <c r="J214" s="2">
        <v>13</v>
      </c>
      <c r="K214" s="1">
        <v>8</v>
      </c>
      <c r="L214" s="1">
        <v>0</v>
      </c>
      <c r="M214">
        <f t="shared" si="7"/>
        <v>173</v>
      </c>
      <c r="N214">
        <f>Tabla2[[#This Row],[Vendedor tapabocas bien puesto ]]+Tabla2[[#This Row],[Vendedor tapabocas mal puesto ]]+Tabla2[[#This Row],[Vendedor sin tapabocas ]]</f>
        <v>21</v>
      </c>
      <c r="O214" s="15">
        <f>IFERROR(Tabla2[[#This Row],[Tapabocas bien puesto ]]/Tabla2[[#This Row],[Total]],0)</f>
        <v>0.72832369942196529</v>
      </c>
      <c r="P214" s="15">
        <f>IFERROR(Tabla2[[#This Row],[Sin tapabocas]]/Tabla2[[#This Row],[Total]],0)</f>
        <v>1.7341040462427744E-2</v>
      </c>
      <c r="Q214" s="15">
        <f>IFERROR(Tabla2[[#This Row],[Vendedor tapabocas bien puesto ]]/Tabla2[[#This Row],[Total vendedor]],0)</f>
        <v>0.61904761904761907</v>
      </c>
      <c r="R214" s="15">
        <f>IFERROR(Tabla2[[#This Row],[Vendedor sin tapabocas ]]/Tabla2[[#This Row],[Total vendedor]],0)</f>
        <v>0</v>
      </c>
      <c r="S214" s="31">
        <f>WEEKNUM(Tabla2[[#This Row],[Fecha de recolección2]])</f>
        <v>24</v>
      </c>
    </row>
    <row r="215" spans="1:19" x14ac:dyDescent="0.25">
      <c r="A215" s="11">
        <f t="shared" si="6"/>
        <v>44357</v>
      </c>
      <c r="B215" s="6" t="s">
        <v>149</v>
      </c>
      <c r="C215" s="1" t="s">
        <v>19</v>
      </c>
      <c r="D215" s="1" t="s">
        <v>32</v>
      </c>
      <c r="E215" s="1" t="s">
        <v>154</v>
      </c>
      <c r="F215" s="2" t="s">
        <v>11</v>
      </c>
      <c r="G215" s="2">
        <v>376</v>
      </c>
      <c r="H215" s="2">
        <v>43</v>
      </c>
      <c r="I215" s="2">
        <v>2</v>
      </c>
      <c r="J215" s="2">
        <v>25</v>
      </c>
      <c r="K215" s="1">
        <v>14</v>
      </c>
      <c r="L215" s="1">
        <v>2</v>
      </c>
      <c r="M215">
        <f t="shared" si="7"/>
        <v>421</v>
      </c>
      <c r="N215">
        <f>Tabla2[[#This Row],[Vendedor tapabocas bien puesto ]]+Tabla2[[#This Row],[Vendedor tapabocas mal puesto ]]+Tabla2[[#This Row],[Vendedor sin tapabocas ]]</f>
        <v>41</v>
      </c>
      <c r="O215" s="15">
        <f>IFERROR(Tabla2[[#This Row],[Tapabocas bien puesto ]]/Tabla2[[#This Row],[Total]],0)</f>
        <v>0.89311163895486934</v>
      </c>
      <c r="P215" s="15">
        <f>IFERROR(Tabla2[[#This Row],[Sin tapabocas]]/Tabla2[[#This Row],[Total]],0)</f>
        <v>4.7505938242280287E-3</v>
      </c>
      <c r="Q215" s="15">
        <f>IFERROR(Tabla2[[#This Row],[Vendedor tapabocas bien puesto ]]/Tabla2[[#This Row],[Total vendedor]],0)</f>
        <v>0.6097560975609756</v>
      </c>
      <c r="R215" s="15">
        <f>IFERROR(Tabla2[[#This Row],[Vendedor sin tapabocas ]]/Tabla2[[#This Row],[Total vendedor]],0)</f>
        <v>4.878048780487805E-2</v>
      </c>
      <c r="S215" s="31">
        <f>WEEKNUM(Tabla2[[#This Row],[Fecha de recolección2]])</f>
        <v>24</v>
      </c>
    </row>
    <row r="216" spans="1:19" x14ac:dyDescent="0.25">
      <c r="A216" s="11">
        <f t="shared" si="6"/>
        <v>44357</v>
      </c>
      <c r="B216" s="6" t="s">
        <v>149</v>
      </c>
      <c r="C216" s="1" t="s">
        <v>19</v>
      </c>
      <c r="D216" s="1" t="s">
        <v>32</v>
      </c>
      <c r="E216" s="1" t="s">
        <v>154</v>
      </c>
      <c r="F216" s="2" t="s">
        <v>10</v>
      </c>
      <c r="G216" s="2">
        <v>192</v>
      </c>
      <c r="H216" s="2">
        <v>16</v>
      </c>
      <c r="I216" s="2">
        <v>4</v>
      </c>
      <c r="J216" s="2">
        <v>19</v>
      </c>
      <c r="K216" s="1">
        <v>8</v>
      </c>
      <c r="L216" s="1">
        <v>0</v>
      </c>
      <c r="M216">
        <f t="shared" si="7"/>
        <v>212</v>
      </c>
      <c r="N216">
        <f>Tabla2[[#This Row],[Vendedor tapabocas bien puesto ]]+Tabla2[[#This Row],[Vendedor tapabocas mal puesto ]]+Tabla2[[#This Row],[Vendedor sin tapabocas ]]</f>
        <v>27</v>
      </c>
      <c r="O216" s="15">
        <f>IFERROR(Tabla2[[#This Row],[Tapabocas bien puesto ]]/Tabla2[[#This Row],[Total]],0)</f>
        <v>0.90566037735849059</v>
      </c>
      <c r="P216" s="15">
        <f>IFERROR(Tabla2[[#This Row],[Sin tapabocas]]/Tabla2[[#This Row],[Total]],0)</f>
        <v>1.8867924528301886E-2</v>
      </c>
      <c r="Q216" s="15">
        <f>IFERROR(Tabla2[[#This Row],[Vendedor tapabocas bien puesto ]]/Tabla2[[#This Row],[Total vendedor]],0)</f>
        <v>0.70370370370370372</v>
      </c>
      <c r="R216" s="15">
        <f>IFERROR(Tabla2[[#This Row],[Vendedor sin tapabocas ]]/Tabla2[[#This Row],[Total vendedor]],0)</f>
        <v>0</v>
      </c>
      <c r="S216" s="31">
        <f>WEEKNUM(Tabla2[[#This Row],[Fecha de recolección2]])</f>
        <v>24</v>
      </c>
    </row>
    <row r="217" spans="1:19" x14ac:dyDescent="0.25">
      <c r="A217" s="11">
        <f t="shared" si="6"/>
        <v>44357</v>
      </c>
      <c r="B217" s="6" t="s">
        <v>149</v>
      </c>
      <c r="C217" s="1" t="s">
        <v>19</v>
      </c>
      <c r="D217" s="1" t="s">
        <v>32</v>
      </c>
      <c r="E217" s="1" t="s">
        <v>155</v>
      </c>
      <c r="F217" s="2" t="s">
        <v>25</v>
      </c>
      <c r="G217" s="2">
        <v>157</v>
      </c>
      <c r="H217" s="2">
        <v>18</v>
      </c>
      <c r="I217" s="2">
        <v>6</v>
      </c>
      <c r="J217" s="2">
        <v>3</v>
      </c>
      <c r="K217" s="1">
        <v>1</v>
      </c>
      <c r="L217" s="1">
        <v>0</v>
      </c>
      <c r="M217">
        <f t="shared" si="7"/>
        <v>181</v>
      </c>
      <c r="N217">
        <f>Tabla2[[#This Row],[Vendedor tapabocas bien puesto ]]+Tabla2[[#This Row],[Vendedor tapabocas mal puesto ]]+Tabla2[[#This Row],[Vendedor sin tapabocas ]]</f>
        <v>4</v>
      </c>
      <c r="O217" s="15">
        <f>IFERROR(Tabla2[[#This Row],[Tapabocas bien puesto ]]/Tabla2[[#This Row],[Total]],0)</f>
        <v>0.86740331491712708</v>
      </c>
      <c r="P217" s="15">
        <f>IFERROR(Tabla2[[#This Row],[Sin tapabocas]]/Tabla2[[#This Row],[Total]],0)</f>
        <v>3.3149171270718231E-2</v>
      </c>
      <c r="Q217" s="15">
        <f>IFERROR(Tabla2[[#This Row],[Vendedor tapabocas bien puesto ]]/Tabla2[[#This Row],[Total vendedor]],0)</f>
        <v>0.75</v>
      </c>
      <c r="R217" s="15">
        <f>IFERROR(Tabla2[[#This Row],[Vendedor sin tapabocas ]]/Tabla2[[#This Row],[Total vendedor]],0)</f>
        <v>0</v>
      </c>
      <c r="S217" s="31">
        <f>WEEKNUM(Tabla2[[#This Row],[Fecha de recolección2]])</f>
        <v>24</v>
      </c>
    </row>
    <row r="218" spans="1:19" x14ac:dyDescent="0.25">
      <c r="A218" s="11">
        <f t="shared" si="6"/>
        <v>44357</v>
      </c>
      <c r="B218" s="6" t="s">
        <v>149</v>
      </c>
      <c r="C218" s="1" t="s">
        <v>131</v>
      </c>
      <c r="D218" s="1" t="s">
        <v>44</v>
      </c>
      <c r="E218" s="1" t="s">
        <v>47</v>
      </c>
      <c r="F218" s="2" t="s">
        <v>10</v>
      </c>
      <c r="G218" s="2">
        <v>115</v>
      </c>
      <c r="H218" s="2">
        <v>33</v>
      </c>
      <c r="I218" s="2">
        <v>3</v>
      </c>
      <c r="J218" s="2">
        <v>16</v>
      </c>
      <c r="K218" s="1">
        <v>24</v>
      </c>
      <c r="L218" s="1">
        <v>5</v>
      </c>
      <c r="M218">
        <f t="shared" si="7"/>
        <v>151</v>
      </c>
      <c r="N218">
        <f>Tabla2[[#This Row],[Vendedor tapabocas bien puesto ]]+Tabla2[[#This Row],[Vendedor tapabocas mal puesto ]]+Tabla2[[#This Row],[Vendedor sin tapabocas ]]</f>
        <v>45</v>
      </c>
      <c r="O218" s="15">
        <f>IFERROR(Tabla2[[#This Row],[Tapabocas bien puesto ]]/Tabla2[[#This Row],[Total]],0)</f>
        <v>0.76158940397350994</v>
      </c>
      <c r="P218" s="15">
        <f>IFERROR(Tabla2[[#This Row],[Sin tapabocas]]/Tabla2[[#This Row],[Total]],0)</f>
        <v>1.9867549668874173E-2</v>
      </c>
      <c r="Q218" s="15">
        <f>IFERROR(Tabla2[[#This Row],[Vendedor tapabocas bien puesto ]]/Tabla2[[#This Row],[Total vendedor]],0)</f>
        <v>0.35555555555555557</v>
      </c>
      <c r="R218" s="15">
        <f>IFERROR(Tabla2[[#This Row],[Vendedor sin tapabocas ]]/Tabla2[[#This Row],[Total vendedor]],0)</f>
        <v>0.1111111111111111</v>
      </c>
      <c r="S218" s="31">
        <f>WEEKNUM(Tabla2[[#This Row],[Fecha de recolección2]])</f>
        <v>24</v>
      </c>
    </row>
    <row r="219" spans="1:19" x14ac:dyDescent="0.25">
      <c r="A219" s="11">
        <f t="shared" si="6"/>
        <v>44357</v>
      </c>
      <c r="B219" s="6" t="s">
        <v>149</v>
      </c>
      <c r="C219" s="1" t="s">
        <v>156</v>
      </c>
      <c r="D219" s="1" t="s">
        <v>44</v>
      </c>
      <c r="E219" s="1" t="s">
        <v>157</v>
      </c>
      <c r="F219" s="2" t="s">
        <v>10</v>
      </c>
      <c r="G219" s="2">
        <v>143</v>
      </c>
      <c r="H219" s="2">
        <v>99</v>
      </c>
      <c r="I219" s="2">
        <v>43</v>
      </c>
      <c r="J219" s="2">
        <v>10</v>
      </c>
      <c r="K219" s="1">
        <v>13</v>
      </c>
      <c r="L219" s="1">
        <v>4</v>
      </c>
      <c r="M219">
        <f t="shared" si="7"/>
        <v>285</v>
      </c>
      <c r="N219">
        <f>Tabla2[[#This Row],[Vendedor tapabocas bien puesto ]]+Tabla2[[#This Row],[Vendedor tapabocas mal puesto ]]+Tabla2[[#This Row],[Vendedor sin tapabocas ]]</f>
        <v>27</v>
      </c>
      <c r="O219" s="15">
        <f>IFERROR(Tabla2[[#This Row],[Tapabocas bien puesto ]]/Tabla2[[#This Row],[Total]],0)</f>
        <v>0.50175438596491229</v>
      </c>
      <c r="P219" s="15">
        <f>IFERROR(Tabla2[[#This Row],[Sin tapabocas]]/Tabla2[[#This Row],[Total]],0)</f>
        <v>0.15087719298245614</v>
      </c>
      <c r="Q219" s="15">
        <f>IFERROR(Tabla2[[#This Row],[Vendedor tapabocas bien puesto ]]/Tabla2[[#This Row],[Total vendedor]],0)</f>
        <v>0.37037037037037035</v>
      </c>
      <c r="R219" s="15">
        <f>IFERROR(Tabla2[[#This Row],[Vendedor sin tapabocas ]]/Tabla2[[#This Row],[Total vendedor]],0)</f>
        <v>0.14814814814814814</v>
      </c>
      <c r="S219" s="31">
        <f>WEEKNUM(Tabla2[[#This Row],[Fecha de recolección2]])</f>
        <v>24</v>
      </c>
    </row>
    <row r="220" spans="1:19" x14ac:dyDescent="0.25">
      <c r="A220" s="11">
        <f t="shared" si="6"/>
        <v>44357</v>
      </c>
      <c r="B220" s="6" t="s">
        <v>149</v>
      </c>
      <c r="C220" s="1" t="s">
        <v>158</v>
      </c>
      <c r="D220" s="1" t="s">
        <v>106</v>
      </c>
      <c r="E220" s="1" t="s">
        <v>108</v>
      </c>
      <c r="F220" s="2" t="s">
        <v>10</v>
      </c>
      <c r="G220" s="2">
        <v>209</v>
      </c>
      <c r="H220" s="2">
        <v>23</v>
      </c>
      <c r="I220" s="2">
        <v>8</v>
      </c>
      <c r="J220" s="2">
        <v>14</v>
      </c>
      <c r="K220" s="1">
        <v>6</v>
      </c>
      <c r="L220" s="1">
        <v>0</v>
      </c>
      <c r="M220">
        <f t="shared" si="7"/>
        <v>240</v>
      </c>
      <c r="N220">
        <f>Tabla2[[#This Row],[Vendedor tapabocas bien puesto ]]+Tabla2[[#This Row],[Vendedor tapabocas mal puesto ]]+Tabla2[[#This Row],[Vendedor sin tapabocas ]]</f>
        <v>20</v>
      </c>
      <c r="O220" s="15">
        <f>IFERROR(Tabla2[[#This Row],[Tapabocas bien puesto ]]/Tabla2[[#This Row],[Total]],0)</f>
        <v>0.87083333333333335</v>
      </c>
      <c r="P220" s="15">
        <f>IFERROR(Tabla2[[#This Row],[Sin tapabocas]]/Tabla2[[#This Row],[Total]],0)</f>
        <v>3.3333333333333333E-2</v>
      </c>
      <c r="Q220" s="15">
        <f>IFERROR(Tabla2[[#This Row],[Vendedor tapabocas bien puesto ]]/Tabla2[[#This Row],[Total vendedor]],0)</f>
        <v>0.7</v>
      </c>
      <c r="R220" s="15">
        <f>IFERROR(Tabla2[[#This Row],[Vendedor sin tapabocas ]]/Tabla2[[#This Row],[Total vendedor]],0)</f>
        <v>0</v>
      </c>
      <c r="S220" s="31">
        <f>WEEKNUM(Tabla2[[#This Row],[Fecha de recolección2]])</f>
        <v>24</v>
      </c>
    </row>
    <row r="221" spans="1:19" x14ac:dyDescent="0.25">
      <c r="A221" s="11">
        <f t="shared" si="6"/>
        <v>44357</v>
      </c>
      <c r="B221" s="6" t="s">
        <v>149</v>
      </c>
      <c r="C221" s="1" t="s">
        <v>158</v>
      </c>
      <c r="D221" s="1" t="s">
        <v>106</v>
      </c>
      <c r="E221" s="1" t="s">
        <v>108</v>
      </c>
      <c r="F221" s="2" t="s">
        <v>11</v>
      </c>
      <c r="G221" s="2">
        <v>257</v>
      </c>
      <c r="H221" s="2">
        <v>52</v>
      </c>
      <c r="I221" s="2">
        <v>6</v>
      </c>
      <c r="J221" s="2">
        <v>9</v>
      </c>
      <c r="K221" s="1">
        <v>12</v>
      </c>
      <c r="L221" s="1">
        <v>3</v>
      </c>
      <c r="M221">
        <f t="shared" si="7"/>
        <v>315</v>
      </c>
      <c r="N221">
        <f>Tabla2[[#This Row],[Vendedor tapabocas bien puesto ]]+Tabla2[[#This Row],[Vendedor tapabocas mal puesto ]]+Tabla2[[#This Row],[Vendedor sin tapabocas ]]</f>
        <v>24</v>
      </c>
      <c r="O221" s="15">
        <f>IFERROR(Tabla2[[#This Row],[Tapabocas bien puesto ]]/Tabla2[[#This Row],[Total]],0)</f>
        <v>0.81587301587301586</v>
      </c>
      <c r="P221" s="15">
        <f>IFERROR(Tabla2[[#This Row],[Sin tapabocas]]/Tabla2[[#This Row],[Total]],0)</f>
        <v>1.9047619047619049E-2</v>
      </c>
      <c r="Q221" s="15">
        <f>IFERROR(Tabla2[[#This Row],[Vendedor tapabocas bien puesto ]]/Tabla2[[#This Row],[Total vendedor]],0)</f>
        <v>0.375</v>
      </c>
      <c r="R221" s="15">
        <f>IFERROR(Tabla2[[#This Row],[Vendedor sin tapabocas ]]/Tabla2[[#This Row],[Total vendedor]],0)</f>
        <v>0.125</v>
      </c>
      <c r="S221" s="31">
        <f>WEEKNUM(Tabla2[[#This Row],[Fecha de recolección2]])</f>
        <v>24</v>
      </c>
    </row>
    <row r="222" spans="1:19" x14ac:dyDescent="0.25">
      <c r="A222" s="11">
        <f t="shared" si="6"/>
        <v>44358</v>
      </c>
      <c r="B222" s="6" t="s">
        <v>159</v>
      </c>
      <c r="C222" s="1" t="s">
        <v>19</v>
      </c>
      <c r="D222" s="1" t="s">
        <v>20</v>
      </c>
      <c r="E222" s="1" t="s">
        <v>21</v>
      </c>
      <c r="F222" s="2" t="s">
        <v>11</v>
      </c>
      <c r="G222" s="2">
        <v>191</v>
      </c>
      <c r="H222" s="2">
        <v>37</v>
      </c>
      <c r="I222" s="2">
        <v>23</v>
      </c>
      <c r="J222" s="2">
        <v>10</v>
      </c>
      <c r="K222" s="1">
        <v>14</v>
      </c>
      <c r="L222" s="1">
        <v>4</v>
      </c>
      <c r="M222">
        <f t="shared" si="7"/>
        <v>251</v>
      </c>
      <c r="N222">
        <f>Tabla2[[#This Row],[Vendedor tapabocas bien puesto ]]+Tabla2[[#This Row],[Vendedor tapabocas mal puesto ]]+Tabla2[[#This Row],[Vendedor sin tapabocas ]]</f>
        <v>28</v>
      </c>
      <c r="O222" s="15">
        <f>IFERROR(Tabla2[[#This Row],[Tapabocas bien puesto ]]/Tabla2[[#This Row],[Total]],0)</f>
        <v>0.76095617529880477</v>
      </c>
      <c r="P222" s="15">
        <f>IFERROR(Tabla2[[#This Row],[Sin tapabocas]]/Tabla2[[#This Row],[Total]],0)</f>
        <v>9.1633466135458169E-2</v>
      </c>
      <c r="Q222" s="15">
        <f>IFERROR(Tabla2[[#This Row],[Vendedor tapabocas bien puesto ]]/Tabla2[[#This Row],[Total vendedor]],0)</f>
        <v>0.35714285714285715</v>
      </c>
      <c r="R222" s="15">
        <f>IFERROR(Tabla2[[#This Row],[Vendedor sin tapabocas ]]/Tabla2[[#This Row],[Total vendedor]],0)</f>
        <v>0.14285714285714285</v>
      </c>
      <c r="S222" s="31">
        <f>WEEKNUM(Tabla2[[#This Row],[Fecha de recolección2]])</f>
        <v>24</v>
      </c>
    </row>
    <row r="223" spans="1:19" x14ac:dyDescent="0.25">
      <c r="A223" s="11">
        <f t="shared" si="6"/>
        <v>44358</v>
      </c>
      <c r="B223" s="6" t="s">
        <v>159</v>
      </c>
      <c r="C223" s="1" t="s">
        <v>19</v>
      </c>
      <c r="D223" s="1" t="s">
        <v>20</v>
      </c>
      <c r="E223" s="1" t="s">
        <v>160</v>
      </c>
      <c r="F223" s="2" t="s">
        <v>10</v>
      </c>
      <c r="G223" s="2">
        <v>195</v>
      </c>
      <c r="H223" s="2">
        <v>43</v>
      </c>
      <c r="I223" s="2">
        <v>8</v>
      </c>
      <c r="J223" s="2">
        <v>11</v>
      </c>
      <c r="K223" s="1">
        <v>9</v>
      </c>
      <c r="L223" s="1">
        <v>13</v>
      </c>
      <c r="M223">
        <f t="shared" si="7"/>
        <v>246</v>
      </c>
      <c r="N223">
        <f>Tabla2[[#This Row],[Vendedor tapabocas bien puesto ]]+Tabla2[[#This Row],[Vendedor tapabocas mal puesto ]]+Tabla2[[#This Row],[Vendedor sin tapabocas ]]</f>
        <v>33</v>
      </c>
      <c r="O223" s="15">
        <f>IFERROR(Tabla2[[#This Row],[Tapabocas bien puesto ]]/Tabla2[[#This Row],[Total]],0)</f>
        <v>0.79268292682926833</v>
      </c>
      <c r="P223" s="15">
        <f>IFERROR(Tabla2[[#This Row],[Sin tapabocas]]/Tabla2[[#This Row],[Total]],0)</f>
        <v>3.2520325203252036E-2</v>
      </c>
      <c r="Q223" s="15">
        <f>IFERROR(Tabla2[[#This Row],[Vendedor tapabocas bien puesto ]]/Tabla2[[#This Row],[Total vendedor]],0)</f>
        <v>0.33333333333333331</v>
      </c>
      <c r="R223" s="15">
        <f>IFERROR(Tabla2[[#This Row],[Vendedor sin tapabocas ]]/Tabla2[[#This Row],[Total vendedor]],0)</f>
        <v>0.39393939393939392</v>
      </c>
      <c r="S223" s="31">
        <f>WEEKNUM(Tabla2[[#This Row],[Fecha de recolección2]])</f>
        <v>24</v>
      </c>
    </row>
    <row r="224" spans="1:19" x14ac:dyDescent="0.25">
      <c r="A224" s="11">
        <f t="shared" si="6"/>
        <v>44358</v>
      </c>
      <c r="B224" s="6" t="s">
        <v>159</v>
      </c>
      <c r="C224" s="1" t="s">
        <v>19</v>
      </c>
      <c r="D224" s="1" t="s">
        <v>20</v>
      </c>
      <c r="E224" s="1" t="s">
        <v>160</v>
      </c>
      <c r="F224" s="2" t="s">
        <v>10</v>
      </c>
      <c r="G224" s="2">
        <v>174</v>
      </c>
      <c r="H224" s="2">
        <v>44</v>
      </c>
      <c r="I224" s="2">
        <v>3</v>
      </c>
      <c r="J224" s="2">
        <v>11</v>
      </c>
      <c r="K224" s="1">
        <v>7</v>
      </c>
      <c r="L224" s="1">
        <v>3</v>
      </c>
      <c r="M224">
        <f t="shared" si="7"/>
        <v>221</v>
      </c>
      <c r="N224">
        <f>Tabla2[[#This Row],[Vendedor tapabocas bien puesto ]]+Tabla2[[#This Row],[Vendedor tapabocas mal puesto ]]+Tabla2[[#This Row],[Vendedor sin tapabocas ]]</f>
        <v>21</v>
      </c>
      <c r="O224" s="15">
        <f>IFERROR(Tabla2[[#This Row],[Tapabocas bien puesto ]]/Tabla2[[#This Row],[Total]],0)</f>
        <v>0.78733031674208143</v>
      </c>
      <c r="P224" s="15">
        <f>IFERROR(Tabla2[[#This Row],[Sin tapabocas]]/Tabla2[[#This Row],[Total]],0)</f>
        <v>1.3574660633484163E-2</v>
      </c>
      <c r="Q224" s="15">
        <f>IFERROR(Tabla2[[#This Row],[Vendedor tapabocas bien puesto ]]/Tabla2[[#This Row],[Total vendedor]],0)</f>
        <v>0.52380952380952384</v>
      </c>
      <c r="R224" s="15">
        <f>IFERROR(Tabla2[[#This Row],[Vendedor sin tapabocas ]]/Tabla2[[#This Row],[Total vendedor]],0)</f>
        <v>0.14285714285714285</v>
      </c>
      <c r="S224" s="31">
        <f>WEEKNUM(Tabla2[[#This Row],[Fecha de recolección2]])</f>
        <v>24</v>
      </c>
    </row>
    <row r="225" spans="1:19" x14ac:dyDescent="0.25">
      <c r="A225" s="11">
        <f t="shared" si="6"/>
        <v>44358</v>
      </c>
      <c r="B225" s="6" t="s">
        <v>159</v>
      </c>
      <c r="C225" s="1" t="s">
        <v>130</v>
      </c>
      <c r="D225" s="1" t="s">
        <v>63</v>
      </c>
      <c r="E225" s="1" t="s">
        <v>161</v>
      </c>
      <c r="F225" s="2" t="s">
        <v>10</v>
      </c>
      <c r="G225" s="2">
        <v>199</v>
      </c>
      <c r="H225" s="2">
        <v>44</v>
      </c>
      <c r="I225" s="2">
        <v>4</v>
      </c>
      <c r="J225" s="2">
        <v>4</v>
      </c>
      <c r="K225" s="1">
        <v>7</v>
      </c>
      <c r="L225" s="1">
        <v>3</v>
      </c>
      <c r="M225">
        <f t="shared" si="7"/>
        <v>247</v>
      </c>
      <c r="N225">
        <f>Tabla2[[#This Row],[Vendedor tapabocas bien puesto ]]+Tabla2[[#This Row],[Vendedor tapabocas mal puesto ]]+Tabla2[[#This Row],[Vendedor sin tapabocas ]]</f>
        <v>14</v>
      </c>
      <c r="O225" s="15">
        <f>IFERROR(Tabla2[[#This Row],[Tapabocas bien puesto ]]/Tabla2[[#This Row],[Total]],0)</f>
        <v>0.80566801619433204</v>
      </c>
      <c r="P225" s="15">
        <f>IFERROR(Tabla2[[#This Row],[Sin tapabocas]]/Tabla2[[#This Row],[Total]],0)</f>
        <v>1.6194331983805668E-2</v>
      </c>
      <c r="Q225" s="15">
        <f>IFERROR(Tabla2[[#This Row],[Vendedor tapabocas bien puesto ]]/Tabla2[[#This Row],[Total vendedor]],0)</f>
        <v>0.2857142857142857</v>
      </c>
      <c r="R225" s="15">
        <f>IFERROR(Tabla2[[#This Row],[Vendedor sin tapabocas ]]/Tabla2[[#This Row],[Total vendedor]],0)</f>
        <v>0.21428571428571427</v>
      </c>
      <c r="S225" s="31">
        <f>WEEKNUM(Tabla2[[#This Row],[Fecha de recolección2]])</f>
        <v>24</v>
      </c>
    </row>
    <row r="226" spans="1:19" x14ac:dyDescent="0.25">
      <c r="A226" s="11">
        <f t="shared" si="6"/>
        <v>44358</v>
      </c>
      <c r="B226" s="6" t="s">
        <v>159</v>
      </c>
      <c r="C226" s="1" t="s">
        <v>130</v>
      </c>
      <c r="D226" s="1" t="s">
        <v>63</v>
      </c>
      <c r="E226" s="1" t="s">
        <v>161</v>
      </c>
      <c r="F226" s="2" t="s">
        <v>10</v>
      </c>
      <c r="G226" s="2">
        <v>117</v>
      </c>
      <c r="H226" s="2">
        <v>19</v>
      </c>
      <c r="I226" s="2">
        <v>9</v>
      </c>
      <c r="J226" s="2">
        <v>4</v>
      </c>
      <c r="K226" s="1">
        <v>7</v>
      </c>
      <c r="L226" s="1">
        <v>4</v>
      </c>
      <c r="M226">
        <f t="shared" si="7"/>
        <v>145</v>
      </c>
      <c r="N226">
        <f>Tabla2[[#This Row],[Vendedor tapabocas bien puesto ]]+Tabla2[[#This Row],[Vendedor tapabocas mal puesto ]]+Tabla2[[#This Row],[Vendedor sin tapabocas ]]</f>
        <v>15</v>
      </c>
      <c r="O226" s="15">
        <f>IFERROR(Tabla2[[#This Row],[Tapabocas bien puesto ]]/Tabla2[[#This Row],[Total]],0)</f>
        <v>0.80689655172413788</v>
      </c>
      <c r="P226" s="15">
        <f>IFERROR(Tabla2[[#This Row],[Sin tapabocas]]/Tabla2[[#This Row],[Total]],0)</f>
        <v>6.2068965517241378E-2</v>
      </c>
      <c r="Q226" s="15">
        <f>IFERROR(Tabla2[[#This Row],[Vendedor tapabocas bien puesto ]]/Tabla2[[#This Row],[Total vendedor]],0)</f>
        <v>0.26666666666666666</v>
      </c>
      <c r="R226" s="15">
        <f>IFERROR(Tabla2[[#This Row],[Vendedor sin tapabocas ]]/Tabla2[[#This Row],[Total vendedor]],0)</f>
        <v>0.26666666666666666</v>
      </c>
      <c r="S226" s="31">
        <f>WEEKNUM(Tabla2[[#This Row],[Fecha de recolección2]])</f>
        <v>24</v>
      </c>
    </row>
    <row r="227" spans="1:19" x14ac:dyDescent="0.25">
      <c r="A227" s="11">
        <f t="shared" si="6"/>
        <v>44358</v>
      </c>
      <c r="B227" s="6" t="s">
        <v>159</v>
      </c>
      <c r="C227" s="1" t="s">
        <v>130</v>
      </c>
      <c r="D227" s="1" t="s">
        <v>63</v>
      </c>
      <c r="E227" s="1" t="s">
        <v>162</v>
      </c>
      <c r="F227" s="2" t="s">
        <v>9</v>
      </c>
      <c r="G227" s="2">
        <v>99</v>
      </c>
      <c r="H227" s="2">
        <v>13</v>
      </c>
      <c r="I227" s="2">
        <v>0</v>
      </c>
      <c r="J227" s="2">
        <v>0</v>
      </c>
      <c r="K227" s="1">
        <v>0</v>
      </c>
      <c r="L227" s="1">
        <v>0</v>
      </c>
      <c r="M227">
        <f t="shared" si="7"/>
        <v>112</v>
      </c>
      <c r="N227">
        <f>Tabla2[[#This Row],[Vendedor tapabocas bien puesto ]]+Tabla2[[#This Row],[Vendedor tapabocas mal puesto ]]+Tabla2[[#This Row],[Vendedor sin tapabocas ]]</f>
        <v>0</v>
      </c>
      <c r="O227" s="15">
        <f>IFERROR(Tabla2[[#This Row],[Tapabocas bien puesto ]]/Tabla2[[#This Row],[Total]],0)</f>
        <v>0.8839285714285714</v>
      </c>
      <c r="P227" s="15">
        <f>IFERROR(Tabla2[[#This Row],[Sin tapabocas]]/Tabla2[[#This Row],[Total]],0)</f>
        <v>0</v>
      </c>
      <c r="Q227" s="15">
        <f>IFERROR(Tabla2[[#This Row],[Vendedor tapabocas bien puesto ]]/Tabla2[[#This Row],[Total vendedor]],0)</f>
        <v>0</v>
      </c>
      <c r="R227" s="15">
        <f>IFERROR(Tabla2[[#This Row],[Vendedor sin tapabocas ]]/Tabla2[[#This Row],[Total vendedor]],0)</f>
        <v>0</v>
      </c>
      <c r="S227" s="31">
        <f>WEEKNUM(Tabla2[[#This Row],[Fecha de recolección2]])</f>
        <v>24</v>
      </c>
    </row>
    <row r="228" spans="1:19" x14ac:dyDescent="0.25">
      <c r="A228" s="11">
        <f t="shared" si="6"/>
        <v>44359</v>
      </c>
      <c r="B228" s="6" t="s">
        <v>163</v>
      </c>
      <c r="C228" s="1" t="s">
        <v>19</v>
      </c>
      <c r="D228" s="1" t="s">
        <v>40</v>
      </c>
      <c r="E228" s="1" t="s">
        <v>41</v>
      </c>
      <c r="F228" s="2" t="s">
        <v>9</v>
      </c>
      <c r="G228" s="2">
        <v>212</v>
      </c>
      <c r="H228" s="2">
        <v>56</v>
      </c>
      <c r="I228" s="2">
        <v>10</v>
      </c>
      <c r="J228" s="2">
        <v>43</v>
      </c>
      <c r="K228" s="1">
        <v>46</v>
      </c>
      <c r="L228" s="1">
        <v>10</v>
      </c>
      <c r="M228">
        <f t="shared" si="7"/>
        <v>278</v>
      </c>
      <c r="N228">
        <f>Tabla2[[#This Row],[Vendedor tapabocas bien puesto ]]+Tabla2[[#This Row],[Vendedor tapabocas mal puesto ]]+Tabla2[[#This Row],[Vendedor sin tapabocas ]]</f>
        <v>99</v>
      </c>
      <c r="O228" s="15">
        <f>IFERROR(Tabla2[[#This Row],[Tapabocas bien puesto ]]/Tabla2[[#This Row],[Total]],0)</f>
        <v>0.76258992805755399</v>
      </c>
      <c r="P228" s="15">
        <f>IFERROR(Tabla2[[#This Row],[Sin tapabocas]]/Tabla2[[#This Row],[Total]],0)</f>
        <v>3.5971223021582732E-2</v>
      </c>
      <c r="Q228" s="15">
        <f>IFERROR(Tabla2[[#This Row],[Vendedor tapabocas bien puesto ]]/Tabla2[[#This Row],[Total vendedor]],0)</f>
        <v>0.43434343434343436</v>
      </c>
      <c r="R228" s="15">
        <f>IFERROR(Tabla2[[#This Row],[Vendedor sin tapabocas ]]/Tabla2[[#This Row],[Total vendedor]],0)</f>
        <v>0.10101010101010101</v>
      </c>
      <c r="S228" s="31">
        <f>WEEKNUM(Tabla2[[#This Row],[Fecha de recolección2]])</f>
        <v>24</v>
      </c>
    </row>
    <row r="229" spans="1:19" x14ac:dyDescent="0.25">
      <c r="A229" s="11">
        <f t="shared" si="6"/>
        <v>44359</v>
      </c>
      <c r="B229" s="6" t="s">
        <v>163</v>
      </c>
      <c r="C229" s="1" t="s">
        <v>19</v>
      </c>
      <c r="D229" s="1" t="s">
        <v>40</v>
      </c>
      <c r="E229" s="1" t="s">
        <v>41</v>
      </c>
      <c r="F229" s="2" t="s">
        <v>10</v>
      </c>
      <c r="G229" s="2">
        <v>150</v>
      </c>
      <c r="H229" s="2">
        <v>44</v>
      </c>
      <c r="I229" s="2">
        <v>8</v>
      </c>
      <c r="J229" s="2">
        <v>6</v>
      </c>
      <c r="K229" s="1">
        <v>11</v>
      </c>
      <c r="L229" s="1">
        <v>0</v>
      </c>
      <c r="M229">
        <f t="shared" si="7"/>
        <v>202</v>
      </c>
      <c r="N229">
        <f>Tabla2[[#This Row],[Vendedor tapabocas bien puesto ]]+Tabla2[[#This Row],[Vendedor tapabocas mal puesto ]]+Tabla2[[#This Row],[Vendedor sin tapabocas ]]</f>
        <v>17</v>
      </c>
      <c r="O229" s="15">
        <f>IFERROR(Tabla2[[#This Row],[Tapabocas bien puesto ]]/Tabla2[[#This Row],[Total]],0)</f>
        <v>0.74257425742574257</v>
      </c>
      <c r="P229" s="15">
        <f>IFERROR(Tabla2[[#This Row],[Sin tapabocas]]/Tabla2[[#This Row],[Total]],0)</f>
        <v>3.9603960396039604E-2</v>
      </c>
      <c r="Q229" s="15">
        <f>IFERROR(Tabla2[[#This Row],[Vendedor tapabocas bien puesto ]]/Tabla2[[#This Row],[Total vendedor]],0)</f>
        <v>0.35294117647058826</v>
      </c>
      <c r="R229" s="15">
        <f>IFERROR(Tabla2[[#This Row],[Vendedor sin tapabocas ]]/Tabla2[[#This Row],[Total vendedor]],0)</f>
        <v>0</v>
      </c>
      <c r="S229" s="31">
        <f>WEEKNUM(Tabla2[[#This Row],[Fecha de recolección2]])</f>
        <v>24</v>
      </c>
    </row>
    <row r="230" spans="1:19" x14ac:dyDescent="0.25">
      <c r="A230" s="11">
        <f t="shared" si="6"/>
        <v>44359</v>
      </c>
      <c r="B230" s="6" t="s">
        <v>163</v>
      </c>
      <c r="C230" s="1" t="s">
        <v>19</v>
      </c>
      <c r="D230" s="1" t="s">
        <v>40</v>
      </c>
      <c r="E230" s="1" t="s">
        <v>41</v>
      </c>
      <c r="F230" s="2" t="s">
        <v>11</v>
      </c>
      <c r="G230" s="2">
        <v>85</v>
      </c>
      <c r="H230" s="2">
        <v>10</v>
      </c>
      <c r="I230" s="2">
        <v>14</v>
      </c>
      <c r="J230" s="2">
        <v>2</v>
      </c>
      <c r="K230" s="1">
        <v>5</v>
      </c>
      <c r="L230" s="1">
        <v>0</v>
      </c>
      <c r="M230">
        <f t="shared" si="7"/>
        <v>109</v>
      </c>
      <c r="N230">
        <f>Tabla2[[#This Row],[Vendedor tapabocas bien puesto ]]+Tabla2[[#This Row],[Vendedor tapabocas mal puesto ]]+Tabla2[[#This Row],[Vendedor sin tapabocas ]]</f>
        <v>7</v>
      </c>
      <c r="O230" s="15">
        <f>IFERROR(Tabla2[[#This Row],[Tapabocas bien puesto ]]/Tabla2[[#This Row],[Total]],0)</f>
        <v>0.77981651376146788</v>
      </c>
      <c r="P230" s="15">
        <f>IFERROR(Tabla2[[#This Row],[Sin tapabocas]]/Tabla2[[#This Row],[Total]],0)</f>
        <v>0.12844036697247707</v>
      </c>
      <c r="Q230" s="15">
        <f>IFERROR(Tabla2[[#This Row],[Vendedor tapabocas bien puesto ]]/Tabla2[[#This Row],[Total vendedor]],0)</f>
        <v>0.2857142857142857</v>
      </c>
      <c r="R230" s="15">
        <f>IFERROR(Tabla2[[#This Row],[Vendedor sin tapabocas ]]/Tabla2[[#This Row],[Total vendedor]],0)</f>
        <v>0</v>
      </c>
      <c r="S230" s="31">
        <f>WEEKNUM(Tabla2[[#This Row],[Fecha de recolección2]])</f>
        <v>24</v>
      </c>
    </row>
    <row r="231" spans="1:19" x14ac:dyDescent="0.25">
      <c r="A231" s="11">
        <f t="shared" si="6"/>
        <v>44359</v>
      </c>
      <c r="B231" s="6" t="s">
        <v>163</v>
      </c>
      <c r="C231" s="1" t="s">
        <v>130</v>
      </c>
      <c r="D231" s="1" t="s">
        <v>76</v>
      </c>
      <c r="E231" s="1" t="s">
        <v>164</v>
      </c>
      <c r="F231" s="2" t="s">
        <v>10</v>
      </c>
      <c r="G231" s="2">
        <v>67</v>
      </c>
      <c r="H231" s="2">
        <v>16</v>
      </c>
      <c r="I231" s="2">
        <v>10</v>
      </c>
      <c r="J231" s="2">
        <v>10</v>
      </c>
      <c r="K231" s="1">
        <v>5</v>
      </c>
      <c r="L231" s="1">
        <v>0</v>
      </c>
      <c r="M231">
        <f t="shared" si="7"/>
        <v>93</v>
      </c>
      <c r="N231">
        <f>Tabla2[[#This Row],[Vendedor tapabocas bien puesto ]]+Tabla2[[#This Row],[Vendedor tapabocas mal puesto ]]+Tabla2[[#This Row],[Vendedor sin tapabocas ]]</f>
        <v>15</v>
      </c>
      <c r="O231" s="15">
        <f>IFERROR(Tabla2[[#This Row],[Tapabocas bien puesto ]]/Tabla2[[#This Row],[Total]],0)</f>
        <v>0.72043010752688175</v>
      </c>
      <c r="P231" s="15">
        <f>IFERROR(Tabla2[[#This Row],[Sin tapabocas]]/Tabla2[[#This Row],[Total]],0)</f>
        <v>0.10752688172043011</v>
      </c>
      <c r="Q231" s="15">
        <f>IFERROR(Tabla2[[#This Row],[Vendedor tapabocas bien puesto ]]/Tabla2[[#This Row],[Total vendedor]],0)</f>
        <v>0.66666666666666663</v>
      </c>
      <c r="R231" s="15">
        <f>IFERROR(Tabla2[[#This Row],[Vendedor sin tapabocas ]]/Tabla2[[#This Row],[Total vendedor]],0)</f>
        <v>0</v>
      </c>
      <c r="S231" s="31">
        <f>WEEKNUM(Tabla2[[#This Row],[Fecha de recolección2]])</f>
        <v>24</v>
      </c>
    </row>
    <row r="232" spans="1:19" x14ac:dyDescent="0.25">
      <c r="A232" s="11">
        <f t="shared" si="6"/>
        <v>44359</v>
      </c>
      <c r="B232" s="6" t="s">
        <v>163</v>
      </c>
      <c r="C232" s="1" t="s">
        <v>130</v>
      </c>
      <c r="D232" s="1" t="s">
        <v>76</v>
      </c>
      <c r="E232" s="1" t="s">
        <v>145</v>
      </c>
      <c r="F232" s="2" t="s">
        <v>11</v>
      </c>
      <c r="G232" s="2">
        <v>95</v>
      </c>
      <c r="H232" s="2">
        <v>31</v>
      </c>
      <c r="I232" s="2">
        <v>7</v>
      </c>
      <c r="J232" s="2">
        <v>22</v>
      </c>
      <c r="K232" s="1">
        <v>8</v>
      </c>
      <c r="L232" s="1">
        <v>5</v>
      </c>
      <c r="M232">
        <f t="shared" si="7"/>
        <v>133</v>
      </c>
      <c r="N232">
        <f>Tabla2[[#This Row],[Vendedor tapabocas bien puesto ]]+Tabla2[[#This Row],[Vendedor tapabocas mal puesto ]]+Tabla2[[#This Row],[Vendedor sin tapabocas ]]</f>
        <v>35</v>
      </c>
      <c r="O232" s="15">
        <f>IFERROR(Tabla2[[#This Row],[Tapabocas bien puesto ]]/Tabla2[[#This Row],[Total]],0)</f>
        <v>0.7142857142857143</v>
      </c>
      <c r="P232" s="15">
        <f>IFERROR(Tabla2[[#This Row],[Sin tapabocas]]/Tabla2[[#This Row],[Total]],0)</f>
        <v>5.2631578947368418E-2</v>
      </c>
      <c r="Q232" s="15">
        <f>IFERROR(Tabla2[[#This Row],[Vendedor tapabocas bien puesto ]]/Tabla2[[#This Row],[Total vendedor]],0)</f>
        <v>0.62857142857142856</v>
      </c>
      <c r="R232" s="15">
        <f>IFERROR(Tabla2[[#This Row],[Vendedor sin tapabocas ]]/Tabla2[[#This Row],[Total vendedor]],0)</f>
        <v>0.14285714285714285</v>
      </c>
      <c r="S232" s="31">
        <f>WEEKNUM(Tabla2[[#This Row],[Fecha de recolección2]])</f>
        <v>24</v>
      </c>
    </row>
    <row r="233" spans="1:19" x14ac:dyDescent="0.25">
      <c r="A233" s="11">
        <f t="shared" si="6"/>
        <v>44359</v>
      </c>
      <c r="B233" s="6" t="s">
        <v>163</v>
      </c>
      <c r="C233" s="1" t="s">
        <v>130</v>
      </c>
      <c r="D233" s="1" t="s">
        <v>76</v>
      </c>
      <c r="E233" s="1" t="s">
        <v>145</v>
      </c>
      <c r="F233" s="2" t="s">
        <v>10</v>
      </c>
      <c r="G233" s="2">
        <v>57</v>
      </c>
      <c r="H233" s="2">
        <v>22</v>
      </c>
      <c r="I233" s="2">
        <v>5</v>
      </c>
      <c r="J233" s="2">
        <v>15</v>
      </c>
      <c r="K233" s="1">
        <v>7</v>
      </c>
      <c r="L233" s="1">
        <v>0</v>
      </c>
      <c r="M233">
        <f t="shared" si="7"/>
        <v>84</v>
      </c>
      <c r="N233">
        <f>Tabla2[[#This Row],[Vendedor tapabocas bien puesto ]]+Tabla2[[#This Row],[Vendedor tapabocas mal puesto ]]+Tabla2[[#This Row],[Vendedor sin tapabocas ]]</f>
        <v>22</v>
      </c>
      <c r="O233" s="15">
        <f>IFERROR(Tabla2[[#This Row],[Tapabocas bien puesto ]]/Tabla2[[#This Row],[Total]],0)</f>
        <v>0.6785714285714286</v>
      </c>
      <c r="P233" s="15">
        <f>IFERROR(Tabla2[[#This Row],[Sin tapabocas]]/Tabla2[[#This Row],[Total]],0)</f>
        <v>5.9523809523809521E-2</v>
      </c>
      <c r="Q233" s="15">
        <f>IFERROR(Tabla2[[#This Row],[Vendedor tapabocas bien puesto ]]/Tabla2[[#This Row],[Total vendedor]],0)</f>
        <v>0.68181818181818177</v>
      </c>
      <c r="R233" s="15">
        <f>IFERROR(Tabla2[[#This Row],[Vendedor sin tapabocas ]]/Tabla2[[#This Row],[Total vendedor]],0)</f>
        <v>0</v>
      </c>
      <c r="S233" s="31">
        <f>WEEKNUM(Tabla2[[#This Row],[Fecha de recolección2]])</f>
        <v>24</v>
      </c>
    </row>
    <row r="234" spans="1:19" x14ac:dyDescent="0.25">
      <c r="A234" s="11">
        <f t="shared" si="6"/>
        <v>44362</v>
      </c>
      <c r="B234" s="6" t="s">
        <v>165</v>
      </c>
      <c r="C234" s="1" t="s">
        <v>19</v>
      </c>
      <c r="D234" s="1" t="s">
        <v>36</v>
      </c>
      <c r="E234" s="1" t="s">
        <v>38</v>
      </c>
      <c r="F234" s="2" t="s">
        <v>9</v>
      </c>
      <c r="G234" s="2">
        <v>182</v>
      </c>
      <c r="H234" s="2">
        <v>62</v>
      </c>
      <c r="I234" s="2">
        <v>9</v>
      </c>
      <c r="J234" s="2">
        <v>13</v>
      </c>
      <c r="K234" s="1">
        <v>64</v>
      </c>
      <c r="L234" s="1">
        <v>1</v>
      </c>
      <c r="M234">
        <f t="shared" si="7"/>
        <v>253</v>
      </c>
      <c r="N234">
        <f>Tabla2[[#This Row],[Vendedor tapabocas bien puesto ]]+Tabla2[[#This Row],[Vendedor tapabocas mal puesto ]]+Tabla2[[#This Row],[Vendedor sin tapabocas ]]</f>
        <v>78</v>
      </c>
      <c r="O234" s="15">
        <f>IFERROR(Tabla2[[#This Row],[Tapabocas bien puesto ]]/Tabla2[[#This Row],[Total]],0)</f>
        <v>0.71936758893280628</v>
      </c>
      <c r="P234" s="15">
        <f>IFERROR(Tabla2[[#This Row],[Sin tapabocas]]/Tabla2[[#This Row],[Total]],0)</f>
        <v>3.5573122529644272E-2</v>
      </c>
      <c r="Q234" s="15">
        <f>IFERROR(Tabla2[[#This Row],[Vendedor tapabocas bien puesto ]]/Tabla2[[#This Row],[Total vendedor]],0)</f>
        <v>0.16666666666666666</v>
      </c>
      <c r="R234" s="15">
        <f>IFERROR(Tabla2[[#This Row],[Vendedor sin tapabocas ]]/Tabla2[[#This Row],[Total vendedor]],0)</f>
        <v>1.282051282051282E-2</v>
      </c>
      <c r="S234" s="31">
        <f>WEEKNUM(Tabla2[[#This Row],[Fecha de recolección2]])</f>
        <v>25</v>
      </c>
    </row>
    <row r="235" spans="1:19" x14ac:dyDescent="0.25">
      <c r="A235" s="11">
        <f t="shared" si="6"/>
        <v>44362</v>
      </c>
      <c r="B235" s="6" t="s">
        <v>165</v>
      </c>
      <c r="C235" s="1" t="s">
        <v>131</v>
      </c>
      <c r="D235" s="1" t="s">
        <v>61</v>
      </c>
      <c r="E235" s="1" t="s">
        <v>166</v>
      </c>
      <c r="F235" s="2" t="s">
        <v>10</v>
      </c>
      <c r="G235" s="2">
        <v>205</v>
      </c>
      <c r="H235" s="2">
        <v>39</v>
      </c>
      <c r="I235" s="2">
        <v>6</v>
      </c>
      <c r="J235" s="2">
        <v>47</v>
      </c>
      <c r="K235" s="1">
        <v>72</v>
      </c>
      <c r="L235" s="1">
        <v>8</v>
      </c>
      <c r="M235">
        <f t="shared" si="7"/>
        <v>250</v>
      </c>
      <c r="N235">
        <f>Tabla2[[#This Row],[Vendedor tapabocas bien puesto ]]+Tabla2[[#This Row],[Vendedor tapabocas mal puesto ]]+Tabla2[[#This Row],[Vendedor sin tapabocas ]]</f>
        <v>127</v>
      </c>
      <c r="O235" s="15">
        <f>IFERROR(Tabla2[[#This Row],[Tapabocas bien puesto ]]/Tabla2[[#This Row],[Total]],0)</f>
        <v>0.82</v>
      </c>
      <c r="P235" s="15">
        <f>IFERROR(Tabla2[[#This Row],[Sin tapabocas]]/Tabla2[[#This Row],[Total]],0)</f>
        <v>2.4E-2</v>
      </c>
      <c r="Q235" s="15">
        <f>IFERROR(Tabla2[[#This Row],[Vendedor tapabocas bien puesto ]]/Tabla2[[#This Row],[Total vendedor]],0)</f>
        <v>0.37007874015748032</v>
      </c>
      <c r="R235" s="15">
        <f>IFERROR(Tabla2[[#This Row],[Vendedor sin tapabocas ]]/Tabla2[[#This Row],[Total vendedor]],0)</f>
        <v>6.2992125984251968E-2</v>
      </c>
      <c r="S235" s="31">
        <f>WEEKNUM(Tabla2[[#This Row],[Fecha de recolección2]])</f>
        <v>25</v>
      </c>
    </row>
    <row r="236" spans="1:19" x14ac:dyDescent="0.25">
      <c r="A236" s="11">
        <f t="shared" si="6"/>
        <v>44362</v>
      </c>
      <c r="B236" s="6" t="s">
        <v>165</v>
      </c>
      <c r="C236" s="1" t="s">
        <v>131</v>
      </c>
      <c r="D236" s="1" t="s">
        <v>61</v>
      </c>
      <c r="E236" s="1" t="s">
        <v>167</v>
      </c>
      <c r="F236" s="2" t="s">
        <v>10</v>
      </c>
      <c r="G236" s="2">
        <v>193</v>
      </c>
      <c r="H236" s="2">
        <v>28</v>
      </c>
      <c r="I236" s="2">
        <v>9</v>
      </c>
      <c r="J236" s="2">
        <v>7</v>
      </c>
      <c r="K236" s="1">
        <v>12</v>
      </c>
      <c r="L236" s="1">
        <v>0</v>
      </c>
      <c r="M236">
        <f t="shared" si="7"/>
        <v>230</v>
      </c>
      <c r="N236">
        <f>Tabla2[[#This Row],[Vendedor tapabocas bien puesto ]]+Tabla2[[#This Row],[Vendedor tapabocas mal puesto ]]+Tabla2[[#This Row],[Vendedor sin tapabocas ]]</f>
        <v>19</v>
      </c>
      <c r="O236" s="15">
        <f>IFERROR(Tabla2[[#This Row],[Tapabocas bien puesto ]]/Tabla2[[#This Row],[Total]],0)</f>
        <v>0.83913043478260874</v>
      </c>
      <c r="P236" s="15">
        <f>IFERROR(Tabla2[[#This Row],[Sin tapabocas]]/Tabla2[[#This Row],[Total]],0)</f>
        <v>3.9130434782608699E-2</v>
      </c>
      <c r="Q236" s="15">
        <f>IFERROR(Tabla2[[#This Row],[Vendedor tapabocas bien puesto ]]/Tabla2[[#This Row],[Total vendedor]],0)</f>
        <v>0.36842105263157893</v>
      </c>
      <c r="R236" s="15">
        <f>IFERROR(Tabla2[[#This Row],[Vendedor sin tapabocas ]]/Tabla2[[#This Row],[Total vendedor]],0)</f>
        <v>0</v>
      </c>
      <c r="S236" s="31">
        <f>WEEKNUM(Tabla2[[#This Row],[Fecha de recolección2]])</f>
        <v>25</v>
      </c>
    </row>
    <row r="237" spans="1:19" x14ac:dyDescent="0.25">
      <c r="A237" s="11">
        <f t="shared" si="6"/>
        <v>44362</v>
      </c>
      <c r="B237" s="6" t="s">
        <v>165</v>
      </c>
      <c r="C237" s="1" t="s">
        <v>131</v>
      </c>
      <c r="D237" s="1" t="s">
        <v>61</v>
      </c>
      <c r="E237" s="1" t="s">
        <v>62</v>
      </c>
      <c r="F237" s="2" t="s">
        <v>10</v>
      </c>
      <c r="G237" s="2">
        <v>239</v>
      </c>
      <c r="H237" s="2">
        <v>78</v>
      </c>
      <c r="I237" s="2">
        <v>3</v>
      </c>
      <c r="J237" s="2">
        <v>14</v>
      </c>
      <c r="K237" s="1">
        <v>45</v>
      </c>
      <c r="L237" s="1">
        <v>0</v>
      </c>
      <c r="M237">
        <f t="shared" si="7"/>
        <v>320</v>
      </c>
      <c r="N237">
        <f>Tabla2[[#This Row],[Vendedor tapabocas bien puesto ]]+Tabla2[[#This Row],[Vendedor tapabocas mal puesto ]]+Tabla2[[#This Row],[Vendedor sin tapabocas ]]</f>
        <v>59</v>
      </c>
      <c r="O237" s="15">
        <f>IFERROR(Tabla2[[#This Row],[Tapabocas bien puesto ]]/Tabla2[[#This Row],[Total]],0)</f>
        <v>0.74687499999999996</v>
      </c>
      <c r="P237" s="15">
        <f>IFERROR(Tabla2[[#This Row],[Sin tapabocas]]/Tabla2[[#This Row],[Total]],0)</f>
        <v>9.3749999999999997E-3</v>
      </c>
      <c r="Q237" s="15">
        <f>IFERROR(Tabla2[[#This Row],[Vendedor tapabocas bien puesto ]]/Tabla2[[#This Row],[Total vendedor]],0)</f>
        <v>0.23728813559322035</v>
      </c>
      <c r="R237" s="15">
        <f>IFERROR(Tabla2[[#This Row],[Vendedor sin tapabocas ]]/Tabla2[[#This Row],[Total vendedor]],0)</f>
        <v>0</v>
      </c>
      <c r="S237" s="31">
        <f>WEEKNUM(Tabla2[[#This Row],[Fecha de recolección2]])</f>
        <v>25</v>
      </c>
    </row>
    <row r="238" spans="1:19" x14ac:dyDescent="0.25">
      <c r="A238" s="11">
        <f t="shared" si="6"/>
        <v>44362</v>
      </c>
      <c r="B238" s="6" t="s">
        <v>165</v>
      </c>
      <c r="C238" s="1" t="s">
        <v>158</v>
      </c>
      <c r="D238" s="1" t="s">
        <v>49</v>
      </c>
      <c r="E238" s="1" t="s">
        <v>168</v>
      </c>
      <c r="F238" s="2" t="s">
        <v>11</v>
      </c>
      <c r="G238" s="2">
        <v>244</v>
      </c>
      <c r="H238" s="2">
        <v>31</v>
      </c>
      <c r="I238" s="2">
        <v>0</v>
      </c>
      <c r="J238" s="2">
        <v>14</v>
      </c>
      <c r="K238" s="1">
        <v>8</v>
      </c>
      <c r="L238" s="1">
        <v>0</v>
      </c>
      <c r="M238">
        <f t="shared" si="7"/>
        <v>275</v>
      </c>
      <c r="N238">
        <f>Tabla2[[#This Row],[Vendedor tapabocas bien puesto ]]+Tabla2[[#This Row],[Vendedor tapabocas mal puesto ]]+Tabla2[[#This Row],[Vendedor sin tapabocas ]]</f>
        <v>22</v>
      </c>
      <c r="O238" s="15">
        <f>IFERROR(Tabla2[[#This Row],[Tapabocas bien puesto ]]/Tabla2[[#This Row],[Total]],0)</f>
        <v>0.88727272727272732</v>
      </c>
      <c r="P238" s="15">
        <f>IFERROR(Tabla2[[#This Row],[Sin tapabocas]]/Tabla2[[#This Row],[Total]],0)</f>
        <v>0</v>
      </c>
      <c r="Q238" s="15">
        <f>IFERROR(Tabla2[[#This Row],[Vendedor tapabocas bien puesto ]]/Tabla2[[#This Row],[Total vendedor]],0)</f>
        <v>0.63636363636363635</v>
      </c>
      <c r="R238" s="15">
        <f>IFERROR(Tabla2[[#This Row],[Vendedor sin tapabocas ]]/Tabla2[[#This Row],[Total vendedor]],0)</f>
        <v>0</v>
      </c>
      <c r="S238" s="31">
        <f>WEEKNUM(Tabla2[[#This Row],[Fecha de recolección2]])</f>
        <v>25</v>
      </c>
    </row>
    <row r="239" spans="1:19" x14ac:dyDescent="0.25">
      <c r="A239" s="11">
        <f t="shared" si="6"/>
        <v>44362</v>
      </c>
      <c r="B239" s="6" t="s">
        <v>165</v>
      </c>
      <c r="C239" s="1" t="s">
        <v>158</v>
      </c>
      <c r="D239" s="1" t="s">
        <v>49</v>
      </c>
      <c r="E239" s="1" t="s">
        <v>169</v>
      </c>
      <c r="F239" s="2" t="s">
        <v>9</v>
      </c>
      <c r="G239" s="2">
        <v>257</v>
      </c>
      <c r="H239" s="2">
        <v>52</v>
      </c>
      <c r="I239" s="2">
        <v>6</v>
      </c>
      <c r="J239" s="2">
        <v>16</v>
      </c>
      <c r="K239" s="1">
        <v>22</v>
      </c>
      <c r="L239" s="1">
        <v>6</v>
      </c>
      <c r="M239">
        <f t="shared" si="7"/>
        <v>315</v>
      </c>
      <c r="N239">
        <f>Tabla2[[#This Row],[Vendedor tapabocas bien puesto ]]+Tabla2[[#This Row],[Vendedor tapabocas mal puesto ]]+Tabla2[[#This Row],[Vendedor sin tapabocas ]]</f>
        <v>44</v>
      </c>
      <c r="O239" s="15">
        <f>IFERROR(Tabla2[[#This Row],[Tapabocas bien puesto ]]/Tabla2[[#This Row],[Total]],0)</f>
        <v>0.81587301587301586</v>
      </c>
      <c r="P239" s="15">
        <f>IFERROR(Tabla2[[#This Row],[Sin tapabocas]]/Tabla2[[#This Row],[Total]],0)</f>
        <v>1.9047619047619049E-2</v>
      </c>
      <c r="Q239" s="15">
        <f>IFERROR(Tabla2[[#This Row],[Vendedor tapabocas bien puesto ]]/Tabla2[[#This Row],[Total vendedor]],0)</f>
        <v>0.36363636363636365</v>
      </c>
      <c r="R239" s="15">
        <f>IFERROR(Tabla2[[#This Row],[Vendedor sin tapabocas ]]/Tabla2[[#This Row],[Total vendedor]],0)</f>
        <v>0.13636363636363635</v>
      </c>
      <c r="S239" s="31">
        <f>WEEKNUM(Tabla2[[#This Row],[Fecha de recolección2]])</f>
        <v>25</v>
      </c>
    </row>
    <row r="240" spans="1:19" x14ac:dyDescent="0.25">
      <c r="A240" s="11">
        <f t="shared" si="6"/>
        <v>44362</v>
      </c>
      <c r="B240" s="6" t="s">
        <v>165</v>
      </c>
      <c r="C240" s="1" t="s">
        <v>158</v>
      </c>
      <c r="D240" s="1" t="s">
        <v>49</v>
      </c>
      <c r="E240" s="1" t="s">
        <v>168</v>
      </c>
      <c r="F240" s="2" t="s">
        <v>10</v>
      </c>
      <c r="G240" s="2">
        <v>98</v>
      </c>
      <c r="H240" s="2">
        <v>26</v>
      </c>
      <c r="I240" s="2">
        <v>7</v>
      </c>
      <c r="J240" s="2">
        <v>11</v>
      </c>
      <c r="K240" s="1">
        <v>19</v>
      </c>
      <c r="L240" s="1">
        <v>0</v>
      </c>
      <c r="M240">
        <f t="shared" si="7"/>
        <v>131</v>
      </c>
      <c r="N240">
        <f>Tabla2[[#This Row],[Vendedor tapabocas bien puesto ]]+Tabla2[[#This Row],[Vendedor tapabocas mal puesto ]]+Tabla2[[#This Row],[Vendedor sin tapabocas ]]</f>
        <v>30</v>
      </c>
      <c r="O240" s="15">
        <f>IFERROR(Tabla2[[#This Row],[Tapabocas bien puesto ]]/Tabla2[[#This Row],[Total]],0)</f>
        <v>0.74809160305343514</v>
      </c>
      <c r="P240" s="15">
        <f>IFERROR(Tabla2[[#This Row],[Sin tapabocas]]/Tabla2[[#This Row],[Total]],0)</f>
        <v>5.3435114503816793E-2</v>
      </c>
      <c r="Q240" s="15">
        <f>IFERROR(Tabla2[[#This Row],[Vendedor tapabocas bien puesto ]]/Tabla2[[#This Row],[Total vendedor]],0)</f>
        <v>0.36666666666666664</v>
      </c>
      <c r="R240" s="15">
        <f>IFERROR(Tabla2[[#This Row],[Vendedor sin tapabocas ]]/Tabla2[[#This Row],[Total vendedor]],0)</f>
        <v>0</v>
      </c>
      <c r="S240" s="31">
        <f>WEEKNUM(Tabla2[[#This Row],[Fecha de recolección2]])</f>
        <v>25</v>
      </c>
    </row>
    <row r="241" spans="1:19" x14ac:dyDescent="0.25">
      <c r="A241" s="11">
        <f t="shared" si="6"/>
        <v>44362</v>
      </c>
      <c r="B241" s="6" t="s">
        <v>165</v>
      </c>
      <c r="C241" s="1" t="s">
        <v>19</v>
      </c>
      <c r="D241" s="1" t="s">
        <v>36</v>
      </c>
      <c r="E241" s="1" t="s">
        <v>38</v>
      </c>
      <c r="F241" s="2" t="s">
        <v>10</v>
      </c>
      <c r="G241" s="2">
        <v>273</v>
      </c>
      <c r="H241" s="2">
        <v>64</v>
      </c>
      <c r="I241" s="2">
        <v>16</v>
      </c>
      <c r="J241" s="2">
        <v>75</v>
      </c>
      <c r="K241" s="1">
        <v>12</v>
      </c>
      <c r="L241" s="1">
        <v>1</v>
      </c>
      <c r="M241">
        <f t="shared" si="7"/>
        <v>353</v>
      </c>
      <c r="N241">
        <f>Tabla2[[#This Row],[Vendedor tapabocas bien puesto ]]+Tabla2[[#This Row],[Vendedor tapabocas mal puesto ]]+Tabla2[[#This Row],[Vendedor sin tapabocas ]]</f>
        <v>88</v>
      </c>
      <c r="O241" s="15">
        <f>IFERROR(Tabla2[[#This Row],[Tapabocas bien puesto ]]/Tabla2[[#This Row],[Total]],0)</f>
        <v>0.77337110481586402</v>
      </c>
      <c r="P241" s="15">
        <f>IFERROR(Tabla2[[#This Row],[Sin tapabocas]]/Tabla2[[#This Row],[Total]],0)</f>
        <v>4.5325779036827198E-2</v>
      </c>
      <c r="Q241" s="15">
        <f>IFERROR(Tabla2[[#This Row],[Vendedor tapabocas bien puesto ]]/Tabla2[[#This Row],[Total vendedor]],0)</f>
        <v>0.85227272727272729</v>
      </c>
      <c r="R241" s="15">
        <f>IFERROR(Tabla2[[#This Row],[Vendedor sin tapabocas ]]/Tabla2[[#This Row],[Total vendedor]],0)</f>
        <v>1.1363636363636364E-2</v>
      </c>
      <c r="S241" s="31">
        <f>WEEKNUM(Tabla2[[#This Row],[Fecha de recolección2]])</f>
        <v>25</v>
      </c>
    </row>
    <row r="242" spans="1:19" x14ac:dyDescent="0.25">
      <c r="A242" s="11">
        <f t="shared" si="6"/>
        <v>44362</v>
      </c>
      <c r="B242" s="6" t="s">
        <v>165</v>
      </c>
      <c r="C242" s="1" t="s">
        <v>19</v>
      </c>
      <c r="D242" s="1" t="s">
        <v>36</v>
      </c>
      <c r="E242" s="1" t="s">
        <v>38</v>
      </c>
      <c r="F242" s="2" t="s">
        <v>11</v>
      </c>
      <c r="G242" s="2">
        <v>130</v>
      </c>
      <c r="H242" s="2">
        <v>24</v>
      </c>
      <c r="I242" s="2">
        <v>1</v>
      </c>
      <c r="J242" s="2">
        <v>6</v>
      </c>
      <c r="K242" s="1">
        <v>12</v>
      </c>
      <c r="L242" s="1">
        <v>0</v>
      </c>
      <c r="M242">
        <f t="shared" si="7"/>
        <v>155</v>
      </c>
      <c r="N242">
        <f>Tabla2[[#This Row],[Vendedor tapabocas bien puesto ]]+Tabla2[[#This Row],[Vendedor tapabocas mal puesto ]]+Tabla2[[#This Row],[Vendedor sin tapabocas ]]</f>
        <v>18</v>
      </c>
      <c r="O242" s="15">
        <f>IFERROR(Tabla2[[#This Row],[Tapabocas bien puesto ]]/Tabla2[[#This Row],[Total]],0)</f>
        <v>0.83870967741935487</v>
      </c>
      <c r="P242" s="15">
        <f>IFERROR(Tabla2[[#This Row],[Sin tapabocas]]/Tabla2[[#This Row],[Total]],0)</f>
        <v>6.4516129032258064E-3</v>
      </c>
      <c r="Q242" s="15">
        <f>IFERROR(Tabla2[[#This Row],[Vendedor tapabocas bien puesto ]]/Tabla2[[#This Row],[Total vendedor]],0)</f>
        <v>0.33333333333333331</v>
      </c>
      <c r="R242" s="15">
        <f>IFERROR(Tabla2[[#This Row],[Vendedor sin tapabocas ]]/Tabla2[[#This Row],[Total vendedor]],0)</f>
        <v>0</v>
      </c>
      <c r="S242" s="31">
        <f>WEEKNUM(Tabla2[[#This Row],[Fecha de recolección2]])</f>
        <v>25</v>
      </c>
    </row>
    <row r="243" spans="1:19" x14ac:dyDescent="0.25">
      <c r="A243" s="11">
        <f t="shared" si="6"/>
        <v>44362</v>
      </c>
      <c r="B243" s="6" t="s">
        <v>165</v>
      </c>
      <c r="C243" s="1" t="s">
        <v>170</v>
      </c>
      <c r="D243" s="1" t="s">
        <v>14</v>
      </c>
      <c r="E243" s="1" t="s">
        <v>171</v>
      </c>
      <c r="F243" s="2" t="s">
        <v>11</v>
      </c>
      <c r="G243" s="2">
        <v>105</v>
      </c>
      <c r="H243" s="2">
        <v>14</v>
      </c>
      <c r="I243" s="2">
        <v>7</v>
      </c>
      <c r="J243" s="2">
        <v>34</v>
      </c>
      <c r="K243" s="1">
        <v>12</v>
      </c>
      <c r="L243" s="1">
        <v>9</v>
      </c>
      <c r="M243">
        <f t="shared" si="7"/>
        <v>126</v>
      </c>
      <c r="N243">
        <f>Tabla2[[#This Row],[Vendedor tapabocas bien puesto ]]+Tabla2[[#This Row],[Vendedor tapabocas mal puesto ]]+Tabla2[[#This Row],[Vendedor sin tapabocas ]]</f>
        <v>55</v>
      </c>
      <c r="O243" s="15">
        <f>IFERROR(Tabla2[[#This Row],[Tapabocas bien puesto ]]/Tabla2[[#This Row],[Total]],0)</f>
        <v>0.83333333333333337</v>
      </c>
      <c r="P243" s="15">
        <f>IFERROR(Tabla2[[#This Row],[Sin tapabocas]]/Tabla2[[#This Row],[Total]],0)</f>
        <v>5.5555555555555552E-2</v>
      </c>
      <c r="Q243" s="15">
        <f>IFERROR(Tabla2[[#This Row],[Vendedor tapabocas bien puesto ]]/Tabla2[[#This Row],[Total vendedor]],0)</f>
        <v>0.61818181818181817</v>
      </c>
      <c r="R243" s="15">
        <f>IFERROR(Tabla2[[#This Row],[Vendedor sin tapabocas ]]/Tabla2[[#This Row],[Total vendedor]],0)</f>
        <v>0.16363636363636364</v>
      </c>
      <c r="S243" s="31">
        <f>WEEKNUM(Tabla2[[#This Row],[Fecha de recolección2]])</f>
        <v>25</v>
      </c>
    </row>
    <row r="244" spans="1:19" x14ac:dyDescent="0.25">
      <c r="A244" s="11">
        <f t="shared" si="6"/>
        <v>44362</v>
      </c>
      <c r="B244" s="6" t="s">
        <v>165</v>
      </c>
      <c r="C244" s="1" t="s">
        <v>128</v>
      </c>
      <c r="D244" s="1" t="s">
        <v>14</v>
      </c>
      <c r="E244" s="1" t="s">
        <v>43</v>
      </c>
      <c r="F244" s="2" t="s">
        <v>10</v>
      </c>
      <c r="G244" s="2">
        <v>175</v>
      </c>
      <c r="H244" s="2">
        <v>35</v>
      </c>
      <c r="I244" s="2">
        <v>12</v>
      </c>
      <c r="J244" s="2">
        <v>11</v>
      </c>
      <c r="K244" s="1">
        <v>8</v>
      </c>
      <c r="L244" s="1">
        <v>0</v>
      </c>
      <c r="M244">
        <f t="shared" si="7"/>
        <v>222</v>
      </c>
      <c r="N244">
        <f>Tabla2[[#This Row],[Vendedor tapabocas bien puesto ]]+Tabla2[[#This Row],[Vendedor tapabocas mal puesto ]]+Tabla2[[#This Row],[Vendedor sin tapabocas ]]</f>
        <v>19</v>
      </c>
      <c r="O244" s="15">
        <f>IFERROR(Tabla2[[#This Row],[Tapabocas bien puesto ]]/Tabla2[[#This Row],[Total]],0)</f>
        <v>0.78828828828828834</v>
      </c>
      <c r="P244" s="15">
        <f>IFERROR(Tabla2[[#This Row],[Sin tapabocas]]/Tabla2[[#This Row],[Total]],0)</f>
        <v>5.4054054054054057E-2</v>
      </c>
      <c r="Q244" s="15">
        <f>IFERROR(Tabla2[[#This Row],[Vendedor tapabocas bien puesto ]]/Tabla2[[#This Row],[Total vendedor]],0)</f>
        <v>0.57894736842105265</v>
      </c>
      <c r="R244" s="15">
        <f>IFERROR(Tabla2[[#This Row],[Vendedor sin tapabocas ]]/Tabla2[[#This Row],[Total vendedor]],0)</f>
        <v>0</v>
      </c>
      <c r="S244" s="31">
        <f>WEEKNUM(Tabla2[[#This Row],[Fecha de recolección2]])</f>
        <v>25</v>
      </c>
    </row>
    <row r="245" spans="1:19" x14ac:dyDescent="0.25">
      <c r="A245" s="11">
        <f t="shared" si="6"/>
        <v>44362</v>
      </c>
      <c r="B245" s="6" t="s">
        <v>165</v>
      </c>
      <c r="C245" s="1" t="s">
        <v>172</v>
      </c>
      <c r="D245" s="1" t="s">
        <v>14</v>
      </c>
      <c r="E245" s="1" t="s">
        <v>15</v>
      </c>
      <c r="F245" s="2" t="s">
        <v>10</v>
      </c>
      <c r="G245" s="2">
        <v>169</v>
      </c>
      <c r="H245" s="2">
        <v>26</v>
      </c>
      <c r="I245" s="2">
        <v>15</v>
      </c>
      <c r="J245" s="2">
        <v>8</v>
      </c>
      <c r="K245" s="1">
        <v>3</v>
      </c>
      <c r="L245" s="1">
        <v>0</v>
      </c>
      <c r="M245">
        <f t="shared" si="7"/>
        <v>210</v>
      </c>
      <c r="N245">
        <f>Tabla2[[#This Row],[Vendedor tapabocas bien puesto ]]+Tabla2[[#This Row],[Vendedor tapabocas mal puesto ]]+Tabla2[[#This Row],[Vendedor sin tapabocas ]]</f>
        <v>11</v>
      </c>
      <c r="O245" s="15">
        <f>IFERROR(Tabla2[[#This Row],[Tapabocas bien puesto ]]/Tabla2[[#This Row],[Total]],0)</f>
        <v>0.80476190476190479</v>
      </c>
      <c r="P245" s="15">
        <f>IFERROR(Tabla2[[#This Row],[Sin tapabocas]]/Tabla2[[#This Row],[Total]],0)</f>
        <v>7.1428571428571425E-2</v>
      </c>
      <c r="Q245" s="15">
        <f>IFERROR(Tabla2[[#This Row],[Vendedor tapabocas bien puesto ]]/Tabla2[[#This Row],[Total vendedor]],0)</f>
        <v>0.72727272727272729</v>
      </c>
      <c r="R245" s="15">
        <f>IFERROR(Tabla2[[#This Row],[Vendedor sin tapabocas ]]/Tabla2[[#This Row],[Total vendedor]],0)</f>
        <v>0</v>
      </c>
      <c r="S245" s="31">
        <f>WEEKNUM(Tabla2[[#This Row],[Fecha de recolección2]])</f>
        <v>25</v>
      </c>
    </row>
    <row r="246" spans="1:19" x14ac:dyDescent="0.25">
      <c r="A246" s="11">
        <f t="shared" si="6"/>
        <v>44363</v>
      </c>
      <c r="B246" s="6" t="s">
        <v>173</v>
      </c>
      <c r="C246" s="1" t="s">
        <v>19</v>
      </c>
      <c r="D246" s="1" t="s">
        <v>22</v>
      </c>
      <c r="E246" s="1" t="s">
        <v>22</v>
      </c>
      <c r="F246" s="2" t="s">
        <v>10</v>
      </c>
      <c r="G246" s="2">
        <v>163</v>
      </c>
      <c r="H246" s="2">
        <v>36</v>
      </c>
      <c r="I246" s="2">
        <v>7</v>
      </c>
      <c r="J246" s="2">
        <v>9</v>
      </c>
      <c r="K246" s="1">
        <v>18</v>
      </c>
      <c r="L246" s="1">
        <v>0</v>
      </c>
      <c r="M246">
        <f t="shared" si="7"/>
        <v>206</v>
      </c>
      <c r="N246">
        <f>Tabla2[[#This Row],[Vendedor tapabocas bien puesto ]]+Tabla2[[#This Row],[Vendedor tapabocas mal puesto ]]+Tabla2[[#This Row],[Vendedor sin tapabocas ]]</f>
        <v>27</v>
      </c>
      <c r="O246" s="15">
        <f>IFERROR(Tabla2[[#This Row],[Tapabocas bien puesto ]]/Tabla2[[#This Row],[Total]],0)</f>
        <v>0.79126213592233008</v>
      </c>
      <c r="P246" s="15">
        <f>IFERROR(Tabla2[[#This Row],[Sin tapabocas]]/Tabla2[[#This Row],[Total]],0)</f>
        <v>3.3980582524271843E-2</v>
      </c>
      <c r="Q246" s="15">
        <f>IFERROR(Tabla2[[#This Row],[Vendedor tapabocas bien puesto ]]/Tabla2[[#This Row],[Total vendedor]],0)</f>
        <v>0.33333333333333331</v>
      </c>
      <c r="R246" s="15">
        <f>IFERROR(Tabla2[[#This Row],[Vendedor sin tapabocas ]]/Tabla2[[#This Row],[Total vendedor]],0)</f>
        <v>0</v>
      </c>
      <c r="S246" s="31">
        <f>WEEKNUM(Tabla2[[#This Row],[Fecha de recolección2]])</f>
        <v>25</v>
      </c>
    </row>
    <row r="247" spans="1:19" x14ac:dyDescent="0.25">
      <c r="A247" s="11">
        <f t="shared" si="6"/>
        <v>44363</v>
      </c>
      <c r="B247" s="6" t="s">
        <v>173</v>
      </c>
      <c r="C247" s="1" t="s">
        <v>19</v>
      </c>
      <c r="D247" s="1" t="s">
        <v>22</v>
      </c>
      <c r="E247" s="1" t="s">
        <v>22</v>
      </c>
      <c r="F247" s="2" t="s">
        <v>25</v>
      </c>
      <c r="G247" s="2">
        <v>199</v>
      </c>
      <c r="H247" s="2">
        <v>44</v>
      </c>
      <c r="I247" s="2">
        <v>9</v>
      </c>
      <c r="J247" s="2">
        <v>31</v>
      </c>
      <c r="K247" s="1">
        <v>49</v>
      </c>
      <c r="L247" s="1">
        <v>2</v>
      </c>
      <c r="M247">
        <f t="shared" si="7"/>
        <v>252</v>
      </c>
      <c r="N247">
        <f>Tabla2[[#This Row],[Vendedor tapabocas bien puesto ]]+Tabla2[[#This Row],[Vendedor tapabocas mal puesto ]]+Tabla2[[#This Row],[Vendedor sin tapabocas ]]</f>
        <v>82</v>
      </c>
      <c r="O247" s="15">
        <f>IFERROR(Tabla2[[#This Row],[Tapabocas bien puesto ]]/Tabla2[[#This Row],[Total]],0)</f>
        <v>0.78968253968253965</v>
      </c>
      <c r="P247" s="15">
        <f>IFERROR(Tabla2[[#This Row],[Sin tapabocas]]/Tabla2[[#This Row],[Total]],0)</f>
        <v>3.5714285714285712E-2</v>
      </c>
      <c r="Q247" s="15">
        <f>IFERROR(Tabla2[[#This Row],[Vendedor tapabocas bien puesto ]]/Tabla2[[#This Row],[Total vendedor]],0)</f>
        <v>0.37804878048780488</v>
      </c>
      <c r="R247" s="15">
        <f>IFERROR(Tabla2[[#This Row],[Vendedor sin tapabocas ]]/Tabla2[[#This Row],[Total vendedor]],0)</f>
        <v>2.4390243902439025E-2</v>
      </c>
      <c r="S247" s="31">
        <f>WEEKNUM(Tabla2[[#This Row],[Fecha de recolección2]])</f>
        <v>25</v>
      </c>
    </row>
    <row r="248" spans="1:19" x14ac:dyDescent="0.25">
      <c r="A248" s="11">
        <f t="shared" si="6"/>
        <v>44363</v>
      </c>
      <c r="B248" s="6" t="s">
        <v>173</v>
      </c>
      <c r="C248" s="1" t="s">
        <v>19</v>
      </c>
      <c r="D248" s="1" t="s">
        <v>22</v>
      </c>
      <c r="E248" s="1" t="s">
        <v>22</v>
      </c>
      <c r="F248" s="2" t="s">
        <v>11</v>
      </c>
      <c r="G248" s="2">
        <v>241</v>
      </c>
      <c r="H248" s="2">
        <v>19</v>
      </c>
      <c r="I248" s="2">
        <v>5</v>
      </c>
      <c r="J248" s="2">
        <v>9</v>
      </c>
      <c r="K248" s="1">
        <v>20</v>
      </c>
      <c r="L248" s="1">
        <v>0</v>
      </c>
      <c r="M248">
        <f t="shared" si="7"/>
        <v>265</v>
      </c>
      <c r="N248">
        <f>Tabla2[[#This Row],[Vendedor tapabocas bien puesto ]]+Tabla2[[#This Row],[Vendedor tapabocas mal puesto ]]+Tabla2[[#This Row],[Vendedor sin tapabocas ]]</f>
        <v>29</v>
      </c>
      <c r="O248" s="15">
        <f>IFERROR(Tabla2[[#This Row],[Tapabocas bien puesto ]]/Tabla2[[#This Row],[Total]],0)</f>
        <v>0.90943396226415096</v>
      </c>
      <c r="P248" s="15">
        <f>IFERROR(Tabla2[[#This Row],[Sin tapabocas]]/Tabla2[[#This Row],[Total]],0)</f>
        <v>1.8867924528301886E-2</v>
      </c>
      <c r="Q248" s="15">
        <f>IFERROR(Tabla2[[#This Row],[Vendedor tapabocas bien puesto ]]/Tabla2[[#This Row],[Total vendedor]],0)</f>
        <v>0.31034482758620691</v>
      </c>
      <c r="R248" s="15">
        <f>IFERROR(Tabla2[[#This Row],[Vendedor sin tapabocas ]]/Tabla2[[#This Row],[Total vendedor]],0)</f>
        <v>0</v>
      </c>
      <c r="S248" s="31">
        <f>WEEKNUM(Tabla2[[#This Row],[Fecha de recolección2]])</f>
        <v>25</v>
      </c>
    </row>
    <row r="249" spans="1:19" x14ac:dyDescent="0.25">
      <c r="A249" s="11">
        <f t="shared" si="6"/>
        <v>44363</v>
      </c>
      <c r="B249" s="6" t="s">
        <v>173</v>
      </c>
      <c r="C249" s="1" t="s">
        <v>131</v>
      </c>
      <c r="D249" s="1" t="s">
        <v>7</v>
      </c>
      <c r="E249" s="1" t="s">
        <v>101</v>
      </c>
      <c r="F249" s="2" t="s">
        <v>10</v>
      </c>
      <c r="G249" s="2">
        <v>201</v>
      </c>
      <c r="H249" s="2">
        <v>33</v>
      </c>
      <c r="I249" s="2">
        <v>12</v>
      </c>
      <c r="J249" s="2">
        <v>21</v>
      </c>
      <c r="K249" s="1">
        <v>41</v>
      </c>
      <c r="L249" s="1">
        <v>2</v>
      </c>
      <c r="M249">
        <f t="shared" si="7"/>
        <v>246</v>
      </c>
      <c r="N249">
        <f>Tabla2[[#This Row],[Vendedor tapabocas bien puesto ]]+Tabla2[[#This Row],[Vendedor tapabocas mal puesto ]]+Tabla2[[#This Row],[Vendedor sin tapabocas ]]</f>
        <v>64</v>
      </c>
      <c r="O249" s="15">
        <f>IFERROR(Tabla2[[#This Row],[Tapabocas bien puesto ]]/Tabla2[[#This Row],[Total]],0)</f>
        <v>0.81707317073170727</v>
      </c>
      <c r="P249" s="15">
        <f>IFERROR(Tabla2[[#This Row],[Sin tapabocas]]/Tabla2[[#This Row],[Total]],0)</f>
        <v>4.878048780487805E-2</v>
      </c>
      <c r="Q249" s="15">
        <f>IFERROR(Tabla2[[#This Row],[Vendedor tapabocas bien puesto ]]/Tabla2[[#This Row],[Total vendedor]],0)</f>
        <v>0.328125</v>
      </c>
      <c r="R249" s="15">
        <f>IFERROR(Tabla2[[#This Row],[Vendedor sin tapabocas ]]/Tabla2[[#This Row],[Total vendedor]],0)</f>
        <v>3.125E-2</v>
      </c>
      <c r="S249" s="31">
        <f>WEEKNUM(Tabla2[[#This Row],[Fecha de recolección2]])</f>
        <v>25</v>
      </c>
    </row>
    <row r="250" spans="1:19" x14ac:dyDescent="0.25">
      <c r="A250" s="11">
        <f t="shared" si="6"/>
        <v>44363</v>
      </c>
      <c r="B250" s="6" t="s">
        <v>173</v>
      </c>
      <c r="C250" s="1" t="s">
        <v>174</v>
      </c>
      <c r="D250" s="1" t="s">
        <v>7</v>
      </c>
      <c r="E250" s="1" t="s">
        <v>175</v>
      </c>
      <c r="F250" s="2" t="s">
        <v>10</v>
      </c>
      <c r="G250" s="2">
        <v>264</v>
      </c>
      <c r="H250" s="2">
        <v>77</v>
      </c>
      <c r="I250" s="2">
        <v>20</v>
      </c>
      <c r="J250" s="2">
        <v>28</v>
      </c>
      <c r="K250" s="1">
        <v>39</v>
      </c>
      <c r="L250" s="1">
        <v>4</v>
      </c>
      <c r="M250">
        <f t="shared" si="7"/>
        <v>361</v>
      </c>
      <c r="N250">
        <f>Tabla2[[#This Row],[Vendedor tapabocas bien puesto ]]+Tabla2[[#This Row],[Vendedor tapabocas mal puesto ]]+Tabla2[[#This Row],[Vendedor sin tapabocas ]]</f>
        <v>71</v>
      </c>
      <c r="O250" s="15">
        <f>IFERROR(Tabla2[[#This Row],[Tapabocas bien puesto ]]/Tabla2[[#This Row],[Total]],0)</f>
        <v>0.73130193905817176</v>
      </c>
      <c r="P250" s="15">
        <f>IFERROR(Tabla2[[#This Row],[Sin tapabocas]]/Tabla2[[#This Row],[Total]],0)</f>
        <v>5.5401662049861494E-2</v>
      </c>
      <c r="Q250" s="15">
        <f>IFERROR(Tabla2[[#This Row],[Vendedor tapabocas bien puesto ]]/Tabla2[[#This Row],[Total vendedor]],0)</f>
        <v>0.39436619718309857</v>
      </c>
      <c r="R250" s="15">
        <f>IFERROR(Tabla2[[#This Row],[Vendedor sin tapabocas ]]/Tabla2[[#This Row],[Total vendedor]],0)</f>
        <v>5.6338028169014086E-2</v>
      </c>
      <c r="S250" s="31">
        <f>WEEKNUM(Tabla2[[#This Row],[Fecha de recolección2]])</f>
        <v>25</v>
      </c>
    </row>
    <row r="251" spans="1:19" x14ac:dyDescent="0.25">
      <c r="A251" s="11">
        <f t="shared" si="6"/>
        <v>44363</v>
      </c>
      <c r="B251" s="6" t="s">
        <v>173</v>
      </c>
      <c r="C251" s="1" t="s">
        <v>126</v>
      </c>
      <c r="D251" s="1" t="s">
        <v>26</v>
      </c>
      <c r="E251" s="1" t="s">
        <v>28</v>
      </c>
      <c r="F251" s="2" t="s">
        <v>9</v>
      </c>
      <c r="G251" s="2">
        <v>45</v>
      </c>
      <c r="H251" s="2">
        <v>12</v>
      </c>
      <c r="I251" s="2">
        <v>0</v>
      </c>
      <c r="J251" s="2">
        <v>2</v>
      </c>
      <c r="K251" s="1">
        <v>1</v>
      </c>
      <c r="L251" s="1">
        <v>0</v>
      </c>
      <c r="M251">
        <f t="shared" si="7"/>
        <v>57</v>
      </c>
      <c r="N251">
        <f>Tabla2[[#This Row],[Vendedor tapabocas bien puesto ]]+Tabla2[[#This Row],[Vendedor tapabocas mal puesto ]]+Tabla2[[#This Row],[Vendedor sin tapabocas ]]</f>
        <v>3</v>
      </c>
      <c r="O251" s="15">
        <f>IFERROR(Tabla2[[#This Row],[Tapabocas bien puesto ]]/Tabla2[[#This Row],[Total]],0)</f>
        <v>0.78947368421052633</v>
      </c>
      <c r="P251" s="15">
        <f>IFERROR(Tabla2[[#This Row],[Sin tapabocas]]/Tabla2[[#This Row],[Total]],0)</f>
        <v>0</v>
      </c>
      <c r="Q251" s="15">
        <f>IFERROR(Tabla2[[#This Row],[Vendedor tapabocas bien puesto ]]/Tabla2[[#This Row],[Total vendedor]],0)</f>
        <v>0.66666666666666663</v>
      </c>
      <c r="R251" s="15">
        <f>IFERROR(Tabla2[[#This Row],[Vendedor sin tapabocas ]]/Tabla2[[#This Row],[Total vendedor]],0)</f>
        <v>0</v>
      </c>
      <c r="S251" s="31">
        <f>WEEKNUM(Tabla2[[#This Row],[Fecha de recolección2]])</f>
        <v>25</v>
      </c>
    </row>
    <row r="252" spans="1:19" x14ac:dyDescent="0.25">
      <c r="A252" s="11">
        <f t="shared" si="6"/>
        <v>44363</v>
      </c>
      <c r="B252" s="6" t="s">
        <v>173</v>
      </c>
      <c r="C252" s="1" t="s">
        <v>126</v>
      </c>
      <c r="D252" s="1" t="s">
        <v>26</v>
      </c>
      <c r="E252" s="1"/>
      <c r="F252" s="2" t="s">
        <v>10</v>
      </c>
      <c r="G252" s="2">
        <v>461</v>
      </c>
      <c r="H252" s="2">
        <v>98</v>
      </c>
      <c r="I252" s="2">
        <v>0</v>
      </c>
      <c r="J252" s="2">
        <v>28</v>
      </c>
      <c r="K252" s="1">
        <v>36</v>
      </c>
      <c r="L252" s="1">
        <v>8</v>
      </c>
      <c r="M252">
        <f t="shared" si="7"/>
        <v>559</v>
      </c>
      <c r="N252">
        <f>Tabla2[[#This Row],[Vendedor tapabocas bien puesto ]]+Tabla2[[#This Row],[Vendedor tapabocas mal puesto ]]+Tabla2[[#This Row],[Vendedor sin tapabocas ]]</f>
        <v>72</v>
      </c>
      <c r="O252" s="15">
        <f>IFERROR(Tabla2[[#This Row],[Tapabocas bien puesto ]]/Tabla2[[#This Row],[Total]],0)</f>
        <v>0.8246869409660107</v>
      </c>
      <c r="P252" s="15">
        <f>IFERROR(Tabla2[[#This Row],[Sin tapabocas]]/Tabla2[[#This Row],[Total]],0)</f>
        <v>0</v>
      </c>
      <c r="Q252" s="15">
        <f>IFERROR(Tabla2[[#This Row],[Vendedor tapabocas bien puesto ]]/Tabla2[[#This Row],[Total vendedor]],0)</f>
        <v>0.3888888888888889</v>
      </c>
      <c r="R252" s="15">
        <f>IFERROR(Tabla2[[#This Row],[Vendedor sin tapabocas ]]/Tabla2[[#This Row],[Total vendedor]],0)</f>
        <v>0.1111111111111111</v>
      </c>
      <c r="S252" s="31">
        <f>WEEKNUM(Tabla2[[#This Row],[Fecha de recolección2]])</f>
        <v>25</v>
      </c>
    </row>
    <row r="253" spans="1:19" x14ac:dyDescent="0.25">
      <c r="A253" s="11">
        <f t="shared" si="6"/>
        <v>44363</v>
      </c>
      <c r="B253" s="6" t="s">
        <v>173</v>
      </c>
      <c r="C253" s="1" t="s">
        <v>126</v>
      </c>
      <c r="D253" s="1" t="s">
        <v>26</v>
      </c>
      <c r="E253" s="1"/>
      <c r="F253" s="2" t="s">
        <v>10</v>
      </c>
      <c r="G253" s="2">
        <v>172</v>
      </c>
      <c r="H253" s="2">
        <v>22</v>
      </c>
      <c r="I253" s="2">
        <v>0</v>
      </c>
      <c r="J253" s="2">
        <v>5</v>
      </c>
      <c r="K253" s="1">
        <v>5</v>
      </c>
      <c r="L253" s="1">
        <v>0</v>
      </c>
      <c r="M253">
        <f t="shared" si="7"/>
        <v>194</v>
      </c>
      <c r="N253">
        <f>Tabla2[[#This Row],[Vendedor tapabocas bien puesto ]]+Tabla2[[#This Row],[Vendedor tapabocas mal puesto ]]+Tabla2[[#This Row],[Vendedor sin tapabocas ]]</f>
        <v>10</v>
      </c>
      <c r="O253" s="15">
        <f>IFERROR(Tabla2[[#This Row],[Tapabocas bien puesto ]]/Tabla2[[#This Row],[Total]],0)</f>
        <v>0.88659793814432986</v>
      </c>
      <c r="P253" s="15">
        <f>IFERROR(Tabla2[[#This Row],[Sin tapabocas]]/Tabla2[[#This Row],[Total]],0)</f>
        <v>0</v>
      </c>
      <c r="Q253" s="15">
        <f>IFERROR(Tabla2[[#This Row],[Vendedor tapabocas bien puesto ]]/Tabla2[[#This Row],[Total vendedor]],0)</f>
        <v>0.5</v>
      </c>
      <c r="R253" s="15">
        <f>IFERROR(Tabla2[[#This Row],[Vendedor sin tapabocas ]]/Tabla2[[#This Row],[Total vendedor]],0)</f>
        <v>0</v>
      </c>
      <c r="S253" s="31">
        <f>WEEKNUM(Tabla2[[#This Row],[Fecha de recolección2]])</f>
        <v>25</v>
      </c>
    </row>
    <row r="254" spans="1:19" x14ac:dyDescent="0.25">
      <c r="A254" s="11">
        <f t="shared" si="6"/>
        <v>44363</v>
      </c>
      <c r="B254" s="6" t="s">
        <v>173</v>
      </c>
      <c r="C254" s="1" t="s">
        <v>128</v>
      </c>
      <c r="D254" s="1" t="s">
        <v>44</v>
      </c>
      <c r="E254" s="1" t="s">
        <v>176</v>
      </c>
      <c r="F254" s="2" t="s">
        <v>9</v>
      </c>
      <c r="G254" s="2">
        <v>204</v>
      </c>
      <c r="H254" s="2">
        <v>56</v>
      </c>
      <c r="I254" s="2">
        <v>11</v>
      </c>
      <c r="J254" s="2">
        <v>80</v>
      </c>
      <c r="K254" s="1">
        <v>52</v>
      </c>
      <c r="L254" s="1">
        <v>32</v>
      </c>
      <c r="M254">
        <f t="shared" si="7"/>
        <v>271</v>
      </c>
      <c r="N254">
        <f>Tabla2[[#This Row],[Vendedor tapabocas bien puesto ]]+Tabla2[[#This Row],[Vendedor tapabocas mal puesto ]]+Tabla2[[#This Row],[Vendedor sin tapabocas ]]</f>
        <v>164</v>
      </c>
      <c r="O254" s="15">
        <f>IFERROR(Tabla2[[#This Row],[Tapabocas bien puesto ]]/Tabla2[[#This Row],[Total]],0)</f>
        <v>0.75276752767527677</v>
      </c>
      <c r="P254" s="15">
        <f>IFERROR(Tabla2[[#This Row],[Sin tapabocas]]/Tabla2[[#This Row],[Total]],0)</f>
        <v>4.0590405904059039E-2</v>
      </c>
      <c r="Q254" s="15">
        <f>IFERROR(Tabla2[[#This Row],[Vendedor tapabocas bien puesto ]]/Tabla2[[#This Row],[Total vendedor]],0)</f>
        <v>0.48780487804878048</v>
      </c>
      <c r="R254" s="15">
        <f>IFERROR(Tabla2[[#This Row],[Vendedor sin tapabocas ]]/Tabla2[[#This Row],[Total vendedor]],0)</f>
        <v>0.1951219512195122</v>
      </c>
      <c r="S254" s="31">
        <f>WEEKNUM(Tabla2[[#This Row],[Fecha de recolección2]])</f>
        <v>25</v>
      </c>
    </row>
    <row r="255" spans="1:19" x14ac:dyDescent="0.25">
      <c r="A255" s="11">
        <f t="shared" si="6"/>
        <v>44363</v>
      </c>
      <c r="B255" s="6" t="s">
        <v>173</v>
      </c>
      <c r="C255" s="1" t="s">
        <v>172</v>
      </c>
      <c r="D255" s="1" t="s">
        <v>44</v>
      </c>
      <c r="E255" s="1" t="s">
        <v>13</v>
      </c>
      <c r="F255" s="2" t="s">
        <v>11</v>
      </c>
      <c r="G255" s="2">
        <v>104</v>
      </c>
      <c r="H255" s="2">
        <v>37</v>
      </c>
      <c r="I255" s="2">
        <v>7</v>
      </c>
      <c r="J255" s="2">
        <v>10</v>
      </c>
      <c r="K255" s="1">
        <v>17</v>
      </c>
      <c r="L255" s="1">
        <v>2</v>
      </c>
      <c r="M255">
        <f t="shared" si="7"/>
        <v>148</v>
      </c>
      <c r="N255">
        <f>Tabla2[[#This Row],[Vendedor tapabocas bien puesto ]]+Tabla2[[#This Row],[Vendedor tapabocas mal puesto ]]+Tabla2[[#This Row],[Vendedor sin tapabocas ]]</f>
        <v>29</v>
      </c>
      <c r="O255" s="15">
        <f>IFERROR(Tabla2[[#This Row],[Tapabocas bien puesto ]]/Tabla2[[#This Row],[Total]],0)</f>
        <v>0.70270270270270274</v>
      </c>
      <c r="P255" s="15">
        <f>IFERROR(Tabla2[[#This Row],[Sin tapabocas]]/Tabla2[[#This Row],[Total]],0)</f>
        <v>4.72972972972973E-2</v>
      </c>
      <c r="Q255" s="15">
        <f>IFERROR(Tabla2[[#This Row],[Vendedor tapabocas bien puesto ]]/Tabla2[[#This Row],[Total vendedor]],0)</f>
        <v>0.34482758620689657</v>
      </c>
      <c r="R255" s="15">
        <f>IFERROR(Tabla2[[#This Row],[Vendedor sin tapabocas ]]/Tabla2[[#This Row],[Total vendedor]],0)</f>
        <v>6.8965517241379309E-2</v>
      </c>
      <c r="S255" s="31">
        <f>WEEKNUM(Tabla2[[#This Row],[Fecha de recolección2]])</f>
        <v>25</v>
      </c>
    </row>
    <row r="256" spans="1:19" x14ac:dyDescent="0.25">
      <c r="A256" s="11">
        <f t="shared" si="6"/>
        <v>44363</v>
      </c>
      <c r="B256" s="6" t="s">
        <v>173</v>
      </c>
      <c r="C256" s="1" t="s">
        <v>172</v>
      </c>
      <c r="D256" s="1" t="s">
        <v>44</v>
      </c>
      <c r="E256" s="1" t="s">
        <v>177</v>
      </c>
      <c r="F256" s="2" t="s">
        <v>10</v>
      </c>
      <c r="G256" s="2">
        <v>98</v>
      </c>
      <c r="H256" s="2">
        <v>18</v>
      </c>
      <c r="I256" s="2">
        <v>0</v>
      </c>
      <c r="J256" s="2">
        <v>0</v>
      </c>
      <c r="K256" s="1">
        <v>0</v>
      </c>
      <c r="L256" s="1">
        <v>0</v>
      </c>
      <c r="M256">
        <f t="shared" si="7"/>
        <v>116</v>
      </c>
      <c r="N256">
        <f>Tabla2[[#This Row],[Vendedor tapabocas bien puesto ]]+Tabla2[[#This Row],[Vendedor tapabocas mal puesto ]]+Tabla2[[#This Row],[Vendedor sin tapabocas ]]</f>
        <v>0</v>
      </c>
      <c r="O256" s="15">
        <f>IFERROR(Tabla2[[#This Row],[Tapabocas bien puesto ]]/Tabla2[[#This Row],[Total]],0)</f>
        <v>0.84482758620689657</v>
      </c>
      <c r="P256" s="15">
        <f>IFERROR(Tabla2[[#This Row],[Sin tapabocas]]/Tabla2[[#This Row],[Total]],0)</f>
        <v>0</v>
      </c>
      <c r="Q256" s="15">
        <f>IFERROR(Tabla2[[#This Row],[Vendedor tapabocas bien puesto ]]/Tabla2[[#This Row],[Total vendedor]],0)</f>
        <v>0</v>
      </c>
      <c r="R256" s="15">
        <f>IFERROR(Tabla2[[#This Row],[Vendedor sin tapabocas ]]/Tabla2[[#This Row],[Total vendedor]],0)</f>
        <v>0</v>
      </c>
      <c r="S256" s="31">
        <f>WEEKNUM(Tabla2[[#This Row],[Fecha de recolección2]])</f>
        <v>25</v>
      </c>
    </row>
    <row r="257" spans="1:19" x14ac:dyDescent="0.25">
      <c r="A257" s="11">
        <f t="shared" si="6"/>
        <v>44363</v>
      </c>
      <c r="B257" s="6" t="s">
        <v>173</v>
      </c>
      <c r="C257" s="1" t="s">
        <v>131</v>
      </c>
      <c r="D257" s="1" t="s">
        <v>7</v>
      </c>
      <c r="E257" s="1" t="s">
        <v>101</v>
      </c>
      <c r="F257" s="2" t="s">
        <v>10</v>
      </c>
      <c r="G257" s="2">
        <v>278</v>
      </c>
      <c r="H257" s="2">
        <v>75</v>
      </c>
      <c r="I257" s="2">
        <v>12</v>
      </c>
      <c r="J257" s="2">
        <v>25</v>
      </c>
      <c r="K257" s="1">
        <v>41</v>
      </c>
      <c r="L257" s="1">
        <v>1</v>
      </c>
      <c r="M257">
        <f t="shared" si="7"/>
        <v>365</v>
      </c>
      <c r="N257">
        <f>Tabla2[[#This Row],[Vendedor tapabocas bien puesto ]]+Tabla2[[#This Row],[Vendedor tapabocas mal puesto ]]+Tabla2[[#This Row],[Vendedor sin tapabocas ]]</f>
        <v>67</v>
      </c>
      <c r="O257" s="15">
        <f>IFERROR(Tabla2[[#This Row],[Tapabocas bien puesto ]]/Tabla2[[#This Row],[Total]],0)</f>
        <v>0.76164383561643834</v>
      </c>
      <c r="P257" s="15">
        <f>IFERROR(Tabla2[[#This Row],[Sin tapabocas]]/Tabla2[[#This Row],[Total]],0)</f>
        <v>3.287671232876712E-2</v>
      </c>
      <c r="Q257" s="15">
        <f>IFERROR(Tabla2[[#This Row],[Vendedor tapabocas bien puesto ]]/Tabla2[[#This Row],[Total vendedor]],0)</f>
        <v>0.37313432835820898</v>
      </c>
      <c r="R257" s="15">
        <f>IFERROR(Tabla2[[#This Row],[Vendedor sin tapabocas ]]/Tabla2[[#This Row],[Total vendedor]],0)</f>
        <v>1.4925373134328358E-2</v>
      </c>
      <c r="S257" s="31">
        <f>WEEKNUM(Tabla2[[#This Row],[Fecha de recolección2]])</f>
        <v>25</v>
      </c>
    </row>
    <row r="258" spans="1:19" x14ac:dyDescent="0.25">
      <c r="A258" s="11">
        <f t="shared" si="6"/>
        <v>44364</v>
      </c>
      <c r="B258" s="6" t="s">
        <v>178</v>
      </c>
      <c r="C258" s="1" t="s">
        <v>19</v>
      </c>
      <c r="D258" s="1" t="s">
        <v>57</v>
      </c>
      <c r="E258" s="1" t="s">
        <v>57</v>
      </c>
      <c r="F258" s="2" t="s">
        <v>10</v>
      </c>
      <c r="G258" s="2">
        <v>129</v>
      </c>
      <c r="H258" s="2">
        <v>24</v>
      </c>
      <c r="I258" s="2">
        <v>0</v>
      </c>
      <c r="J258" s="2">
        <v>22</v>
      </c>
      <c r="K258" s="1">
        <v>13</v>
      </c>
      <c r="L258" s="1">
        <v>0</v>
      </c>
      <c r="M258">
        <f t="shared" si="7"/>
        <v>153</v>
      </c>
      <c r="N258">
        <f>Tabla2[[#This Row],[Vendedor tapabocas bien puesto ]]+Tabla2[[#This Row],[Vendedor tapabocas mal puesto ]]+Tabla2[[#This Row],[Vendedor sin tapabocas ]]</f>
        <v>35</v>
      </c>
      <c r="O258" s="15">
        <f>IFERROR(Tabla2[[#This Row],[Tapabocas bien puesto ]]/Tabla2[[#This Row],[Total]],0)</f>
        <v>0.84313725490196079</v>
      </c>
      <c r="P258" s="15">
        <f>IFERROR(Tabla2[[#This Row],[Sin tapabocas]]/Tabla2[[#This Row],[Total]],0)</f>
        <v>0</v>
      </c>
      <c r="Q258" s="15">
        <f>IFERROR(Tabla2[[#This Row],[Vendedor tapabocas bien puesto ]]/Tabla2[[#This Row],[Total vendedor]],0)</f>
        <v>0.62857142857142856</v>
      </c>
      <c r="R258" s="15">
        <f>IFERROR(Tabla2[[#This Row],[Vendedor sin tapabocas ]]/Tabla2[[#This Row],[Total vendedor]],0)</f>
        <v>0</v>
      </c>
      <c r="S258" s="31">
        <f>WEEKNUM(Tabla2[[#This Row],[Fecha de recolección2]])</f>
        <v>25</v>
      </c>
    </row>
    <row r="259" spans="1:19" x14ac:dyDescent="0.25">
      <c r="A259" s="11">
        <f t="shared" ref="A259:A322" si="8">DATE(MID(B259,1,4),MID(B259,6,2),MID(B259,9,11))</f>
        <v>44364</v>
      </c>
      <c r="B259" s="6" t="s">
        <v>178</v>
      </c>
      <c r="C259" s="1" t="s">
        <v>19</v>
      </c>
      <c r="D259" s="1" t="s">
        <v>57</v>
      </c>
      <c r="E259" s="1" t="s">
        <v>59</v>
      </c>
      <c r="F259" s="2" t="s">
        <v>11</v>
      </c>
      <c r="G259" s="2">
        <v>124</v>
      </c>
      <c r="H259" s="2">
        <v>22</v>
      </c>
      <c r="I259" s="2">
        <v>5</v>
      </c>
      <c r="J259" s="2">
        <v>28</v>
      </c>
      <c r="K259" s="1">
        <v>31</v>
      </c>
      <c r="L259" s="1">
        <v>1</v>
      </c>
      <c r="M259">
        <f t="shared" ref="M259:M322" si="9">G259+H259+I259</f>
        <v>151</v>
      </c>
      <c r="N259">
        <f>Tabla2[[#This Row],[Vendedor tapabocas bien puesto ]]+Tabla2[[#This Row],[Vendedor tapabocas mal puesto ]]+Tabla2[[#This Row],[Vendedor sin tapabocas ]]</f>
        <v>60</v>
      </c>
      <c r="O259" s="15">
        <f>IFERROR(Tabla2[[#This Row],[Tapabocas bien puesto ]]/Tabla2[[#This Row],[Total]],0)</f>
        <v>0.82119205298013243</v>
      </c>
      <c r="P259" s="15">
        <f>IFERROR(Tabla2[[#This Row],[Sin tapabocas]]/Tabla2[[#This Row],[Total]],0)</f>
        <v>3.3112582781456956E-2</v>
      </c>
      <c r="Q259" s="15">
        <f>IFERROR(Tabla2[[#This Row],[Vendedor tapabocas bien puesto ]]/Tabla2[[#This Row],[Total vendedor]],0)</f>
        <v>0.46666666666666667</v>
      </c>
      <c r="R259" s="15">
        <f>IFERROR(Tabla2[[#This Row],[Vendedor sin tapabocas ]]/Tabla2[[#This Row],[Total vendedor]],0)</f>
        <v>1.6666666666666666E-2</v>
      </c>
      <c r="S259" s="31">
        <f>WEEKNUM(Tabla2[[#This Row],[Fecha de recolección2]])</f>
        <v>25</v>
      </c>
    </row>
    <row r="260" spans="1:19" x14ac:dyDescent="0.25">
      <c r="A260" s="11">
        <f t="shared" si="8"/>
        <v>44364</v>
      </c>
      <c r="B260" s="6" t="s">
        <v>178</v>
      </c>
      <c r="C260" s="1" t="s">
        <v>19</v>
      </c>
      <c r="D260" s="1" t="s">
        <v>57</v>
      </c>
      <c r="E260" s="1" t="s">
        <v>57</v>
      </c>
      <c r="F260" s="2" t="s">
        <v>10</v>
      </c>
      <c r="G260" s="2">
        <v>190</v>
      </c>
      <c r="H260" s="2">
        <v>39</v>
      </c>
      <c r="I260" s="2">
        <v>1</v>
      </c>
      <c r="J260" s="2">
        <v>26</v>
      </c>
      <c r="K260" s="1">
        <v>1</v>
      </c>
      <c r="L260" s="1">
        <v>0</v>
      </c>
      <c r="M260">
        <f t="shared" si="9"/>
        <v>230</v>
      </c>
      <c r="N260">
        <f>Tabla2[[#This Row],[Vendedor tapabocas bien puesto ]]+Tabla2[[#This Row],[Vendedor tapabocas mal puesto ]]+Tabla2[[#This Row],[Vendedor sin tapabocas ]]</f>
        <v>27</v>
      </c>
      <c r="O260" s="15">
        <f>IFERROR(Tabla2[[#This Row],[Tapabocas bien puesto ]]/Tabla2[[#This Row],[Total]],0)</f>
        <v>0.82608695652173914</v>
      </c>
      <c r="P260" s="15">
        <f>IFERROR(Tabla2[[#This Row],[Sin tapabocas]]/Tabla2[[#This Row],[Total]],0)</f>
        <v>4.3478260869565218E-3</v>
      </c>
      <c r="Q260" s="15">
        <f>IFERROR(Tabla2[[#This Row],[Vendedor tapabocas bien puesto ]]/Tabla2[[#This Row],[Total vendedor]],0)</f>
        <v>0.96296296296296291</v>
      </c>
      <c r="R260" s="15">
        <f>IFERROR(Tabla2[[#This Row],[Vendedor sin tapabocas ]]/Tabla2[[#This Row],[Total vendedor]],0)</f>
        <v>0</v>
      </c>
      <c r="S260" s="31">
        <f>WEEKNUM(Tabla2[[#This Row],[Fecha de recolección2]])</f>
        <v>25</v>
      </c>
    </row>
    <row r="261" spans="1:19" x14ac:dyDescent="0.25">
      <c r="A261" s="11">
        <f t="shared" si="8"/>
        <v>44364</v>
      </c>
      <c r="B261" s="6" t="s">
        <v>178</v>
      </c>
      <c r="C261" s="1" t="s">
        <v>172</v>
      </c>
      <c r="D261" s="1" t="s">
        <v>79</v>
      </c>
      <c r="E261" s="1" t="s">
        <v>179</v>
      </c>
      <c r="F261" s="2" t="s">
        <v>10</v>
      </c>
      <c r="G261" s="2">
        <v>178</v>
      </c>
      <c r="H261" s="2">
        <v>35</v>
      </c>
      <c r="I261" s="2">
        <v>5</v>
      </c>
      <c r="J261" s="2">
        <v>11</v>
      </c>
      <c r="K261" s="1">
        <v>3</v>
      </c>
      <c r="L261" s="1">
        <v>2</v>
      </c>
      <c r="M261">
        <f t="shared" si="9"/>
        <v>218</v>
      </c>
      <c r="N261">
        <f>Tabla2[[#This Row],[Vendedor tapabocas bien puesto ]]+Tabla2[[#This Row],[Vendedor tapabocas mal puesto ]]+Tabla2[[#This Row],[Vendedor sin tapabocas ]]</f>
        <v>16</v>
      </c>
      <c r="O261" s="15">
        <f>IFERROR(Tabla2[[#This Row],[Tapabocas bien puesto ]]/Tabla2[[#This Row],[Total]],0)</f>
        <v>0.8165137614678899</v>
      </c>
      <c r="P261" s="15">
        <f>IFERROR(Tabla2[[#This Row],[Sin tapabocas]]/Tabla2[[#This Row],[Total]],0)</f>
        <v>2.2935779816513763E-2</v>
      </c>
      <c r="Q261" s="15">
        <f>IFERROR(Tabla2[[#This Row],[Vendedor tapabocas bien puesto ]]/Tabla2[[#This Row],[Total vendedor]],0)</f>
        <v>0.6875</v>
      </c>
      <c r="R261" s="15">
        <f>IFERROR(Tabla2[[#This Row],[Vendedor sin tapabocas ]]/Tabla2[[#This Row],[Total vendedor]],0)</f>
        <v>0.125</v>
      </c>
      <c r="S261" s="31">
        <f>WEEKNUM(Tabla2[[#This Row],[Fecha de recolección2]])</f>
        <v>25</v>
      </c>
    </row>
    <row r="262" spans="1:19" x14ac:dyDescent="0.25">
      <c r="A262" s="11">
        <f t="shared" si="8"/>
        <v>44364</v>
      </c>
      <c r="B262" s="6" t="s">
        <v>178</v>
      </c>
      <c r="C262" s="1" t="s">
        <v>128</v>
      </c>
      <c r="D262" s="1" t="s">
        <v>79</v>
      </c>
      <c r="E262" s="1" t="s">
        <v>180</v>
      </c>
      <c r="F262" s="2" t="s">
        <v>10</v>
      </c>
      <c r="G262" s="2">
        <v>126</v>
      </c>
      <c r="H262" s="2">
        <v>27</v>
      </c>
      <c r="I262" s="2">
        <v>3</v>
      </c>
      <c r="J262" s="2">
        <v>11</v>
      </c>
      <c r="K262" s="1">
        <v>44</v>
      </c>
      <c r="L262" s="1">
        <v>7</v>
      </c>
      <c r="M262">
        <f t="shared" si="9"/>
        <v>156</v>
      </c>
      <c r="N262">
        <f>Tabla2[[#This Row],[Vendedor tapabocas bien puesto ]]+Tabla2[[#This Row],[Vendedor tapabocas mal puesto ]]+Tabla2[[#This Row],[Vendedor sin tapabocas ]]</f>
        <v>62</v>
      </c>
      <c r="O262" s="15">
        <f>IFERROR(Tabla2[[#This Row],[Tapabocas bien puesto ]]/Tabla2[[#This Row],[Total]],0)</f>
        <v>0.80769230769230771</v>
      </c>
      <c r="P262" s="15">
        <f>IFERROR(Tabla2[[#This Row],[Sin tapabocas]]/Tabla2[[#This Row],[Total]],0)</f>
        <v>1.9230769230769232E-2</v>
      </c>
      <c r="Q262" s="15">
        <f>IFERROR(Tabla2[[#This Row],[Vendedor tapabocas bien puesto ]]/Tabla2[[#This Row],[Total vendedor]],0)</f>
        <v>0.17741935483870969</v>
      </c>
      <c r="R262" s="15">
        <f>IFERROR(Tabla2[[#This Row],[Vendedor sin tapabocas ]]/Tabla2[[#This Row],[Total vendedor]],0)</f>
        <v>0.11290322580645161</v>
      </c>
      <c r="S262" s="31">
        <f>WEEKNUM(Tabla2[[#This Row],[Fecha de recolección2]])</f>
        <v>25</v>
      </c>
    </row>
    <row r="263" spans="1:19" x14ac:dyDescent="0.25">
      <c r="A263" s="11">
        <f t="shared" si="8"/>
        <v>44364</v>
      </c>
      <c r="B263" s="6" t="s">
        <v>178</v>
      </c>
      <c r="C263" s="1" t="s">
        <v>128</v>
      </c>
      <c r="D263" s="1" t="s">
        <v>79</v>
      </c>
      <c r="E263" s="1" t="s">
        <v>79</v>
      </c>
      <c r="F263" s="2" t="s">
        <v>10</v>
      </c>
      <c r="G263" s="2">
        <v>193</v>
      </c>
      <c r="H263" s="2">
        <v>37</v>
      </c>
      <c r="I263" s="2">
        <v>8</v>
      </c>
      <c r="J263" s="2">
        <v>44</v>
      </c>
      <c r="K263" s="1">
        <v>20</v>
      </c>
      <c r="L263" s="1">
        <v>3</v>
      </c>
      <c r="M263">
        <f t="shared" si="9"/>
        <v>238</v>
      </c>
      <c r="N263">
        <f>Tabla2[[#This Row],[Vendedor tapabocas bien puesto ]]+Tabla2[[#This Row],[Vendedor tapabocas mal puesto ]]+Tabla2[[#This Row],[Vendedor sin tapabocas ]]</f>
        <v>67</v>
      </c>
      <c r="O263" s="15">
        <f>IFERROR(Tabla2[[#This Row],[Tapabocas bien puesto ]]/Tabla2[[#This Row],[Total]],0)</f>
        <v>0.81092436974789917</v>
      </c>
      <c r="P263" s="15">
        <f>IFERROR(Tabla2[[#This Row],[Sin tapabocas]]/Tabla2[[#This Row],[Total]],0)</f>
        <v>3.3613445378151259E-2</v>
      </c>
      <c r="Q263" s="15">
        <f>IFERROR(Tabla2[[#This Row],[Vendedor tapabocas bien puesto ]]/Tabla2[[#This Row],[Total vendedor]],0)</f>
        <v>0.65671641791044777</v>
      </c>
      <c r="R263" s="15">
        <f>IFERROR(Tabla2[[#This Row],[Vendedor sin tapabocas ]]/Tabla2[[#This Row],[Total vendedor]],0)</f>
        <v>4.4776119402985072E-2</v>
      </c>
      <c r="S263" s="31">
        <f>WEEKNUM(Tabla2[[#This Row],[Fecha de recolección2]])</f>
        <v>25</v>
      </c>
    </row>
    <row r="264" spans="1:19" x14ac:dyDescent="0.25">
      <c r="A264" s="11">
        <f t="shared" si="8"/>
        <v>44364</v>
      </c>
      <c r="B264" s="6" t="s">
        <v>178</v>
      </c>
      <c r="C264" s="1" t="s">
        <v>131</v>
      </c>
      <c r="D264" s="1" t="s">
        <v>54</v>
      </c>
      <c r="E264" s="1" t="s">
        <v>181</v>
      </c>
      <c r="F264" s="2" t="s">
        <v>10</v>
      </c>
      <c r="G264" s="2">
        <v>199</v>
      </c>
      <c r="H264" s="2">
        <v>37</v>
      </c>
      <c r="I264" s="2">
        <v>29</v>
      </c>
      <c r="J264" s="2">
        <v>76</v>
      </c>
      <c r="K264" s="1">
        <v>15</v>
      </c>
      <c r="L264" s="1">
        <v>68</v>
      </c>
      <c r="M264">
        <f t="shared" si="9"/>
        <v>265</v>
      </c>
      <c r="N264">
        <f>Tabla2[[#This Row],[Vendedor tapabocas bien puesto ]]+Tabla2[[#This Row],[Vendedor tapabocas mal puesto ]]+Tabla2[[#This Row],[Vendedor sin tapabocas ]]</f>
        <v>159</v>
      </c>
      <c r="O264" s="15">
        <f>IFERROR(Tabla2[[#This Row],[Tapabocas bien puesto ]]/Tabla2[[#This Row],[Total]],0)</f>
        <v>0.75094339622641515</v>
      </c>
      <c r="P264" s="15">
        <f>IFERROR(Tabla2[[#This Row],[Sin tapabocas]]/Tabla2[[#This Row],[Total]],0)</f>
        <v>0.10943396226415095</v>
      </c>
      <c r="Q264" s="15">
        <f>IFERROR(Tabla2[[#This Row],[Vendedor tapabocas bien puesto ]]/Tabla2[[#This Row],[Total vendedor]],0)</f>
        <v>0.4779874213836478</v>
      </c>
      <c r="R264" s="15">
        <f>IFERROR(Tabla2[[#This Row],[Vendedor sin tapabocas ]]/Tabla2[[#This Row],[Total vendedor]],0)</f>
        <v>0.42767295597484278</v>
      </c>
      <c r="S264" s="31">
        <f>WEEKNUM(Tabla2[[#This Row],[Fecha de recolección2]])</f>
        <v>25</v>
      </c>
    </row>
    <row r="265" spans="1:19" x14ac:dyDescent="0.25">
      <c r="A265" s="11">
        <f t="shared" si="8"/>
        <v>44364</v>
      </c>
      <c r="B265" s="6" t="s">
        <v>178</v>
      </c>
      <c r="C265" s="1" t="s">
        <v>131</v>
      </c>
      <c r="D265" s="1" t="s">
        <v>54</v>
      </c>
      <c r="E265" s="1" t="s">
        <v>182</v>
      </c>
      <c r="F265" s="2" t="s">
        <v>10</v>
      </c>
      <c r="G265" s="2">
        <v>276</v>
      </c>
      <c r="H265" s="2">
        <v>89</v>
      </c>
      <c r="I265" s="2">
        <v>10</v>
      </c>
      <c r="J265" s="2">
        <v>58</v>
      </c>
      <c r="K265" s="1">
        <v>114</v>
      </c>
      <c r="L265" s="1">
        <v>31</v>
      </c>
      <c r="M265">
        <f t="shared" si="9"/>
        <v>375</v>
      </c>
      <c r="N265">
        <f>Tabla2[[#This Row],[Vendedor tapabocas bien puesto ]]+Tabla2[[#This Row],[Vendedor tapabocas mal puesto ]]+Tabla2[[#This Row],[Vendedor sin tapabocas ]]</f>
        <v>203</v>
      </c>
      <c r="O265" s="15">
        <f>IFERROR(Tabla2[[#This Row],[Tapabocas bien puesto ]]/Tabla2[[#This Row],[Total]],0)</f>
        <v>0.73599999999999999</v>
      </c>
      <c r="P265" s="15">
        <f>IFERROR(Tabla2[[#This Row],[Sin tapabocas]]/Tabla2[[#This Row],[Total]],0)</f>
        <v>2.6666666666666668E-2</v>
      </c>
      <c r="Q265" s="15">
        <f>IFERROR(Tabla2[[#This Row],[Vendedor tapabocas bien puesto ]]/Tabla2[[#This Row],[Total vendedor]],0)</f>
        <v>0.2857142857142857</v>
      </c>
      <c r="R265" s="15">
        <f>IFERROR(Tabla2[[#This Row],[Vendedor sin tapabocas ]]/Tabla2[[#This Row],[Total vendedor]],0)</f>
        <v>0.15270935960591134</v>
      </c>
      <c r="S265" s="31">
        <f>WEEKNUM(Tabla2[[#This Row],[Fecha de recolección2]])</f>
        <v>25</v>
      </c>
    </row>
    <row r="266" spans="1:19" x14ac:dyDescent="0.25">
      <c r="A266" s="11">
        <f t="shared" si="8"/>
        <v>44364</v>
      </c>
      <c r="B266" s="6" t="s">
        <v>178</v>
      </c>
      <c r="C266" s="1" t="s">
        <v>131</v>
      </c>
      <c r="D266" s="1" t="s">
        <v>54</v>
      </c>
      <c r="E266" s="1" t="s">
        <v>181</v>
      </c>
      <c r="F266" s="2" t="s">
        <v>10</v>
      </c>
      <c r="G266" s="2">
        <v>219</v>
      </c>
      <c r="H266" s="2">
        <v>82</v>
      </c>
      <c r="I266" s="2">
        <v>10</v>
      </c>
      <c r="J266" s="2">
        <v>38</v>
      </c>
      <c r="K266" s="1">
        <v>37</v>
      </c>
      <c r="L266" s="1">
        <v>5</v>
      </c>
      <c r="M266">
        <f t="shared" si="9"/>
        <v>311</v>
      </c>
      <c r="N266">
        <f>Tabla2[[#This Row],[Vendedor tapabocas bien puesto ]]+Tabla2[[#This Row],[Vendedor tapabocas mal puesto ]]+Tabla2[[#This Row],[Vendedor sin tapabocas ]]</f>
        <v>80</v>
      </c>
      <c r="O266" s="15">
        <f>IFERROR(Tabla2[[#This Row],[Tapabocas bien puesto ]]/Tabla2[[#This Row],[Total]],0)</f>
        <v>0.70418006430868163</v>
      </c>
      <c r="P266" s="15">
        <f>IFERROR(Tabla2[[#This Row],[Sin tapabocas]]/Tabla2[[#This Row],[Total]],0)</f>
        <v>3.215434083601286E-2</v>
      </c>
      <c r="Q266" s="15">
        <f>IFERROR(Tabla2[[#This Row],[Vendedor tapabocas bien puesto ]]/Tabla2[[#This Row],[Total vendedor]],0)</f>
        <v>0.47499999999999998</v>
      </c>
      <c r="R266" s="15">
        <f>IFERROR(Tabla2[[#This Row],[Vendedor sin tapabocas ]]/Tabla2[[#This Row],[Total vendedor]],0)</f>
        <v>6.25E-2</v>
      </c>
      <c r="S266" s="31">
        <f>WEEKNUM(Tabla2[[#This Row],[Fecha de recolección2]])</f>
        <v>25</v>
      </c>
    </row>
    <row r="267" spans="1:19" x14ac:dyDescent="0.25">
      <c r="A267" s="11">
        <f t="shared" si="8"/>
        <v>44365</v>
      </c>
      <c r="B267" s="6" t="s">
        <v>183</v>
      </c>
      <c r="C267" s="1" t="s">
        <v>19</v>
      </c>
      <c r="D267" s="1" t="s">
        <v>30</v>
      </c>
      <c r="E267" s="1" t="s">
        <v>30</v>
      </c>
      <c r="F267" s="2" t="s">
        <v>25</v>
      </c>
      <c r="G267" s="2">
        <v>216</v>
      </c>
      <c r="H267" s="2">
        <v>36</v>
      </c>
      <c r="I267" s="2">
        <v>1</v>
      </c>
      <c r="J267" s="2">
        <v>24</v>
      </c>
      <c r="K267" s="1">
        <v>19</v>
      </c>
      <c r="L267" s="1">
        <v>2</v>
      </c>
      <c r="M267">
        <f t="shared" si="9"/>
        <v>253</v>
      </c>
      <c r="N267">
        <f>Tabla2[[#This Row],[Vendedor tapabocas bien puesto ]]+Tabla2[[#This Row],[Vendedor tapabocas mal puesto ]]+Tabla2[[#This Row],[Vendedor sin tapabocas ]]</f>
        <v>45</v>
      </c>
      <c r="O267" s="15">
        <f>IFERROR(Tabla2[[#This Row],[Tapabocas bien puesto ]]/Tabla2[[#This Row],[Total]],0)</f>
        <v>0.85375494071146241</v>
      </c>
      <c r="P267" s="15">
        <f>IFERROR(Tabla2[[#This Row],[Sin tapabocas]]/Tabla2[[#This Row],[Total]],0)</f>
        <v>3.952569169960474E-3</v>
      </c>
      <c r="Q267" s="15">
        <f>IFERROR(Tabla2[[#This Row],[Vendedor tapabocas bien puesto ]]/Tabla2[[#This Row],[Total vendedor]],0)</f>
        <v>0.53333333333333333</v>
      </c>
      <c r="R267" s="15">
        <f>IFERROR(Tabla2[[#This Row],[Vendedor sin tapabocas ]]/Tabla2[[#This Row],[Total vendedor]],0)</f>
        <v>4.4444444444444446E-2</v>
      </c>
      <c r="S267" s="31">
        <f>WEEKNUM(Tabla2[[#This Row],[Fecha de recolección2]])</f>
        <v>25</v>
      </c>
    </row>
    <row r="268" spans="1:19" x14ac:dyDescent="0.25">
      <c r="A268" s="11">
        <f t="shared" si="8"/>
        <v>44365</v>
      </c>
      <c r="B268" s="6" t="s">
        <v>183</v>
      </c>
      <c r="C268" s="1" t="s">
        <v>19</v>
      </c>
      <c r="D268" s="1" t="s">
        <v>30</v>
      </c>
      <c r="E268" s="1" t="s">
        <v>148</v>
      </c>
      <c r="F268" s="2" t="s">
        <v>9</v>
      </c>
      <c r="G268" s="2">
        <v>337</v>
      </c>
      <c r="H268" s="2">
        <v>62</v>
      </c>
      <c r="I268" s="2">
        <v>4</v>
      </c>
      <c r="J268" s="2">
        <v>80</v>
      </c>
      <c r="K268" s="1">
        <v>44</v>
      </c>
      <c r="L268" s="1">
        <v>1</v>
      </c>
      <c r="M268">
        <f t="shared" si="9"/>
        <v>403</v>
      </c>
      <c r="N268">
        <f>Tabla2[[#This Row],[Vendedor tapabocas bien puesto ]]+Tabla2[[#This Row],[Vendedor tapabocas mal puesto ]]+Tabla2[[#This Row],[Vendedor sin tapabocas ]]</f>
        <v>125</v>
      </c>
      <c r="O268" s="15">
        <f>IFERROR(Tabla2[[#This Row],[Tapabocas bien puesto ]]/Tabla2[[#This Row],[Total]],0)</f>
        <v>0.83622828784119108</v>
      </c>
      <c r="P268" s="15">
        <f>IFERROR(Tabla2[[#This Row],[Sin tapabocas]]/Tabla2[[#This Row],[Total]],0)</f>
        <v>9.9255583126550868E-3</v>
      </c>
      <c r="Q268" s="15">
        <f>IFERROR(Tabla2[[#This Row],[Vendedor tapabocas bien puesto ]]/Tabla2[[#This Row],[Total vendedor]],0)</f>
        <v>0.64</v>
      </c>
      <c r="R268" s="15">
        <f>IFERROR(Tabla2[[#This Row],[Vendedor sin tapabocas ]]/Tabla2[[#This Row],[Total vendedor]],0)</f>
        <v>8.0000000000000002E-3</v>
      </c>
      <c r="S268" s="31">
        <f>WEEKNUM(Tabla2[[#This Row],[Fecha de recolección2]])</f>
        <v>25</v>
      </c>
    </row>
    <row r="269" spans="1:19" x14ac:dyDescent="0.25">
      <c r="A269" s="11">
        <f t="shared" si="8"/>
        <v>44365</v>
      </c>
      <c r="B269" s="6" t="s">
        <v>183</v>
      </c>
      <c r="C269" s="1" t="s">
        <v>19</v>
      </c>
      <c r="D269" s="1" t="s">
        <v>30</v>
      </c>
      <c r="E269" s="1" t="s">
        <v>148</v>
      </c>
      <c r="F269" s="2" t="s">
        <v>10</v>
      </c>
      <c r="G269" s="2">
        <v>294</v>
      </c>
      <c r="H269" s="2">
        <v>65</v>
      </c>
      <c r="I269" s="2">
        <v>4</v>
      </c>
      <c r="J269" s="2">
        <v>61</v>
      </c>
      <c r="K269" s="1">
        <v>54</v>
      </c>
      <c r="L269" s="1">
        <v>7</v>
      </c>
      <c r="M269">
        <f t="shared" si="9"/>
        <v>363</v>
      </c>
      <c r="N269">
        <f>Tabla2[[#This Row],[Vendedor tapabocas bien puesto ]]+Tabla2[[#This Row],[Vendedor tapabocas mal puesto ]]+Tabla2[[#This Row],[Vendedor sin tapabocas ]]</f>
        <v>122</v>
      </c>
      <c r="O269" s="15">
        <f>IFERROR(Tabla2[[#This Row],[Tapabocas bien puesto ]]/Tabla2[[#This Row],[Total]],0)</f>
        <v>0.80991735537190079</v>
      </c>
      <c r="P269" s="15">
        <f>IFERROR(Tabla2[[#This Row],[Sin tapabocas]]/Tabla2[[#This Row],[Total]],0)</f>
        <v>1.1019283746556474E-2</v>
      </c>
      <c r="Q269" s="15">
        <f>IFERROR(Tabla2[[#This Row],[Vendedor tapabocas bien puesto ]]/Tabla2[[#This Row],[Total vendedor]],0)</f>
        <v>0.5</v>
      </c>
      <c r="R269" s="15">
        <f>IFERROR(Tabla2[[#This Row],[Vendedor sin tapabocas ]]/Tabla2[[#This Row],[Total vendedor]],0)</f>
        <v>5.737704918032787E-2</v>
      </c>
      <c r="S269" s="31">
        <f>WEEKNUM(Tabla2[[#This Row],[Fecha de recolección2]])</f>
        <v>25</v>
      </c>
    </row>
    <row r="270" spans="1:19" x14ac:dyDescent="0.25">
      <c r="A270" s="11">
        <f t="shared" si="8"/>
        <v>44366</v>
      </c>
      <c r="B270" s="6" t="s">
        <v>184</v>
      </c>
      <c r="C270" s="1" t="s">
        <v>158</v>
      </c>
      <c r="D270" s="1" t="s">
        <v>76</v>
      </c>
      <c r="E270" s="1"/>
      <c r="F270" s="2" t="s">
        <v>11</v>
      </c>
      <c r="G270" s="2">
        <v>188</v>
      </c>
      <c r="H270" s="2">
        <v>28</v>
      </c>
      <c r="I270" s="2">
        <v>6</v>
      </c>
      <c r="J270" s="2">
        <v>45</v>
      </c>
      <c r="K270" s="1">
        <v>13</v>
      </c>
      <c r="L270" s="1">
        <v>6</v>
      </c>
      <c r="M270">
        <f t="shared" si="9"/>
        <v>222</v>
      </c>
      <c r="N270">
        <f>Tabla2[[#This Row],[Vendedor tapabocas bien puesto ]]+Tabla2[[#This Row],[Vendedor tapabocas mal puesto ]]+Tabla2[[#This Row],[Vendedor sin tapabocas ]]</f>
        <v>64</v>
      </c>
      <c r="O270" s="15">
        <f>IFERROR(Tabla2[[#This Row],[Tapabocas bien puesto ]]/Tabla2[[#This Row],[Total]],0)</f>
        <v>0.84684684684684686</v>
      </c>
      <c r="P270" s="15">
        <f>IFERROR(Tabla2[[#This Row],[Sin tapabocas]]/Tabla2[[#This Row],[Total]],0)</f>
        <v>2.7027027027027029E-2</v>
      </c>
      <c r="Q270" s="15">
        <f>IFERROR(Tabla2[[#This Row],[Vendedor tapabocas bien puesto ]]/Tabla2[[#This Row],[Total vendedor]],0)</f>
        <v>0.703125</v>
      </c>
      <c r="R270" s="15">
        <f>IFERROR(Tabla2[[#This Row],[Vendedor sin tapabocas ]]/Tabla2[[#This Row],[Total vendedor]],0)</f>
        <v>9.375E-2</v>
      </c>
      <c r="S270" s="31">
        <f>WEEKNUM(Tabla2[[#This Row],[Fecha de recolección2]])</f>
        <v>25</v>
      </c>
    </row>
    <row r="271" spans="1:19" x14ac:dyDescent="0.25">
      <c r="A271" s="11">
        <f t="shared" si="8"/>
        <v>44366</v>
      </c>
      <c r="B271" s="6" t="s">
        <v>184</v>
      </c>
      <c r="C271" s="1" t="s">
        <v>19</v>
      </c>
      <c r="D271" s="1" t="s">
        <v>54</v>
      </c>
      <c r="E271" s="1" t="s">
        <v>56</v>
      </c>
      <c r="F271" s="2" t="s">
        <v>10</v>
      </c>
      <c r="G271" s="2">
        <v>191</v>
      </c>
      <c r="H271" s="2">
        <v>29</v>
      </c>
      <c r="I271" s="2">
        <v>8</v>
      </c>
      <c r="J271" s="2">
        <v>3</v>
      </c>
      <c r="K271" s="1">
        <v>5</v>
      </c>
      <c r="L271" s="1">
        <v>0</v>
      </c>
      <c r="M271">
        <f t="shared" si="9"/>
        <v>228</v>
      </c>
      <c r="N271">
        <f>Tabla2[[#This Row],[Vendedor tapabocas bien puesto ]]+Tabla2[[#This Row],[Vendedor tapabocas mal puesto ]]+Tabla2[[#This Row],[Vendedor sin tapabocas ]]</f>
        <v>8</v>
      </c>
      <c r="O271" s="15">
        <f>IFERROR(Tabla2[[#This Row],[Tapabocas bien puesto ]]/Tabla2[[#This Row],[Total]],0)</f>
        <v>0.83771929824561409</v>
      </c>
      <c r="P271" s="15">
        <f>IFERROR(Tabla2[[#This Row],[Sin tapabocas]]/Tabla2[[#This Row],[Total]],0)</f>
        <v>3.5087719298245612E-2</v>
      </c>
      <c r="Q271" s="15">
        <f>IFERROR(Tabla2[[#This Row],[Vendedor tapabocas bien puesto ]]/Tabla2[[#This Row],[Total vendedor]],0)</f>
        <v>0.375</v>
      </c>
      <c r="R271" s="15">
        <f>IFERROR(Tabla2[[#This Row],[Vendedor sin tapabocas ]]/Tabla2[[#This Row],[Total vendedor]],0)</f>
        <v>0</v>
      </c>
      <c r="S271" s="31">
        <f>WEEKNUM(Tabla2[[#This Row],[Fecha de recolección2]])</f>
        <v>25</v>
      </c>
    </row>
    <row r="272" spans="1:19" x14ac:dyDescent="0.25">
      <c r="A272" s="11">
        <f t="shared" si="8"/>
        <v>44366</v>
      </c>
      <c r="B272" s="6" t="s">
        <v>184</v>
      </c>
      <c r="C272" s="1" t="s">
        <v>19</v>
      </c>
      <c r="D272" s="1" t="s">
        <v>54</v>
      </c>
      <c r="E272" s="1" t="s">
        <v>56</v>
      </c>
      <c r="F272" s="2" t="s">
        <v>9</v>
      </c>
      <c r="G272" s="2">
        <v>198</v>
      </c>
      <c r="H272" s="2">
        <v>23</v>
      </c>
      <c r="I272" s="2">
        <v>9</v>
      </c>
      <c r="J272" s="2">
        <v>7</v>
      </c>
      <c r="K272" s="1">
        <v>4</v>
      </c>
      <c r="L272" s="1">
        <v>0</v>
      </c>
      <c r="M272">
        <f t="shared" si="9"/>
        <v>230</v>
      </c>
      <c r="N272">
        <f>Tabla2[[#This Row],[Vendedor tapabocas bien puesto ]]+Tabla2[[#This Row],[Vendedor tapabocas mal puesto ]]+Tabla2[[#This Row],[Vendedor sin tapabocas ]]</f>
        <v>11</v>
      </c>
      <c r="O272" s="15">
        <f>IFERROR(Tabla2[[#This Row],[Tapabocas bien puesto ]]/Tabla2[[#This Row],[Total]],0)</f>
        <v>0.86086956521739133</v>
      </c>
      <c r="P272" s="15">
        <f>IFERROR(Tabla2[[#This Row],[Sin tapabocas]]/Tabla2[[#This Row],[Total]],0)</f>
        <v>3.9130434782608699E-2</v>
      </c>
      <c r="Q272" s="15">
        <f>IFERROR(Tabla2[[#This Row],[Vendedor tapabocas bien puesto ]]/Tabla2[[#This Row],[Total vendedor]],0)</f>
        <v>0.63636363636363635</v>
      </c>
      <c r="R272" s="15">
        <f>IFERROR(Tabla2[[#This Row],[Vendedor sin tapabocas ]]/Tabla2[[#This Row],[Total vendedor]],0)</f>
        <v>0</v>
      </c>
      <c r="S272" s="31">
        <f>WEEKNUM(Tabla2[[#This Row],[Fecha de recolección2]])</f>
        <v>25</v>
      </c>
    </row>
    <row r="273" spans="1:19" x14ac:dyDescent="0.25">
      <c r="A273" s="11">
        <f t="shared" si="8"/>
        <v>44366</v>
      </c>
      <c r="B273" s="6" t="s">
        <v>184</v>
      </c>
      <c r="C273" s="1" t="s">
        <v>19</v>
      </c>
      <c r="D273" s="1" t="s">
        <v>54</v>
      </c>
      <c r="E273" s="1" t="s">
        <v>56</v>
      </c>
      <c r="F273" s="2" t="s">
        <v>10</v>
      </c>
      <c r="G273" s="2">
        <v>199</v>
      </c>
      <c r="H273" s="2">
        <v>27</v>
      </c>
      <c r="I273" s="2">
        <v>8</v>
      </c>
      <c r="J273" s="2">
        <v>8</v>
      </c>
      <c r="K273" s="1">
        <v>5</v>
      </c>
      <c r="L273" s="1">
        <v>2</v>
      </c>
      <c r="M273">
        <f t="shared" si="9"/>
        <v>234</v>
      </c>
      <c r="N273">
        <f>Tabla2[[#This Row],[Vendedor tapabocas bien puesto ]]+Tabla2[[#This Row],[Vendedor tapabocas mal puesto ]]+Tabla2[[#This Row],[Vendedor sin tapabocas ]]</f>
        <v>15</v>
      </c>
      <c r="O273" s="15">
        <f>IFERROR(Tabla2[[#This Row],[Tapabocas bien puesto ]]/Tabla2[[#This Row],[Total]],0)</f>
        <v>0.8504273504273504</v>
      </c>
      <c r="P273" s="15">
        <f>IFERROR(Tabla2[[#This Row],[Sin tapabocas]]/Tabla2[[#This Row],[Total]],0)</f>
        <v>3.4188034188034191E-2</v>
      </c>
      <c r="Q273" s="15">
        <f>IFERROR(Tabla2[[#This Row],[Vendedor tapabocas bien puesto ]]/Tabla2[[#This Row],[Total vendedor]],0)</f>
        <v>0.53333333333333333</v>
      </c>
      <c r="R273" s="15">
        <f>IFERROR(Tabla2[[#This Row],[Vendedor sin tapabocas ]]/Tabla2[[#This Row],[Total vendedor]],0)</f>
        <v>0.13333333333333333</v>
      </c>
      <c r="S273" s="31">
        <f>WEEKNUM(Tabla2[[#This Row],[Fecha de recolección2]])</f>
        <v>25</v>
      </c>
    </row>
    <row r="274" spans="1:19" x14ac:dyDescent="0.25">
      <c r="A274" s="11">
        <f t="shared" si="8"/>
        <v>44366</v>
      </c>
      <c r="B274" s="6" t="s">
        <v>184</v>
      </c>
      <c r="C274" s="1" t="s">
        <v>158</v>
      </c>
      <c r="D274" s="1" t="s">
        <v>76</v>
      </c>
      <c r="E274" s="1"/>
      <c r="F274" s="2" t="s">
        <v>10</v>
      </c>
      <c r="G274" s="2">
        <v>206</v>
      </c>
      <c r="H274" s="2">
        <v>27</v>
      </c>
      <c r="I274" s="2">
        <v>10</v>
      </c>
      <c r="J274" s="2">
        <v>12</v>
      </c>
      <c r="K274" s="1">
        <v>3</v>
      </c>
      <c r="L274" s="1">
        <v>0</v>
      </c>
      <c r="M274">
        <f t="shared" si="9"/>
        <v>243</v>
      </c>
      <c r="N274">
        <f>Tabla2[[#This Row],[Vendedor tapabocas bien puesto ]]+Tabla2[[#This Row],[Vendedor tapabocas mal puesto ]]+Tabla2[[#This Row],[Vendedor sin tapabocas ]]</f>
        <v>15</v>
      </c>
      <c r="O274" s="15">
        <f>IFERROR(Tabla2[[#This Row],[Tapabocas bien puesto ]]/Tabla2[[#This Row],[Total]],0)</f>
        <v>0.84773662551440332</v>
      </c>
      <c r="P274" s="15">
        <f>IFERROR(Tabla2[[#This Row],[Sin tapabocas]]/Tabla2[[#This Row],[Total]],0)</f>
        <v>4.1152263374485597E-2</v>
      </c>
      <c r="Q274" s="15">
        <f>IFERROR(Tabla2[[#This Row],[Vendedor tapabocas bien puesto ]]/Tabla2[[#This Row],[Total vendedor]],0)</f>
        <v>0.8</v>
      </c>
      <c r="R274" s="15">
        <f>IFERROR(Tabla2[[#This Row],[Vendedor sin tapabocas ]]/Tabla2[[#This Row],[Total vendedor]],0)</f>
        <v>0</v>
      </c>
      <c r="S274" s="31">
        <f>WEEKNUM(Tabla2[[#This Row],[Fecha de recolección2]])</f>
        <v>25</v>
      </c>
    </row>
    <row r="275" spans="1:19" x14ac:dyDescent="0.25">
      <c r="A275" s="11">
        <f t="shared" si="8"/>
        <v>44366</v>
      </c>
      <c r="B275" s="6" t="s">
        <v>184</v>
      </c>
      <c r="C275" s="1" t="s">
        <v>158</v>
      </c>
      <c r="D275" s="1" t="s">
        <v>76</v>
      </c>
      <c r="E275" s="1"/>
      <c r="F275" s="2" t="s">
        <v>10</v>
      </c>
      <c r="G275" s="2">
        <v>227</v>
      </c>
      <c r="H275" s="2">
        <v>52</v>
      </c>
      <c r="I275" s="2">
        <v>7</v>
      </c>
      <c r="J275" s="2">
        <v>9</v>
      </c>
      <c r="K275" s="1">
        <v>12</v>
      </c>
      <c r="L275" s="1">
        <v>0</v>
      </c>
      <c r="M275">
        <f t="shared" si="9"/>
        <v>286</v>
      </c>
      <c r="N275">
        <f>Tabla2[[#This Row],[Vendedor tapabocas bien puesto ]]+Tabla2[[#This Row],[Vendedor tapabocas mal puesto ]]+Tabla2[[#This Row],[Vendedor sin tapabocas ]]</f>
        <v>21</v>
      </c>
      <c r="O275" s="15">
        <f>IFERROR(Tabla2[[#This Row],[Tapabocas bien puesto ]]/Tabla2[[#This Row],[Total]],0)</f>
        <v>0.79370629370629375</v>
      </c>
      <c r="P275" s="15">
        <f>IFERROR(Tabla2[[#This Row],[Sin tapabocas]]/Tabla2[[#This Row],[Total]],0)</f>
        <v>2.4475524475524476E-2</v>
      </c>
      <c r="Q275" s="15">
        <f>IFERROR(Tabla2[[#This Row],[Vendedor tapabocas bien puesto ]]/Tabla2[[#This Row],[Total vendedor]],0)</f>
        <v>0.42857142857142855</v>
      </c>
      <c r="R275" s="15">
        <f>IFERROR(Tabla2[[#This Row],[Vendedor sin tapabocas ]]/Tabla2[[#This Row],[Total vendedor]],0)</f>
        <v>0</v>
      </c>
      <c r="S275" s="31">
        <f>WEEKNUM(Tabla2[[#This Row],[Fecha de recolección2]])</f>
        <v>25</v>
      </c>
    </row>
    <row r="276" spans="1:19" x14ac:dyDescent="0.25">
      <c r="A276" s="11">
        <f t="shared" si="8"/>
        <v>44368</v>
      </c>
      <c r="B276" s="6" t="s">
        <v>185</v>
      </c>
      <c r="C276" s="1" t="s">
        <v>186</v>
      </c>
      <c r="D276" s="1" t="s">
        <v>26</v>
      </c>
      <c r="E276" s="1" t="s">
        <v>133</v>
      </c>
      <c r="F276" s="2" t="s">
        <v>10</v>
      </c>
      <c r="G276" s="2">
        <v>197</v>
      </c>
      <c r="H276" s="2">
        <v>45</v>
      </c>
      <c r="I276" s="2">
        <v>51</v>
      </c>
      <c r="J276" s="2">
        <v>21</v>
      </c>
      <c r="K276" s="1">
        <v>22</v>
      </c>
      <c r="L276" s="1">
        <v>3</v>
      </c>
      <c r="M276">
        <f t="shared" si="9"/>
        <v>293</v>
      </c>
      <c r="N276">
        <f>Tabla2[[#This Row],[Vendedor tapabocas bien puesto ]]+Tabla2[[#This Row],[Vendedor tapabocas mal puesto ]]+Tabla2[[#This Row],[Vendedor sin tapabocas ]]</f>
        <v>46</v>
      </c>
      <c r="O276" s="15">
        <f>IFERROR(Tabla2[[#This Row],[Tapabocas bien puesto ]]/Tabla2[[#This Row],[Total]],0)</f>
        <v>0.67235494880546076</v>
      </c>
      <c r="P276" s="15">
        <f>IFERROR(Tabla2[[#This Row],[Sin tapabocas]]/Tabla2[[#This Row],[Total]],0)</f>
        <v>0.17406143344709898</v>
      </c>
      <c r="Q276" s="15">
        <f>IFERROR(Tabla2[[#This Row],[Vendedor tapabocas bien puesto ]]/Tabla2[[#This Row],[Total vendedor]],0)</f>
        <v>0.45652173913043476</v>
      </c>
      <c r="R276" s="15">
        <f>IFERROR(Tabla2[[#This Row],[Vendedor sin tapabocas ]]/Tabla2[[#This Row],[Total vendedor]],0)</f>
        <v>6.5217391304347824E-2</v>
      </c>
      <c r="S276" s="31">
        <f>WEEKNUM(Tabla2[[#This Row],[Fecha de recolección2]])</f>
        <v>26</v>
      </c>
    </row>
    <row r="277" spans="1:19" x14ac:dyDescent="0.25">
      <c r="A277" s="11">
        <f t="shared" si="8"/>
        <v>44368</v>
      </c>
      <c r="B277" s="6" t="s">
        <v>185</v>
      </c>
      <c r="C277" s="1" t="s">
        <v>186</v>
      </c>
      <c r="D277" s="1" t="s">
        <v>26</v>
      </c>
      <c r="E277" s="1" t="s">
        <v>28</v>
      </c>
      <c r="F277" s="2" t="s">
        <v>9</v>
      </c>
      <c r="G277" s="2">
        <v>18</v>
      </c>
      <c r="H277" s="2">
        <v>5</v>
      </c>
      <c r="I277" s="2">
        <v>1</v>
      </c>
      <c r="J277" s="2">
        <v>0</v>
      </c>
      <c r="K277" s="1">
        <v>2</v>
      </c>
      <c r="L277" s="1">
        <v>0</v>
      </c>
      <c r="M277">
        <f t="shared" si="9"/>
        <v>24</v>
      </c>
      <c r="N277">
        <f>Tabla2[[#This Row],[Vendedor tapabocas bien puesto ]]+Tabla2[[#This Row],[Vendedor tapabocas mal puesto ]]+Tabla2[[#This Row],[Vendedor sin tapabocas ]]</f>
        <v>2</v>
      </c>
      <c r="O277" s="15">
        <f>IFERROR(Tabla2[[#This Row],[Tapabocas bien puesto ]]/Tabla2[[#This Row],[Total]],0)</f>
        <v>0.75</v>
      </c>
      <c r="P277" s="15">
        <f>IFERROR(Tabla2[[#This Row],[Sin tapabocas]]/Tabla2[[#This Row],[Total]],0)</f>
        <v>4.1666666666666664E-2</v>
      </c>
      <c r="Q277" s="15">
        <f>IFERROR(Tabla2[[#This Row],[Vendedor tapabocas bien puesto ]]/Tabla2[[#This Row],[Total vendedor]],0)</f>
        <v>0</v>
      </c>
      <c r="R277" s="15">
        <f>IFERROR(Tabla2[[#This Row],[Vendedor sin tapabocas ]]/Tabla2[[#This Row],[Total vendedor]],0)</f>
        <v>0</v>
      </c>
      <c r="S277" s="31">
        <f>WEEKNUM(Tabla2[[#This Row],[Fecha de recolección2]])</f>
        <v>26</v>
      </c>
    </row>
    <row r="278" spans="1:19" x14ac:dyDescent="0.25">
      <c r="A278" s="11">
        <f t="shared" si="8"/>
        <v>44368</v>
      </c>
      <c r="B278" s="6" t="s">
        <v>185</v>
      </c>
      <c r="C278" s="1" t="s">
        <v>187</v>
      </c>
      <c r="D278" s="1" t="s">
        <v>79</v>
      </c>
      <c r="E278" s="1" t="s">
        <v>188</v>
      </c>
      <c r="F278" s="2" t="s">
        <v>10</v>
      </c>
      <c r="G278" s="2">
        <v>230</v>
      </c>
      <c r="H278" s="2">
        <v>56</v>
      </c>
      <c r="I278" s="2">
        <v>4</v>
      </c>
      <c r="J278" s="2">
        <v>66</v>
      </c>
      <c r="K278" s="1">
        <v>68</v>
      </c>
      <c r="L278" s="1">
        <v>5</v>
      </c>
      <c r="M278">
        <f t="shared" si="9"/>
        <v>290</v>
      </c>
      <c r="N278">
        <f>Tabla2[[#This Row],[Vendedor tapabocas bien puesto ]]+Tabla2[[#This Row],[Vendedor tapabocas mal puesto ]]+Tabla2[[#This Row],[Vendedor sin tapabocas ]]</f>
        <v>139</v>
      </c>
      <c r="O278" s="15">
        <f>IFERROR(Tabla2[[#This Row],[Tapabocas bien puesto ]]/Tabla2[[#This Row],[Total]],0)</f>
        <v>0.7931034482758621</v>
      </c>
      <c r="P278" s="15">
        <f>IFERROR(Tabla2[[#This Row],[Sin tapabocas]]/Tabla2[[#This Row],[Total]],0)</f>
        <v>1.3793103448275862E-2</v>
      </c>
      <c r="Q278" s="15">
        <f>IFERROR(Tabla2[[#This Row],[Vendedor tapabocas bien puesto ]]/Tabla2[[#This Row],[Total vendedor]],0)</f>
        <v>0.47482014388489208</v>
      </c>
      <c r="R278" s="15">
        <f>IFERROR(Tabla2[[#This Row],[Vendedor sin tapabocas ]]/Tabla2[[#This Row],[Total vendedor]],0)</f>
        <v>3.5971223021582732E-2</v>
      </c>
      <c r="S278" s="31">
        <f>WEEKNUM(Tabla2[[#This Row],[Fecha de recolección2]])</f>
        <v>26</v>
      </c>
    </row>
    <row r="279" spans="1:19" x14ac:dyDescent="0.25">
      <c r="A279" s="11">
        <f t="shared" si="8"/>
        <v>44368</v>
      </c>
      <c r="B279" s="6" t="s">
        <v>185</v>
      </c>
      <c r="C279" s="1" t="s">
        <v>189</v>
      </c>
      <c r="D279" s="1" t="s">
        <v>79</v>
      </c>
      <c r="E279" s="1" t="s">
        <v>188</v>
      </c>
      <c r="F279" s="2" t="s">
        <v>10</v>
      </c>
      <c r="G279" s="2">
        <v>220</v>
      </c>
      <c r="H279" s="2">
        <v>41</v>
      </c>
      <c r="I279" s="2">
        <v>7</v>
      </c>
      <c r="J279" s="2">
        <v>16</v>
      </c>
      <c r="K279" s="1">
        <v>12</v>
      </c>
      <c r="L279" s="1">
        <v>0</v>
      </c>
      <c r="M279">
        <f t="shared" si="9"/>
        <v>268</v>
      </c>
      <c r="N279">
        <f>Tabla2[[#This Row],[Vendedor tapabocas bien puesto ]]+Tabla2[[#This Row],[Vendedor tapabocas mal puesto ]]+Tabla2[[#This Row],[Vendedor sin tapabocas ]]</f>
        <v>28</v>
      </c>
      <c r="O279" s="15">
        <f>IFERROR(Tabla2[[#This Row],[Tapabocas bien puesto ]]/Tabla2[[#This Row],[Total]],0)</f>
        <v>0.82089552238805974</v>
      </c>
      <c r="P279" s="15">
        <f>IFERROR(Tabla2[[#This Row],[Sin tapabocas]]/Tabla2[[#This Row],[Total]],0)</f>
        <v>2.6119402985074626E-2</v>
      </c>
      <c r="Q279" s="15">
        <f>IFERROR(Tabla2[[#This Row],[Vendedor tapabocas bien puesto ]]/Tabla2[[#This Row],[Total vendedor]],0)</f>
        <v>0.5714285714285714</v>
      </c>
      <c r="R279" s="15">
        <f>IFERROR(Tabla2[[#This Row],[Vendedor sin tapabocas ]]/Tabla2[[#This Row],[Total vendedor]],0)</f>
        <v>0</v>
      </c>
      <c r="S279" s="31">
        <f>WEEKNUM(Tabla2[[#This Row],[Fecha de recolección2]])</f>
        <v>26</v>
      </c>
    </row>
    <row r="280" spans="1:19" x14ac:dyDescent="0.25">
      <c r="A280" s="11">
        <f t="shared" si="8"/>
        <v>44368</v>
      </c>
      <c r="B280" s="6" t="s">
        <v>185</v>
      </c>
      <c r="C280" s="1" t="s">
        <v>189</v>
      </c>
      <c r="D280" s="1" t="s">
        <v>79</v>
      </c>
      <c r="E280" s="1" t="s">
        <v>142</v>
      </c>
      <c r="F280" s="2" t="s">
        <v>10</v>
      </c>
      <c r="G280" s="2">
        <v>161</v>
      </c>
      <c r="H280" s="2">
        <v>52</v>
      </c>
      <c r="I280" s="2">
        <v>5</v>
      </c>
      <c r="J280" s="2">
        <v>19</v>
      </c>
      <c r="K280" s="1">
        <v>35</v>
      </c>
      <c r="L280" s="1">
        <v>2</v>
      </c>
      <c r="M280">
        <f t="shared" si="9"/>
        <v>218</v>
      </c>
      <c r="N280">
        <f>Tabla2[[#This Row],[Vendedor tapabocas bien puesto ]]+Tabla2[[#This Row],[Vendedor tapabocas mal puesto ]]+Tabla2[[#This Row],[Vendedor sin tapabocas ]]</f>
        <v>56</v>
      </c>
      <c r="O280" s="15">
        <f>IFERROR(Tabla2[[#This Row],[Tapabocas bien puesto ]]/Tabla2[[#This Row],[Total]],0)</f>
        <v>0.73853211009174313</v>
      </c>
      <c r="P280" s="15">
        <f>IFERROR(Tabla2[[#This Row],[Sin tapabocas]]/Tabla2[[#This Row],[Total]],0)</f>
        <v>2.2935779816513763E-2</v>
      </c>
      <c r="Q280" s="15">
        <f>IFERROR(Tabla2[[#This Row],[Vendedor tapabocas bien puesto ]]/Tabla2[[#This Row],[Total vendedor]],0)</f>
        <v>0.3392857142857143</v>
      </c>
      <c r="R280" s="15">
        <f>IFERROR(Tabla2[[#This Row],[Vendedor sin tapabocas ]]/Tabla2[[#This Row],[Total vendedor]],0)</f>
        <v>3.5714285714285712E-2</v>
      </c>
      <c r="S280" s="31">
        <f>WEEKNUM(Tabla2[[#This Row],[Fecha de recolección2]])</f>
        <v>26</v>
      </c>
    </row>
    <row r="281" spans="1:19" x14ac:dyDescent="0.25">
      <c r="A281" s="11">
        <f t="shared" si="8"/>
        <v>44368</v>
      </c>
      <c r="B281" s="6" t="s">
        <v>185</v>
      </c>
      <c r="C281" s="1" t="s">
        <v>190</v>
      </c>
      <c r="D281" s="1" t="s">
        <v>79</v>
      </c>
      <c r="E281" s="1" t="s">
        <v>191</v>
      </c>
      <c r="F281" s="2" t="s">
        <v>10</v>
      </c>
      <c r="G281" s="2">
        <v>161</v>
      </c>
      <c r="H281" s="2">
        <v>52</v>
      </c>
      <c r="I281" s="2">
        <v>5</v>
      </c>
      <c r="J281" s="2">
        <v>19</v>
      </c>
      <c r="K281" s="1">
        <v>35</v>
      </c>
      <c r="L281" s="1">
        <v>2</v>
      </c>
      <c r="M281">
        <f t="shared" si="9"/>
        <v>218</v>
      </c>
      <c r="N281">
        <f>Tabla2[[#This Row],[Vendedor tapabocas bien puesto ]]+Tabla2[[#This Row],[Vendedor tapabocas mal puesto ]]+Tabla2[[#This Row],[Vendedor sin tapabocas ]]</f>
        <v>56</v>
      </c>
      <c r="O281" s="15">
        <f>IFERROR(Tabla2[[#This Row],[Tapabocas bien puesto ]]/Tabla2[[#This Row],[Total]],0)</f>
        <v>0.73853211009174313</v>
      </c>
      <c r="P281" s="15">
        <f>IFERROR(Tabla2[[#This Row],[Sin tapabocas]]/Tabla2[[#This Row],[Total]],0)</f>
        <v>2.2935779816513763E-2</v>
      </c>
      <c r="Q281" s="15">
        <f>IFERROR(Tabla2[[#This Row],[Vendedor tapabocas bien puesto ]]/Tabla2[[#This Row],[Total vendedor]],0)</f>
        <v>0.3392857142857143</v>
      </c>
      <c r="R281" s="15">
        <f>IFERROR(Tabla2[[#This Row],[Vendedor sin tapabocas ]]/Tabla2[[#This Row],[Total vendedor]],0)</f>
        <v>3.5714285714285712E-2</v>
      </c>
      <c r="S281" s="31">
        <f>WEEKNUM(Tabla2[[#This Row],[Fecha de recolección2]])</f>
        <v>26</v>
      </c>
    </row>
    <row r="282" spans="1:19" x14ac:dyDescent="0.25">
      <c r="A282" s="11">
        <f t="shared" si="8"/>
        <v>44368</v>
      </c>
      <c r="B282" s="6" t="s">
        <v>185</v>
      </c>
      <c r="C282" s="1" t="s">
        <v>192</v>
      </c>
      <c r="D282" s="1" t="s">
        <v>14</v>
      </c>
      <c r="E282" s="1" t="s">
        <v>193</v>
      </c>
      <c r="F282" s="2" t="s">
        <v>11</v>
      </c>
      <c r="G282" s="2">
        <v>229</v>
      </c>
      <c r="H282" s="2">
        <v>52</v>
      </c>
      <c r="I282" s="2">
        <v>9</v>
      </c>
      <c r="J282" s="2">
        <v>12</v>
      </c>
      <c r="K282" s="1">
        <v>16</v>
      </c>
      <c r="L282" s="1">
        <v>0</v>
      </c>
      <c r="M282">
        <f t="shared" si="9"/>
        <v>290</v>
      </c>
      <c r="N282">
        <f>Tabla2[[#This Row],[Vendedor tapabocas bien puesto ]]+Tabla2[[#This Row],[Vendedor tapabocas mal puesto ]]+Tabla2[[#This Row],[Vendedor sin tapabocas ]]</f>
        <v>28</v>
      </c>
      <c r="O282" s="15">
        <f>IFERROR(Tabla2[[#This Row],[Tapabocas bien puesto ]]/Tabla2[[#This Row],[Total]],0)</f>
        <v>0.78965517241379313</v>
      </c>
      <c r="P282" s="15">
        <f>IFERROR(Tabla2[[#This Row],[Sin tapabocas]]/Tabla2[[#This Row],[Total]],0)</f>
        <v>3.1034482758620689E-2</v>
      </c>
      <c r="Q282" s="15">
        <f>IFERROR(Tabla2[[#This Row],[Vendedor tapabocas bien puesto ]]/Tabla2[[#This Row],[Total vendedor]],0)</f>
        <v>0.42857142857142855</v>
      </c>
      <c r="R282" s="15">
        <f>IFERROR(Tabla2[[#This Row],[Vendedor sin tapabocas ]]/Tabla2[[#This Row],[Total vendedor]],0)</f>
        <v>0</v>
      </c>
      <c r="S282" s="31">
        <f>WEEKNUM(Tabla2[[#This Row],[Fecha de recolección2]])</f>
        <v>26</v>
      </c>
    </row>
    <row r="283" spans="1:19" x14ac:dyDescent="0.25">
      <c r="A283" s="11">
        <f t="shared" si="8"/>
        <v>44368</v>
      </c>
      <c r="B283" s="6" t="s">
        <v>185</v>
      </c>
      <c r="C283" s="1" t="s">
        <v>194</v>
      </c>
      <c r="D283" s="1" t="s">
        <v>14</v>
      </c>
      <c r="E283" s="1" t="s">
        <v>43</v>
      </c>
      <c r="F283" s="2" t="s">
        <v>10</v>
      </c>
      <c r="G283" s="2">
        <v>92</v>
      </c>
      <c r="H283" s="2">
        <v>35</v>
      </c>
      <c r="I283" s="2">
        <v>4</v>
      </c>
      <c r="J283" s="2">
        <v>25</v>
      </c>
      <c r="K283" s="1">
        <v>11</v>
      </c>
      <c r="L283" s="1">
        <v>2</v>
      </c>
      <c r="M283">
        <f t="shared" si="9"/>
        <v>131</v>
      </c>
      <c r="N283">
        <f>Tabla2[[#This Row],[Vendedor tapabocas bien puesto ]]+Tabla2[[#This Row],[Vendedor tapabocas mal puesto ]]+Tabla2[[#This Row],[Vendedor sin tapabocas ]]</f>
        <v>38</v>
      </c>
      <c r="O283" s="15">
        <f>IFERROR(Tabla2[[#This Row],[Tapabocas bien puesto ]]/Tabla2[[#This Row],[Total]],0)</f>
        <v>0.70229007633587781</v>
      </c>
      <c r="P283" s="15">
        <f>IFERROR(Tabla2[[#This Row],[Sin tapabocas]]/Tabla2[[#This Row],[Total]],0)</f>
        <v>3.0534351145038167E-2</v>
      </c>
      <c r="Q283" s="15">
        <f>IFERROR(Tabla2[[#This Row],[Vendedor tapabocas bien puesto ]]/Tabla2[[#This Row],[Total vendedor]],0)</f>
        <v>0.65789473684210531</v>
      </c>
      <c r="R283" s="15">
        <f>IFERROR(Tabla2[[#This Row],[Vendedor sin tapabocas ]]/Tabla2[[#This Row],[Total vendedor]],0)</f>
        <v>5.2631578947368418E-2</v>
      </c>
      <c r="S283" s="31">
        <f>WEEKNUM(Tabla2[[#This Row],[Fecha de recolección2]])</f>
        <v>26</v>
      </c>
    </row>
    <row r="284" spans="1:19" x14ac:dyDescent="0.25">
      <c r="A284" s="11">
        <f t="shared" si="8"/>
        <v>44368</v>
      </c>
      <c r="B284" s="6" t="s">
        <v>185</v>
      </c>
      <c r="C284" s="1" t="s">
        <v>192</v>
      </c>
      <c r="D284" s="1" t="s">
        <v>14</v>
      </c>
      <c r="E284" s="1" t="s">
        <v>171</v>
      </c>
      <c r="F284" s="2" t="s">
        <v>10</v>
      </c>
      <c r="G284" s="2">
        <v>139</v>
      </c>
      <c r="H284" s="2">
        <v>25</v>
      </c>
      <c r="I284" s="2">
        <v>3</v>
      </c>
      <c r="J284" s="2">
        <v>12</v>
      </c>
      <c r="K284" s="1">
        <v>3</v>
      </c>
      <c r="L284" s="1">
        <v>0</v>
      </c>
      <c r="M284">
        <f t="shared" si="9"/>
        <v>167</v>
      </c>
      <c r="N284">
        <f>Tabla2[[#This Row],[Vendedor tapabocas bien puesto ]]+Tabla2[[#This Row],[Vendedor tapabocas mal puesto ]]+Tabla2[[#This Row],[Vendedor sin tapabocas ]]</f>
        <v>15</v>
      </c>
      <c r="O284" s="15">
        <f>IFERROR(Tabla2[[#This Row],[Tapabocas bien puesto ]]/Tabla2[[#This Row],[Total]],0)</f>
        <v>0.83233532934131738</v>
      </c>
      <c r="P284" s="15">
        <f>IFERROR(Tabla2[[#This Row],[Sin tapabocas]]/Tabla2[[#This Row],[Total]],0)</f>
        <v>1.7964071856287425E-2</v>
      </c>
      <c r="Q284" s="15">
        <f>IFERROR(Tabla2[[#This Row],[Vendedor tapabocas bien puesto ]]/Tabla2[[#This Row],[Total vendedor]],0)</f>
        <v>0.8</v>
      </c>
      <c r="R284" s="15">
        <f>IFERROR(Tabla2[[#This Row],[Vendedor sin tapabocas ]]/Tabla2[[#This Row],[Total vendedor]],0)</f>
        <v>0</v>
      </c>
      <c r="S284" s="31">
        <f>WEEKNUM(Tabla2[[#This Row],[Fecha de recolección2]])</f>
        <v>26</v>
      </c>
    </row>
    <row r="285" spans="1:19" x14ac:dyDescent="0.25">
      <c r="A285" s="11">
        <f t="shared" si="8"/>
        <v>44369</v>
      </c>
      <c r="B285" s="6" t="s">
        <v>195</v>
      </c>
      <c r="C285" s="1" t="s">
        <v>196</v>
      </c>
      <c r="D285" s="1" t="s">
        <v>44</v>
      </c>
      <c r="E285" s="1" t="s">
        <v>47</v>
      </c>
      <c r="F285" s="2" t="s">
        <v>10</v>
      </c>
      <c r="G285" s="2">
        <v>410</v>
      </c>
      <c r="H285" s="2">
        <v>78</v>
      </c>
      <c r="I285" s="2">
        <v>9</v>
      </c>
      <c r="J285" s="2">
        <v>18</v>
      </c>
      <c r="K285" s="1">
        <v>13</v>
      </c>
      <c r="L285" s="1">
        <v>1</v>
      </c>
      <c r="M285">
        <f t="shared" si="9"/>
        <v>497</v>
      </c>
      <c r="N285">
        <f>Tabla2[[#This Row],[Vendedor tapabocas bien puesto ]]+Tabla2[[#This Row],[Vendedor tapabocas mal puesto ]]+Tabla2[[#This Row],[Vendedor sin tapabocas ]]</f>
        <v>32</v>
      </c>
      <c r="O285" s="15">
        <f>IFERROR(Tabla2[[#This Row],[Tapabocas bien puesto ]]/Tabla2[[#This Row],[Total]],0)</f>
        <v>0.82494969818913477</v>
      </c>
      <c r="P285" s="15">
        <f>IFERROR(Tabla2[[#This Row],[Sin tapabocas]]/Tabla2[[#This Row],[Total]],0)</f>
        <v>1.8108651911468814E-2</v>
      </c>
      <c r="Q285" s="15">
        <f>IFERROR(Tabla2[[#This Row],[Vendedor tapabocas bien puesto ]]/Tabla2[[#This Row],[Total vendedor]],0)</f>
        <v>0.5625</v>
      </c>
      <c r="R285" s="15">
        <f>IFERROR(Tabla2[[#This Row],[Vendedor sin tapabocas ]]/Tabla2[[#This Row],[Total vendedor]],0)</f>
        <v>3.125E-2</v>
      </c>
      <c r="S285" s="31">
        <f>WEEKNUM(Tabla2[[#This Row],[Fecha de recolección2]])</f>
        <v>26</v>
      </c>
    </row>
    <row r="286" spans="1:19" x14ac:dyDescent="0.25">
      <c r="A286" s="11">
        <f t="shared" si="8"/>
        <v>44369</v>
      </c>
      <c r="B286" s="6" t="s">
        <v>195</v>
      </c>
      <c r="C286" s="1" t="s">
        <v>187</v>
      </c>
      <c r="D286" s="1" t="s">
        <v>44</v>
      </c>
      <c r="E286" s="1" t="s">
        <v>47</v>
      </c>
      <c r="F286" s="2" t="s">
        <v>10</v>
      </c>
      <c r="G286" s="2">
        <v>373</v>
      </c>
      <c r="H286" s="2">
        <v>96</v>
      </c>
      <c r="I286" s="2">
        <v>21</v>
      </c>
      <c r="J286" s="2">
        <v>22</v>
      </c>
      <c r="K286" s="1">
        <v>17</v>
      </c>
      <c r="L286" s="1">
        <v>2</v>
      </c>
      <c r="M286">
        <f t="shared" si="9"/>
        <v>490</v>
      </c>
      <c r="N286">
        <f>Tabla2[[#This Row],[Vendedor tapabocas bien puesto ]]+Tabla2[[#This Row],[Vendedor tapabocas mal puesto ]]+Tabla2[[#This Row],[Vendedor sin tapabocas ]]</f>
        <v>41</v>
      </c>
      <c r="O286" s="15">
        <f>IFERROR(Tabla2[[#This Row],[Tapabocas bien puesto ]]/Tabla2[[#This Row],[Total]],0)</f>
        <v>0.76122448979591839</v>
      </c>
      <c r="P286" s="15">
        <f>IFERROR(Tabla2[[#This Row],[Sin tapabocas]]/Tabla2[[#This Row],[Total]],0)</f>
        <v>4.2857142857142858E-2</v>
      </c>
      <c r="Q286" s="15">
        <f>IFERROR(Tabla2[[#This Row],[Vendedor tapabocas bien puesto ]]/Tabla2[[#This Row],[Total vendedor]],0)</f>
        <v>0.53658536585365857</v>
      </c>
      <c r="R286" s="15">
        <f>IFERROR(Tabla2[[#This Row],[Vendedor sin tapabocas ]]/Tabla2[[#This Row],[Total vendedor]],0)</f>
        <v>4.878048780487805E-2</v>
      </c>
      <c r="S286" s="31">
        <f>WEEKNUM(Tabla2[[#This Row],[Fecha de recolección2]])</f>
        <v>26</v>
      </c>
    </row>
    <row r="287" spans="1:19" x14ac:dyDescent="0.25">
      <c r="A287" s="11">
        <f t="shared" si="8"/>
        <v>44369</v>
      </c>
      <c r="B287" s="6" t="s">
        <v>195</v>
      </c>
      <c r="C287" s="1" t="s">
        <v>196</v>
      </c>
      <c r="D287" s="1" t="s">
        <v>44</v>
      </c>
      <c r="E287" s="1" t="s">
        <v>197</v>
      </c>
      <c r="F287" s="2" t="s">
        <v>10</v>
      </c>
      <c r="G287" s="2">
        <v>265</v>
      </c>
      <c r="H287" s="2">
        <v>75</v>
      </c>
      <c r="I287" s="2">
        <v>20</v>
      </c>
      <c r="J287" s="2">
        <v>20</v>
      </c>
      <c r="K287" s="1">
        <v>21</v>
      </c>
      <c r="L287" s="1">
        <v>1</v>
      </c>
      <c r="M287">
        <f t="shared" si="9"/>
        <v>360</v>
      </c>
      <c r="N287">
        <f>Tabla2[[#This Row],[Vendedor tapabocas bien puesto ]]+Tabla2[[#This Row],[Vendedor tapabocas mal puesto ]]+Tabla2[[#This Row],[Vendedor sin tapabocas ]]</f>
        <v>42</v>
      </c>
      <c r="O287" s="15">
        <f>IFERROR(Tabla2[[#This Row],[Tapabocas bien puesto ]]/Tabla2[[#This Row],[Total]],0)</f>
        <v>0.73611111111111116</v>
      </c>
      <c r="P287" s="15">
        <f>IFERROR(Tabla2[[#This Row],[Sin tapabocas]]/Tabla2[[#This Row],[Total]],0)</f>
        <v>5.5555555555555552E-2</v>
      </c>
      <c r="Q287" s="15">
        <f>IFERROR(Tabla2[[#This Row],[Vendedor tapabocas bien puesto ]]/Tabla2[[#This Row],[Total vendedor]],0)</f>
        <v>0.47619047619047616</v>
      </c>
      <c r="R287" s="15">
        <f>IFERROR(Tabla2[[#This Row],[Vendedor sin tapabocas ]]/Tabla2[[#This Row],[Total vendedor]],0)</f>
        <v>2.3809523809523808E-2</v>
      </c>
      <c r="S287" s="31">
        <f>WEEKNUM(Tabla2[[#This Row],[Fecha de recolección2]])</f>
        <v>26</v>
      </c>
    </row>
    <row r="288" spans="1:19" x14ac:dyDescent="0.25">
      <c r="A288" s="11">
        <f t="shared" si="8"/>
        <v>44369</v>
      </c>
      <c r="B288" s="6" t="s">
        <v>195</v>
      </c>
      <c r="C288" s="1" t="s">
        <v>137</v>
      </c>
      <c r="D288" s="1" t="s">
        <v>49</v>
      </c>
      <c r="E288" s="1" t="s">
        <v>198</v>
      </c>
      <c r="F288" s="2" t="s">
        <v>9</v>
      </c>
      <c r="G288" s="2">
        <v>98</v>
      </c>
      <c r="H288" s="2">
        <v>23</v>
      </c>
      <c r="I288" s="2">
        <v>0</v>
      </c>
      <c r="J288" s="2">
        <v>5</v>
      </c>
      <c r="K288" s="1">
        <v>4</v>
      </c>
      <c r="L288" s="1">
        <v>0</v>
      </c>
      <c r="M288">
        <f t="shared" si="9"/>
        <v>121</v>
      </c>
      <c r="N288">
        <f>Tabla2[[#This Row],[Vendedor tapabocas bien puesto ]]+Tabla2[[#This Row],[Vendedor tapabocas mal puesto ]]+Tabla2[[#This Row],[Vendedor sin tapabocas ]]</f>
        <v>9</v>
      </c>
      <c r="O288" s="15">
        <f>IFERROR(Tabla2[[#This Row],[Tapabocas bien puesto ]]/Tabla2[[#This Row],[Total]],0)</f>
        <v>0.80991735537190079</v>
      </c>
      <c r="P288" s="15">
        <f>IFERROR(Tabla2[[#This Row],[Sin tapabocas]]/Tabla2[[#This Row],[Total]],0)</f>
        <v>0</v>
      </c>
      <c r="Q288" s="15">
        <f>IFERROR(Tabla2[[#This Row],[Vendedor tapabocas bien puesto ]]/Tabla2[[#This Row],[Total vendedor]],0)</f>
        <v>0.55555555555555558</v>
      </c>
      <c r="R288" s="15">
        <f>IFERROR(Tabla2[[#This Row],[Vendedor sin tapabocas ]]/Tabla2[[#This Row],[Total vendedor]],0)</f>
        <v>0</v>
      </c>
      <c r="S288" s="31">
        <f>WEEKNUM(Tabla2[[#This Row],[Fecha de recolección2]])</f>
        <v>26</v>
      </c>
    </row>
    <row r="289" spans="1:19" x14ac:dyDescent="0.25">
      <c r="A289" s="11">
        <f t="shared" si="8"/>
        <v>44369</v>
      </c>
      <c r="B289" s="6" t="s">
        <v>195</v>
      </c>
      <c r="C289" s="1" t="s">
        <v>137</v>
      </c>
      <c r="D289" s="1" t="s">
        <v>49</v>
      </c>
      <c r="E289" s="1" t="s">
        <v>168</v>
      </c>
      <c r="F289" s="2" t="s">
        <v>10</v>
      </c>
      <c r="G289" s="2">
        <v>210</v>
      </c>
      <c r="H289" s="2">
        <v>101</v>
      </c>
      <c r="I289" s="2">
        <v>3</v>
      </c>
      <c r="J289" s="2">
        <v>16</v>
      </c>
      <c r="K289" s="1">
        <v>24</v>
      </c>
      <c r="L289" s="1">
        <v>2</v>
      </c>
      <c r="M289">
        <f t="shared" si="9"/>
        <v>314</v>
      </c>
      <c r="N289">
        <f>Tabla2[[#This Row],[Vendedor tapabocas bien puesto ]]+Tabla2[[#This Row],[Vendedor tapabocas mal puesto ]]+Tabla2[[#This Row],[Vendedor sin tapabocas ]]</f>
        <v>42</v>
      </c>
      <c r="O289" s="15">
        <f>IFERROR(Tabla2[[#This Row],[Tapabocas bien puesto ]]/Tabla2[[#This Row],[Total]],0)</f>
        <v>0.66878980891719741</v>
      </c>
      <c r="P289" s="15">
        <f>IFERROR(Tabla2[[#This Row],[Sin tapabocas]]/Tabla2[[#This Row],[Total]],0)</f>
        <v>9.5541401273885346E-3</v>
      </c>
      <c r="Q289" s="15">
        <f>IFERROR(Tabla2[[#This Row],[Vendedor tapabocas bien puesto ]]/Tabla2[[#This Row],[Total vendedor]],0)</f>
        <v>0.38095238095238093</v>
      </c>
      <c r="R289" s="15">
        <f>IFERROR(Tabla2[[#This Row],[Vendedor sin tapabocas ]]/Tabla2[[#This Row],[Total vendedor]],0)</f>
        <v>4.7619047619047616E-2</v>
      </c>
      <c r="S289" s="31">
        <f>WEEKNUM(Tabla2[[#This Row],[Fecha de recolección2]])</f>
        <v>26</v>
      </c>
    </row>
    <row r="290" spans="1:19" x14ac:dyDescent="0.25">
      <c r="A290" s="11">
        <f t="shared" si="8"/>
        <v>44369</v>
      </c>
      <c r="B290" s="6" t="s">
        <v>195</v>
      </c>
      <c r="C290" s="1" t="s">
        <v>199</v>
      </c>
      <c r="D290" s="1" t="s">
        <v>49</v>
      </c>
      <c r="E290" s="1" t="s">
        <v>200</v>
      </c>
      <c r="F290" s="2" t="s">
        <v>11</v>
      </c>
      <c r="G290" s="2">
        <v>599</v>
      </c>
      <c r="H290" s="2">
        <v>163</v>
      </c>
      <c r="I290" s="2">
        <v>0</v>
      </c>
      <c r="J290" s="2">
        <v>49</v>
      </c>
      <c r="K290" s="1">
        <v>43</v>
      </c>
      <c r="L290" s="1">
        <v>6</v>
      </c>
      <c r="M290">
        <f t="shared" si="9"/>
        <v>762</v>
      </c>
      <c r="N290">
        <f>Tabla2[[#This Row],[Vendedor tapabocas bien puesto ]]+Tabla2[[#This Row],[Vendedor tapabocas mal puesto ]]+Tabla2[[#This Row],[Vendedor sin tapabocas ]]</f>
        <v>98</v>
      </c>
      <c r="O290" s="15">
        <f>IFERROR(Tabla2[[#This Row],[Tapabocas bien puesto ]]/Tabla2[[#This Row],[Total]],0)</f>
        <v>0.78608923884514437</v>
      </c>
      <c r="P290" s="15">
        <f>IFERROR(Tabla2[[#This Row],[Sin tapabocas]]/Tabla2[[#This Row],[Total]],0)</f>
        <v>0</v>
      </c>
      <c r="Q290" s="15">
        <f>IFERROR(Tabla2[[#This Row],[Vendedor tapabocas bien puesto ]]/Tabla2[[#This Row],[Total vendedor]],0)</f>
        <v>0.5</v>
      </c>
      <c r="R290" s="15">
        <f>IFERROR(Tabla2[[#This Row],[Vendedor sin tapabocas ]]/Tabla2[[#This Row],[Total vendedor]],0)</f>
        <v>6.1224489795918366E-2</v>
      </c>
      <c r="S290" s="31">
        <f>WEEKNUM(Tabla2[[#This Row],[Fecha de recolección2]])</f>
        <v>26</v>
      </c>
    </row>
    <row r="291" spans="1:19" x14ac:dyDescent="0.25">
      <c r="A291" s="11">
        <f t="shared" si="8"/>
        <v>44369</v>
      </c>
      <c r="B291" s="6" t="s">
        <v>195</v>
      </c>
      <c r="C291" s="1" t="s">
        <v>192</v>
      </c>
      <c r="D291" s="1" t="s">
        <v>106</v>
      </c>
      <c r="E291" s="1" t="s">
        <v>107</v>
      </c>
      <c r="F291" s="2" t="s">
        <v>9</v>
      </c>
      <c r="G291" s="2">
        <v>159</v>
      </c>
      <c r="H291" s="2">
        <v>28</v>
      </c>
      <c r="I291" s="2">
        <v>6</v>
      </c>
      <c r="J291" s="2">
        <v>18</v>
      </c>
      <c r="K291" s="1">
        <v>16</v>
      </c>
      <c r="L291" s="1">
        <v>2</v>
      </c>
      <c r="M291">
        <f t="shared" si="9"/>
        <v>193</v>
      </c>
      <c r="N291">
        <f>Tabla2[[#This Row],[Vendedor tapabocas bien puesto ]]+Tabla2[[#This Row],[Vendedor tapabocas mal puesto ]]+Tabla2[[#This Row],[Vendedor sin tapabocas ]]</f>
        <v>36</v>
      </c>
      <c r="O291" s="15">
        <f>IFERROR(Tabla2[[#This Row],[Tapabocas bien puesto ]]/Tabla2[[#This Row],[Total]],0)</f>
        <v>0.82383419689119175</v>
      </c>
      <c r="P291" s="15">
        <f>IFERROR(Tabla2[[#This Row],[Sin tapabocas]]/Tabla2[[#This Row],[Total]],0)</f>
        <v>3.1088082901554404E-2</v>
      </c>
      <c r="Q291" s="15">
        <f>IFERROR(Tabla2[[#This Row],[Vendedor tapabocas bien puesto ]]/Tabla2[[#This Row],[Total vendedor]],0)</f>
        <v>0.5</v>
      </c>
      <c r="R291" s="15">
        <f>IFERROR(Tabla2[[#This Row],[Vendedor sin tapabocas ]]/Tabla2[[#This Row],[Total vendedor]],0)</f>
        <v>5.5555555555555552E-2</v>
      </c>
      <c r="S291" s="31">
        <f>WEEKNUM(Tabla2[[#This Row],[Fecha de recolección2]])</f>
        <v>26</v>
      </c>
    </row>
    <row r="292" spans="1:19" x14ac:dyDescent="0.25">
      <c r="A292" s="11">
        <f t="shared" si="8"/>
        <v>44369</v>
      </c>
      <c r="B292" s="6" t="s">
        <v>195</v>
      </c>
      <c r="C292" s="1" t="s">
        <v>192</v>
      </c>
      <c r="D292" s="1" t="s">
        <v>106</v>
      </c>
      <c r="E292" s="1" t="s">
        <v>108</v>
      </c>
      <c r="F292" s="2" t="s">
        <v>11</v>
      </c>
      <c r="G292" s="2">
        <v>75</v>
      </c>
      <c r="H292" s="2">
        <v>21</v>
      </c>
      <c r="I292" s="2">
        <v>3</v>
      </c>
      <c r="J292" s="2">
        <v>7</v>
      </c>
      <c r="K292" s="1">
        <v>8</v>
      </c>
      <c r="L292" s="1">
        <v>1</v>
      </c>
      <c r="M292">
        <f t="shared" si="9"/>
        <v>99</v>
      </c>
      <c r="N292">
        <f>Tabla2[[#This Row],[Vendedor tapabocas bien puesto ]]+Tabla2[[#This Row],[Vendedor tapabocas mal puesto ]]+Tabla2[[#This Row],[Vendedor sin tapabocas ]]</f>
        <v>16</v>
      </c>
      <c r="O292" s="15">
        <f>IFERROR(Tabla2[[#This Row],[Tapabocas bien puesto ]]/Tabla2[[#This Row],[Total]],0)</f>
        <v>0.75757575757575757</v>
      </c>
      <c r="P292" s="15">
        <f>IFERROR(Tabla2[[#This Row],[Sin tapabocas]]/Tabla2[[#This Row],[Total]],0)</f>
        <v>3.0303030303030304E-2</v>
      </c>
      <c r="Q292" s="15">
        <f>IFERROR(Tabla2[[#This Row],[Vendedor tapabocas bien puesto ]]/Tabla2[[#This Row],[Total vendedor]],0)</f>
        <v>0.4375</v>
      </c>
      <c r="R292" s="15">
        <f>IFERROR(Tabla2[[#This Row],[Vendedor sin tapabocas ]]/Tabla2[[#This Row],[Total vendedor]],0)</f>
        <v>6.25E-2</v>
      </c>
      <c r="S292" s="31">
        <f>WEEKNUM(Tabla2[[#This Row],[Fecha de recolección2]])</f>
        <v>26</v>
      </c>
    </row>
    <row r="293" spans="1:19" x14ac:dyDescent="0.25">
      <c r="A293" s="11">
        <f t="shared" si="8"/>
        <v>44369</v>
      </c>
      <c r="B293" s="6" t="s">
        <v>195</v>
      </c>
      <c r="C293" s="1" t="s">
        <v>192</v>
      </c>
      <c r="D293" s="1" t="s">
        <v>106</v>
      </c>
      <c r="E293" s="1" t="s">
        <v>201</v>
      </c>
      <c r="F293" s="2" t="s">
        <v>10</v>
      </c>
      <c r="G293" s="2">
        <v>57</v>
      </c>
      <c r="H293" s="2">
        <v>25</v>
      </c>
      <c r="I293" s="2">
        <v>4</v>
      </c>
      <c r="J293" s="2">
        <v>11</v>
      </c>
      <c r="K293" s="1">
        <v>3</v>
      </c>
      <c r="L293" s="1">
        <v>2</v>
      </c>
      <c r="M293">
        <f t="shared" si="9"/>
        <v>86</v>
      </c>
      <c r="N293">
        <f>Tabla2[[#This Row],[Vendedor tapabocas bien puesto ]]+Tabla2[[#This Row],[Vendedor tapabocas mal puesto ]]+Tabla2[[#This Row],[Vendedor sin tapabocas ]]</f>
        <v>16</v>
      </c>
      <c r="O293" s="15">
        <f>IFERROR(Tabla2[[#This Row],[Tapabocas bien puesto ]]/Tabla2[[#This Row],[Total]],0)</f>
        <v>0.66279069767441856</v>
      </c>
      <c r="P293" s="15">
        <f>IFERROR(Tabla2[[#This Row],[Sin tapabocas]]/Tabla2[[#This Row],[Total]],0)</f>
        <v>4.6511627906976744E-2</v>
      </c>
      <c r="Q293" s="15">
        <f>IFERROR(Tabla2[[#This Row],[Vendedor tapabocas bien puesto ]]/Tabla2[[#This Row],[Total vendedor]],0)</f>
        <v>0.6875</v>
      </c>
      <c r="R293" s="15">
        <f>IFERROR(Tabla2[[#This Row],[Vendedor sin tapabocas ]]/Tabla2[[#This Row],[Total vendedor]],0)</f>
        <v>0.125</v>
      </c>
      <c r="S293" s="31">
        <f>WEEKNUM(Tabla2[[#This Row],[Fecha de recolección2]])</f>
        <v>26</v>
      </c>
    </row>
    <row r="294" spans="1:19" x14ac:dyDescent="0.25">
      <c r="A294" s="11">
        <f t="shared" si="8"/>
        <v>44369</v>
      </c>
      <c r="B294" s="6" t="s">
        <v>195</v>
      </c>
      <c r="C294" s="1" t="s">
        <v>186</v>
      </c>
      <c r="D294" s="1" t="s">
        <v>20</v>
      </c>
      <c r="E294" s="1" t="s">
        <v>21</v>
      </c>
      <c r="F294" s="2" t="s">
        <v>11</v>
      </c>
      <c r="G294" s="2">
        <v>138</v>
      </c>
      <c r="H294" s="2">
        <v>24</v>
      </c>
      <c r="I294" s="2">
        <v>8</v>
      </c>
      <c r="J294" s="2">
        <v>24</v>
      </c>
      <c r="K294" s="1">
        <v>3</v>
      </c>
      <c r="L294" s="1">
        <v>0</v>
      </c>
      <c r="M294">
        <f t="shared" si="9"/>
        <v>170</v>
      </c>
      <c r="N294">
        <f>Tabla2[[#This Row],[Vendedor tapabocas bien puesto ]]+Tabla2[[#This Row],[Vendedor tapabocas mal puesto ]]+Tabla2[[#This Row],[Vendedor sin tapabocas ]]</f>
        <v>27</v>
      </c>
      <c r="O294" s="15">
        <f>IFERROR(Tabla2[[#This Row],[Tapabocas bien puesto ]]/Tabla2[[#This Row],[Total]],0)</f>
        <v>0.81176470588235294</v>
      </c>
      <c r="P294" s="15">
        <f>IFERROR(Tabla2[[#This Row],[Sin tapabocas]]/Tabla2[[#This Row],[Total]],0)</f>
        <v>4.7058823529411764E-2</v>
      </c>
      <c r="Q294" s="15">
        <f>IFERROR(Tabla2[[#This Row],[Vendedor tapabocas bien puesto ]]/Tabla2[[#This Row],[Total vendedor]],0)</f>
        <v>0.88888888888888884</v>
      </c>
      <c r="R294" s="15">
        <f>IFERROR(Tabla2[[#This Row],[Vendedor sin tapabocas ]]/Tabla2[[#This Row],[Total vendedor]],0)</f>
        <v>0</v>
      </c>
      <c r="S294" s="31">
        <f>WEEKNUM(Tabla2[[#This Row],[Fecha de recolección2]])</f>
        <v>26</v>
      </c>
    </row>
    <row r="295" spans="1:19" x14ac:dyDescent="0.25">
      <c r="A295" s="11">
        <f t="shared" si="8"/>
        <v>44369</v>
      </c>
      <c r="B295" s="6" t="s">
        <v>195</v>
      </c>
      <c r="C295" s="1" t="s">
        <v>186</v>
      </c>
      <c r="D295" s="1" t="s">
        <v>20</v>
      </c>
      <c r="E295" s="1" t="s">
        <v>21</v>
      </c>
      <c r="F295" s="2" t="s">
        <v>10</v>
      </c>
      <c r="G295" s="2">
        <v>74</v>
      </c>
      <c r="H295" s="2">
        <v>43</v>
      </c>
      <c r="I295" s="2">
        <v>12</v>
      </c>
      <c r="J295" s="2">
        <v>4</v>
      </c>
      <c r="K295" s="1">
        <v>4</v>
      </c>
      <c r="L295" s="1">
        <v>0</v>
      </c>
      <c r="M295">
        <f t="shared" si="9"/>
        <v>129</v>
      </c>
      <c r="N295">
        <f>Tabla2[[#This Row],[Vendedor tapabocas bien puesto ]]+Tabla2[[#This Row],[Vendedor tapabocas mal puesto ]]+Tabla2[[#This Row],[Vendedor sin tapabocas ]]</f>
        <v>8</v>
      </c>
      <c r="O295" s="15">
        <f>IFERROR(Tabla2[[#This Row],[Tapabocas bien puesto ]]/Tabla2[[#This Row],[Total]],0)</f>
        <v>0.5736434108527132</v>
      </c>
      <c r="P295" s="15">
        <f>IFERROR(Tabla2[[#This Row],[Sin tapabocas]]/Tabla2[[#This Row],[Total]],0)</f>
        <v>9.3023255813953487E-2</v>
      </c>
      <c r="Q295" s="15">
        <f>IFERROR(Tabla2[[#This Row],[Vendedor tapabocas bien puesto ]]/Tabla2[[#This Row],[Total vendedor]],0)</f>
        <v>0.5</v>
      </c>
      <c r="R295" s="15">
        <f>IFERROR(Tabla2[[#This Row],[Vendedor sin tapabocas ]]/Tabla2[[#This Row],[Total vendedor]],0)</f>
        <v>0</v>
      </c>
      <c r="S295" s="31">
        <f>WEEKNUM(Tabla2[[#This Row],[Fecha de recolección2]])</f>
        <v>26</v>
      </c>
    </row>
    <row r="296" spans="1:19" x14ac:dyDescent="0.25">
      <c r="A296" s="11">
        <f t="shared" si="8"/>
        <v>44369</v>
      </c>
      <c r="B296" s="6" t="s">
        <v>195</v>
      </c>
      <c r="C296" s="1" t="s">
        <v>186</v>
      </c>
      <c r="D296" s="1" t="s">
        <v>20</v>
      </c>
      <c r="E296" s="1" t="s">
        <v>21</v>
      </c>
      <c r="F296" s="2" t="s">
        <v>10</v>
      </c>
      <c r="G296" s="2">
        <v>45</v>
      </c>
      <c r="H296" s="2">
        <v>5</v>
      </c>
      <c r="I296" s="2">
        <v>11</v>
      </c>
      <c r="J296" s="2">
        <v>1</v>
      </c>
      <c r="K296" s="1">
        <v>0</v>
      </c>
      <c r="L296" s="1">
        <v>0</v>
      </c>
      <c r="M296">
        <f t="shared" si="9"/>
        <v>61</v>
      </c>
      <c r="N296">
        <f>Tabla2[[#This Row],[Vendedor tapabocas bien puesto ]]+Tabla2[[#This Row],[Vendedor tapabocas mal puesto ]]+Tabla2[[#This Row],[Vendedor sin tapabocas ]]</f>
        <v>1</v>
      </c>
      <c r="O296" s="15">
        <f>IFERROR(Tabla2[[#This Row],[Tapabocas bien puesto ]]/Tabla2[[#This Row],[Total]],0)</f>
        <v>0.73770491803278693</v>
      </c>
      <c r="P296" s="15">
        <f>IFERROR(Tabla2[[#This Row],[Sin tapabocas]]/Tabla2[[#This Row],[Total]],0)</f>
        <v>0.18032786885245902</v>
      </c>
      <c r="Q296" s="15">
        <f>IFERROR(Tabla2[[#This Row],[Vendedor tapabocas bien puesto ]]/Tabla2[[#This Row],[Total vendedor]],0)</f>
        <v>1</v>
      </c>
      <c r="R296" s="15">
        <f>IFERROR(Tabla2[[#This Row],[Vendedor sin tapabocas ]]/Tabla2[[#This Row],[Total vendedor]],0)</f>
        <v>0</v>
      </c>
      <c r="S296" s="31">
        <f>WEEKNUM(Tabla2[[#This Row],[Fecha de recolección2]])</f>
        <v>26</v>
      </c>
    </row>
    <row r="297" spans="1:19" x14ac:dyDescent="0.25">
      <c r="A297" s="11">
        <f t="shared" si="8"/>
        <v>44370</v>
      </c>
      <c r="B297" s="6" t="s">
        <v>202</v>
      </c>
      <c r="C297" s="1" t="s">
        <v>192</v>
      </c>
      <c r="D297" s="1" t="s">
        <v>12</v>
      </c>
      <c r="E297" s="1" t="s">
        <v>13</v>
      </c>
      <c r="F297" s="2" t="s">
        <v>10</v>
      </c>
      <c r="G297" s="2">
        <v>94</v>
      </c>
      <c r="H297" s="2">
        <v>40</v>
      </c>
      <c r="I297" s="2">
        <v>0</v>
      </c>
      <c r="J297" s="2">
        <v>27</v>
      </c>
      <c r="K297" s="1">
        <v>8</v>
      </c>
      <c r="L297" s="1">
        <v>0</v>
      </c>
      <c r="M297">
        <f t="shared" si="9"/>
        <v>134</v>
      </c>
      <c r="N297">
        <f>Tabla2[[#This Row],[Vendedor tapabocas bien puesto ]]+Tabla2[[#This Row],[Vendedor tapabocas mal puesto ]]+Tabla2[[#This Row],[Vendedor sin tapabocas ]]</f>
        <v>35</v>
      </c>
      <c r="O297" s="15">
        <f>IFERROR(Tabla2[[#This Row],[Tapabocas bien puesto ]]/Tabla2[[#This Row],[Total]],0)</f>
        <v>0.70149253731343286</v>
      </c>
      <c r="P297" s="15">
        <f>IFERROR(Tabla2[[#This Row],[Sin tapabocas]]/Tabla2[[#This Row],[Total]],0)</f>
        <v>0</v>
      </c>
      <c r="Q297" s="15">
        <f>IFERROR(Tabla2[[#This Row],[Vendedor tapabocas bien puesto ]]/Tabla2[[#This Row],[Total vendedor]],0)</f>
        <v>0.77142857142857146</v>
      </c>
      <c r="R297" s="15">
        <f>IFERROR(Tabla2[[#This Row],[Vendedor sin tapabocas ]]/Tabla2[[#This Row],[Total vendedor]],0)</f>
        <v>0</v>
      </c>
      <c r="S297" s="31">
        <f>WEEKNUM(Tabla2[[#This Row],[Fecha de recolección2]])</f>
        <v>26</v>
      </c>
    </row>
    <row r="298" spans="1:19" x14ac:dyDescent="0.25">
      <c r="A298" s="11">
        <f t="shared" si="8"/>
        <v>44370</v>
      </c>
      <c r="B298" s="6" t="s">
        <v>202</v>
      </c>
      <c r="C298" s="1" t="s">
        <v>192</v>
      </c>
      <c r="D298" s="1" t="s">
        <v>12</v>
      </c>
      <c r="E298" s="1" t="s">
        <v>100</v>
      </c>
      <c r="F298" s="2" t="s">
        <v>11</v>
      </c>
      <c r="G298" s="2">
        <v>178</v>
      </c>
      <c r="H298" s="2">
        <v>42</v>
      </c>
      <c r="I298" s="2">
        <v>10</v>
      </c>
      <c r="J298" s="2">
        <v>35</v>
      </c>
      <c r="K298" s="1">
        <v>20</v>
      </c>
      <c r="L298" s="1">
        <v>5</v>
      </c>
      <c r="M298">
        <f t="shared" si="9"/>
        <v>230</v>
      </c>
      <c r="N298">
        <f>Tabla2[[#This Row],[Vendedor tapabocas bien puesto ]]+Tabla2[[#This Row],[Vendedor tapabocas mal puesto ]]+Tabla2[[#This Row],[Vendedor sin tapabocas ]]</f>
        <v>60</v>
      </c>
      <c r="O298" s="15">
        <f>IFERROR(Tabla2[[#This Row],[Tapabocas bien puesto ]]/Tabla2[[#This Row],[Total]],0)</f>
        <v>0.77391304347826084</v>
      </c>
      <c r="P298" s="15">
        <f>IFERROR(Tabla2[[#This Row],[Sin tapabocas]]/Tabla2[[#This Row],[Total]],0)</f>
        <v>4.3478260869565216E-2</v>
      </c>
      <c r="Q298" s="15">
        <f>IFERROR(Tabla2[[#This Row],[Vendedor tapabocas bien puesto ]]/Tabla2[[#This Row],[Total vendedor]],0)</f>
        <v>0.58333333333333337</v>
      </c>
      <c r="R298" s="15">
        <f>IFERROR(Tabla2[[#This Row],[Vendedor sin tapabocas ]]/Tabla2[[#This Row],[Total vendedor]],0)</f>
        <v>8.3333333333333329E-2</v>
      </c>
      <c r="S298" s="31">
        <f>WEEKNUM(Tabla2[[#This Row],[Fecha de recolección2]])</f>
        <v>26</v>
      </c>
    </row>
    <row r="299" spans="1:19" x14ac:dyDescent="0.25">
      <c r="A299" s="11">
        <f t="shared" si="8"/>
        <v>44370</v>
      </c>
      <c r="B299" s="6" t="s">
        <v>202</v>
      </c>
      <c r="C299" s="1" t="s">
        <v>192</v>
      </c>
      <c r="D299" s="1" t="s">
        <v>12</v>
      </c>
      <c r="E299" s="1" t="s">
        <v>203</v>
      </c>
      <c r="F299" s="2" t="s">
        <v>9</v>
      </c>
      <c r="G299" s="2">
        <v>199</v>
      </c>
      <c r="H299" s="2">
        <v>29</v>
      </c>
      <c r="I299" s="2">
        <v>11</v>
      </c>
      <c r="J299" s="2">
        <v>143</v>
      </c>
      <c r="K299" s="1">
        <v>35</v>
      </c>
      <c r="L299" s="1">
        <v>10</v>
      </c>
      <c r="M299">
        <f t="shared" si="9"/>
        <v>239</v>
      </c>
      <c r="N299">
        <f>Tabla2[[#This Row],[Vendedor tapabocas bien puesto ]]+Tabla2[[#This Row],[Vendedor tapabocas mal puesto ]]+Tabla2[[#This Row],[Vendedor sin tapabocas ]]</f>
        <v>188</v>
      </c>
      <c r="O299" s="15">
        <f>IFERROR(Tabla2[[#This Row],[Tapabocas bien puesto ]]/Tabla2[[#This Row],[Total]],0)</f>
        <v>0.83263598326359833</v>
      </c>
      <c r="P299" s="15">
        <f>IFERROR(Tabla2[[#This Row],[Sin tapabocas]]/Tabla2[[#This Row],[Total]],0)</f>
        <v>4.6025104602510462E-2</v>
      </c>
      <c r="Q299" s="15">
        <f>IFERROR(Tabla2[[#This Row],[Vendedor tapabocas bien puesto ]]/Tabla2[[#This Row],[Total vendedor]],0)</f>
        <v>0.76063829787234039</v>
      </c>
      <c r="R299" s="15">
        <f>IFERROR(Tabla2[[#This Row],[Vendedor sin tapabocas ]]/Tabla2[[#This Row],[Total vendedor]],0)</f>
        <v>5.3191489361702128E-2</v>
      </c>
      <c r="S299" s="31">
        <f>WEEKNUM(Tabla2[[#This Row],[Fecha de recolección2]])</f>
        <v>26</v>
      </c>
    </row>
    <row r="300" spans="1:19" x14ac:dyDescent="0.25">
      <c r="A300" s="11">
        <f t="shared" si="8"/>
        <v>44370</v>
      </c>
      <c r="B300" s="6" t="s">
        <v>202</v>
      </c>
      <c r="C300" s="1" t="s">
        <v>204</v>
      </c>
      <c r="D300" s="1" t="s">
        <v>22</v>
      </c>
      <c r="E300" s="1" t="s">
        <v>205</v>
      </c>
      <c r="F300" s="2" t="s">
        <v>10</v>
      </c>
      <c r="G300" s="2">
        <v>138</v>
      </c>
      <c r="H300" s="2">
        <v>21</v>
      </c>
      <c r="I300" s="2">
        <v>8</v>
      </c>
      <c r="J300" s="2">
        <v>8</v>
      </c>
      <c r="K300" s="1">
        <v>7</v>
      </c>
      <c r="L300" s="1">
        <v>1</v>
      </c>
      <c r="M300">
        <f t="shared" si="9"/>
        <v>167</v>
      </c>
      <c r="N300">
        <f>Tabla2[[#This Row],[Vendedor tapabocas bien puesto ]]+Tabla2[[#This Row],[Vendedor tapabocas mal puesto ]]+Tabla2[[#This Row],[Vendedor sin tapabocas ]]</f>
        <v>16</v>
      </c>
      <c r="O300" s="15">
        <f>IFERROR(Tabla2[[#This Row],[Tapabocas bien puesto ]]/Tabla2[[#This Row],[Total]],0)</f>
        <v>0.82634730538922152</v>
      </c>
      <c r="P300" s="15">
        <f>IFERROR(Tabla2[[#This Row],[Sin tapabocas]]/Tabla2[[#This Row],[Total]],0)</f>
        <v>4.790419161676647E-2</v>
      </c>
      <c r="Q300" s="15">
        <f>IFERROR(Tabla2[[#This Row],[Vendedor tapabocas bien puesto ]]/Tabla2[[#This Row],[Total vendedor]],0)</f>
        <v>0.5</v>
      </c>
      <c r="R300" s="15">
        <f>IFERROR(Tabla2[[#This Row],[Vendedor sin tapabocas ]]/Tabla2[[#This Row],[Total vendedor]],0)</f>
        <v>6.25E-2</v>
      </c>
      <c r="S300" s="31">
        <f>WEEKNUM(Tabla2[[#This Row],[Fecha de recolección2]])</f>
        <v>26</v>
      </c>
    </row>
    <row r="301" spans="1:19" x14ac:dyDescent="0.25">
      <c r="A301" s="11">
        <f t="shared" si="8"/>
        <v>44370</v>
      </c>
      <c r="B301" s="6" t="s">
        <v>202</v>
      </c>
      <c r="C301" s="1" t="s">
        <v>206</v>
      </c>
      <c r="D301" s="1" t="s">
        <v>7</v>
      </c>
      <c r="E301" s="1" t="s">
        <v>207</v>
      </c>
      <c r="F301" s="2" t="s">
        <v>10</v>
      </c>
      <c r="G301" s="2">
        <v>263</v>
      </c>
      <c r="H301" s="2">
        <v>94</v>
      </c>
      <c r="I301" s="2">
        <v>12</v>
      </c>
      <c r="J301" s="2">
        <v>14</v>
      </c>
      <c r="K301" s="1">
        <v>44</v>
      </c>
      <c r="L301" s="1">
        <v>20</v>
      </c>
      <c r="M301">
        <f t="shared" si="9"/>
        <v>369</v>
      </c>
      <c r="N301">
        <f>Tabla2[[#This Row],[Vendedor tapabocas bien puesto ]]+Tabla2[[#This Row],[Vendedor tapabocas mal puesto ]]+Tabla2[[#This Row],[Vendedor sin tapabocas ]]</f>
        <v>78</v>
      </c>
      <c r="O301" s="15">
        <f>IFERROR(Tabla2[[#This Row],[Tapabocas bien puesto ]]/Tabla2[[#This Row],[Total]],0)</f>
        <v>0.7127371273712737</v>
      </c>
      <c r="P301" s="15">
        <f>IFERROR(Tabla2[[#This Row],[Sin tapabocas]]/Tabla2[[#This Row],[Total]],0)</f>
        <v>3.2520325203252036E-2</v>
      </c>
      <c r="Q301" s="15">
        <f>IFERROR(Tabla2[[#This Row],[Vendedor tapabocas bien puesto ]]/Tabla2[[#This Row],[Total vendedor]],0)</f>
        <v>0.17948717948717949</v>
      </c>
      <c r="R301" s="15">
        <f>IFERROR(Tabla2[[#This Row],[Vendedor sin tapabocas ]]/Tabla2[[#This Row],[Total vendedor]],0)</f>
        <v>0.25641025641025639</v>
      </c>
      <c r="S301" s="31">
        <f>WEEKNUM(Tabla2[[#This Row],[Fecha de recolección2]])</f>
        <v>26</v>
      </c>
    </row>
    <row r="302" spans="1:19" x14ac:dyDescent="0.25">
      <c r="A302" s="11">
        <f t="shared" si="8"/>
        <v>44370</v>
      </c>
      <c r="B302" s="6" t="s">
        <v>202</v>
      </c>
      <c r="C302" s="1" t="s">
        <v>206</v>
      </c>
      <c r="D302" s="1" t="s">
        <v>7</v>
      </c>
      <c r="E302" s="1"/>
      <c r="F302" s="2" t="s">
        <v>10</v>
      </c>
      <c r="G302" s="2">
        <v>120</v>
      </c>
      <c r="H302" s="2">
        <v>35</v>
      </c>
      <c r="I302" s="2">
        <v>10</v>
      </c>
      <c r="J302" s="2">
        <v>24</v>
      </c>
      <c r="K302" s="1">
        <v>30</v>
      </c>
      <c r="L302" s="1">
        <v>10</v>
      </c>
      <c r="M302">
        <f t="shared" si="9"/>
        <v>165</v>
      </c>
      <c r="N302">
        <f>Tabla2[[#This Row],[Vendedor tapabocas bien puesto ]]+Tabla2[[#This Row],[Vendedor tapabocas mal puesto ]]+Tabla2[[#This Row],[Vendedor sin tapabocas ]]</f>
        <v>64</v>
      </c>
      <c r="O302" s="15">
        <f>IFERROR(Tabla2[[#This Row],[Tapabocas bien puesto ]]/Tabla2[[#This Row],[Total]],0)</f>
        <v>0.72727272727272729</v>
      </c>
      <c r="P302" s="15">
        <f>IFERROR(Tabla2[[#This Row],[Sin tapabocas]]/Tabla2[[#This Row],[Total]],0)</f>
        <v>6.0606060606060608E-2</v>
      </c>
      <c r="Q302" s="15">
        <f>IFERROR(Tabla2[[#This Row],[Vendedor tapabocas bien puesto ]]/Tabla2[[#This Row],[Total vendedor]],0)</f>
        <v>0.375</v>
      </c>
      <c r="R302" s="15">
        <f>IFERROR(Tabla2[[#This Row],[Vendedor sin tapabocas ]]/Tabla2[[#This Row],[Total vendedor]],0)</f>
        <v>0.15625</v>
      </c>
      <c r="S302" s="31">
        <f>WEEKNUM(Tabla2[[#This Row],[Fecha de recolección2]])</f>
        <v>26</v>
      </c>
    </row>
    <row r="303" spans="1:19" x14ac:dyDescent="0.25">
      <c r="A303" s="11">
        <f t="shared" si="8"/>
        <v>44370</v>
      </c>
      <c r="B303" s="6" t="s">
        <v>202</v>
      </c>
      <c r="C303" s="1" t="s">
        <v>206</v>
      </c>
      <c r="D303" s="1" t="s">
        <v>7</v>
      </c>
      <c r="E303" s="1" t="s">
        <v>208</v>
      </c>
      <c r="F303" s="2" t="s">
        <v>10</v>
      </c>
      <c r="G303" s="2">
        <v>234</v>
      </c>
      <c r="H303" s="2">
        <v>70</v>
      </c>
      <c r="I303" s="2">
        <v>11</v>
      </c>
      <c r="J303" s="2">
        <v>22</v>
      </c>
      <c r="K303" s="1">
        <v>37</v>
      </c>
      <c r="L303" s="1">
        <v>10</v>
      </c>
      <c r="M303">
        <f t="shared" si="9"/>
        <v>315</v>
      </c>
      <c r="N303">
        <f>Tabla2[[#This Row],[Vendedor tapabocas bien puesto ]]+Tabla2[[#This Row],[Vendedor tapabocas mal puesto ]]+Tabla2[[#This Row],[Vendedor sin tapabocas ]]</f>
        <v>69</v>
      </c>
      <c r="O303" s="15">
        <f>IFERROR(Tabla2[[#This Row],[Tapabocas bien puesto ]]/Tabla2[[#This Row],[Total]],0)</f>
        <v>0.74285714285714288</v>
      </c>
      <c r="P303" s="15">
        <f>IFERROR(Tabla2[[#This Row],[Sin tapabocas]]/Tabla2[[#This Row],[Total]],0)</f>
        <v>3.4920634920634921E-2</v>
      </c>
      <c r="Q303" s="15">
        <f>IFERROR(Tabla2[[#This Row],[Vendedor tapabocas bien puesto ]]/Tabla2[[#This Row],[Total vendedor]],0)</f>
        <v>0.3188405797101449</v>
      </c>
      <c r="R303" s="15">
        <f>IFERROR(Tabla2[[#This Row],[Vendedor sin tapabocas ]]/Tabla2[[#This Row],[Total vendedor]],0)</f>
        <v>0.14492753623188406</v>
      </c>
      <c r="S303" s="31">
        <f>WEEKNUM(Tabla2[[#This Row],[Fecha de recolección2]])</f>
        <v>26</v>
      </c>
    </row>
    <row r="304" spans="1:19" x14ac:dyDescent="0.25">
      <c r="A304" s="11">
        <f t="shared" si="8"/>
        <v>44370</v>
      </c>
      <c r="B304" s="6" t="s">
        <v>202</v>
      </c>
      <c r="C304" s="1" t="s">
        <v>204</v>
      </c>
      <c r="D304" s="1" t="s">
        <v>22</v>
      </c>
      <c r="E304" s="1" t="s">
        <v>205</v>
      </c>
      <c r="F304" s="2" t="s">
        <v>10</v>
      </c>
      <c r="G304" s="2">
        <v>118</v>
      </c>
      <c r="H304" s="2">
        <v>14</v>
      </c>
      <c r="I304" s="2">
        <v>21</v>
      </c>
      <c r="J304" s="2">
        <v>17</v>
      </c>
      <c r="K304" s="1">
        <v>22</v>
      </c>
      <c r="L304" s="1">
        <v>2</v>
      </c>
      <c r="M304">
        <f t="shared" si="9"/>
        <v>153</v>
      </c>
      <c r="N304">
        <f>Tabla2[[#This Row],[Vendedor tapabocas bien puesto ]]+Tabla2[[#This Row],[Vendedor tapabocas mal puesto ]]+Tabla2[[#This Row],[Vendedor sin tapabocas ]]</f>
        <v>41</v>
      </c>
      <c r="O304" s="15">
        <f>IFERROR(Tabla2[[#This Row],[Tapabocas bien puesto ]]/Tabla2[[#This Row],[Total]],0)</f>
        <v>0.77124183006535951</v>
      </c>
      <c r="P304" s="15">
        <f>IFERROR(Tabla2[[#This Row],[Sin tapabocas]]/Tabla2[[#This Row],[Total]],0)</f>
        <v>0.13725490196078433</v>
      </c>
      <c r="Q304" s="15">
        <f>IFERROR(Tabla2[[#This Row],[Vendedor tapabocas bien puesto ]]/Tabla2[[#This Row],[Total vendedor]],0)</f>
        <v>0.41463414634146339</v>
      </c>
      <c r="R304" s="15">
        <f>IFERROR(Tabla2[[#This Row],[Vendedor sin tapabocas ]]/Tabla2[[#This Row],[Total vendedor]],0)</f>
        <v>4.878048780487805E-2</v>
      </c>
      <c r="S304" s="31">
        <f>WEEKNUM(Tabla2[[#This Row],[Fecha de recolección2]])</f>
        <v>26</v>
      </c>
    </row>
    <row r="305" spans="1:19" x14ac:dyDescent="0.25">
      <c r="A305" s="11">
        <f t="shared" si="8"/>
        <v>44370</v>
      </c>
      <c r="B305" s="6" t="s">
        <v>202</v>
      </c>
      <c r="C305" s="1" t="s">
        <v>204</v>
      </c>
      <c r="D305" s="1" t="s">
        <v>22</v>
      </c>
      <c r="E305" s="1" t="s">
        <v>205</v>
      </c>
      <c r="F305" s="2" t="s">
        <v>10</v>
      </c>
      <c r="G305" s="2">
        <v>104</v>
      </c>
      <c r="H305" s="2">
        <v>52</v>
      </c>
      <c r="I305" s="2">
        <v>8</v>
      </c>
      <c r="J305" s="2">
        <v>9</v>
      </c>
      <c r="K305" s="1">
        <v>43</v>
      </c>
      <c r="L305" s="1">
        <v>1</v>
      </c>
      <c r="M305">
        <f t="shared" si="9"/>
        <v>164</v>
      </c>
      <c r="N305">
        <f>Tabla2[[#This Row],[Vendedor tapabocas bien puesto ]]+Tabla2[[#This Row],[Vendedor tapabocas mal puesto ]]+Tabla2[[#This Row],[Vendedor sin tapabocas ]]</f>
        <v>53</v>
      </c>
      <c r="O305" s="15">
        <f>IFERROR(Tabla2[[#This Row],[Tapabocas bien puesto ]]/Tabla2[[#This Row],[Total]],0)</f>
        <v>0.63414634146341464</v>
      </c>
      <c r="P305" s="15">
        <f>IFERROR(Tabla2[[#This Row],[Sin tapabocas]]/Tabla2[[#This Row],[Total]],0)</f>
        <v>4.878048780487805E-2</v>
      </c>
      <c r="Q305" s="15">
        <f>IFERROR(Tabla2[[#This Row],[Vendedor tapabocas bien puesto ]]/Tabla2[[#This Row],[Total vendedor]],0)</f>
        <v>0.16981132075471697</v>
      </c>
      <c r="R305" s="15">
        <f>IFERROR(Tabla2[[#This Row],[Vendedor sin tapabocas ]]/Tabla2[[#This Row],[Total vendedor]],0)</f>
        <v>1.8867924528301886E-2</v>
      </c>
      <c r="S305" s="31">
        <f>WEEKNUM(Tabla2[[#This Row],[Fecha de recolección2]])</f>
        <v>26</v>
      </c>
    </row>
    <row r="306" spans="1:19" x14ac:dyDescent="0.25">
      <c r="A306" s="11">
        <f t="shared" si="8"/>
        <v>44370</v>
      </c>
      <c r="B306" s="6" t="s">
        <v>202</v>
      </c>
      <c r="C306" s="1" t="s">
        <v>209</v>
      </c>
      <c r="D306" s="1" t="s">
        <v>26</v>
      </c>
      <c r="E306" s="1" t="s">
        <v>210</v>
      </c>
      <c r="F306" s="2" t="s">
        <v>10</v>
      </c>
      <c r="G306" s="2">
        <v>301</v>
      </c>
      <c r="H306" s="2">
        <v>166</v>
      </c>
      <c r="I306" s="2">
        <v>7</v>
      </c>
      <c r="J306" s="2">
        <v>64</v>
      </c>
      <c r="K306" s="1">
        <v>78</v>
      </c>
      <c r="L306" s="1">
        <v>8</v>
      </c>
      <c r="M306">
        <f t="shared" si="9"/>
        <v>474</v>
      </c>
      <c r="N306">
        <f>Tabla2[[#This Row],[Vendedor tapabocas bien puesto ]]+Tabla2[[#This Row],[Vendedor tapabocas mal puesto ]]+Tabla2[[#This Row],[Vendedor sin tapabocas ]]</f>
        <v>150</v>
      </c>
      <c r="O306" s="15">
        <f>IFERROR(Tabla2[[#This Row],[Tapabocas bien puesto ]]/Tabla2[[#This Row],[Total]],0)</f>
        <v>0.63502109704641352</v>
      </c>
      <c r="P306" s="15">
        <f>IFERROR(Tabla2[[#This Row],[Sin tapabocas]]/Tabla2[[#This Row],[Total]],0)</f>
        <v>1.4767932489451477E-2</v>
      </c>
      <c r="Q306" s="15">
        <f>IFERROR(Tabla2[[#This Row],[Vendedor tapabocas bien puesto ]]/Tabla2[[#This Row],[Total vendedor]],0)</f>
        <v>0.42666666666666669</v>
      </c>
      <c r="R306" s="15">
        <f>IFERROR(Tabla2[[#This Row],[Vendedor sin tapabocas ]]/Tabla2[[#This Row],[Total vendedor]],0)</f>
        <v>5.3333333333333337E-2</v>
      </c>
      <c r="S306" s="31">
        <f>WEEKNUM(Tabla2[[#This Row],[Fecha de recolección2]])</f>
        <v>26</v>
      </c>
    </row>
    <row r="307" spans="1:19" x14ac:dyDescent="0.25">
      <c r="A307" s="11">
        <f t="shared" si="8"/>
        <v>44370</v>
      </c>
      <c r="B307" s="6" t="s">
        <v>202</v>
      </c>
      <c r="C307" s="1" t="s">
        <v>209</v>
      </c>
      <c r="D307" s="1" t="s">
        <v>26</v>
      </c>
      <c r="E307" s="1" t="s">
        <v>210</v>
      </c>
      <c r="F307" s="2" t="s">
        <v>10</v>
      </c>
      <c r="G307" s="2">
        <v>63</v>
      </c>
      <c r="H307" s="2">
        <v>13</v>
      </c>
      <c r="I307" s="2">
        <v>0</v>
      </c>
      <c r="J307" s="2">
        <v>10</v>
      </c>
      <c r="K307" s="1">
        <v>10</v>
      </c>
      <c r="L307" s="1">
        <v>1</v>
      </c>
      <c r="M307">
        <f t="shared" si="9"/>
        <v>76</v>
      </c>
      <c r="N307">
        <f>Tabla2[[#This Row],[Vendedor tapabocas bien puesto ]]+Tabla2[[#This Row],[Vendedor tapabocas mal puesto ]]+Tabla2[[#This Row],[Vendedor sin tapabocas ]]</f>
        <v>21</v>
      </c>
      <c r="O307" s="15">
        <f>IFERROR(Tabla2[[#This Row],[Tapabocas bien puesto ]]/Tabla2[[#This Row],[Total]],0)</f>
        <v>0.82894736842105265</v>
      </c>
      <c r="P307" s="15">
        <f>IFERROR(Tabla2[[#This Row],[Sin tapabocas]]/Tabla2[[#This Row],[Total]],0)</f>
        <v>0</v>
      </c>
      <c r="Q307" s="15">
        <f>IFERROR(Tabla2[[#This Row],[Vendedor tapabocas bien puesto ]]/Tabla2[[#This Row],[Total vendedor]],0)</f>
        <v>0.47619047619047616</v>
      </c>
      <c r="R307" s="15">
        <f>IFERROR(Tabla2[[#This Row],[Vendedor sin tapabocas ]]/Tabla2[[#This Row],[Total vendedor]],0)</f>
        <v>4.7619047619047616E-2</v>
      </c>
      <c r="S307" s="31">
        <f>WEEKNUM(Tabla2[[#This Row],[Fecha de recolección2]])</f>
        <v>26</v>
      </c>
    </row>
    <row r="308" spans="1:19" x14ac:dyDescent="0.25">
      <c r="A308" s="11">
        <f t="shared" si="8"/>
        <v>44370</v>
      </c>
      <c r="B308" s="6" t="s">
        <v>202</v>
      </c>
      <c r="C308" s="1" t="s">
        <v>209</v>
      </c>
      <c r="D308" s="1" t="s">
        <v>26</v>
      </c>
      <c r="E308" s="1" t="s">
        <v>210</v>
      </c>
      <c r="F308" s="2" t="s">
        <v>10</v>
      </c>
      <c r="G308" s="2">
        <v>137</v>
      </c>
      <c r="H308" s="2">
        <v>24</v>
      </c>
      <c r="I308" s="2">
        <v>3</v>
      </c>
      <c r="J308" s="2">
        <v>6</v>
      </c>
      <c r="K308" s="1">
        <v>1</v>
      </c>
      <c r="L308" s="1">
        <v>0</v>
      </c>
      <c r="M308">
        <f t="shared" si="9"/>
        <v>164</v>
      </c>
      <c r="N308">
        <f>Tabla2[[#This Row],[Vendedor tapabocas bien puesto ]]+Tabla2[[#This Row],[Vendedor tapabocas mal puesto ]]+Tabla2[[#This Row],[Vendedor sin tapabocas ]]</f>
        <v>7</v>
      </c>
      <c r="O308" s="15">
        <f>IFERROR(Tabla2[[#This Row],[Tapabocas bien puesto ]]/Tabla2[[#This Row],[Total]],0)</f>
        <v>0.83536585365853655</v>
      </c>
      <c r="P308" s="15">
        <f>IFERROR(Tabla2[[#This Row],[Sin tapabocas]]/Tabla2[[#This Row],[Total]],0)</f>
        <v>1.8292682926829267E-2</v>
      </c>
      <c r="Q308" s="15">
        <f>IFERROR(Tabla2[[#This Row],[Vendedor tapabocas bien puesto ]]/Tabla2[[#This Row],[Total vendedor]],0)</f>
        <v>0.8571428571428571</v>
      </c>
      <c r="R308" s="15">
        <f>IFERROR(Tabla2[[#This Row],[Vendedor sin tapabocas ]]/Tabla2[[#This Row],[Total vendedor]],0)</f>
        <v>0</v>
      </c>
      <c r="S308" s="31">
        <f>WEEKNUM(Tabla2[[#This Row],[Fecha de recolección2]])</f>
        <v>26</v>
      </c>
    </row>
    <row r="309" spans="1:19" x14ac:dyDescent="0.25">
      <c r="A309" s="11">
        <f t="shared" si="8"/>
        <v>44371</v>
      </c>
      <c r="B309" s="6" t="s">
        <v>211</v>
      </c>
      <c r="C309" s="1" t="s">
        <v>209</v>
      </c>
      <c r="D309" s="1" t="s">
        <v>106</v>
      </c>
      <c r="E309" s="1" t="s">
        <v>212</v>
      </c>
      <c r="F309" s="2" t="s">
        <v>11</v>
      </c>
      <c r="G309" s="2">
        <v>192</v>
      </c>
      <c r="H309" s="2">
        <v>56</v>
      </c>
      <c r="I309" s="2">
        <v>5</v>
      </c>
      <c r="J309" s="2">
        <v>11</v>
      </c>
      <c r="K309" s="1">
        <v>27</v>
      </c>
      <c r="L309" s="1">
        <v>4</v>
      </c>
      <c r="M309">
        <f t="shared" si="9"/>
        <v>253</v>
      </c>
      <c r="N309">
        <f>Tabla2[[#This Row],[Vendedor tapabocas bien puesto ]]+Tabla2[[#This Row],[Vendedor tapabocas mal puesto ]]+Tabla2[[#This Row],[Vendedor sin tapabocas ]]</f>
        <v>42</v>
      </c>
      <c r="O309" s="15">
        <f>IFERROR(Tabla2[[#This Row],[Tapabocas bien puesto ]]/Tabla2[[#This Row],[Total]],0)</f>
        <v>0.75889328063241102</v>
      </c>
      <c r="P309" s="15">
        <f>IFERROR(Tabla2[[#This Row],[Sin tapabocas]]/Tabla2[[#This Row],[Total]],0)</f>
        <v>1.9762845849802372E-2</v>
      </c>
      <c r="Q309" s="15">
        <f>IFERROR(Tabla2[[#This Row],[Vendedor tapabocas bien puesto ]]/Tabla2[[#This Row],[Total vendedor]],0)</f>
        <v>0.26190476190476192</v>
      </c>
      <c r="R309" s="15">
        <f>IFERROR(Tabla2[[#This Row],[Vendedor sin tapabocas ]]/Tabla2[[#This Row],[Total vendedor]],0)</f>
        <v>9.5238095238095233E-2</v>
      </c>
      <c r="S309" s="31">
        <f>WEEKNUM(Tabla2[[#This Row],[Fecha de recolección2]])</f>
        <v>26</v>
      </c>
    </row>
    <row r="310" spans="1:19" x14ac:dyDescent="0.25">
      <c r="A310" s="11">
        <f t="shared" si="8"/>
        <v>44371</v>
      </c>
      <c r="B310" s="6" t="s">
        <v>211</v>
      </c>
      <c r="C310" s="1" t="s">
        <v>209</v>
      </c>
      <c r="D310" s="1" t="s">
        <v>106</v>
      </c>
      <c r="E310" s="1" t="s">
        <v>212</v>
      </c>
      <c r="F310" s="2" t="s">
        <v>10</v>
      </c>
      <c r="G310" s="2">
        <v>156</v>
      </c>
      <c r="H310" s="2">
        <v>28</v>
      </c>
      <c r="I310" s="2">
        <v>9</v>
      </c>
      <c r="J310" s="2">
        <v>2</v>
      </c>
      <c r="K310" s="1">
        <v>6</v>
      </c>
      <c r="L310" s="1">
        <v>0</v>
      </c>
      <c r="M310">
        <f t="shared" si="9"/>
        <v>193</v>
      </c>
      <c r="N310">
        <f>Tabla2[[#This Row],[Vendedor tapabocas bien puesto ]]+Tabla2[[#This Row],[Vendedor tapabocas mal puesto ]]+Tabla2[[#This Row],[Vendedor sin tapabocas ]]</f>
        <v>8</v>
      </c>
      <c r="O310" s="15">
        <f>IFERROR(Tabla2[[#This Row],[Tapabocas bien puesto ]]/Tabla2[[#This Row],[Total]],0)</f>
        <v>0.80829015544041449</v>
      </c>
      <c r="P310" s="15">
        <f>IFERROR(Tabla2[[#This Row],[Sin tapabocas]]/Tabla2[[#This Row],[Total]],0)</f>
        <v>4.6632124352331605E-2</v>
      </c>
      <c r="Q310" s="15">
        <f>IFERROR(Tabla2[[#This Row],[Vendedor tapabocas bien puesto ]]/Tabla2[[#This Row],[Total vendedor]],0)</f>
        <v>0.25</v>
      </c>
      <c r="R310" s="15">
        <f>IFERROR(Tabla2[[#This Row],[Vendedor sin tapabocas ]]/Tabla2[[#This Row],[Total vendedor]],0)</f>
        <v>0</v>
      </c>
      <c r="S310" s="31">
        <f>WEEKNUM(Tabla2[[#This Row],[Fecha de recolección2]])</f>
        <v>26</v>
      </c>
    </row>
    <row r="311" spans="1:19" x14ac:dyDescent="0.25">
      <c r="A311" s="11">
        <f t="shared" si="8"/>
        <v>44371</v>
      </c>
      <c r="B311" s="6" t="s">
        <v>211</v>
      </c>
      <c r="C311" s="1" t="s">
        <v>209</v>
      </c>
      <c r="D311" s="1" t="s">
        <v>106</v>
      </c>
      <c r="E311" s="1" t="s">
        <v>213</v>
      </c>
      <c r="F311" s="2" t="s">
        <v>10</v>
      </c>
      <c r="G311" s="2">
        <v>34</v>
      </c>
      <c r="H311" s="2">
        <v>15</v>
      </c>
      <c r="I311" s="2">
        <v>3</v>
      </c>
      <c r="J311" s="2">
        <v>2</v>
      </c>
      <c r="K311" s="1">
        <v>11</v>
      </c>
      <c r="L311" s="1">
        <v>1</v>
      </c>
      <c r="M311">
        <f t="shared" si="9"/>
        <v>52</v>
      </c>
      <c r="N311">
        <f>Tabla2[[#This Row],[Vendedor tapabocas bien puesto ]]+Tabla2[[#This Row],[Vendedor tapabocas mal puesto ]]+Tabla2[[#This Row],[Vendedor sin tapabocas ]]</f>
        <v>14</v>
      </c>
      <c r="O311" s="15">
        <f>IFERROR(Tabla2[[#This Row],[Tapabocas bien puesto ]]/Tabla2[[#This Row],[Total]],0)</f>
        <v>0.65384615384615385</v>
      </c>
      <c r="P311" s="15">
        <f>IFERROR(Tabla2[[#This Row],[Sin tapabocas]]/Tabla2[[#This Row],[Total]],0)</f>
        <v>5.7692307692307696E-2</v>
      </c>
      <c r="Q311" s="15">
        <f>IFERROR(Tabla2[[#This Row],[Vendedor tapabocas bien puesto ]]/Tabla2[[#This Row],[Total vendedor]],0)</f>
        <v>0.14285714285714285</v>
      </c>
      <c r="R311" s="15">
        <f>IFERROR(Tabla2[[#This Row],[Vendedor sin tapabocas ]]/Tabla2[[#This Row],[Total vendedor]],0)</f>
        <v>7.1428571428571425E-2</v>
      </c>
      <c r="S311" s="31">
        <f>WEEKNUM(Tabla2[[#This Row],[Fecha de recolección2]])</f>
        <v>26</v>
      </c>
    </row>
    <row r="312" spans="1:19" x14ac:dyDescent="0.25">
      <c r="A312" s="11">
        <f t="shared" si="8"/>
        <v>44371</v>
      </c>
      <c r="B312" s="6" t="s">
        <v>211</v>
      </c>
      <c r="C312" s="1" t="s">
        <v>204</v>
      </c>
      <c r="D312" s="1" t="s">
        <v>57</v>
      </c>
      <c r="E312" s="1" t="s">
        <v>135</v>
      </c>
      <c r="F312" s="2" t="s">
        <v>10</v>
      </c>
      <c r="G312" s="2">
        <v>116</v>
      </c>
      <c r="H312" s="2">
        <v>21</v>
      </c>
      <c r="I312" s="2">
        <v>11</v>
      </c>
      <c r="J312" s="2">
        <v>3</v>
      </c>
      <c r="K312" s="1">
        <v>0</v>
      </c>
      <c r="L312" s="1">
        <v>0</v>
      </c>
      <c r="M312">
        <f t="shared" si="9"/>
        <v>148</v>
      </c>
      <c r="N312">
        <f>Tabla2[[#This Row],[Vendedor tapabocas bien puesto ]]+Tabla2[[#This Row],[Vendedor tapabocas mal puesto ]]+Tabla2[[#This Row],[Vendedor sin tapabocas ]]</f>
        <v>3</v>
      </c>
      <c r="O312" s="15">
        <f>IFERROR(Tabla2[[#This Row],[Tapabocas bien puesto ]]/Tabla2[[#This Row],[Total]],0)</f>
        <v>0.78378378378378377</v>
      </c>
      <c r="P312" s="15">
        <f>IFERROR(Tabla2[[#This Row],[Sin tapabocas]]/Tabla2[[#This Row],[Total]],0)</f>
        <v>7.4324324324324328E-2</v>
      </c>
      <c r="Q312" s="15">
        <f>IFERROR(Tabla2[[#This Row],[Vendedor tapabocas bien puesto ]]/Tabla2[[#This Row],[Total vendedor]],0)</f>
        <v>1</v>
      </c>
      <c r="R312" s="15">
        <f>IFERROR(Tabla2[[#This Row],[Vendedor sin tapabocas ]]/Tabla2[[#This Row],[Total vendedor]],0)</f>
        <v>0</v>
      </c>
      <c r="S312" s="31">
        <f>WEEKNUM(Tabla2[[#This Row],[Fecha de recolección2]])</f>
        <v>26</v>
      </c>
    </row>
    <row r="313" spans="1:19" x14ac:dyDescent="0.25">
      <c r="A313" s="11">
        <f t="shared" si="8"/>
        <v>44371</v>
      </c>
      <c r="B313" s="6" t="s">
        <v>211</v>
      </c>
      <c r="C313" s="1" t="s">
        <v>206</v>
      </c>
      <c r="D313" s="1" t="s">
        <v>54</v>
      </c>
      <c r="E313" s="1" t="s">
        <v>214</v>
      </c>
      <c r="F313" s="2" t="s">
        <v>10</v>
      </c>
      <c r="G313" s="2">
        <v>175</v>
      </c>
      <c r="H313" s="2">
        <v>39</v>
      </c>
      <c r="I313" s="2">
        <v>9</v>
      </c>
      <c r="J313" s="2">
        <v>15</v>
      </c>
      <c r="K313" s="1">
        <v>9</v>
      </c>
      <c r="L313" s="1">
        <v>16</v>
      </c>
      <c r="M313">
        <f t="shared" si="9"/>
        <v>223</v>
      </c>
      <c r="N313">
        <f>Tabla2[[#This Row],[Vendedor tapabocas bien puesto ]]+Tabla2[[#This Row],[Vendedor tapabocas mal puesto ]]+Tabla2[[#This Row],[Vendedor sin tapabocas ]]</f>
        <v>40</v>
      </c>
      <c r="O313" s="15">
        <f>IFERROR(Tabla2[[#This Row],[Tapabocas bien puesto ]]/Tabla2[[#This Row],[Total]],0)</f>
        <v>0.7847533632286996</v>
      </c>
      <c r="P313" s="15">
        <f>IFERROR(Tabla2[[#This Row],[Sin tapabocas]]/Tabla2[[#This Row],[Total]],0)</f>
        <v>4.0358744394618833E-2</v>
      </c>
      <c r="Q313" s="15">
        <f>IFERROR(Tabla2[[#This Row],[Vendedor tapabocas bien puesto ]]/Tabla2[[#This Row],[Total vendedor]],0)</f>
        <v>0.375</v>
      </c>
      <c r="R313" s="15">
        <f>IFERROR(Tabla2[[#This Row],[Vendedor sin tapabocas ]]/Tabla2[[#This Row],[Total vendedor]],0)</f>
        <v>0.4</v>
      </c>
      <c r="S313" s="31">
        <f>WEEKNUM(Tabla2[[#This Row],[Fecha de recolección2]])</f>
        <v>26</v>
      </c>
    </row>
    <row r="314" spans="1:19" x14ac:dyDescent="0.25">
      <c r="A314" s="11">
        <f t="shared" si="8"/>
        <v>44371</v>
      </c>
      <c r="B314" s="6" t="s">
        <v>211</v>
      </c>
      <c r="C314" s="1" t="s">
        <v>206</v>
      </c>
      <c r="D314" s="1" t="s">
        <v>54</v>
      </c>
      <c r="E314" s="1" t="s">
        <v>214</v>
      </c>
      <c r="F314" s="2" t="s">
        <v>10</v>
      </c>
      <c r="G314" s="2">
        <v>150</v>
      </c>
      <c r="H314" s="2">
        <v>32</v>
      </c>
      <c r="I314" s="2">
        <v>9</v>
      </c>
      <c r="J314" s="2">
        <v>34</v>
      </c>
      <c r="K314" s="1">
        <v>12</v>
      </c>
      <c r="L314" s="1">
        <v>20</v>
      </c>
      <c r="M314">
        <f t="shared" si="9"/>
        <v>191</v>
      </c>
      <c r="N314">
        <f>Tabla2[[#This Row],[Vendedor tapabocas bien puesto ]]+Tabla2[[#This Row],[Vendedor tapabocas mal puesto ]]+Tabla2[[#This Row],[Vendedor sin tapabocas ]]</f>
        <v>66</v>
      </c>
      <c r="O314" s="15">
        <f>IFERROR(Tabla2[[#This Row],[Tapabocas bien puesto ]]/Tabla2[[#This Row],[Total]],0)</f>
        <v>0.78534031413612571</v>
      </c>
      <c r="P314" s="15">
        <f>IFERROR(Tabla2[[#This Row],[Sin tapabocas]]/Tabla2[[#This Row],[Total]],0)</f>
        <v>4.712041884816754E-2</v>
      </c>
      <c r="Q314" s="15">
        <f>IFERROR(Tabla2[[#This Row],[Vendedor tapabocas bien puesto ]]/Tabla2[[#This Row],[Total vendedor]],0)</f>
        <v>0.51515151515151514</v>
      </c>
      <c r="R314" s="15">
        <f>IFERROR(Tabla2[[#This Row],[Vendedor sin tapabocas ]]/Tabla2[[#This Row],[Total vendedor]],0)</f>
        <v>0.30303030303030304</v>
      </c>
      <c r="S314" s="31">
        <f>WEEKNUM(Tabla2[[#This Row],[Fecha de recolección2]])</f>
        <v>26</v>
      </c>
    </row>
    <row r="315" spans="1:19" x14ac:dyDescent="0.25">
      <c r="A315" s="11">
        <f t="shared" si="8"/>
        <v>44371</v>
      </c>
      <c r="B315" s="6" t="s">
        <v>211</v>
      </c>
      <c r="C315" s="1" t="s">
        <v>206</v>
      </c>
      <c r="D315" s="1" t="s">
        <v>54</v>
      </c>
      <c r="E315" s="1" t="s">
        <v>214</v>
      </c>
      <c r="F315" s="2" t="s">
        <v>10</v>
      </c>
      <c r="G315" s="2">
        <v>138</v>
      </c>
      <c r="H315" s="2">
        <v>25</v>
      </c>
      <c r="I315" s="2">
        <v>9</v>
      </c>
      <c r="J315" s="2">
        <v>10</v>
      </c>
      <c r="K315" s="1">
        <v>7</v>
      </c>
      <c r="L315" s="1">
        <v>11</v>
      </c>
      <c r="M315">
        <f t="shared" si="9"/>
        <v>172</v>
      </c>
      <c r="N315">
        <f>Tabla2[[#This Row],[Vendedor tapabocas bien puesto ]]+Tabla2[[#This Row],[Vendedor tapabocas mal puesto ]]+Tabla2[[#This Row],[Vendedor sin tapabocas ]]</f>
        <v>28</v>
      </c>
      <c r="O315" s="15">
        <f>IFERROR(Tabla2[[#This Row],[Tapabocas bien puesto ]]/Tabla2[[#This Row],[Total]],0)</f>
        <v>0.80232558139534882</v>
      </c>
      <c r="P315" s="15">
        <f>IFERROR(Tabla2[[#This Row],[Sin tapabocas]]/Tabla2[[#This Row],[Total]],0)</f>
        <v>5.232558139534884E-2</v>
      </c>
      <c r="Q315" s="15">
        <f>IFERROR(Tabla2[[#This Row],[Vendedor tapabocas bien puesto ]]/Tabla2[[#This Row],[Total vendedor]],0)</f>
        <v>0.35714285714285715</v>
      </c>
      <c r="R315" s="15">
        <f>IFERROR(Tabla2[[#This Row],[Vendedor sin tapabocas ]]/Tabla2[[#This Row],[Total vendedor]],0)</f>
        <v>0.39285714285714285</v>
      </c>
      <c r="S315" s="31">
        <f>WEEKNUM(Tabla2[[#This Row],[Fecha de recolección2]])</f>
        <v>26</v>
      </c>
    </row>
    <row r="316" spans="1:19" x14ac:dyDescent="0.25">
      <c r="A316" s="11">
        <f t="shared" si="8"/>
        <v>44371</v>
      </c>
      <c r="B316" s="6" t="s">
        <v>211</v>
      </c>
      <c r="C316" s="1" t="s">
        <v>204</v>
      </c>
      <c r="D316" s="1" t="s">
        <v>57</v>
      </c>
      <c r="E316" s="1" t="s">
        <v>215</v>
      </c>
      <c r="F316" s="2" t="s">
        <v>10</v>
      </c>
      <c r="G316" s="2">
        <v>223</v>
      </c>
      <c r="H316" s="2">
        <v>29</v>
      </c>
      <c r="I316" s="2">
        <v>7</v>
      </c>
      <c r="J316" s="2">
        <v>13</v>
      </c>
      <c r="K316" s="1">
        <v>11</v>
      </c>
      <c r="L316" s="1">
        <v>0</v>
      </c>
      <c r="M316">
        <f t="shared" si="9"/>
        <v>259</v>
      </c>
      <c r="N316">
        <f>Tabla2[[#This Row],[Vendedor tapabocas bien puesto ]]+Tabla2[[#This Row],[Vendedor tapabocas mal puesto ]]+Tabla2[[#This Row],[Vendedor sin tapabocas ]]</f>
        <v>24</v>
      </c>
      <c r="O316" s="15">
        <f>IFERROR(Tabla2[[#This Row],[Tapabocas bien puesto ]]/Tabla2[[#This Row],[Total]],0)</f>
        <v>0.86100386100386095</v>
      </c>
      <c r="P316" s="15">
        <f>IFERROR(Tabla2[[#This Row],[Sin tapabocas]]/Tabla2[[#This Row],[Total]],0)</f>
        <v>2.7027027027027029E-2</v>
      </c>
      <c r="Q316" s="15">
        <f>IFERROR(Tabla2[[#This Row],[Vendedor tapabocas bien puesto ]]/Tabla2[[#This Row],[Total vendedor]],0)</f>
        <v>0.54166666666666663</v>
      </c>
      <c r="R316" s="15">
        <f>IFERROR(Tabla2[[#This Row],[Vendedor sin tapabocas ]]/Tabla2[[#This Row],[Total vendedor]],0)</f>
        <v>0</v>
      </c>
      <c r="S316" s="31">
        <f>WEEKNUM(Tabla2[[#This Row],[Fecha de recolección2]])</f>
        <v>26</v>
      </c>
    </row>
    <row r="317" spans="1:19" x14ac:dyDescent="0.25">
      <c r="A317" s="11">
        <f t="shared" si="8"/>
        <v>44371</v>
      </c>
      <c r="B317" s="6" t="s">
        <v>211</v>
      </c>
      <c r="C317" s="1" t="s">
        <v>204</v>
      </c>
      <c r="D317" s="1" t="s">
        <v>57</v>
      </c>
      <c r="E317" s="1" t="s">
        <v>135</v>
      </c>
      <c r="F317" s="2" t="s">
        <v>10</v>
      </c>
      <c r="G317" s="2">
        <v>141</v>
      </c>
      <c r="H317" s="2">
        <v>36</v>
      </c>
      <c r="I317" s="2">
        <v>11</v>
      </c>
      <c r="J317" s="2">
        <v>30</v>
      </c>
      <c r="K317" s="1">
        <v>13</v>
      </c>
      <c r="L317" s="1">
        <v>0</v>
      </c>
      <c r="M317">
        <f t="shared" si="9"/>
        <v>188</v>
      </c>
      <c r="N317">
        <f>Tabla2[[#This Row],[Vendedor tapabocas bien puesto ]]+Tabla2[[#This Row],[Vendedor tapabocas mal puesto ]]+Tabla2[[#This Row],[Vendedor sin tapabocas ]]</f>
        <v>43</v>
      </c>
      <c r="O317" s="15">
        <f>IFERROR(Tabla2[[#This Row],[Tapabocas bien puesto ]]/Tabla2[[#This Row],[Total]],0)</f>
        <v>0.75</v>
      </c>
      <c r="P317" s="15">
        <f>IFERROR(Tabla2[[#This Row],[Sin tapabocas]]/Tabla2[[#This Row],[Total]],0)</f>
        <v>5.8510638297872342E-2</v>
      </c>
      <c r="Q317" s="15">
        <f>IFERROR(Tabla2[[#This Row],[Vendedor tapabocas bien puesto ]]/Tabla2[[#This Row],[Total vendedor]],0)</f>
        <v>0.69767441860465118</v>
      </c>
      <c r="R317" s="15">
        <f>IFERROR(Tabla2[[#This Row],[Vendedor sin tapabocas ]]/Tabla2[[#This Row],[Total vendedor]],0)</f>
        <v>0</v>
      </c>
      <c r="S317" s="31">
        <f>WEEKNUM(Tabla2[[#This Row],[Fecha de recolección2]])</f>
        <v>26</v>
      </c>
    </row>
    <row r="318" spans="1:19" x14ac:dyDescent="0.25">
      <c r="A318" s="11">
        <f t="shared" si="8"/>
        <v>44372</v>
      </c>
      <c r="B318" s="6" t="s">
        <v>216</v>
      </c>
      <c r="C318" s="1" t="s">
        <v>204</v>
      </c>
      <c r="D318" s="1" t="s">
        <v>30</v>
      </c>
      <c r="E318" s="1" t="s">
        <v>217</v>
      </c>
      <c r="F318" s="2" t="s">
        <v>10</v>
      </c>
      <c r="G318" s="2">
        <v>142</v>
      </c>
      <c r="H318" s="2">
        <v>35</v>
      </c>
      <c r="I318" s="2">
        <v>3</v>
      </c>
      <c r="J318" s="2">
        <v>27</v>
      </c>
      <c r="K318" s="1">
        <v>28</v>
      </c>
      <c r="L318" s="1">
        <v>0</v>
      </c>
      <c r="M318">
        <f t="shared" si="9"/>
        <v>180</v>
      </c>
      <c r="N318">
        <f>Tabla2[[#This Row],[Vendedor tapabocas bien puesto ]]+Tabla2[[#This Row],[Vendedor tapabocas mal puesto ]]+Tabla2[[#This Row],[Vendedor sin tapabocas ]]</f>
        <v>55</v>
      </c>
      <c r="O318" s="15">
        <f>IFERROR(Tabla2[[#This Row],[Tapabocas bien puesto ]]/Tabla2[[#This Row],[Total]],0)</f>
        <v>0.78888888888888886</v>
      </c>
      <c r="P318" s="15">
        <f>IFERROR(Tabla2[[#This Row],[Sin tapabocas]]/Tabla2[[#This Row],[Total]],0)</f>
        <v>1.6666666666666666E-2</v>
      </c>
      <c r="Q318" s="15">
        <f>IFERROR(Tabla2[[#This Row],[Vendedor tapabocas bien puesto ]]/Tabla2[[#This Row],[Total vendedor]],0)</f>
        <v>0.49090909090909091</v>
      </c>
      <c r="R318" s="15">
        <f>IFERROR(Tabla2[[#This Row],[Vendedor sin tapabocas ]]/Tabla2[[#This Row],[Total vendedor]],0)</f>
        <v>0</v>
      </c>
      <c r="S318" s="31">
        <f>WEEKNUM(Tabla2[[#This Row],[Fecha de recolección2]])</f>
        <v>26</v>
      </c>
    </row>
    <row r="319" spans="1:19" x14ac:dyDescent="0.25">
      <c r="A319" s="11">
        <f t="shared" si="8"/>
        <v>44372</v>
      </c>
      <c r="B319" s="6" t="s">
        <v>216</v>
      </c>
      <c r="C319" s="1" t="s">
        <v>204</v>
      </c>
      <c r="D319" s="1" t="s">
        <v>30</v>
      </c>
      <c r="E319" s="1" t="s">
        <v>217</v>
      </c>
      <c r="F319" s="2" t="s">
        <v>10</v>
      </c>
      <c r="G319" s="2">
        <v>205</v>
      </c>
      <c r="H319" s="2">
        <v>35</v>
      </c>
      <c r="I319" s="2">
        <v>0</v>
      </c>
      <c r="J319" s="2">
        <v>42</v>
      </c>
      <c r="K319" s="1">
        <v>45</v>
      </c>
      <c r="L319" s="1">
        <v>1</v>
      </c>
      <c r="M319">
        <f t="shared" si="9"/>
        <v>240</v>
      </c>
      <c r="N319">
        <f>Tabla2[[#This Row],[Vendedor tapabocas bien puesto ]]+Tabla2[[#This Row],[Vendedor tapabocas mal puesto ]]+Tabla2[[#This Row],[Vendedor sin tapabocas ]]</f>
        <v>88</v>
      </c>
      <c r="O319" s="15">
        <f>IFERROR(Tabla2[[#This Row],[Tapabocas bien puesto ]]/Tabla2[[#This Row],[Total]],0)</f>
        <v>0.85416666666666663</v>
      </c>
      <c r="P319" s="15">
        <f>IFERROR(Tabla2[[#This Row],[Sin tapabocas]]/Tabla2[[#This Row],[Total]],0)</f>
        <v>0</v>
      </c>
      <c r="Q319" s="15">
        <f>IFERROR(Tabla2[[#This Row],[Vendedor tapabocas bien puesto ]]/Tabla2[[#This Row],[Total vendedor]],0)</f>
        <v>0.47727272727272729</v>
      </c>
      <c r="R319" s="15">
        <f>IFERROR(Tabla2[[#This Row],[Vendedor sin tapabocas ]]/Tabla2[[#This Row],[Total vendedor]],0)</f>
        <v>1.1363636363636364E-2</v>
      </c>
      <c r="S319" s="31">
        <f>WEEKNUM(Tabla2[[#This Row],[Fecha de recolección2]])</f>
        <v>26</v>
      </c>
    </row>
    <row r="320" spans="1:19" x14ac:dyDescent="0.25">
      <c r="A320" s="11">
        <f t="shared" si="8"/>
        <v>44372</v>
      </c>
      <c r="B320" s="6" t="s">
        <v>216</v>
      </c>
      <c r="C320" s="1" t="s">
        <v>218</v>
      </c>
      <c r="D320" s="1" t="s">
        <v>61</v>
      </c>
      <c r="E320" s="1" t="s">
        <v>219</v>
      </c>
      <c r="F320" s="2" t="s">
        <v>9</v>
      </c>
      <c r="G320" s="2">
        <v>79</v>
      </c>
      <c r="H320" s="2">
        <v>24</v>
      </c>
      <c r="I320" s="2">
        <v>8</v>
      </c>
      <c r="J320" s="2">
        <v>35</v>
      </c>
      <c r="K320" s="1">
        <v>20</v>
      </c>
      <c r="L320" s="1">
        <v>9</v>
      </c>
      <c r="M320">
        <f t="shared" si="9"/>
        <v>111</v>
      </c>
      <c r="N320">
        <f>Tabla2[[#This Row],[Vendedor tapabocas bien puesto ]]+Tabla2[[#This Row],[Vendedor tapabocas mal puesto ]]+Tabla2[[#This Row],[Vendedor sin tapabocas ]]</f>
        <v>64</v>
      </c>
      <c r="O320" s="15">
        <f>IFERROR(Tabla2[[#This Row],[Tapabocas bien puesto ]]/Tabla2[[#This Row],[Total]],0)</f>
        <v>0.71171171171171166</v>
      </c>
      <c r="P320" s="15">
        <f>IFERROR(Tabla2[[#This Row],[Sin tapabocas]]/Tabla2[[#This Row],[Total]],0)</f>
        <v>7.2072072072072071E-2</v>
      </c>
      <c r="Q320" s="15">
        <f>IFERROR(Tabla2[[#This Row],[Vendedor tapabocas bien puesto ]]/Tabla2[[#This Row],[Total vendedor]],0)</f>
        <v>0.546875</v>
      </c>
      <c r="R320" s="15">
        <f>IFERROR(Tabla2[[#This Row],[Vendedor sin tapabocas ]]/Tabla2[[#This Row],[Total vendedor]],0)</f>
        <v>0.140625</v>
      </c>
      <c r="S320" s="31">
        <f>WEEKNUM(Tabla2[[#This Row],[Fecha de recolección2]])</f>
        <v>26</v>
      </c>
    </row>
    <row r="321" spans="1:19" x14ac:dyDescent="0.25">
      <c r="A321" s="11">
        <f t="shared" si="8"/>
        <v>44372</v>
      </c>
      <c r="B321" s="6" t="s">
        <v>216</v>
      </c>
      <c r="C321" s="1" t="s">
        <v>218</v>
      </c>
      <c r="D321" s="1" t="s">
        <v>61</v>
      </c>
      <c r="E321" s="1" t="s">
        <v>220</v>
      </c>
      <c r="F321" s="2" t="s">
        <v>10</v>
      </c>
      <c r="G321" s="2">
        <v>194</v>
      </c>
      <c r="H321" s="2">
        <v>42</v>
      </c>
      <c r="I321" s="2">
        <v>10</v>
      </c>
      <c r="J321" s="2">
        <v>19</v>
      </c>
      <c r="K321" s="1">
        <v>14</v>
      </c>
      <c r="L321" s="1">
        <v>4</v>
      </c>
      <c r="M321">
        <f t="shared" si="9"/>
        <v>246</v>
      </c>
      <c r="N321">
        <f>Tabla2[[#This Row],[Vendedor tapabocas bien puesto ]]+Tabla2[[#This Row],[Vendedor tapabocas mal puesto ]]+Tabla2[[#This Row],[Vendedor sin tapabocas ]]</f>
        <v>37</v>
      </c>
      <c r="O321" s="15">
        <f>IFERROR(Tabla2[[#This Row],[Tapabocas bien puesto ]]/Tabla2[[#This Row],[Total]],0)</f>
        <v>0.78861788617886175</v>
      </c>
      <c r="P321" s="15">
        <f>IFERROR(Tabla2[[#This Row],[Sin tapabocas]]/Tabla2[[#This Row],[Total]],0)</f>
        <v>4.065040650406504E-2</v>
      </c>
      <c r="Q321" s="15">
        <f>IFERROR(Tabla2[[#This Row],[Vendedor tapabocas bien puesto ]]/Tabla2[[#This Row],[Total vendedor]],0)</f>
        <v>0.51351351351351349</v>
      </c>
      <c r="R321" s="15">
        <f>IFERROR(Tabla2[[#This Row],[Vendedor sin tapabocas ]]/Tabla2[[#This Row],[Total vendedor]],0)</f>
        <v>0.10810810810810811</v>
      </c>
      <c r="S321" s="31">
        <f>WEEKNUM(Tabla2[[#This Row],[Fecha de recolección2]])</f>
        <v>26</v>
      </c>
    </row>
    <row r="322" spans="1:19" x14ac:dyDescent="0.25">
      <c r="A322" s="11">
        <f t="shared" si="8"/>
        <v>44372</v>
      </c>
      <c r="B322" s="6" t="s">
        <v>216</v>
      </c>
      <c r="C322" s="1" t="s">
        <v>6</v>
      </c>
      <c r="D322" s="1" t="s">
        <v>76</v>
      </c>
      <c r="E322" s="1" t="s">
        <v>112</v>
      </c>
      <c r="F322" s="2" t="s">
        <v>10</v>
      </c>
      <c r="G322" s="2">
        <v>289</v>
      </c>
      <c r="H322" s="2">
        <v>77</v>
      </c>
      <c r="I322" s="2">
        <v>0</v>
      </c>
      <c r="J322" s="2">
        <v>16</v>
      </c>
      <c r="K322" s="1">
        <v>5</v>
      </c>
      <c r="L322" s="1">
        <v>0</v>
      </c>
      <c r="M322">
        <f t="shared" si="9"/>
        <v>366</v>
      </c>
      <c r="N322">
        <f>Tabla2[[#This Row],[Vendedor tapabocas bien puesto ]]+Tabla2[[#This Row],[Vendedor tapabocas mal puesto ]]+Tabla2[[#This Row],[Vendedor sin tapabocas ]]</f>
        <v>21</v>
      </c>
      <c r="O322" s="15">
        <f>IFERROR(Tabla2[[#This Row],[Tapabocas bien puesto ]]/Tabla2[[#This Row],[Total]],0)</f>
        <v>0.7896174863387978</v>
      </c>
      <c r="P322" s="15">
        <f>IFERROR(Tabla2[[#This Row],[Sin tapabocas]]/Tabla2[[#This Row],[Total]],0)</f>
        <v>0</v>
      </c>
      <c r="Q322" s="15">
        <f>IFERROR(Tabla2[[#This Row],[Vendedor tapabocas bien puesto ]]/Tabla2[[#This Row],[Total vendedor]],0)</f>
        <v>0.76190476190476186</v>
      </c>
      <c r="R322" s="15">
        <f>IFERROR(Tabla2[[#This Row],[Vendedor sin tapabocas ]]/Tabla2[[#This Row],[Total vendedor]],0)</f>
        <v>0</v>
      </c>
      <c r="S322" s="31">
        <f>WEEKNUM(Tabla2[[#This Row],[Fecha de recolección2]])</f>
        <v>26</v>
      </c>
    </row>
    <row r="323" spans="1:19" x14ac:dyDescent="0.25">
      <c r="A323" s="11">
        <f t="shared" ref="A323:A386" si="10">DATE(MID(B323,1,4),MID(B323,6,2),MID(B323,9,11))</f>
        <v>44372</v>
      </c>
      <c r="B323" s="6" t="s">
        <v>216</v>
      </c>
      <c r="C323" s="1" t="s">
        <v>6</v>
      </c>
      <c r="D323" s="1" t="s">
        <v>76</v>
      </c>
      <c r="E323" s="1" t="s">
        <v>78</v>
      </c>
      <c r="F323" s="2" t="s">
        <v>11</v>
      </c>
      <c r="G323" s="2">
        <v>289</v>
      </c>
      <c r="H323" s="2">
        <v>7</v>
      </c>
      <c r="I323" s="2">
        <v>1</v>
      </c>
      <c r="J323" s="2">
        <v>13</v>
      </c>
      <c r="K323" s="1">
        <v>14</v>
      </c>
      <c r="L323" s="1">
        <v>4</v>
      </c>
      <c r="M323">
        <f t="shared" ref="M323:M386" si="11">G323+H323+I323</f>
        <v>297</v>
      </c>
      <c r="N323">
        <f>Tabla2[[#This Row],[Vendedor tapabocas bien puesto ]]+Tabla2[[#This Row],[Vendedor tapabocas mal puesto ]]+Tabla2[[#This Row],[Vendedor sin tapabocas ]]</f>
        <v>31</v>
      </c>
      <c r="O323" s="15">
        <f>IFERROR(Tabla2[[#This Row],[Tapabocas bien puesto ]]/Tabla2[[#This Row],[Total]],0)</f>
        <v>0.97306397306397308</v>
      </c>
      <c r="P323" s="15">
        <f>IFERROR(Tabla2[[#This Row],[Sin tapabocas]]/Tabla2[[#This Row],[Total]],0)</f>
        <v>3.3670033670033669E-3</v>
      </c>
      <c r="Q323" s="15">
        <f>IFERROR(Tabla2[[#This Row],[Vendedor tapabocas bien puesto ]]/Tabla2[[#This Row],[Total vendedor]],0)</f>
        <v>0.41935483870967744</v>
      </c>
      <c r="R323" s="15">
        <f>IFERROR(Tabla2[[#This Row],[Vendedor sin tapabocas ]]/Tabla2[[#This Row],[Total vendedor]],0)</f>
        <v>0.12903225806451613</v>
      </c>
      <c r="S323" s="31">
        <f>WEEKNUM(Tabla2[[#This Row],[Fecha de recolección2]])</f>
        <v>26</v>
      </c>
    </row>
    <row r="324" spans="1:19" x14ac:dyDescent="0.25">
      <c r="A324" s="11">
        <f t="shared" si="10"/>
        <v>44372</v>
      </c>
      <c r="B324" s="6" t="s">
        <v>216</v>
      </c>
      <c r="C324" s="1" t="s">
        <v>218</v>
      </c>
      <c r="D324" s="1" t="s">
        <v>61</v>
      </c>
      <c r="E324" s="1" t="s">
        <v>221</v>
      </c>
      <c r="F324" s="2" t="s">
        <v>11</v>
      </c>
      <c r="G324" s="2">
        <v>194</v>
      </c>
      <c r="H324" s="2">
        <v>44</v>
      </c>
      <c r="I324" s="2">
        <v>4</v>
      </c>
      <c r="J324" s="2">
        <v>32</v>
      </c>
      <c r="K324" s="1">
        <v>54</v>
      </c>
      <c r="L324" s="1">
        <v>10</v>
      </c>
      <c r="M324">
        <f t="shared" si="11"/>
        <v>242</v>
      </c>
      <c r="N324">
        <f>Tabla2[[#This Row],[Vendedor tapabocas bien puesto ]]+Tabla2[[#This Row],[Vendedor tapabocas mal puesto ]]+Tabla2[[#This Row],[Vendedor sin tapabocas ]]</f>
        <v>96</v>
      </c>
      <c r="O324" s="15">
        <f>IFERROR(Tabla2[[#This Row],[Tapabocas bien puesto ]]/Tabla2[[#This Row],[Total]],0)</f>
        <v>0.80165289256198347</v>
      </c>
      <c r="P324" s="15">
        <f>IFERROR(Tabla2[[#This Row],[Sin tapabocas]]/Tabla2[[#This Row],[Total]],0)</f>
        <v>1.6528925619834711E-2</v>
      </c>
      <c r="Q324" s="15">
        <f>IFERROR(Tabla2[[#This Row],[Vendedor tapabocas bien puesto ]]/Tabla2[[#This Row],[Total vendedor]],0)</f>
        <v>0.33333333333333331</v>
      </c>
      <c r="R324" s="15">
        <f>IFERROR(Tabla2[[#This Row],[Vendedor sin tapabocas ]]/Tabla2[[#This Row],[Total vendedor]],0)</f>
        <v>0.10416666666666667</v>
      </c>
      <c r="S324" s="31">
        <f>WEEKNUM(Tabla2[[#This Row],[Fecha de recolección2]])</f>
        <v>26</v>
      </c>
    </row>
    <row r="325" spans="1:19" x14ac:dyDescent="0.25">
      <c r="A325" s="11">
        <f t="shared" si="10"/>
        <v>44372</v>
      </c>
      <c r="B325" s="6" t="s">
        <v>216</v>
      </c>
      <c r="C325" s="1" t="s">
        <v>204</v>
      </c>
      <c r="D325" s="1" t="s">
        <v>30</v>
      </c>
      <c r="E325" s="1" t="s">
        <v>222</v>
      </c>
      <c r="F325" s="2" t="s">
        <v>10</v>
      </c>
      <c r="G325" s="2">
        <v>232</v>
      </c>
      <c r="H325" s="2">
        <v>36</v>
      </c>
      <c r="I325" s="2">
        <v>6</v>
      </c>
      <c r="J325" s="2">
        <v>48</v>
      </c>
      <c r="K325" s="1">
        <v>52</v>
      </c>
      <c r="L325" s="1">
        <v>2</v>
      </c>
      <c r="M325">
        <f t="shared" si="11"/>
        <v>274</v>
      </c>
      <c r="N325">
        <f>Tabla2[[#This Row],[Vendedor tapabocas bien puesto ]]+Tabla2[[#This Row],[Vendedor tapabocas mal puesto ]]+Tabla2[[#This Row],[Vendedor sin tapabocas ]]</f>
        <v>102</v>
      </c>
      <c r="O325" s="15">
        <f>IFERROR(Tabla2[[#This Row],[Tapabocas bien puesto ]]/Tabla2[[#This Row],[Total]],0)</f>
        <v>0.84671532846715325</v>
      </c>
      <c r="P325" s="15">
        <f>IFERROR(Tabla2[[#This Row],[Sin tapabocas]]/Tabla2[[#This Row],[Total]],0)</f>
        <v>2.1897810218978103E-2</v>
      </c>
      <c r="Q325" s="15">
        <f>IFERROR(Tabla2[[#This Row],[Vendedor tapabocas bien puesto ]]/Tabla2[[#This Row],[Total vendedor]],0)</f>
        <v>0.47058823529411764</v>
      </c>
      <c r="R325" s="15">
        <f>IFERROR(Tabla2[[#This Row],[Vendedor sin tapabocas ]]/Tabla2[[#This Row],[Total vendedor]],0)</f>
        <v>1.9607843137254902E-2</v>
      </c>
      <c r="S325" s="31">
        <f>WEEKNUM(Tabla2[[#This Row],[Fecha de recolección2]])</f>
        <v>26</v>
      </c>
    </row>
    <row r="326" spans="1:19" x14ac:dyDescent="0.25">
      <c r="A326" s="11">
        <f t="shared" si="10"/>
        <v>44372</v>
      </c>
      <c r="B326" s="6" t="s">
        <v>216</v>
      </c>
      <c r="C326" s="1" t="s">
        <v>6</v>
      </c>
      <c r="D326" s="1" t="s">
        <v>76</v>
      </c>
      <c r="E326" s="1" t="s">
        <v>76</v>
      </c>
      <c r="F326" s="2" t="s">
        <v>10</v>
      </c>
      <c r="G326" s="2">
        <v>162</v>
      </c>
      <c r="H326" s="2">
        <v>65</v>
      </c>
      <c r="I326" s="2">
        <v>2</v>
      </c>
      <c r="J326" s="2">
        <v>4</v>
      </c>
      <c r="K326" s="1">
        <v>7</v>
      </c>
      <c r="L326" s="1">
        <v>0</v>
      </c>
      <c r="M326">
        <f t="shared" si="11"/>
        <v>229</v>
      </c>
      <c r="N326">
        <f>Tabla2[[#This Row],[Vendedor tapabocas bien puesto ]]+Tabla2[[#This Row],[Vendedor tapabocas mal puesto ]]+Tabla2[[#This Row],[Vendedor sin tapabocas ]]</f>
        <v>11</v>
      </c>
      <c r="O326" s="15">
        <f>IFERROR(Tabla2[[#This Row],[Tapabocas bien puesto ]]/Tabla2[[#This Row],[Total]],0)</f>
        <v>0.70742358078602618</v>
      </c>
      <c r="P326" s="15">
        <f>IFERROR(Tabla2[[#This Row],[Sin tapabocas]]/Tabla2[[#This Row],[Total]],0)</f>
        <v>8.7336244541484712E-3</v>
      </c>
      <c r="Q326" s="15">
        <f>IFERROR(Tabla2[[#This Row],[Vendedor tapabocas bien puesto ]]/Tabla2[[#This Row],[Total vendedor]],0)</f>
        <v>0.36363636363636365</v>
      </c>
      <c r="R326" s="15">
        <f>IFERROR(Tabla2[[#This Row],[Vendedor sin tapabocas ]]/Tabla2[[#This Row],[Total vendedor]],0)</f>
        <v>0</v>
      </c>
      <c r="S326" s="31">
        <f>WEEKNUM(Tabla2[[#This Row],[Fecha de recolección2]])</f>
        <v>26</v>
      </c>
    </row>
    <row r="327" spans="1:19" x14ac:dyDescent="0.25">
      <c r="A327" s="11">
        <f t="shared" si="10"/>
        <v>44373</v>
      </c>
      <c r="B327" s="6" t="s">
        <v>223</v>
      </c>
      <c r="C327" s="1" t="s">
        <v>204</v>
      </c>
      <c r="D327" s="1" t="s">
        <v>54</v>
      </c>
      <c r="E327" s="1" t="s">
        <v>214</v>
      </c>
      <c r="F327" s="2" t="s">
        <v>10</v>
      </c>
      <c r="G327" s="2">
        <v>162</v>
      </c>
      <c r="H327" s="2">
        <v>41</v>
      </c>
      <c r="I327" s="2">
        <v>3</v>
      </c>
      <c r="J327" s="2">
        <v>7</v>
      </c>
      <c r="K327" s="1">
        <v>9</v>
      </c>
      <c r="L327" s="1">
        <v>0</v>
      </c>
      <c r="M327">
        <f t="shared" si="11"/>
        <v>206</v>
      </c>
      <c r="N327">
        <f>Tabla2[[#This Row],[Vendedor tapabocas bien puesto ]]+Tabla2[[#This Row],[Vendedor tapabocas mal puesto ]]+Tabla2[[#This Row],[Vendedor sin tapabocas ]]</f>
        <v>16</v>
      </c>
      <c r="O327" s="15">
        <f>IFERROR(Tabla2[[#This Row],[Tapabocas bien puesto ]]/Tabla2[[#This Row],[Total]],0)</f>
        <v>0.78640776699029125</v>
      </c>
      <c r="P327" s="15">
        <f>IFERROR(Tabla2[[#This Row],[Sin tapabocas]]/Tabla2[[#This Row],[Total]],0)</f>
        <v>1.4563106796116505E-2</v>
      </c>
      <c r="Q327" s="15">
        <f>IFERROR(Tabla2[[#This Row],[Vendedor tapabocas bien puesto ]]/Tabla2[[#This Row],[Total vendedor]],0)</f>
        <v>0.4375</v>
      </c>
      <c r="R327" s="15">
        <f>IFERROR(Tabla2[[#This Row],[Vendedor sin tapabocas ]]/Tabla2[[#This Row],[Total vendedor]],0)</f>
        <v>0</v>
      </c>
      <c r="S327" s="31">
        <f>WEEKNUM(Tabla2[[#This Row],[Fecha de recolección2]])</f>
        <v>26</v>
      </c>
    </row>
    <row r="328" spans="1:19" x14ac:dyDescent="0.25">
      <c r="A328" s="11">
        <f t="shared" si="10"/>
        <v>44373</v>
      </c>
      <c r="B328" s="6" t="s">
        <v>223</v>
      </c>
      <c r="C328" s="1" t="s">
        <v>204</v>
      </c>
      <c r="D328" s="1" t="s">
        <v>54</v>
      </c>
      <c r="E328" s="1" t="s">
        <v>214</v>
      </c>
      <c r="F328" s="2" t="s">
        <v>10</v>
      </c>
      <c r="G328" s="2">
        <v>200</v>
      </c>
      <c r="H328" s="2">
        <v>51</v>
      </c>
      <c r="I328" s="2">
        <v>4</v>
      </c>
      <c r="J328" s="2">
        <v>14</v>
      </c>
      <c r="K328" s="1">
        <v>4</v>
      </c>
      <c r="L328" s="1">
        <v>0</v>
      </c>
      <c r="M328">
        <f t="shared" si="11"/>
        <v>255</v>
      </c>
      <c r="N328">
        <f>Tabla2[[#This Row],[Vendedor tapabocas bien puesto ]]+Tabla2[[#This Row],[Vendedor tapabocas mal puesto ]]+Tabla2[[#This Row],[Vendedor sin tapabocas ]]</f>
        <v>18</v>
      </c>
      <c r="O328" s="15">
        <f>IFERROR(Tabla2[[#This Row],[Tapabocas bien puesto ]]/Tabla2[[#This Row],[Total]],0)</f>
        <v>0.78431372549019607</v>
      </c>
      <c r="P328" s="15">
        <f>IFERROR(Tabla2[[#This Row],[Sin tapabocas]]/Tabla2[[#This Row],[Total]],0)</f>
        <v>1.5686274509803921E-2</v>
      </c>
      <c r="Q328" s="15">
        <f>IFERROR(Tabla2[[#This Row],[Vendedor tapabocas bien puesto ]]/Tabla2[[#This Row],[Total vendedor]],0)</f>
        <v>0.77777777777777779</v>
      </c>
      <c r="R328" s="15">
        <f>IFERROR(Tabla2[[#This Row],[Vendedor sin tapabocas ]]/Tabla2[[#This Row],[Total vendedor]],0)</f>
        <v>0</v>
      </c>
      <c r="S328" s="31">
        <f>WEEKNUM(Tabla2[[#This Row],[Fecha de recolección2]])</f>
        <v>26</v>
      </c>
    </row>
    <row r="329" spans="1:19" x14ac:dyDescent="0.25">
      <c r="A329" s="11">
        <f t="shared" si="10"/>
        <v>44373</v>
      </c>
      <c r="B329" s="6" t="s">
        <v>223</v>
      </c>
      <c r="C329" s="1" t="s">
        <v>204</v>
      </c>
      <c r="D329" s="1" t="s">
        <v>54</v>
      </c>
      <c r="E329" s="1" t="s">
        <v>214</v>
      </c>
      <c r="F329" s="2" t="s">
        <v>9</v>
      </c>
      <c r="G329" s="2">
        <v>232</v>
      </c>
      <c r="H329" s="2">
        <v>79</v>
      </c>
      <c r="I329" s="2">
        <v>6</v>
      </c>
      <c r="J329" s="2">
        <v>20</v>
      </c>
      <c r="K329" s="1">
        <v>19</v>
      </c>
      <c r="L329" s="1">
        <v>0</v>
      </c>
      <c r="M329">
        <f t="shared" si="11"/>
        <v>317</v>
      </c>
      <c r="N329">
        <f>Tabla2[[#This Row],[Vendedor tapabocas bien puesto ]]+Tabla2[[#This Row],[Vendedor tapabocas mal puesto ]]+Tabla2[[#This Row],[Vendedor sin tapabocas ]]</f>
        <v>39</v>
      </c>
      <c r="O329" s="15">
        <f>IFERROR(Tabla2[[#This Row],[Tapabocas bien puesto ]]/Tabla2[[#This Row],[Total]],0)</f>
        <v>0.73186119873817035</v>
      </c>
      <c r="P329" s="15">
        <f>IFERROR(Tabla2[[#This Row],[Sin tapabocas]]/Tabla2[[#This Row],[Total]],0)</f>
        <v>1.8927444794952682E-2</v>
      </c>
      <c r="Q329" s="15">
        <f>IFERROR(Tabla2[[#This Row],[Vendedor tapabocas bien puesto ]]/Tabla2[[#This Row],[Total vendedor]],0)</f>
        <v>0.51282051282051277</v>
      </c>
      <c r="R329" s="15">
        <f>IFERROR(Tabla2[[#This Row],[Vendedor sin tapabocas ]]/Tabla2[[#This Row],[Total vendedor]],0)</f>
        <v>0</v>
      </c>
      <c r="S329" s="31">
        <f>WEEKNUM(Tabla2[[#This Row],[Fecha de recolección2]])</f>
        <v>26</v>
      </c>
    </row>
    <row r="330" spans="1:19" x14ac:dyDescent="0.25">
      <c r="A330" s="11">
        <f t="shared" si="10"/>
        <v>44373</v>
      </c>
      <c r="B330" s="6" t="s">
        <v>223</v>
      </c>
      <c r="C330" s="1" t="s">
        <v>206</v>
      </c>
      <c r="D330" s="1" t="s">
        <v>7</v>
      </c>
      <c r="E330" s="1" t="s">
        <v>207</v>
      </c>
      <c r="F330" s="2" t="s">
        <v>10</v>
      </c>
      <c r="G330" s="2">
        <v>165</v>
      </c>
      <c r="H330" s="2">
        <v>39</v>
      </c>
      <c r="I330" s="2">
        <v>14</v>
      </c>
      <c r="J330" s="2">
        <v>25</v>
      </c>
      <c r="K330" s="1">
        <v>36</v>
      </c>
      <c r="L330" s="1">
        <v>10</v>
      </c>
      <c r="M330">
        <f t="shared" si="11"/>
        <v>218</v>
      </c>
      <c r="N330">
        <f>Tabla2[[#This Row],[Vendedor tapabocas bien puesto ]]+Tabla2[[#This Row],[Vendedor tapabocas mal puesto ]]+Tabla2[[#This Row],[Vendedor sin tapabocas ]]</f>
        <v>71</v>
      </c>
      <c r="O330" s="15">
        <f>IFERROR(Tabla2[[#This Row],[Tapabocas bien puesto ]]/Tabla2[[#This Row],[Total]],0)</f>
        <v>0.75688073394495414</v>
      </c>
      <c r="P330" s="15">
        <f>IFERROR(Tabla2[[#This Row],[Sin tapabocas]]/Tabla2[[#This Row],[Total]],0)</f>
        <v>6.4220183486238536E-2</v>
      </c>
      <c r="Q330" s="15">
        <f>IFERROR(Tabla2[[#This Row],[Vendedor tapabocas bien puesto ]]/Tabla2[[#This Row],[Total vendedor]],0)</f>
        <v>0.352112676056338</v>
      </c>
      <c r="R330" s="15">
        <f>IFERROR(Tabla2[[#This Row],[Vendedor sin tapabocas ]]/Tabla2[[#This Row],[Total vendedor]],0)</f>
        <v>0.14084507042253522</v>
      </c>
      <c r="S330" s="31">
        <f>WEEKNUM(Tabla2[[#This Row],[Fecha de recolección2]])</f>
        <v>26</v>
      </c>
    </row>
    <row r="331" spans="1:19" x14ac:dyDescent="0.25">
      <c r="A331" s="11">
        <f t="shared" si="10"/>
        <v>44373</v>
      </c>
      <c r="B331" s="6" t="s">
        <v>223</v>
      </c>
      <c r="C331" s="1" t="s">
        <v>206</v>
      </c>
      <c r="D331" s="1" t="s">
        <v>7</v>
      </c>
      <c r="E331" s="1" t="s">
        <v>207</v>
      </c>
      <c r="F331" s="2" t="s">
        <v>9</v>
      </c>
      <c r="G331" s="2">
        <v>191</v>
      </c>
      <c r="H331" s="2">
        <v>40</v>
      </c>
      <c r="I331" s="2">
        <v>10</v>
      </c>
      <c r="J331" s="2">
        <v>20</v>
      </c>
      <c r="K331" s="1">
        <v>30</v>
      </c>
      <c r="L331" s="1">
        <v>9</v>
      </c>
      <c r="M331">
        <f t="shared" si="11"/>
        <v>241</v>
      </c>
      <c r="N331">
        <f>Tabla2[[#This Row],[Vendedor tapabocas bien puesto ]]+Tabla2[[#This Row],[Vendedor tapabocas mal puesto ]]+Tabla2[[#This Row],[Vendedor sin tapabocas ]]</f>
        <v>59</v>
      </c>
      <c r="O331" s="15">
        <f>IFERROR(Tabla2[[#This Row],[Tapabocas bien puesto ]]/Tabla2[[#This Row],[Total]],0)</f>
        <v>0.79253112033195017</v>
      </c>
      <c r="P331" s="15">
        <f>IFERROR(Tabla2[[#This Row],[Sin tapabocas]]/Tabla2[[#This Row],[Total]],0)</f>
        <v>4.1493775933609957E-2</v>
      </c>
      <c r="Q331" s="15">
        <f>IFERROR(Tabla2[[#This Row],[Vendedor tapabocas bien puesto ]]/Tabla2[[#This Row],[Total vendedor]],0)</f>
        <v>0.33898305084745761</v>
      </c>
      <c r="R331" s="15">
        <f>IFERROR(Tabla2[[#This Row],[Vendedor sin tapabocas ]]/Tabla2[[#This Row],[Total vendedor]],0)</f>
        <v>0.15254237288135594</v>
      </c>
      <c r="S331" s="31">
        <f>WEEKNUM(Tabla2[[#This Row],[Fecha de recolección2]])</f>
        <v>26</v>
      </c>
    </row>
    <row r="332" spans="1:19" x14ac:dyDescent="0.25">
      <c r="A332" s="11">
        <f t="shared" si="10"/>
        <v>44373</v>
      </c>
      <c r="B332" s="6" t="s">
        <v>223</v>
      </c>
      <c r="C332" s="1" t="s">
        <v>206</v>
      </c>
      <c r="D332" s="1" t="s">
        <v>7</v>
      </c>
      <c r="E332" s="1" t="s">
        <v>224</v>
      </c>
      <c r="F332" s="2" t="s">
        <v>10</v>
      </c>
      <c r="G332" s="2">
        <v>127</v>
      </c>
      <c r="H332" s="2">
        <v>46</v>
      </c>
      <c r="I332" s="2">
        <v>14</v>
      </c>
      <c r="J332" s="2">
        <v>17</v>
      </c>
      <c r="K332" s="1">
        <v>39</v>
      </c>
      <c r="L332" s="1">
        <v>8</v>
      </c>
      <c r="M332">
        <f t="shared" si="11"/>
        <v>187</v>
      </c>
      <c r="N332">
        <f>Tabla2[[#This Row],[Vendedor tapabocas bien puesto ]]+Tabla2[[#This Row],[Vendedor tapabocas mal puesto ]]+Tabla2[[#This Row],[Vendedor sin tapabocas ]]</f>
        <v>64</v>
      </c>
      <c r="O332" s="15">
        <f>IFERROR(Tabla2[[#This Row],[Tapabocas bien puesto ]]/Tabla2[[#This Row],[Total]],0)</f>
        <v>0.67914438502673802</v>
      </c>
      <c r="P332" s="15">
        <f>IFERROR(Tabla2[[#This Row],[Sin tapabocas]]/Tabla2[[#This Row],[Total]],0)</f>
        <v>7.4866310160427801E-2</v>
      </c>
      <c r="Q332" s="15">
        <f>IFERROR(Tabla2[[#This Row],[Vendedor tapabocas bien puesto ]]/Tabla2[[#This Row],[Total vendedor]],0)</f>
        <v>0.265625</v>
      </c>
      <c r="R332" s="15">
        <f>IFERROR(Tabla2[[#This Row],[Vendedor sin tapabocas ]]/Tabla2[[#This Row],[Total vendedor]],0)</f>
        <v>0.125</v>
      </c>
      <c r="S332" s="31">
        <f>WEEKNUM(Tabla2[[#This Row],[Fecha de recolección2]])</f>
        <v>26</v>
      </c>
    </row>
    <row r="333" spans="1:19" x14ac:dyDescent="0.25">
      <c r="A333" s="11">
        <f t="shared" si="10"/>
        <v>44373</v>
      </c>
      <c r="B333" s="6" t="s">
        <v>223</v>
      </c>
      <c r="C333" s="1" t="s">
        <v>225</v>
      </c>
      <c r="D333" s="1" t="s">
        <v>106</v>
      </c>
      <c r="E333" s="1" t="s">
        <v>213</v>
      </c>
      <c r="F333" s="2" t="s">
        <v>9</v>
      </c>
      <c r="G333" s="2">
        <v>27</v>
      </c>
      <c r="H333" s="2">
        <v>7</v>
      </c>
      <c r="I333" s="2">
        <v>3</v>
      </c>
      <c r="J333" s="2">
        <v>2</v>
      </c>
      <c r="K333" s="1">
        <v>4</v>
      </c>
      <c r="L333" s="1">
        <v>0</v>
      </c>
      <c r="M333">
        <f t="shared" si="11"/>
        <v>37</v>
      </c>
      <c r="N333">
        <f>Tabla2[[#This Row],[Vendedor tapabocas bien puesto ]]+Tabla2[[#This Row],[Vendedor tapabocas mal puesto ]]+Tabla2[[#This Row],[Vendedor sin tapabocas ]]</f>
        <v>6</v>
      </c>
      <c r="O333" s="15">
        <f>IFERROR(Tabla2[[#This Row],[Tapabocas bien puesto ]]/Tabla2[[#This Row],[Total]],0)</f>
        <v>0.72972972972972971</v>
      </c>
      <c r="P333" s="15">
        <f>IFERROR(Tabla2[[#This Row],[Sin tapabocas]]/Tabla2[[#This Row],[Total]],0)</f>
        <v>8.1081081081081086E-2</v>
      </c>
      <c r="Q333" s="15">
        <f>IFERROR(Tabla2[[#This Row],[Vendedor tapabocas bien puesto ]]/Tabla2[[#This Row],[Total vendedor]],0)</f>
        <v>0.33333333333333331</v>
      </c>
      <c r="R333" s="15">
        <f>IFERROR(Tabla2[[#This Row],[Vendedor sin tapabocas ]]/Tabla2[[#This Row],[Total vendedor]],0)</f>
        <v>0</v>
      </c>
      <c r="S333" s="31">
        <f>WEEKNUM(Tabla2[[#This Row],[Fecha de recolección2]])</f>
        <v>26</v>
      </c>
    </row>
    <row r="334" spans="1:19" x14ac:dyDescent="0.25">
      <c r="A334" s="11">
        <f t="shared" si="10"/>
        <v>44373</v>
      </c>
      <c r="B334" s="6" t="s">
        <v>223</v>
      </c>
      <c r="C334" s="1" t="s">
        <v>218</v>
      </c>
      <c r="D334" s="1" t="s">
        <v>106</v>
      </c>
      <c r="E334" s="1" t="s">
        <v>226</v>
      </c>
      <c r="F334" s="2" t="s">
        <v>10</v>
      </c>
      <c r="G334" s="2">
        <v>33</v>
      </c>
      <c r="H334" s="2">
        <v>11</v>
      </c>
      <c r="I334" s="2">
        <v>0</v>
      </c>
      <c r="J334" s="2">
        <v>3</v>
      </c>
      <c r="K334" s="1">
        <v>5</v>
      </c>
      <c r="L334" s="1">
        <v>0</v>
      </c>
      <c r="M334">
        <f t="shared" si="11"/>
        <v>44</v>
      </c>
      <c r="N334">
        <f>Tabla2[[#This Row],[Vendedor tapabocas bien puesto ]]+Tabla2[[#This Row],[Vendedor tapabocas mal puesto ]]+Tabla2[[#This Row],[Vendedor sin tapabocas ]]</f>
        <v>8</v>
      </c>
      <c r="O334" s="15">
        <f>IFERROR(Tabla2[[#This Row],[Tapabocas bien puesto ]]/Tabla2[[#This Row],[Total]],0)</f>
        <v>0.75</v>
      </c>
      <c r="P334" s="15">
        <f>IFERROR(Tabla2[[#This Row],[Sin tapabocas]]/Tabla2[[#This Row],[Total]],0)</f>
        <v>0</v>
      </c>
      <c r="Q334" s="15">
        <f>IFERROR(Tabla2[[#This Row],[Vendedor tapabocas bien puesto ]]/Tabla2[[#This Row],[Total vendedor]],0)</f>
        <v>0.375</v>
      </c>
      <c r="R334" s="15">
        <f>IFERROR(Tabla2[[#This Row],[Vendedor sin tapabocas ]]/Tabla2[[#This Row],[Total vendedor]],0)</f>
        <v>0</v>
      </c>
      <c r="S334" s="31">
        <f>WEEKNUM(Tabla2[[#This Row],[Fecha de recolección2]])</f>
        <v>26</v>
      </c>
    </row>
    <row r="335" spans="1:19" x14ac:dyDescent="0.25">
      <c r="A335" s="11">
        <f t="shared" si="10"/>
        <v>44373</v>
      </c>
      <c r="B335" s="6" t="s">
        <v>223</v>
      </c>
      <c r="C335" s="1" t="s">
        <v>218</v>
      </c>
      <c r="D335" s="1" t="s">
        <v>106</v>
      </c>
      <c r="E335" s="1" t="s">
        <v>212</v>
      </c>
      <c r="F335" s="2" t="s">
        <v>11</v>
      </c>
      <c r="G335" s="2">
        <v>91</v>
      </c>
      <c r="H335" s="2">
        <v>22</v>
      </c>
      <c r="I335" s="2">
        <v>6</v>
      </c>
      <c r="J335" s="2">
        <v>10</v>
      </c>
      <c r="K335" s="1">
        <v>17</v>
      </c>
      <c r="L335" s="1">
        <v>1</v>
      </c>
      <c r="M335">
        <f t="shared" si="11"/>
        <v>119</v>
      </c>
      <c r="N335">
        <f>Tabla2[[#This Row],[Vendedor tapabocas bien puesto ]]+Tabla2[[#This Row],[Vendedor tapabocas mal puesto ]]+Tabla2[[#This Row],[Vendedor sin tapabocas ]]</f>
        <v>28</v>
      </c>
      <c r="O335" s="15">
        <f>IFERROR(Tabla2[[#This Row],[Tapabocas bien puesto ]]/Tabla2[[#This Row],[Total]],0)</f>
        <v>0.76470588235294112</v>
      </c>
      <c r="P335" s="15">
        <f>IFERROR(Tabla2[[#This Row],[Sin tapabocas]]/Tabla2[[#This Row],[Total]],0)</f>
        <v>5.0420168067226892E-2</v>
      </c>
      <c r="Q335" s="15">
        <f>IFERROR(Tabla2[[#This Row],[Vendedor tapabocas bien puesto ]]/Tabla2[[#This Row],[Total vendedor]],0)</f>
        <v>0.35714285714285715</v>
      </c>
      <c r="R335" s="15">
        <f>IFERROR(Tabla2[[#This Row],[Vendedor sin tapabocas ]]/Tabla2[[#This Row],[Total vendedor]],0)</f>
        <v>3.5714285714285712E-2</v>
      </c>
      <c r="S335" s="31">
        <f>WEEKNUM(Tabla2[[#This Row],[Fecha de recolección2]])</f>
        <v>26</v>
      </c>
    </row>
    <row r="336" spans="1:19" x14ac:dyDescent="0.25">
      <c r="A336" s="11">
        <f t="shared" si="10"/>
        <v>44376</v>
      </c>
      <c r="B336" s="6" t="s">
        <v>232</v>
      </c>
      <c r="C336" s="1" t="s">
        <v>158</v>
      </c>
      <c r="D336" s="1" t="s">
        <v>32</v>
      </c>
      <c r="E336" s="1" t="s">
        <v>233</v>
      </c>
      <c r="F336" s="2" t="s">
        <v>10</v>
      </c>
      <c r="G336" s="2">
        <v>256</v>
      </c>
      <c r="H336" s="2">
        <v>35</v>
      </c>
      <c r="I336" s="2">
        <v>6</v>
      </c>
      <c r="J336" s="2">
        <v>62</v>
      </c>
      <c r="K336" s="1">
        <v>28</v>
      </c>
      <c r="L336" s="1">
        <v>10</v>
      </c>
      <c r="M336">
        <f t="shared" si="11"/>
        <v>297</v>
      </c>
      <c r="N336">
        <f>Tabla2[[#This Row],[Vendedor tapabocas bien puesto ]]+Tabla2[[#This Row],[Vendedor tapabocas mal puesto ]]+Tabla2[[#This Row],[Vendedor sin tapabocas ]]</f>
        <v>100</v>
      </c>
      <c r="O336" s="15">
        <f>IFERROR(Tabla2[[#This Row],[Tapabocas bien puesto ]]/Tabla2[[#This Row],[Total]],0)</f>
        <v>0.86195286195286192</v>
      </c>
      <c r="P336" s="15">
        <f>IFERROR(Tabla2[[#This Row],[Sin tapabocas]]/Tabla2[[#This Row],[Total]],0)</f>
        <v>2.0202020202020204E-2</v>
      </c>
      <c r="Q336" s="15">
        <f>IFERROR(Tabla2[[#This Row],[Vendedor tapabocas bien puesto ]]/Tabla2[[#This Row],[Total vendedor]],0)</f>
        <v>0.62</v>
      </c>
      <c r="R336" s="15">
        <f>IFERROR(Tabla2[[#This Row],[Vendedor sin tapabocas ]]/Tabla2[[#This Row],[Total vendedor]],0)</f>
        <v>0.1</v>
      </c>
      <c r="S336" s="31">
        <f>WEEKNUM(Tabla2[[#This Row],[Fecha de recolección2]])</f>
        <v>27</v>
      </c>
    </row>
    <row r="337" spans="1:19" x14ac:dyDescent="0.25">
      <c r="A337" s="11">
        <f t="shared" si="10"/>
        <v>44376</v>
      </c>
      <c r="B337" s="6" t="s">
        <v>232</v>
      </c>
      <c r="C337" s="1" t="s">
        <v>158</v>
      </c>
      <c r="D337" s="1" t="s">
        <v>32</v>
      </c>
      <c r="E337" s="1" t="s">
        <v>233</v>
      </c>
      <c r="F337" s="2" t="s">
        <v>10</v>
      </c>
      <c r="G337" s="2">
        <v>169</v>
      </c>
      <c r="H337" s="2">
        <v>16</v>
      </c>
      <c r="I337" s="2">
        <v>6</v>
      </c>
      <c r="J337" s="2">
        <v>6</v>
      </c>
      <c r="K337" s="1">
        <v>9</v>
      </c>
      <c r="L337" s="1">
        <v>0</v>
      </c>
      <c r="M337">
        <f t="shared" si="11"/>
        <v>191</v>
      </c>
      <c r="N337">
        <f>Tabla2[[#This Row],[Vendedor tapabocas bien puesto ]]+Tabla2[[#This Row],[Vendedor tapabocas mal puesto ]]+Tabla2[[#This Row],[Vendedor sin tapabocas ]]</f>
        <v>15</v>
      </c>
      <c r="O337" s="15">
        <f>IFERROR(Tabla2[[#This Row],[Tapabocas bien puesto ]]/Tabla2[[#This Row],[Total]],0)</f>
        <v>0.88481675392670156</v>
      </c>
      <c r="P337" s="15">
        <f>IFERROR(Tabla2[[#This Row],[Sin tapabocas]]/Tabla2[[#This Row],[Total]],0)</f>
        <v>3.1413612565445025E-2</v>
      </c>
      <c r="Q337" s="15">
        <f>IFERROR(Tabla2[[#This Row],[Vendedor tapabocas bien puesto ]]/Tabla2[[#This Row],[Total vendedor]],0)</f>
        <v>0.4</v>
      </c>
      <c r="R337" s="15">
        <f>IFERROR(Tabla2[[#This Row],[Vendedor sin tapabocas ]]/Tabla2[[#This Row],[Total vendedor]],0)</f>
        <v>0</v>
      </c>
      <c r="S337" s="31">
        <f>WEEKNUM(Tabla2[[#This Row],[Fecha de recolección2]])</f>
        <v>27</v>
      </c>
    </row>
    <row r="338" spans="1:19" x14ac:dyDescent="0.25">
      <c r="A338" s="11">
        <f t="shared" si="10"/>
        <v>44376</v>
      </c>
      <c r="B338" s="6" t="s">
        <v>232</v>
      </c>
      <c r="C338" s="1" t="s">
        <v>158</v>
      </c>
      <c r="D338" s="1" t="s">
        <v>32</v>
      </c>
      <c r="E338" s="1" t="s">
        <v>233</v>
      </c>
      <c r="F338" s="2" t="s">
        <v>11</v>
      </c>
      <c r="G338" s="2">
        <v>356</v>
      </c>
      <c r="H338" s="2">
        <v>48</v>
      </c>
      <c r="I338" s="2">
        <v>2</v>
      </c>
      <c r="J338" s="2">
        <v>80</v>
      </c>
      <c r="K338" s="1">
        <v>62</v>
      </c>
      <c r="L338" s="1">
        <v>3</v>
      </c>
      <c r="M338">
        <f t="shared" si="11"/>
        <v>406</v>
      </c>
      <c r="N338">
        <f>Tabla2[[#This Row],[Vendedor tapabocas bien puesto ]]+Tabla2[[#This Row],[Vendedor tapabocas mal puesto ]]+Tabla2[[#This Row],[Vendedor sin tapabocas ]]</f>
        <v>145</v>
      </c>
      <c r="O338" s="15">
        <f>IFERROR(Tabla2[[#This Row],[Tapabocas bien puesto ]]/Tabla2[[#This Row],[Total]],0)</f>
        <v>0.87684729064039413</v>
      </c>
      <c r="P338" s="15">
        <f>IFERROR(Tabla2[[#This Row],[Sin tapabocas]]/Tabla2[[#This Row],[Total]],0)</f>
        <v>4.9261083743842365E-3</v>
      </c>
      <c r="Q338" s="15">
        <f>IFERROR(Tabla2[[#This Row],[Vendedor tapabocas bien puesto ]]/Tabla2[[#This Row],[Total vendedor]],0)</f>
        <v>0.55172413793103448</v>
      </c>
      <c r="R338" s="15">
        <f>IFERROR(Tabla2[[#This Row],[Vendedor sin tapabocas ]]/Tabla2[[#This Row],[Total vendedor]],0)</f>
        <v>2.0689655172413793E-2</v>
      </c>
      <c r="S338" s="31">
        <f>WEEKNUM(Tabla2[[#This Row],[Fecha de recolección2]])</f>
        <v>27</v>
      </c>
    </row>
    <row r="339" spans="1:19" x14ac:dyDescent="0.25">
      <c r="A339" s="11">
        <f t="shared" si="10"/>
        <v>44376</v>
      </c>
      <c r="B339" s="6" t="s">
        <v>232</v>
      </c>
      <c r="C339" s="1" t="s">
        <v>131</v>
      </c>
      <c r="D339" s="1" t="s">
        <v>14</v>
      </c>
      <c r="E339" s="1" t="s">
        <v>43</v>
      </c>
      <c r="F339" s="2" t="s">
        <v>10</v>
      </c>
      <c r="G339" s="2">
        <v>150</v>
      </c>
      <c r="H339" s="2">
        <v>65</v>
      </c>
      <c r="I339" s="2">
        <v>16</v>
      </c>
      <c r="J339" s="2">
        <v>13</v>
      </c>
      <c r="K339" s="1">
        <v>17</v>
      </c>
      <c r="L339" s="1">
        <v>2</v>
      </c>
      <c r="M339">
        <f t="shared" si="11"/>
        <v>231</v>
      </c>
      <c r="N339">
        <f>Tabla2[[#This Row],[Vendedor tapabocas bien puesto ]]+Tabla2[[#This Row],[Vendedor tapabocas mal puesto ]]+Tabla2[[#This Row],[Vendedor sin tapabocas ]]</f>
        <v>32</v>
      </c>
      <c r="O339" s="15">
        <f>IFERROR(Tabla2[[#This Row],[Tapabocas bien puesto ]]/Tabla2[[#This Row],[Total]],0)</f>
        <v>0.64935064935064934</v>
      </c>
      <c r="P339" s="15">
        <f>IFERROR(Tabla2[[#This Row],[Sin tapabocas]]/Tabla2[[#This Row],[Total]],0)</f>
        <v>6.9264069264069264E-2</v>
      </c>
      <c r="Q339" s="15">
        <f>IFERROR(Tabla2[[#This Row],[Vendedor tapabocas bien puesto ]]/Tabla2[[#This Row],[Total vendedor]],0)</f>
        <v>0.40625</v>
      </c>
      <c r="R339" s="15">
        <f>IFERROR(Tabla2[[#This Row],[Vendedor sin tapabocas ]]/Tabla2[[#This Row],[Total vendedor]],0)</f>
        <v>6.25E-2</v>
      </c>
      <c r="S339" s="31">
        <f>WEEKNUM(Tabla2[[#This Row],[Fecha de recolección2]])</f>
        <v>27</v>
      </c>
    </row>
    <row r="340" spans="1:19" x14ac:dyDescent="0.25">
      <c r="A340" s="11">
        <f t="shared" si="10"/>
        <v>44376</v>
      </c>
      <c r="B340" s="6" t="s">
        <v>232</v>
      </c>
      <c r="C340" s="1" t="s">
        <v>131</v>
      </c>
      <c r="D340" s="1" t="s">
        <v>14</v>
      </c>
      <c r="E340" s="1" t="s">
        <v>234</v>
      </c>
      <c r="F340" s="2" t="s">
        <v>11</v>
      </c>
      <c r="G340" s="2">
        <v>307</v>
      </c>
      <c r="H340" s="2">
        <v>58</v>
      </c>
      <c r="I340" s="2">
        <v>20</v>
      </c>
      <c r="J340" s="2">
        <v>109</v>
      </c>
      <c r="K340" s="1">
        <v>16</v>
      </c>
      <c r="L340" s="1">
        <v>1</v>
      </c>
      <c r="M340">
        <f t="shared" si="11"/>
        <v>385</v>
      </c>
      <c r="N340">
        <f>Tabla2[[#This Row],[Vendedor tapabocas bien puesto ]]+Tabla2[[#This Row],[Vendedor tapabocas mal puesto ]]+Tabla2[[#This Row],[Vendedor sin tapabocas ]]</f>
        <v>126</v>
      </c>
      <c r="O340" s="15">
        <f>IFERROR(Tabla2[[#This Row],[Tapabocas bien puesto ]]/Tabla2[[#This Row],[Total]],0)</f>
        <v>0.79740259740259745</v>
      </c>
      <c r="P340" s="15">
        <f>IFERROR(Tabla2[[#This Row],[Sin tapabocas]]/Tabla2[[#This Row],[Total]],0)</f>
        <v>5.1948051948051951E-2</v>
      </c>
      <c r="Q340" s="15">
        <f>IFERROR(Tabla2[[#This Row],[Vendedor tapabocas bien puesto ]]/Tabla2[[#This Row],[Total vendedor]],0)</f>
        <v>0.86507936507936511</v>
      </c>
      <c r="R340" s="15">
        <f>IFERROR(Tabla2[[#This Row],[Vendedor sin tapabocas ]]/Tabla2[[#This Row],[Total vendedor]],0)</f>
        <v>7.9365079365079361E-3</v>
      </c>
      <c r="S340" s="31">
        <f>WEEKNUM(Tabla2[[#This Row],[Fecha de recolección2]])</f>
        <v>27</v>
      </c>
    </row>
    <row r="341" spans="1:19" x14ac:dyDescent="0.25">
      <c r="A341" s="11">
        <f t="shared" si="10"/>
        <v>44376</v>
      </c>
      <c r="B341" s="6" t="s">
        <v>232</v>
      </c>
      <c r="C341" s="1" t="s">
        <v>131</v>
      </c>
      <c r="D341" s="1" t="s">
        <v>14</v>
      </c>
      <c r="E341" s="1" t="s">
        <v>171</v>
      </c>
      <c r="F341" s="2" t="s">
        <v>10</v>
      </c>
      <c r="G341" s="2">
        <v>45</v>
      </c>
      <c r="H341" s="2">
        <v>48</v>
      </c>
      <c r="I341" s="2">
        <v>5</v>
      </c>
      <c r="J341" s="2">
        <v>32</v>
      </c>
      <c r="K341" s="1">
        <v>41</v>
      </c>
      <c r="L341" s="1">
        <v>5</v>
      </c>
      <c r="M341">
        <f t="shared" si="11"/>
        <v>98</v>
      </c>
      <c r="N341">
        <f>Tabla2[[#This Row],[Vendedor tapabocas bien puesto ]]+Tabla2[[#This Row],[Vendedor tapabocas mal puesto ]]+Tabla2[[#This Row],[Vendedor sin tapabocas ]]</f>
        <v>78</v>
      </c>
      <c r="O341" s="15">
        <f>IFERROR(Tabla2[[#This Row],[Tapabocas bien puesto ]]/Tabla2[[#This Row],[Total]],0)</f>
        <v>0.45918367346938777</v>
      </c>
      <c r="P341" s="15">
        <f>IFERROR(Tabla2[[#This Row],[Sin tapabocas]]/Tabla2[[#This Row],[Total]],0)</f>
        <v>5.1020408163265307E-2</v>
      </c>
      <c r="Q341" s="15">
        <f>IFERROR(Tabla2[[#This Row],[Vendedor tapabocas bien puesto ]]/Tabla2[[#This Row],[Total vendedor]],0)</f>
        <v>0.41025641025641024</v>
      </c>
      <c r="R341" s="15">
        <f>IFERROR(Tabla2[[#This Row],[Vendedor sin tapabocas ]]/Tabla2[[#This Row],[Total vendedor]],0)</f>
        <v>6.4102564102564097E-2</v>
      </c>
      <c r="S341" s="31">
        <f>WEEKNUM(Tabla2[[#This Row],[Fecha de recolección2]])</f>
        <v>27</v>
      </c>
    </row>
    <row r="342" spans="1:19" x14ac:dyDescent="0.25">
      <c r="A342" s="11">
        <f t="shared" si="10"/>
        <v>44377</v>
      </c>
      <c r="B342" s="6" t="s">
        <v>229</v>
      </c>
      <c r="C342" s="1" t="s">
        <v>131</v>
      </c>
      <c r="D342" s="1" t="s">
        <v>40</v>
      </c>
      <c r="E342" s="1" t="s">
        <v>41</v>
      </c>
      <c r="F342" s="2" t="s">
        <v>11</v>
      </c>
      <c r="G342" s="2">
        <v>130</v>
      </c>
      <c r="H342" s="2">
        <v>56</v>
      </c>
      <c r="I342" s="2">
        <v>10</v>
      </c>
      <c r="J342" s="2">
        <v>0</v>
      </c>
      <c r="K342" s="1">
        <v>0</v>
      </c>
      <c r="L342" s="1">
        <v>0</v>
      </c>
      <c r="M342">
        <f t="shared" si="11"/>
        <v>196</v>
      </c>
      <c r="N342">
        <f>Tabla2[[#This Row],[Vendedor tapabocas bien puesto ]]+Tabla2[[#This Row],[Vendedor tapabocas mal puesto ]]+Tabla2[[#This Row],[Vendedor sin tapabocas ]]</f>
        <v>0</v>
      </c>
      <c r="O342" s="15">
        <f>IFERROR(Tabla2[[#This Row],[Tapabocas bien puesto ]]/Tabla2[[#This Row],[Total]],0)</f>
        <v>0.66326530612244894</v>
      </c>
      <c r="P342" s="15">
        <f>IFERROR(Tabla2[[#This Row],[Sin tapabocas]]/Tabla2[[#This Row],[Total]],0)</f>
        <v>5.1020408163265307E-2</v>
      </c>
      <c r="Q342" s="15">
        <f>IFERROR(Tabla2[[#This Row],[Vendedor tapabocas bien puesto ]]/Tabla2[[#This Row],[Total vendedor]],0)</f>
        <v>0</v>
      </c>
      <c r="R342" s="15">
        <f>IFERROR(Tabla2[[#This Row],[Vendedor sin tapabocas ]]/Tabla2[[#This Row],[Total vendedor]],0)</f>
        <v>0</v>
      </c>
      <c r="S342" s="31">
        <f>WEEKNUM(Tabla2[[#This Row],[Fecha de recolección2]])</f>
        <v>27</v>
      </c>
    </row>
    <row r="343" spans="1:19" x14ac:dyDescent="0.25">
      <c r="A343" s="11">
        <f t="shared" si="10"/>
        <v>44377</v>
      </c>
      <c r="B343" s="6" t="s">
        <v>229</v>
      </c>
      <c r="C343" s="1" t="s">
        <v>131</v>
      </c>
      <c r="D343" s="1" t="s">
        <v>40</v>
      </c>
      <c r="E343" s="1" t="s">
        <v>41</v>
      </c>
      <c r="F343" s="2" t="s">
        <v>10</v>
      </c>
      <c r="G343" s="2">
        <v>121</v>
      </c>
      <c r="H343" s="2">
        <v>40</v>
      </c>
      <c r="I343" s="2">
        <v>1</v>
      </c>
      <c r="J343" s="2">
        <v>5</v>
      </c>
      <c r="K343" s="1">
        <v>13</v>
      </c>
      <c r="L343" s="1">
        <v>1</v>
      </c>
      <c r="M343">
        <f t="shared" si="11"/>
        <v>162</v>
      </c>
      <c r="N343">
        <f>Tabla2[[#This Row],[Vendedor tapabocas bien puesto ]]+Tabla2[[#This Row],[Vendedor tapabocas mal puesto ]]+Tabla2[[#This Row],[Vendedor sin tapabocas ]]</f>
        <v>19</v>
      </c>
      <c r="O343" s="15">
        <f>IFERROR(Tabla2[[#This Row],[Tapabocas bien puesto ]]/Tabla2[[#This Row],[Total]],0)</f>
        <v>0.74691358024691357</v>
      </c>
      <c r="P343" s="15">
        <f>IFERROR(Tabla2[[#This Row],[Sin tapabocas]]/Tabla2[[#This Row],[Total]],0)</f>
        <v>6.1728395061728392E-3</v>
      </c>
      <c r="Q343" s="15">
        <f>IFERROR(Tabla2[[#This Row],[Vendedor tapabocas bien puesto ]]/Tabla2[[#This Row],[Total vendedor]],0)</f>
        <v>0.26315789473684209</v>
      </c>
      <c r="R343" s="15">
        <f>IFERROR(Tabla2[[#This Row],[Vendedor sin tapabocas ]]/Tabla2[[#This Row],[Total vendedor]],0)</f>
        <v>5.2631578947368418E-2</v>
      </c>
      <c r="S343" s="31">
        <f>WEEKNUM(Tabla2[[#This Row],[Fecha de recolección2]])</f>
        <v>27</v>
      </c>
    </row>
    <row r="344" spans="1:19" x14ac:dyDescent="0.25">
      <c r="A344" s="11">
        <f t="shared" si="10"/>
        <v>44377</v>
      </c>
      <c r="B344" s="6" t="s">
        <v>229</v>
      </c>
      <c r="C344" s="1" t="s">
        <v>131</v>
      </c>
      <c r="D344" s="1" t="s">
        <v>40</v>
      </c>
      <c r="E344" s="1" t="s">
        <v>41</v>
      </c>
      <c r="F344" s="2" t="s">
        <v>9</v>
      </c>
      <c r="G344" s="2">
        <v>59</v>
      </c>
      <c r="H344" s="2">
        <v>39</v>
      </c>
      <c r="I344" s="2">
        <v>5</v>
      </c>
      <c r="J344" s="2">
        <v>24</v>
      </c>
      <c r="K344" s="1">
        <v>48</v>
      </c>
      <c r="L344" s="1">
        <v>4</v>
      </c>
      <c r="M344">
        <f t="shared" si="11"/>
        <v>103</v>
      </c>
      <c r="N344">
        <f>Tabla2[[#This Row],[Vendedor tapabocas bien puesto ]]+Tabla2[[#This Row],[Vendedor tapabocas mal puesto ]]+Tabla2[[#This Row],[Vendedor sin tapabocas ]]</f>
        <v>76</v>
      </c>
      <c r="O344" s="15">
        <f>IFERROR(Tabla2[[#This Row],[Tapabocas bien puesto ]]/Tabla2[[#This Row],[Total]],0)</f>
        <v>0.57281553398058249</v>
      </c>
      <c r="P344" s="15">
        <f>IFERROR(Tabla2[[#This Row],[Sin tapabocas]]/Tabla2[[#This Row],[Total]],0)</f>
        <v>4.8543689320388349E-2</v>
      </c>
      <c r="Q344" s="15">
        <f>IFERROR(Tabla2[[#This Row],[Vendedor tapabocas bien puesto ]]/Tabla2[[#This Row],[Total vendedor]],0)</f>
        <v>0.31578947368421051</v>
      </c>
      <c r="R344" s="15">
        <f>IFERROR(Tabla2[[#This Row],[Vendedor sin tapabocas ]]/Tabla2[[#This Row],[Total vendedor]],0)</f>
        <v>5.2631578947368418E-2</v>
      </c>
      <c r="S344" s="31">
        <f>WEEKNUM(Tabla2[[#This Row],[Fecha de recolección2]])</f>
        <v>27</v>
      </c>
    </row>
    <row r="345" spans="1:19" x14ac:dyDescent="0.25">
      <c r="A345" s="11">
        <f t="shared" si="10"/>
        <v>44377</v>
      </c>
      <c r="B345" s="6" t="s">
        <v>229</v>
      </c>
      <c r="C345" s="1" t="s">
        <v>158</v>
      </c>
      <c r="D345" s="1" t="s">
        <v>30</v>
      </c>
      <c r="E345" s="1" t="s">
        <v>230</v>
      </c>
      <c r="F345" s="2" t="s">
        <v>9</v>
      </c>
      <c r="G345" s="2">
        <v>145</v>
      </c>
      <c r="H345" s="2">
        <v>24</v>
      </c>
      <c r="I345" s="2">
        <v>8</v>
      </c>
      <c r="J345" s="2">
        <v>25</v>
      </c>
      <c r="K345" s="1">
        <v>21</v>
      </c>
      <c r="L345" s="1">
        <v>2</v>
      </c>
      <c r="M345">
        <f t="shared" si="11"/>
        <v>177</v>
      </c>
      <c r="N345">
        <f>Tabla2[[#This Row],[Vendedor tapabocas bien puesto ]]+Tabla2[[#This Row],[Vendedor tapabocas mal puesto ]]+Tabla2[[#This Row],[Vendedor sin tapabocas ]]</f>
        <v>48</v>
      </c>
      <c r="O345" s="15">
        <f>IFERROR(Tabla2[[#This Row],[Tapabocas bien puesto ]]/Tabla2[[#This Row],[Total]],0)</f>
        <v>0.8192090395480226</v>
      </c>
      <c r="P345" s="15">
        <f>IFERROR(Tabla2[[#This Row],[Sin tapabocas]]/Tabla2[[#This Row],[Total]],0)</f>
        <v>4.519774011299435E-2</v>
      </c>
      <c r="Q345" s="15">
        <f>IFERROR(Tabla2[[#This Row],[Vendedor tapabocas bien puesto ]]/Tabla2[[#This Row],[Total vendedor]],0)</f>
        <v>0.52083333333333337</v>
      </c>
      <c r="R345" s="15">
        <f>IFERROR(Tabla2[[#This Row],[Vendedor sin tapabocas ]]/Tabla2[[#This Row],[Total vendedor]],0)</f>
        <v>4.1666666666666664E-2</v>
      </c>
      <c r="S345" s="31">
        <f>WEEKNUM(Tabla2[[#This Row],[Fecha de recolección2]])</f>
        <v>27</v>
      </c>
    </row>
    <row r="346" spans="1:19" x14ac:dyDescent="0.25">
      <c r="A346" s="11">
        <f t="shared" si="10"/>
        <v>44377</v>
      </c>
      <c r="B346" s="6" t="s">
        <v>229</v>
      </c>
      <c r="C346" s="1" t="s">
        <v>158</v>
      </c>
      <c r="D346" s="1" t="s">
        <v>30</v>
      </c>
      <c r="E346" s="1" t="s">
        <v>230</v>
      </c>
      <c r="F346" s="2" t="s">
        <v>10</v>
      </c>
      <c r="G346" s="2">
        <v>151</v>
      </c>
      <c r="H346" s="2">
        <v>21</v>
      </c>
      <c r="I346" s="2">
        <v>1</v>
      </c>
      <c r="J346" s="2">
        <v>8</v>
      </c>
      <c r="K346" s="1">
        <v>12</v>
      </c>
      <c r="L346" s="1">
        <v>1</v>
      </c>
      <c r="M346">
        <f t="shared" si="11"/>
        <v>173</v>
      </c>
      <c r="N346">
        <f>Tabla2[[#This Row],[Vendedor tapabocas bien puesto ]]+Tabla2[[#This Row],[Vendedor tapabocas mal puesto ]]+Tabla2[[#This Row],[Vendedor sin tapabocas ]]</f>
        <v>21</v>
      </c>
      <c r="O346" s="15">
        <f>IFERROR(Tabla2[[#This Row],[Tapabocas bien puesto ]]/Tabla2[[#This Row],[Total]],0)</f>
        <v>0.87283236994219648</v>
      </c>
      <c r="P346" s="15">
        <f>IFERROR(Tabla2[[#This Row],[Sin tapabocas]]/Tabla2[[#This Row],[Total]],0)</f>
        <v>5.7803468208092483E-3</v>
      </c>
      <c r="Q346" s="15">
        <f>IFERROR(Tabla2[[#This Row],[Vendedor tapabocas bien puesto ]]/Tabla2[[#This Row],[Total vendedor]],0)</f>
        <v>0.38095238095238093</v>
      </c>
      <c r="R346" s="15">
        <f>IFERROR(Tabla2[[#This Row],[Vendedor sin tapabocas ]]/Tabla2[[#This Row],[Total vendedor]],0)</f>
        <v>4.7619047619047616E-2</v>
      </c>
      <c r="S346" s="31">
        <f>WEEKNUM(Tabla2[[#This Row],[Fecha de recolección2]])</f>
        <v>27</v>
      </c>
    </row>
    <row r="347" spans="1:19" x14ac:dyDescent="0.25">
      <c r="A347" s="11">
        <f t="shared" si="10"/>
        <v>44377</v>
      </c>
      <c r="B347" s="6" t="s">
        <v>229</v>
      </c>
      <c r="C347" s="1" t="s">
        <v>158</v>
      </c>
      <c r="D347" s="1" t="s">
        <v>30</v>
      </c>
      <c r="E347" s="1" t="s">
        <v>231</v>
      </c>
      <c r="F347" s="2" t="s">
        <v>10</v>
      </c>
      <c r="G347" s="2">
        <v>208</v>
      </c>
      <c r="H347" s="2">
        <v>39</v>
      </c>
      <c r="I347" s="2">
        <v>8</v>
      </c>
      <c r="J347" s="2">
        <v>24</v>
      </c>
      <c r="K347" s="1">
        <v>24</v>
      </c>
      <c r="L347" s="1">
        <v>1</v>
      </c>
      <c r="M347">
        <f t="shared" si="11"/>
        <v>255</v>
      </c>
      <c r="N347">
        <f>Tabla2[[#This Row],[Vendedor tapabocas bien puesto ]]+Tabla2[[#This Row],[Vendedor tapabocas mal puesto ]]+Tabla2[[#This Row],[Vendedor sin tapabocas ]]</f>
        <v>49</v>
      </c>
      <c r="O347" s="15">
        <f>IFERROR(Tabla2[[#This Row],[Tapabocas bien puesto ]]/Tabla2[[#This Row],[Total]],0)</f>
        <v>0.81568627450980391</v>
      </c>
      <c r="P347" s="15">
        <f>IFERROR(Tabla2[[#This Row],[Sin tapabocas]]/Tabla2[[#This Row],[Total]],0)</f>
        <v>3.1372549019607843E-2</v>
      </c>
      <c r="Q347" s="15">
        <f>IFERROR(Tabla2[[#This Row],[Vendedor tapabocas bien puesto ]]/Tabla2[[#This Row],[Total vendedor]],0)</f>
        <v>0.48979591836734693</v>
      </c>
      <c r="R347" s="15">
        <f>IFERROR(Tabla2[[#This Row],[Vendedor sin tapabocas ]]/Tabla2[[#This Row],[Total vendedor]],0)</f>
        <v>2.0408163265306121E-2</v>
      </c>
      <c r="S347" s="31">
        <f>WEEKNUM(Tabla2[[#This Row],[Fecha de recolección2]])</f>
        <v>27</v>
      </c>
    </row>
    <row r="348" spans="1:19" x14ac:dyDescent="0.25">
      <c r="A348" s="11">
        <f t="shared" si="10"/>
        <v>44378</v>
      </c>
      <c r="B348" s="6" t="s">
        <v>235</v>
      </c>
      <c r="C348" s="1" t="s">
        <v>19</v>
      </c>
      <c r="D348" s="1" t="s">
        <v>20</v>
      </c>
      <c r="E348" s="1" t="s">
        <v>236</v>
      </c>
      <c r="F348" s="2" t="s">
        <v>10</v>
      </c>
      <c r="G348" s="2">
        <v>170</v>
      </c>
      <c r="H348" s="2">
        <v>41</v>
      </c>
      <c r="I348" s="2">
        <v>5</v>
      </c>
      <c r="J348" s="2">
        <v>25</v>
      </c>
      <c r="K348" s="1">
        <v>18</v>
      </c>
      <c r="L348" s="1">
        <v>0</v>
      </c>
      <c r="M348">
        <f t="shared" si="11"/>
        <v>216</v>
      </c>
      <c r="N348">
        <f>Tabla2[[#This Row],[Vendedor tapabocas bien puesto ]]+Tabla2[[#This Row],[Vendedor tapabocas mal puesto ]]+Tabla2[[#This Row],[Vendedor sin tapabocas ]]</f>
        <v>43</v>
      </c>
      <c r="O348" s="15">
        <f>IFERROR(Tabla2[[#This Row],[Tapabocas bien puesto ]]/Tabla2[[#This Row],[Total]],0)</f>
        <v>0.78703703703703709</v>
      </c>
      <c r="P348" s="15">
        <f>IFERROR(Tabla2[[#This Row],[Sin tapabocas]]/Tabla2[[#This Row],[Total]],0)</f>
        <v>2.3148148148148147E-2</v>
      </c>
      <c r="Q348" s="15">
        <f>IFERROR(Tabla2[[#This Row],[Vendedor tapabocas bien puesto ]]/Tabla2[[#This Row],[Total vendedor]],0)</f>
        <v>0.58139534883720934</v>
      </c>
      <c r="R348" s="15">
        <f>IFERROR(Tabla2[[#This Row],[Vendedor sin tapabocas ]]/Tabla2[[#This Row],[Total vendedor]],0)</f>
        <v>0</v>
      </c>
      <c r="S348" s="31">
        <f>WEEKNUM(Tabla2[[#This Row],[Fecha de recolección2]])</f>
        <v>27</v>
      </c>
    </row>
    <row r="349" spans="1:19" x14ac:dyDescent="0.25">
      <c r="A349" s="11">
        <f t="shared" si="10"/>
        <v>44378</v>
      </c>
      <c r="B349" s="6" t="s">
        <v>235</v>
      </c>
      <c r="C349" s="1" t="s">
        <v>19</v>
      </c>
      <c r="D349" s="1" t="s">
        <v>20</v>
      </c>
      <c r="E349" s="1" t="s">
        <v>236</v>
      </c>
      <c r="F349" s="2" t="s">
        <v>11</v>
      </c>
      <c r="G349" s="2">
        <v>187</v>
      </c>
      <c r="H349" s="2">
        <v>32</v>
      </c>
      <c r="I349" s="2">
        <v>3</v>
      </c>
      <c r="J349" s="2">
        <v>10</v>
      </c>
      <c r="K349" s="1">
        <v>3</v>
      </c>
      <c r="L349" s="1">
        <v>0</v>
      </c>
      <c r="M349">
        <f t="shared" si="11"/>
        <v>222</v>
      </c>
      <c r="N349">
        <f>Tabla2[[#This Row],[Vendedor tapabocas bien puesto ]]+Tabla2[[#This Row],[Vendedor tapabocas mal puesto ]]+Tabla2[[#This Row],[Vendedor sin tapabocas ]]</f>
        <v>13</v>
      </c>
      <c r="O349" s="15">
        <f>IFERROR(Tabla2[[#This Row],[Tapabocas bien puesto ]]/Tabla2[[#This Row],[Total]],0)</f>
        <v>0.84234234234234229</v>
      </c>
      <c r="P349" s="15">
        <f>IFERROR(Tabla2[[#This Row],[Sin tapabocas]]/Tabla2[[#This Row],[Total]],0)</f>
        <v>1.3513513513513514E-2</v>
      </c>
      <c r="Q349" s="15">
        <f>IFERROR(Tabla2[[#This Row],[Vendedor tapabocas bien puesto ]]/Tabla2[[#This Row],[Total vendedor]],0)</f>
        <v>0.76923076923076927</v>
      </c>
      <c r="R349" s="15">
        <f>IFERROR(Tabla2[[#This Row],[Vendedor sin tapabocas ]]/Tabla2[[#This Row],[Total vendedor]],0)</f>
        <v>0</v>
      </c>
      <c r="S349" s="31">
        <f>WEEKNUM(Tabla2[[#This Row],[Fecha de recolección2]])</f>
        <v>27</v>
      </c>
    </row>
    <row r="350" spans="1:19" x14ac:dyDescent="0.25">
      <c r="A350" s="11">
        <f t="shared" si="10"/>
        <v>44378</v>
      </c>
      <c r="B350" s="6" t="s">
        <v>235</v>
      </c>
      <c r="C350" s="1" t="s">
        <v>237</v>
      </c>
      <c r="D350" s="1" t="s">
        <v>20</v>
      </c>
      <c r="E350" s="1" t="s">
        <v>238</v>
      </c>
      <c r="F350" s="2" t="s">
        <v>10</v>
      </c>
      <c r="G350" s="2">
        <v>111</v>
      </c>
      <c r="H350" s="2">
        <v>28</v>
      </c>
      <c r="I350" s="2">
        <v>10</v>
      </c>
      <c r="J350" s="2">
        <v>1</v>
      </c>
      <c r="K350" s="1">
        <v>0</v>
      </c>
      <c r="L350" s="1">
        <v>0</v>
      </c>
      <c r="M350">
        <f t="shared" si="11"/>
        <v>149</v>
      </c>
      <c r="N350">
        <f>Tabla2[[#This Row],[Vendedor tapabocas bien puesto ]]+Tabla2[[#This Row],[Vendedor tapabocas mal puesto ]]+Tabla2[[#This Row],[Vendedor sin tapabocas ]]</f>
        <v>1</v>
      </c>
      <c r="O350" s="15">
        <f>IFERROR(Tabla2[[#This Row],[Tapabocas bien puesto ]]/Tabla2[[#This Row],[Total]],0)</f>
        <v>0.74496644295302017</v>
      </c>
      <c r="P350" s="15">
        <f>IFERROR(Tabla2[[#This Row],[Sin tapabocas]]/Tabla2[[#This Row],[Total]],0)</f>
        <v>6.7114093959731544E-2</v>
      </c>
      <c r="Q350" s="15">
        <f>IFERROR(Tabla2[[#This Row],[Vendedor tapabocas bien puesto ]]/Tabla2[[#This Row],[Total vendedor]],0)</f>
        <v>1</v>
      </c>
      <c r="R350" s="15">
        <f>IFERROR(Tabla2[[#This Row],[Vendedor sin tapabocas ]]/Tabla2[[#This Row],[Total vendedor]],0)</f>
        <v>0</v>
      </c>
      <c r="S350" s="31">
        <f>WEEKNUM(Tabla2[[#This Row],[Fecha de recolección2]])</f>
        <v>27</v>
      </c>
    </row>
    <row r="351" spans="1:19" x14ac:dyDescent="0.25">
      <c r="A351" s="11">
        <f t="shared" si="10"/>
        <v>44378</v>
      </c>
      <c r="B351" s="6" t="s">
        <v>235</v>
      </c>
      <c r="C351" s="1" t="s">
        <v>131</v>
      </c>
      <c r="D351" s="1" t="s">
        <v>57</v>
      </c>
      <c r="E351" s="1" t="s">
        <v>92</v>
      </c>
      <c r="F351" s="2" t="s">
        <v>25</v>
      </c>
      <c r="G351" s="2">
        <v>29</v>
      </c>
      <c r="H351" s="2">
        <v>13</v>
      </c>
      <c r="I351" s="2">
        <v>2</v>
      </c>
      <c r="J351" s="2">
        <v>1</v>
      </c>
      <c r="K351" s="1">
        <v>2</v>
      </c>
      <c r="L351" s="1">
        <v>0</v>
      </c>
      <c r="M351">
        <f t="shared" si="11"/>
        <v>44</v>
      </c>
      <c r="N351">
        <f>Tabla2[[#This Row],[Vendedor tapabocas bien puesto ]]+Tabla2[[#This Row],[Vendedor tapabocas mal puesto ]]+Tabla2[[#This Row],[Vendedor sin tapabocas ]]</f>
        <v>3</v>
      </c>
      <c r="O351" s="15">
        <f>IFERROR(Tabla2[[#This Row],[Tapabocas bien puesto ]]/Tabla2[[#This Row],[Total]],0)</f>
        <v>0.65909090909090906</v>
      </c>
      <c r="P351" s="15">
        <f>IFERROR(Tabla2[[#This Row],[Sin tapabocas]]/Tabla2[[#This Row],[Total]],0)</f>
        <v>4.5454545454545456E-2</v>
      </c>
      <c r="Q351" s="15">
        <f>IFERROR(Tabla2[[#This Row],[Vendedor tapabocas bien puesto ]]/Tabla2[[#This Row],[Total vendedor]],0)</f>
        <v>0.33333333333333331</v>
      </c>
      <c r="R351" s="15">
        <f>IFERROR(Tabla2[[#This Row],[Vendedor sin tapabocas ]]/Tabla2[[#This Row],[Total vendedor]],0)</f>
        <v>0</v>
      </c>
      <c r="S351" s="31">
        <f>WEEKNUM(Tabla2[[#This Row],[Fecha de recolección2]])</f>
        <v>27</v>
      </c>
    </row>
    <row r="352" spans="1:19" x14ac:dyDescent="0.25">
      <c r="A352" s="11">
        <f t="shared" si="10"/>
        <v>44378</v>
      </c>
      <c r="B352" s="6" t="s">
        <v>235</v>
      </c>
      <c r="C352" s="1" t="s">
        <v>131</v>
      </c>
      <c r="D352" s="1" t="s">
        <v>57</v>
      </c>
      <c r="E352" s="1" t="s">
        <v>92</v>
      </c>
      <c r="F352" s="2" t="s">
        <v>25</v>
      </c>
      <c r="G352" s="2">
        <v>107</v>
      </c>
      <c r="H352" s="2">
        <v>27</v>
      </c>
      <c r="I352" s="2">
        <v>9</v>
      </c>
      <c r="J352" s="2">
        <v>11</v>
      </c>
      <c r="K352" s="1">
        <v>7</v>
      </c>
      <c r="L352" s="1">
        <v>0</v>
      </c>
      <c r="M352">
        <f t="shared" si="11"/>
        <v>143</v>
      </c>
      <c r="N352">
        <f>Tabla2[[#This Row],[Vendedor tapabocas bien puesto ]]+Tabla2[[#This Row],[Vendedor tapabocas mal puesto ]]+Tabla2[[#This Row],[Vendedor sin tapabocas ]]</f>
        <v>18</v>
      </c>
      <c r="O352" s="15">
        <f>IFERROR(Tabla2[[#This Row],[Tapabocas bien puesto ]]/Tabla2[[#This Row],[Total]],0)</f>
        <v>0.74825174825174823</v>
      </c>
      <c r="P352" s="15">
        <f>IFERROR(Tabla2[[#This Row],[Sin tapabocas]]/Tabla2[[#This Row],[Total]],0)</f>
        <v>6.2937062937062943E-2</v>
      </c>
      <c r="Q352" s="15">
        <f>IFERROR(Tabla2[[#This Row],[Vendedor tapabocas bien puesto ]]/Tabla2[[#This Row],[Total vendedor]],0)</f>
        <v>0.61111111111111116</v>
      </c>
      <c r="R352" s="15">
        <f>IFERROR(Tabla2[[#This Row],[Vendedor sin tapabocas ]]/Tabla2[[#This Row],[Total vendedor]],0)</f>
        <v>0</v>
      </c>
      <c r="S352" s="31">
        <f>WEEKNUM(Tabla2[[#This Row],[Fecha de recolección2]])</f>
        <v>27</v>
      </c>
    </row>
    <row r="353" spans="1:19" x14ac:dyDescent="0.25">
      <c r="A353" s="11">
        <f t="shared" si="10"/>
        <v>44378</v>
      </c>
      <c r="B353" s="6" t="s">
        <v>235</v>
      </c>
      <c r="C353" s="1" t="s">
        <v>131</v>
      </c>
      <c r="D353" s="1" t="s">
        <v>57</v>
      </c>
      <c r="E353" s="1" t="s">
        <v>239</v>
      </c>
      <c r="F353" s="2" t="s">
        <v>11</v>
      </c>
      <c r="G353" s="2">
        <v>270</v>
      </c>
      <c r="H353" s="2">
        <v>30</v>
      </c>
      <c r="I353" s="2">
        <v>7</v>
      </c>
      <c r="J353" s="2">
        <v>35</v>
      </c>
      <c r="K353" s="1">
        <v>38</v>
      </c>
      <c r="L353" s="1">
        <v>0</v>
      </c>
      <c r="M353">
        <f t="shared" si="11"/>
        <v>307</v>
      </c>
      <c r="N353">
        <f>Tabla2[[#This Row],[Vendedor tapabocas bien puesto ]]+Tabla2[[#This Row],[Vendedor tapabocas mal puesto ]]+Tabla2[[#This Row],[Vendedor sin tapabocas ]]</f>
        <v>73</v>
      </c>
      <c r="O353" s="15">
        <f>IFERROR(Tabla2[[#This Row],[Tapabocas bien puesto ]]/Tabla2[[#This Row],[Total]],0)</f>
        <v>0.87947882736156346</v>
      </c>
      <c r="P353" s="15">
        <f>IFERROR(Tabla2[[#This Row],[Sin tapabocas]]/Tabla2[[#This Row],[Total]],0)</f>
        <v>2.2801302931596091E-2</v>
      </c>
      <c r="Q353" s="15">
        <f>IFERROR(Tabla2[[#This Row],[Vendedor tapabocas bien puesto ]]/Tabla2[[#This Row],[Total vendedor]],0)</f>
        <v>0.47945205479452052</v>
      </c>
      <c r="R353" s="15">
        <f>IFERROR(Tabla2[[#This Row],[Vendedor sin tapabocas ]]/Tabla2[[#This Row],[Total vendedor]],0)</f>
        <v>0</v>
      </c>
      <c r="S353" s="31">
        <f>WEEKNUM(Tabla2[[#This Row],[Fecha de recolección2]])</f>
        <v>27</v>
      </c>
    </row>
    <row r="354" spans="1:19" x14ac:dyDescent="0.25">
      <c r="A354" s="11">
        <f t="shared" si="10"/>
        <v>44379</v>
      </c>
      <c r="B354" s="6" t="s">
        <v>240</v>
      </c>
      <c r="C354" s="1" t="s">
        <v>19</v>
      </c>
      <c r="D354" s="1" t="s">
        <v>36</v>
      </c>
      <c r="E354" s="1" t="s">
        <v>241</v>
      </c>
      <c r="F354" s="2" t="s">
        <v>10</v>
      </c>
      <c r="G354" s="2">
        <v>94</v>
      </c>
      <c r="H354" s="2">
        <v>27</v>
      </c>
      <c r="I354" s="2">
        <v>7</v>
      </c>
      <c r="J354" s="2">
        <v>14</v>
      </c>
      <c r="K354" s="1">
        <v>4</v>
      </c>
      <c r="L354" s="1">
        <v>0</v>
      </c>
      <c r="M354">
        <f t="shared" si="11"/>
        <v>128</v>
      </c>
      <c r="N354">
        <f>Tabla2[[#This Row],[Vendedor tapabocas bien puesto ]]+Tabla2[[#This Row],[Vendedor tapabocas mal puesto ]]+Tabla2[[#This Row],[Vendedor sin tapabocas ]]</f>
        <v>18</v>
      </c>
      <c r="O354" s="15">
        <f>IFERROR(Tabla2[[#This Row],[Tapabocas bien puesto ]]/Tabla2[[#This Row],[Total]],0)</f>
        <v>0.734375</v>
      </c>
      <c r="P354" s="15">
        <f>IFERROR(Tabla2[[#This Row],[Sin tapabocas]]/Tabla2[[#This Row],[Total]],0)</f>
        <v>5.46875E-2</v>
      </c>
      <c r="Q354" s="15">
        <f>IFERROR(Tabla2[[#This Row],[Vendedor tapabocas bien puesto ]]/Tabla2[[#This Row],[Total vendedor]],0)</f>
        <v>0.77777777777777779</v>
      </c>
      <c r="R354" s="15">
        <f>IFERROR(Tabla2[[#This Row],[Vendedor sin tapabocas ]]/Tabla2[[#This Row],[Total vendedor]],0)</f>
        <v>0</v>
      </c>
      <c r="S354" s="31">
        <f>WEEKNUM(Tabla2[[#This Row],[Fecha de recolección2]])</f>
        <v>27</v>
      </c>
    </row>
    <row r="355" spans="1:19" x14ac:dyDescent="0.25">
      <c r="A355" s="11">
        <f t="shared" si="10"/>
        <v>44379</v>
      </c>
      <c r="B355" s="6" t="s">
        <v>240</v>
      </c>
      <c r="C355" s="1" t="s">
        <v>19</v>
      </c>
      <c r="D355" s="1" t="s">
        <v>36</v>
      </c>
      <c r="E355" s="1" t="s">
        <v>241</v>
      </c>
      <c r="F355" s="2" t="s">
        <v>10</v>
      </c>
      <c r="G355" s="2">
        <v>183</v>
      </c>
      <c r="H355" s="2">
        <v>57</v>
      </c>
      <c r="I355" s="2">
        <v>13</v>
      </c>
      <c r="J355" s="2">
        <v>31</v>
      </c>
      <c r="K355" s="1">
        <v>21</v>
      </c>
      <c r="L355" s="1">
        <v>1</v>
      </c>
      <c r="M355">
        <f t="shared" si="11"/>
        <v>253</v>
      </c>
      <c r="N355">
        <f>Tabla2[[#This Row],[Vendedor tapabocas bien puesto ]]+Tabla2[[#This Row],[Vendedor tapabocas mal puesto ]]+Tabla2[[#This Row],[Vendedor sin tapabocas ]]</f>
        <v>53</v>
      </c>
      <c r="O355" s="15">
        <f>IFERROR(Tabla2[[#This Row],[Tapabocas bien puesto ]]/Tabla2[[#This Row],[Total]],0)</f>
        <v>0.72332015810276684</v>
      </c>
      <c r="P355" s="15">
        <f>IFERROR(Tabla2[[#This Row],[Sin tapabocas]]/Tabla2[[#This Row],[Total]],0)</f>
        <v>5.1383399209486168E-2</v>
      </c>
      <c r="Q355" s="15">
        <f>IFERROR(Tabla2[[#This Row],[Vendedor tapabocas bien puesto ]]/Tabla2[[#This Row],[Total vendedor]],0)</f>
        <v>0.58490566037735847</v>
      </c>
      <c r="R355" s="15">
        <f>IFERROR(Tabla2[[#This Row],[Vendedor sin tapabocas ]]/Tabla2[[#This Row],[Total vendedor]],0)</f>
        <v>1.8867924528301886E-2</v>
      </c>
      <c r="S355" s="31">
        <f>WEEKNUM(Tabla2[[#This Row],[Fecha de recolección2]])</f>
        <v>27</v>
      </c>
    </row>
    <row r="356" spans="1:19" x14ac:dyDescent="0.25">
      <c r="A356" s="11">
        <f t="shared" si="10"/>
        <v>44379</v>
      </c>
      <c r="B356" s="6" t="s">
        <v>240</v>
      </c>
      <c r="C356" s="1" t="s">
        <v>19</v>
      </c>
      <c r="D356" s="1" t="s">
        <v>36</v>
      </c>
      <c r="E356" s="1" t="s">
        <v>242</v>
      </c>
      <c r="F356" s="2" t="s">
        <v>10</v>
      </c>
      <c r="G356" s="2">
        <v>132</v>
      </c>
      <c r="H356" s="2">
        <v>48</v>
      </c>
      <c r="I356" s="2">
        <v>20</v>
      </c>
      <c r="J356" s="2">
        <v>21</v>
      </c>
      <c r="K356" s="1">
        <v>4</v>
      </c>
      <c r="L356" s="1">
        <v>0</v>
      </c>
      <c r="M356">
        <f t="shared" si="11"/>
        <v>200</v>
      </c>
      <c r="N356">
        <f>Tabla2[[#This Row],[Vendedor tapabocas bien puesto ]]+Tabla2[[#This Row],[Vendedor tapabocas mal puesto ]]+Tabla2[[#This Row],[Vendedor sin tapabocas ]]</f>
        <v>25</v>
      </c>
      <c r="O356" s="15">
        <f>IFERROR(Tabla2[[#This Row],[Tapabocas bien puesto ]]/Tabla2[[#This Row],[Total]],0)</f>
        <v>0.66</v>
      </c>
      <c r="P356" s="15">
        <f>IFERROR(Tabla2[[#This Row],[Sin tapabocas]]/Tabla2[[#This Row],[Total]],0)</f>
        <v>0.1</v>
      </c>
      <c r="Q356" s="15">
        <f>IFERROR(Tabla2[[#This Row],[Vendedor tapabocas bien puesto ]]/Tabla2[[#This Row],[Total vendedor]],0)</f>
        <v>0.84</v>
      </c>
      <c r="R356" s="15">
        <f>IFERROR(Tabla2[[#This Row],[Vendedor sin tapabocas ]]/Tabla2[[#This Row],[Total vendedor]],0)</f>
        <v>0</v>
      </c>
      <c r="S356" s="31">
        <f>WEEKNUM(Tabla2[[#This Row],[Fecha de recolección2]])</f>
        <v>27</v>
      </c>
    </row>
    <row r="357" spans="1:19" x14ac:dyDescent="0.25">
      <c r="A357" s="11">
        <f t="shared" si="10"/>
        <v>44379</v>
      </c>
      <c r="B357" s="6" t="s">
        <v>240</v>
      </c>
      <c r="C357" s="1" t="s">
        <v>131</v>
      </c>
      <c r="D357" s="1" t="s">
        <v>57</v>
      </c>
      <c r="E357" s="1" t="s">
        <v>243</v>
      </c>
      <c r="F357" s="2" t="s">
        <v>10</v>
      </c>
      <c r="G357" s="2">
        <v>202</v>
      </c>
      <c r="H357" s="2">
        <v>48</v>
      </c>
      <c r="I357" s="2">
        <v>4</v>
      </c>
      <c r="J357" s="2">
        <v>30</v>
      </c>
      <c r="K357" s="1">
        <v>33</v>
      </c>
      <c r="L357" s="1">
        <v>7</v>
      </c>
      <c r="M357">
        <f t="shared" si="11"/>
        <v>254</v>
      </c>
      <c r="N357">
        <f>Tabla2[[#This Row],[Vendedor tapabocas bien puesto ]]+Tabla2[[#This Row],[Vendedor tapabocas mal puesto ]]+Tabla2[[#This Row],[Vendedor sin tapabocas ]]</f>
        <v>70</v>
      </c>
      <c r="O357" s="15">
        <f>IFERROR(Tabla2[[#This Row],[Tapabocas bien puesto ]]/Tabla2[[#This Row],[Total]],0)</f>
        <v>0.79527559055118113</v>
      </c>
      <c r="P357" s="15">
        <f>IFERROR(Tabla2[[#This Row],[Sin tapabocas]]/Tabla2[[#This Row],[Total]],0)</f>
        <v>1.5748031496062992E-2</v>
      </c>
      <c r="Q357" s="15">
        <f>IFERROR(Tabla2[[#This Row],[Vendedor tapabocas bien puesto ]]/Tabla2[[#This Row],[Total vendedor]],0)</f>
        <v>0.42857142857142855</v>
      </c>
      <c r="R357" s="15">
        <f>IFERROR(Tabla2[[#This Row],[Vendedor sin tapabocas ]]/Tabla2[[#This Row],[Total vendedor]],0)</f>
        <v>0.1</v>
      </c>
      <c r="S357" s="31">
        <f>WEEKNUM(Tabla2[[#This Row],[Fecha de recolección2]])</f>
        <v>27</v>
      </c>
    </row>
    <row r="358" spans="1:19" x14ac:dyDescent="0.25">
      <c r="A358" s="11">
        <f t="shared" si="10"/>
        <v>44379</v>
      </c>
      <c r="B358" s="6" t="s">
        <v>240</v>
      </c>
      <c r="C358" s="1" t="s">
        <v>244</v>
      </c>
      <c r="D358" s="1" t="s">
        <v>79</v>
      </c>
      <c r="E358" s="1" t="s">
        <v>188</v>
      </c>
      <c r="F358" s="2" t="s">
        <v>10</v>
      </c>
      <c r="G358" s="2">
        <v>297</v>
      </c>
      <c r="H358" s="2">
        <v>58</v>
      </c>
      <c r="I358" s="2">
        <v>7</v>
      </c>
      <c r="J358" s="2">
        <v>90</v>
      </c>
      <c r="K358" s="1">
        <v>68</v>
      </c>
      <c r="L358" s="1">
        <v>3</v>
      </c>
      <c r="M358">
        <f t="shared" si="11"/>
        <v>362</v>
      </c>
      <c r="N358">
        <f>Tabla2[[#This Row],[Vendedor tapabocas bien puesto ]]+Tabla2[[#This Row],[Vendedor tapabocas mal puesto ]]+Tabla2[[#This Row],[Vendedor sin tapabocas ]]</f>
        <v>161</v>
      </c>
      <c r="O358" s="15">
        <f>IFERROR(Tabla2[[#This Row],[Tapabocas bien puesto ]]/Tabla2[[#This Row],[Total]],0)</f>
        <v>0.8204419889502762</v>
      </c>
      <c r="P358" s="15">
        <f>IFERROR(Tabla2[[#This Row],[Sin tapabocas]]/Tabla2[[#This Row],[Total]],0)</f>
        <v>1.9337016574585635E-2</v>
      </c>
      <c r="Q358" s="15">
        <f>IFERROR(Tabla2[[#This Row],[Vendedor tapabocas bien puesto ]]/Tabla2[[#This Row],[Total vendedor]],0)</f>
        <v>0.55900621118012417</v>
      </c>
      <c r="R358" s="15">
        <f>IFERROR(Tabla2[[#This Row],[Vendedor sin tapabocas ]]/Tabla2[[#This Row],[Total vendedor]],0)</f>
        <v>1.8633540372670808E-2</v>
      </c>
      <c r="S358" s="31">
        <f>WEEKNUM(Tabla2[[#This Row],[Fecha de recolección2]])</f>
        <v>27</v>
      </c>
    </row>
    <row r="359" spans="1:19" x14ac:dyDescent="0.25">
      <c r="A359" s="11">
        <f t="shared" si="10"/>
        <v>44379</v>
      </c>
      <c r="B359" s="6" t="s">
        <v>240</v>
      </c>
      <c r="C359" s="1" t="s">
        <v>245</v>
      </c>
      <c r="D359" s="1" t="s">
        <v>79</v>
      </c>
      <c r="E359" s="1" t="s">
        <v>246</v>
      </c>
      <c r="F359" s="2" t="s">
        <v>10</v>
      </c>
      <c r="G359" s="2">
        <v>163</v>
      </c>
      <c r="H359" s="2">
        <v>17</v>
      </c>
      <c r="I359" s="2">
        <v>0</v>
      </c>
      <c r="J359" s="2">
        <v>13</v>
      </c>
      <c r="K359" s="1">
        <v>9</v>
      </c>
      <c r="L359" s="1">
        <v>1</v>
      </c>
      <c r="M359">
        <f t="shared" si="11"/>
        <v>180</v>
      </c>
      <c r="N359">
        <f>Tabla2[[#This Row],[Vendedor tapabocas bien puesto ]]+Tabla2[[#This Row],[Vendedor tapabocas mal puesto ]]+Tabla2[[#This Row],[Vendedor sin tapabocas ]]</f>
        <v>23</v>
      </c>
      <c r="O359" s="15">
        <f>IFERROR(Tabla2[[#This Row],[Tapabocas bien puesto ]]/Tabla2[[#This Row],[Total]],0)</f>
        <v>0.90555555555555556</v>
      </c>
      <c r="P359" s="15">
        <f>IFERROR(Tabla2[[#This Row],[Sin tapabocas]]/Tabla2[[#This Row],[Total]],0)</f>
        <v>0</v>
      </c>
      <c r="Q359" s="15">
        <f>IFERROR(Tabla2[[#This Row],[Vendedor tapabocas bien puesto ]]/Tabla2[[#This Row],[Total vendedor]],0)</f>
        <v>0.56521739130434778</v>
      </c>
      <c r="R359" s="15">
        <f>IFERROR(Tabla2[[#This Row],[Vendedor sin tapabocas ]]/Tabla2[[#This Row],[Total vendedor]],0)</f>
        <v>4.3478260869565216E-2</v>
      </c>
      <c r="S359" s="31">
        <f>WEEKNUM(Tabla2[[#This Row],[Fecha de recolección2]])</f>
        <v>27</v>
      </c>
    </row>
    <row r="360" spans="1:19" x14ac:dyDescent="0.25">
      <c r="A360" s="11">
        <f t="shared" si="10"/>
        <v>44380</v>
      </c>
      <c r="B360" s="6" t="s">
        <v>247</v>
      </c>
      <c r="C360" s="1" t="s">
        <v>19</v>
      </c>
      <c r="D360" s="1" t="s">
        <v>54</v>
      </c>
      <c r="E360" s="1" t="s">
        <v>248</v>
      </c>
      <c r="F360" s="2" t="s">
        <v>10</v>
      </c>
      <c r="G360" s="2">
        <v>41</v>
      </c>
      <c r="H360" s="2">
        <v>28</v>
      </c>
      <c r="I360" s="2">
        <v>13</v>
      </c>
      <c r="J360" s="2">
        <v>0</v>
      </c>
      <c r="K360" s="1">
        <v>4</v>
      </c>
      <c r="L360" s="1">
        <v>0</v>
      </c>
      <c r="M360">
        <f t="shared" si="11"/>
        <v>82</v>
      </c>
      <c r="N360">
        <f>Tabla2[[#This Row],[Vendedor tapabocas bien puesto ]]+Tabla2[[#This Row],[Vendedor tapabocas mal puesto ]]+Tabla2[[#This Row],[Vendedor sin tapabocas ]]</f>
        <v>4</v>
      </c>
      <c r="O360" s="15">
        <f>IFERROR(Tabla2[[#This Row],[Tapabocas bien puesto ]]/Tabla2[[#This Row],[Total]],0)</f>
        <v>0.5</v>
      </c>
      <c r="P360" s="15">
        <f>IFERROR(Tabla2[[#This Row],[Sin tapabocas]]/Tabla2[[#This Row],[Total]],0)</f>
        <v>0.15853658536585366</v>
      </c>
      <c r="Q360" s="15">
        <f>IFERROR(Tabla2[[#This Row],[Vendedor tapabocas bien puesto ]]/Tabla2[[#This Row],[Total vendedor]],0)</f>
        <v>0</v>
      </c>
      <c r="R360" s="15">
        <f>IFERROR(Tabla2[[#This Row],[Vendedor sin tapabocas ]]/Tabla2[[#This Row],[Total vendedor]],0)</f>
        <v>0</v>
      </c>
      <c r="S360" s="31">
        <f>WEEKNUM(Tabla2[[#This Row],[Fecha de recolección2]])</f>
        <v>27</v>
      </c>
    </row>
    <row r="361" spans="1:19" x14ac:dyDescent="0.25">
      <c r="A361" s="11">
        <f t="shared" si="10"/>
        <v>44380</v>
      </c>
      <c r="B361" s="6" t="s">
        <v>247</v>
      </c>
      <c r="C361" s="1" t="s">
        <v>19</v>
      </c>
      <c r="D361" s="1" t="s">
        <v>54</v>
      </c>
      <c r="E361" s="1" t="s">
        <v>248</v>
      </c>
      <c r="F361" s="2" t="s">
        <v>9</v>
      </c>
      <c r="G361" s="2">
        <v>88</v>
      </c>
      <c r="H361" s="2">
        <v>54</v>
      </c>
      <c r="I361" s="2">
        <v>13</v>
      </c>
      <c r="J361" s="2">
        <v>4</v>
      </c>
      <c r="K361" s="1">
        <v>5</v>
      </c>
      <c r="L361" s="1">
        <v>0</v>
      </c>
      <c r="M361">
        <f t="shared" si="11"/>
        <v>155</v>
      </c>
      <c r="N361">
        <f>Tabla2[[#This Row],[Vendedor tapabocas bien puesto ]]+Tabla2[[#This Row],[Vendedor tapabocas mal puesto ]]+Tabla2[[#This Row],[Vendedor sin tapabocas ]]</f>
        <v>9</v>
      </c>
      <c r="O361" s="15">
        <f>IFERROR(Tabla2[[#This Row],[Tapabocas bien puesto ]]/Tabla2[[#This Row],[Total]],0)</f>
        <v>0.56774193548387097</v>
      </c>
      <c r="P361" s="15">
        <f>IFERROR(Tabla2[[#This Row],[Sin tapabocas]]/Tabla2[[#This Row],[Total]],0)</f>
        <v>8.387096774193549E-2</v>
      </c>
      <c r="Q361" s="15">
        <f>IFERROR(Tabla2[[#This Row],[Vendedor tapabocas bien puesto ]]/Tabla2[[#This Row],[Total vendedor]],0)</f>
        <v>0.44444444444444442</v>
      </c>
      <c r="R361" s="15">
        <f>IFERROR(Tabla2[[#This Row],[Vendedor sin tapabocas ]]/Tabla2[[#This Row],[Total vendedor]],0)</f>
        <v>0</v>
      </c>
      <c r="S361" s="31">
        <f>WEEKNUM(Tabla2[[#This Row],[Fecha de recolección2]])</f>
        <v>27</v>
      </c>
    </row>
    <row r="362" spans="1:19" x14ac:dyDescent="0.25">
      <c r="A362" s="11">
        <f t="shared" si="10"/>
        <v>44380</v>
      </c>
      <c r="B362" s="6" t="s">
        <v>247</v>
      </c>
      <c r="C362" s="1" t="s">
        <v>19</v>
      </c>
      <c r="D362" s="1" t="s">
        <v>54</v>
      </c>
      <c r="E362" s="1" t="s">
        <v>248</v>
      </c>
      <c r="F362" s="2" t="s">
        <v>10</v>
      </c>
      <c r="G362" s="2">
        <v>170</v>
      </c>
      <c r="H362" s="2">
        <v>46</v>
      </c>
      <c r="I362" s="2">
        <v>7</v>
      </c>
      <c r="J362" s="2">
        <v>5</v>
      </c>
      <c r="K362" s="1">
        <v>8</v>
      </c>
      <c r="L362" s="1">
        <v>0</v>
      </c>
      <c r="M362">
        <f t="shared" si="11"/>
        <v>223</v>
      </c>
      <c r="N362">
        <f>Tabla2[[#This Row],[Vendedor tapabocas bien puesto ]]+Tabla2[[#This Row],[Vendedor tapabocas mal puesto ]]+Tabla2[[#This Row],[Vendedor sin tapabocas ]]</f>
        <v>13</v>
      </c>
      <c r="O362" s="15">
        <f>IFERROR(Tabla2[[#This Row],[Tapabocas bien puesto ]]/Tabla2[[#This Row],[Total]],0)</f>
        <v>0.7623318385650224</v>
      </c>
      <c r="P362" s="15">
        <f>IFERROR(Tabla2[[#This Row],[Sin tapabocas]]/Tabla2[[#This Row],[Total]],0)</f>
        <v>3.1390134529147982E-2</v>
      </c>
      <c r="Q362" s="15">
        <f>IFERROR(Tabla2[[#This Row],[Vendedor tapabocas bien puesto ]]/Tabla2[[#This Row],[Total vendedor]],0)</f>
        <v>0.38461538461538464</v>
      </c>
      <c r="R362" s="15">
        <f>IFERROR(Tabla2[[#This Row],[Vendedor sin tapabocas ]]/Tabla2[[#This Row],[Total vendedor]],0)</f>
        <v>0</v>
      </c>
      <c r="S362" s="31">
        <f>WEEKNUM(Tabla2[[#This Row],[Fecha de recolección2]])</f>
        <v>27</v>
      </c>
    </row>
    <row r="363" spans="1:19" x14ac:dyDescent="0.25">
      <c r="A363" s="11">
        <f t="shared" si="10"/>
        <v>44380</v>
      </c>
      <c r="B363" s="6" t="s">
        <v>247</v>
      </c>
      <c r="C363" s="1" t="s">
        <v>131</v>
      </c>
      <c r="D363" s="1" t="s">
        <v>76</v>
      </c>
      <c r="E363" s="1" t="s">
        <v>249</v>
      </c>
      <c r="F363" s="2" t="s">
        <v>25</v>
      </c>
      <c r="G363" s="2">
        <v>189</v>
      </c>
      <c r="H363" s="2">
        <v>63</v>
      </c>
      <c r="I363" s="2">
        <v>9</v>
      </c>
      <c r="J363" s="2">
        <v>17</v>
      </c>
      <c r="K363" s="1">
        <v>23</v>
      </c>
      <c r="L363" s="1">
        <v>2</v>
      </c>
      <c r="M363">
        <f t="shared" si="11"/>
        <v>261</v>
      </c>
      <c r="N363">
        <f>Tabla2[[#This Row],[Vendedor tapabocas bien puesto ]]+Tabla2[[#This Row],[Vendedor tapabocas mal puesto ]]+Tabla2[[#This Row],[Vendedor sin tapabocas ]]</f>
        <v>42</v>
      </c>
      <c r="O363" s="15">
        <f>IFERROR(Tabla2[[#This Row],[Tapabocas bien puesto ]]/Tabla2[[#This Row],[Total]],0)</f>
        <v>0.72413793103448276</v>
      </c>
      <c r="P363" s="15">
        <f>IFERROR(Tabla2[[#This Row],[Sin tapabocas]]/Tabla2[[#This Row],[Total]],0)</f>
        <v>3.4482758620689655E-2</v>
      </c>
      <c r="Q363" s="15">
        <f>IFERROR(Tabla2[[#This Row],[Vendedor tapabocas bien puesto ]]/Tabla2[[#This Row],[Total vendedor]],0)</f>
        <v>0.40476190476190477</v>
      </c>
      <c r="R363" s="15">
        <f>IFERROR(Tabla2[[#This Row],[Vendedor sin tapabocas ]]/Tabla2[[#This Row],[Total vendedor]],0)</f>
        <v>4.7619047619047616E-2</v>
      </c>
      <c r="S363" s="31">
        <f>WEEKNUM(Tabla2[[#This Row],[Fecha de recolección2]])</f>
        <v>27</v>
      </c>
    </row>
    <row r="364" spans="1:19" x14ac:dyDescent="0.25">
      <c r="A364" s="11">
        <f t="shared" si="10"/>
        <v>44380</v>
      </c>
      <c r="B364" s="6" t="s">
        <v>247</v>
      </c>
      <c r="C364" s="1" t="s">
        <v>131</v>
      </c>
      <c r="D364" s="1" t="s">
        <v>76</v>
      </c>
      <c r="E364" s="1" t="s">
        <v>250</v>
      </c>
      <c r="F364" s="2" t="s">
        <v>25</v>
      </c>
      <c r="G364" s="2">
        <v>175</v>
      </c>
      <c r="H364" s="2">
        <v>61</v>
      </c>
      <c r="I364" s="2">
        <v>16</v>
      </c>
      <c r="J364" s="2">
        <v>6</v>
      </c>
      <c r="K364" s="1">
        <v>6</v>
      </c>
      <c r="L364" s="1">
        <v>1</v>
      </c>
      <c r="M364">
        <f t="shared" si="11"/>
        <v>252</v>
      </c>
      <c r="N364">
        <f>Tabla2[[#This Row],[Vendedor tapabocas bien puesto ]]+Tabla2[[#This Row],[Vendedor tapabocas mal puesto ]]+Tabla2[[#This Row],[Vendedor sin tapabocas ]]</f>
        <v>13</v>
      </c>
      <c r="O364" s="15">
        <f>IFERROR(Tabla2[[#This Row],[Tapabocas bien puesto ]]/Tabla2[[#This Row],[Total]],0)</f>
        <v>0.69444444444444442</v>
      </c>
      <c r="P364" s="15">
        <f>IFERROR(Tabla2[[#This Row],[Sin tapabocas]]/Tabla2[[#This Row],[Total]],0)</f>
        <v>6.3492063492063489E-2</v>
      </c>
      <c r="Q364" s="15">
        <f>IFERROR(Tabla2[[#This Row],[Vendedor tapabocas bien puesto ]]/Tabla2[[#This Row],[Total vendedor]],0)</f>
        <v>0.46153846153846156</v>
      </c>
      <c r="R364" s="15">
        <f>IFERROR(Tabla2[[#This Row],[Vendedor sin tapabocas ]]/Tabla2[[#This Row],[Total vendedor]],0)</f>
        <v>7.6923076923076927E-2</v>
      </c>
      <c r="S364" s="31">
        <f>WEEKNUM(Tabla2[[#This Row],[Fecha de recolección2]])</f>
        <v>27</v>
      </c>
    </row>
    <row r="365" spans="1:19" x14ac:dyDescent="0.25">
      <c r="A365" s="11">
        <f t="shared" si="10"/>
        <v>44380</v>
      </c>
      <c r="B365" s="6" t="s">
        <v>247</v>
      </c>
      <c r="C365" s="1" t="s">
        <v>131</v>
      </c>
      <c r="D365" s="1" t="s">
        <v>76</v>
      </c>
      <c r="E365" s="1" t="s">
        <v>112</v>
      </c>
      <c r="F365" s="2" t="s">
        <v>11</v>
      </c>
      <c r="G365" s="2">
        <v>139</v>
      </c>
      <c r="H365" s="2">
        <v>66</v>
      </c>
      <c r="I365" s="2">
        <v>5</v>
      </c>
      <c r="J365" s="2">
        <v>38</v>
      </c>
      <c r="K365" s="1">
        <v>44</v>
      </c>
      <c r="L365" s="1">
        <v>3</v>
      </c>
      <c r="M365">
        <f t="shared" si="11"/>
        <v>210</v>
      </c>
      <c r="N365">
        <f>Tabla2[[#This Row],[Vendedor tapabocas bien puesto ]]+Tabla2[[#This Row],[Vendedor tapabocas mal puesto ]]+Tabla2[[#This Row],[Vendedor sin tapabocas ]]</f>
        <v>85</v>
      </c>
      <c r="O365" s="15">
        <f>IFERROR(Tabla2[[#This Row],[Tapabocas bien puesto ]]/Tabla2[[#This Row],[Total]],0)</f>
        <v>0.66190476190476188</v>
      </c>
      <c r="P365" s="15">
        <f>IFERROR(Tabla2[[#This Row],[Sin tapabocas]]/Tabla2[[#This Row],[Total]],0)</f>
        <v>2.3809523809523808E-2</v>
      </c>
      <c r="Q365" s="15">
        <f>IFERROR(Tabla2[[#This Row],[Vendedor tapabocas bien puesto ]]/Tabla2[[#This Row],[Total vendedor]],0)</f>
        <v>0.44705882352941179</v>
      </c>
      <c r="R365" s="15">
        <f>IFERROR(Tabla2[[#This Row],[Vendedor sin tapabocas ]]/Tabla2[[#This Row],[Total vendedor]],0)</f>
        <v>3.5294117647058823E-2</v>
      </c>
      <c r="S365" s="31">
        <f>WEEKNUM(Tabla2[[#This Row],[Fecha de recolección2]])</f>
        <v>27</v>
      </c>
    </row>
    <row r="366" spans="1:19" x14ac:dyDescent="0.25">
      <c r="A366" s="11">
        <f t="shared" si="10"/>
        <v>44383</v>
      </c>
      <c r="B366" s="6" t="s">
        <v>252</v>
      </c>
      <c r="C366" s="1" t="s">
        <v>158</v>
      </c>
      <c r="D366" s="1" t="s">
        <v>49</v>
      </c>
      <c r="E366" s="1" t="s">
        <v>168</v>
      </c>
      <c r="F366" s="2" t="s">
        <v>10</v>
      </c>
      <c r="G366" s="2">
        <v>313</v>
      </c>
      <c r="H366" s="2">
        <v>50</v>
      </c>
      <c r="I366" s="2">
        <v>2</v>
      </c>
      <c r="J366" s="2">
        <v>14</v>
      </c>
      <c r="K366" s="1">
        <v>10</v>
      </c>
      <c r="L366" s="1">
        <v>2</v>
      </c>
      <c r="M366">
        <f t="shared" si="11"/>
        <v>365</v>
      </c>
      <c r="N366">
        <f>Tabla2[[#This Row],[Vendedor tapabocas bien puesto ]]+Tabla2[[#This Row],[Vendedor tapabocas mal puesto ]]+Tabla2[[#This Row],[Vendedor sin tapabocas ]]</f>
        <v>26</v>
      </c>
      <c r="O366" s="15">
        <f>IFERROR(Tabla2[[#This Row],[Tapabocas bien puesto ]]/Tabla2[[#This Row],[Total]],0)</f>
        <v>0.8575342465753425</v>
      </c>
      <c r="P366" s="15">
        <f>IFERROR(Tabla2[[#This Row],[Sin tapabocas]]/Tabla2[[#This Row],[Total]],0)</f>
        <v>5.4794520547945206E-3</v>
      </c>
      <c r="Q366" s="15">
        <f>IFERROR(Tabla2[[#This Row],[Vendedor tapabocas bien puesto ]]/Tabla2[[#This Row],[Total vendedor]],0)</f>
        <v>0.53846153846153844</v>
      </c>
      <c r="R366" s="15">
        <f>IFERROR(Tabla2[[#This Row],[Vendedor sin tapabocas ]]/Tabla2[[#This Row],[Total vendedor]],0)</f>
        <v>7.6923076923076927E-2</v>
      </c>
      <c r="S366" s="31">
        <f>WEEKNUM(Tabla2[[#This Row],[Fecha de recolección2]])</f>
        <v>28</v>
      </c>
    </row>
    <row r="367" spans="1:19" x14ac:dyDescent="0.25">
      <c r="A367" s="11">
        <f t="shared" si="10"/>
        <v>44383</v>
      </c>
      <c r="B367" s="6" t="s">
        <v>252</v>
      </c>
      <c r="C367" s="1" t="s">
        <v>158</v>
      </c>
      <c r="D367" s="1" t="s">
        <v>49</v>
      </c>
      <c r="E367" s="1" t="s">
        <v>168</v>
      </c>
      <c r="F367" s="2" t="s">
        <v>11</v>
      </c>
      <c r="G367" s="2">
        <v>270</v>
      </c>
      <c r="H367" s="2">
        <v>55</v>
      </c>
      <c r="I367" s="2">
        <v>12</v>
      </c>
      <c r="J367" s="2">
        <v>10</v>
      </c>
      <c r="K367" s="1">
        <v>10</v>
      </c>
      <c r="L367" s="1">
        <v>2</v>
      </c>
      <c r="M367">
        <f t="shared" si="11"/>
        <v>337</v>
      </c>
      <c r="N367">
        <f>Tabla2[[#This Row],[Vendedor tapabocas bien puesto ]]+Tabla2[[#This Row],[Vendedor tapabocas mal puesto ]]+Tabla2[[#This Row],[Vendedor sin tapabocas ]]</f>
        <v>22</v>
      </c>
      <c r="O367" s="15">
        <f>IFERROR(Tabla2[[#This Row],[Tapabocas bien puesto ]]/Tabla2[[#This Row],[Total]],0)</f>
        <v>0.80118694362017806</v>
      </c>
      <c r="P367" s="15">
        <f>IFERROR(Tabla2[[#This Row],[Sin tapabocas]]/Tabla2[[#This Row],[Total]],0)</f>
        <v>3.5608308605341248E-2</v>
      </c>
      <c r="Q367" s="15">
        <f>IFERROR(Tabla2[[#This Row],[Vendedor tapabocas bien puesto ]]/Tabla2[[#This Row],[Total vendedor]],0)</f>
        <v>0.45454545454545453</v>
      </c>
      <c r="R367" s="15">
        <f>IFERROR(Tabla2[[#This Row],[Vendedor sin tapabocas ]]/Tabla2[[#This Row],[Total vendedor]],0)</f>
        <v>9.0909090909090912E-2</v>
      </c>
      <c r="S367" s="31">
        <f>WEEKNUM(Tabla2[[#This Row],[Fecha de recolección2]])</f>
        <v>28</v>
      </c>
    </row>
    <row r="368" spans="1:19" x14ac:dyDescent="0.25">
      <c r="A368" s="11">
        <f t="shared" si="10"/>
        <v>44383</v>
      </c>
      <c r="B368" s="6" t="s">
        <v>252</v>
      </c>
      <c r="C368" s="1" t="s">
        <v>158</v>
      </c>
      <c r="D368" s="1" t="s">
        <v>49</v>
      </c>
      <c r="E368" s="1" t="s">
        <v>257</v>
      </c>
      <c r="F368" s="2" t="s">
        <v>9</v>
      </c>
      <c r="G368" s="2">
        <v>80</v>
      </c>
      <c r="H368" s="2">
        <v>25</v>
      </c>
      <c r="I368" s="2">
        <v>9</v>
      </c>
      <c r="J368" s="2">
        <v>2</v>
      </c>
      <c r="K368" s="1">
        <v>3</v>
      </c>
      <c r="L368" s="1">
        <v>0</v>
      </c>
      <c r="M368">
        <f t="shared" si="11"/>
        <v>114</v>
      </c>
      <c r="N368">
        <f>Tabla2[[#This Row],[Vendedor tapabocas bien puesto ]]+Tabla2[[#This Row],[Vendedor tapabocas mal puesto ]]+Tabla2[[#This Row],[Vendedor sin tapabocas ]]</f>
        <v>5</v>
      </c>
      <c r="O368" s="15">
        <f>IFERROR(Tabla2[[#This Row],[Tapabocas bien puesto ]]/Tabla2[[#This Row],[Total]],0)</f>
        <v>0.70175438596491224</v>
      </c>
      <c r="P368" s="15">
        <f>IFERROR(Tabla2[[#This Row],[Sin tapabocas]]/Tabla2[[#This Row],[Total]],0)</f>
        <v>7.8947368421052627E-2</v>
      </c>
      <c r="Q368" s="15">
        <f>IFERROR(Tabla2[[#This Row],[Vendedor tapabocas bien puesto ]]/Tabla2[[#This Row],[Total vendedor]],0)</f>
        <v>0.4</v>
      </c>
      <c r="R368" s="15">
        <f>IFERROR(Tabla2[[#This Row],[Vendedor sin tapabocas ]]/Tabla2[[#This Row],[Total vendedor]],0)</f>
        <v>0</v>
      </c>
      <c r="S368" s="31">
        <f>WEEKNUM(Tabla2[[#This Row],[Fecha de recolección2]])</f>
        <v>28</v>
      </c>
    </row>
    <row r="369" spans="1:19" x14ac:dyDescent="0.25">
      <c r="A369" s="11">
        <f t="shared" si="10"/>
        <v>44383</v>
      </c>
      <c r="B369" s="6" t="s">
        <v>252</v>
      </c>
      <c r="C369" s="1" t="s">
        <v>131</v>
      </c>
      <c r="D369" s="1" t="s">
        <v>12</v>
      </c>
      <c r="E369" s="1" t="s">
        <v>13</v>
      </c>
      <c r="F369" s="2" t="s">
        <v>10</v>
      </c>
      <c r="G369" s="2">
        <v>92</v>
      </c>
      <c r="H369" s="2">
        <v>43</v>
      </c>
      <c r="I369" s="2">
        <v>9</v>
      </c>
      <c r="J369" s="2">
        <v>17</v>
      </c>
      <c r="K369" s="1">
        <v>24</v>
      </c>
      <c r="L369" s="1">
        <v>4</v>
      </c>
      <c r="M369">
        <f t="shared" si="11"/>
        <v>144</v>
      </c>
      <c r="N369">
        <f>Tabla2[[#This Row],[Vendedor tapabocas bien puesto ]]+Tabla2[[#This Row],[Vendedor tapabocas mal puesto ]]+Tabla2[[#This Row],[Vendedor sin tapabocas ]]</f>
        <v>45</v>
      </c>
      <c r="O369" s="15">
        <f>IFERROR(Tabla2[[#This Row],[Tapabocas bien puesto ]]/Tabla2[[#This Row],[Total]],0)</f>
        <v>0.63888888888888884</v>
      </c>
      <c r="P369" s="15">
        <f>IFERROR(Tabla2[[#This Row],[Sin tapabocas]]/Tabla2[[#This Row],[Total]],0)</f>
        <v>6.25E-2</v>
      </c>
      <c r="Q369" s="15">
        <f>IFERROR(Tabla2[[#This Row],[Vendedor tapabocas bien puesto ]]/Tabla2[[#This Row],[Total vendedor]],0)</f>
        <v>0.37777777777777777</v>
      </c>
      <c r="R369" s="15">
        <f>IFERROR(Tabla2[[#This Row],[Vendedor sin tapabocas ]]/Tabla2[[#This Row],[Total vendedor]],0)</f>
        <v>8.8888888888888892E-2</v>
      </c>
      <c r="S369" s="31">
        <f>WEEKNUM(Tabla2[[#This Row],[Fecha de recolección2]])</f>
        <v>28</v>
      </c>
    </row>
    <row r="370" spans="1:19" x14ac:dyDescent="0.25">
      <c r="A370" s="11">
        <f t="shared" si="10"/>
        <v>44383</v>
      </c>
      <c r="B370" s="6" t="s">
        <v>252</v>
      </c>
      <c r="C370" s="1" t="s">
        <v>131</v>
      </c>
      <c r="D370" s="1" t="s">
        <v>12</v>
      </c>
      <c r="E370" s="1" t="s">
        <v>100</v>
      </c>
      <c r="F370" s="2" t="s">
        <v>9</v>
      </c>
      <c r="G370" s="2">
        <v>25</v>
      </c>
      <c r="H370" s="2">
        <v>44</v>
      </c>
      <c r="I370" s="2">
        <v>5</v>
      </c>
      <c r="J370" s="2">
        <v>13</v>
      </c>
      <c r="K370" s="1">
        <v>38</v>
      </c>
      <c r="L370" s="1">
        <v>9</v>
      </c>
      <c r="M370">
        <f t="shared" si="11"/>
        <v>74</v>
      </c>
      <c r="N370">
        <f>Tabla2[[#This Row],[Vendedor tapabocas bien puesto ]]+Tabla2[[#This Row],[Vendedor tapabocas mal puesto ]]+Tabla2[[#This Row],[Vendedor sin tapabocas ]]</f>
        <v>60</v>
      </c>
      <c r="O370" s="15">
        <f>IFERROR(Tabla2[[#This Row],[Tapabocas bien puesto ]]/Tabla2[[#This Row],[Total]],0)</f>
        <v>0.33783783783783783</v>
      </c>
      <c r="P370" s="15">
        <f>IFERROR(Tabla2[[#This Row],[Sin tapabocas]]/Tabla2[[#This Row],[Total]],0)</f>
        <v>6.7567567567567571E-2</v>
      </c>
      <c r="Q370" s="15">
        <f>IFERROR(Tabla2[[#This Row],[Vendedor tapabocas bien puesto ]]/Tabla2[[#This Row],[Total vendedor]],0)</f>
        <v>0.21666666666666667</v>
      </c>
      <c r="R370" s="15">
        <f>IFERROR(Tabla2[[#This Row],[Vendedor sin tapabocas ]]/Tabla2[[#This Row],[Total vendedor]],0)</f>
        <v>0.15</v>
      </c>
      <c r="S370" s="31">
        <f>WEEKNUM(Tabla2[[#This Row],[Fecha de recolección2]])</f>
        <v>28</v>
      </c>
    </row>
    <row r="371" spans="1:19" x14ac:dyDescent="0.25">
      <c r="A371" s="11">
        <f t="shared" si="10"/>
        <v>44383</v>
      </c>
      <c r="B371" s="6" t="s">
        <v>252</v>
      </c>
      <c r="C371" s="1" t="s">
        <v>131</v>
      </c>
      <c r="D371" s="1" t="s">
        <v>12</v>
      </c>
      <c r="E371" s="1" t="s">
        <v>13</v>
      </c>
      <c r="F371" s="2" t="s">
        <v>10</v>
      </c>
      <c r="G371" s="2">
        <v>126</v>
      </c>
      <c r="H371" s="2">
        <v>32</v>
      </c>
      <c r="I371" s="2">
        <v>7</v>
      </c>
      <c r="J371" s="2">
        <v>17</v>
      </c>
      <c r="K371" s="1">
        <v>16</v>
      </c>
      <c r="L371" s="1">
        <v>3</v>
      </c>
      <c r="M371">
        <f t="shared" si="11"/>
        <v>165</v>
      </c>
      <c r="N371">
        <f>Tabla2[[#This Row],[Vendedor tapabocas bien puesto ]]+Tabla2[[#This Row],[Vendedor tapabocas mal puesto ]]+Tabla2[[#This Row],[Vendedor sin tapabocas ]]</f>
        <v>36</v>
      </c>
      <c r="O371" s="15">
        <f>IFERROR(Tabla2[[#This Row],[Tapabocas bien puesto ]]/Tabla2[[#This Row],[Total]],0)</f>
        <v>0.76363636363636367</v>
      </c>
      <c r="P371" s="15">
        <f>IFERROR(Tabla2[[#This Row],[Sin tapabocas]]/Tabla2[[#This Row],[Total]],0)</f>
        <v>4.2424242424242427E-2</v>
      </c>
      <c r="Q371" s="15">
        <f>IFERROR(Tabla2[[#This Row],[Vendedor tapabocas bien puesto ]]/Tabla2[[#This Row],[Total vendedor]],0)</f>
        <v>0.47222222222222221</v>
      </c>
      <c r="R371" s="15">
        <f>IFERROR(Tabla2[[#This Row],[Vendedor sin tapabocas ]]/Tabla2[[#This Row],[Total vendedor]],0)</f>
        <v>8.3333333333333329E-2</v>
      </c>
      <c r="S371" s="31">
        <f>WEEKNUM(Tabla2[[#This Row],[Fecha de recolección2]])</f>
        <v>28</v>
      </c>
    </row>
    <row r="372" spans="1:19" x14ac:dyDescent="0.25">
      <c r="A372" s="11">
        <f t="shared" si="10"/>
        <v>44383</v>
      </c>
      <c r="B372" s="6" t="s">
        <v>252</v>
      </c>
      <c r="C372" s="1" t="s">
        <v>128</v>
      </c>
      <c r="D372" s="1" t="s">
        <v>44</v>
      </c>
      <c r="E372" s="1" t="s">
        <v>47</v>
      </c>
      <c r="F372" s="2" t="s">
        <v>10</v>
      </c>
      <c r="G372" s="2">
        <v>49</v>
      </c>
      <c r="H372" s="2">
        <v>18</v>
      </c>
      <c r="I372" s="2">
        <v>1</v>
      </c>
      <c r="J372" s="2">
        <v>11</v>
      </c>
      <c r="K372" s="1">
        <v>8</v>
      </c>
      <c r="L372" s="1">
        <v>3</v>
      </c>
      <c r="M372">
        <f t="shared" si="11"/>
        <v>68</v>
      </c>
      <c r="N372">
        <f>Tabla2[[#This Row],[Vendedor tapabocas bien puesto ]]+Tabla2[[#This Row],[Vendedor tapabocas mal puesto ]]+Tabla2[[#This Row],[Vendedor sin tapabocas ]]</f>
        <v>22</v>
      </c>
      <c r="O372" s="15">
        <f>IFERROR(Tabla2[[#This Row],[Tapabocas bien puesto ]]/Tabla2[[#This Row],[Total]],0)</f>
        <v>0.72058823529411764</v>
      </c>
      <c r="P372" s="15">
        <f>IFERROR(Tabla2[[#This Row],[Sin tapabocas]]/Tabla2[[#This Row],[Total]],0)</f>
        <v>1.4705882352941176E-2</v>
      </c>
      <c r="Q372" s="15">
        <f>IFERROR(Tabla2[[#This Row],[Vendedor tapabocas bien puesto ]]/Tabla2[[#This Row],[Total vendedor]],0)</f>
        <v>0.5</v>
      </c>
      <c r="R372" s="15">
        <f>IFERROR(Tabla2[[#This Row],[Vendedor sin tapabocas ]]/Tabla2[[#This Row],[Total vendedor]],0)</f>
        <v>0.13636363636363635</v>
      </c>
      <c r="S372" s="31">
        <f>WEEKNUM(Tabla2[[#This Row],[Fecha de recolección2]])</f>
        <v>28</v>
      </c>
    </row>
    <row r="373" spans="1:19" x14ac:dyDescent="0.25">
      <c r="A373" s="11">
        <f t="shared" si="10"/>
        <v>44383</v>
      </c>
      <c r="B373" s="6" t="s">
        <v>252</v>
      </c>
      <c r="C373" s="1" t="s">
        <v>128</v>
      </c>
      <c r="D373" s="1" t="s">
        <v>44</v>
      </c>
      <c r="E373" s="1" t="s">
        <v>47</v>
      </c>
      <c r="F373" s="2" t="s">
        <v>10</v>
      </c>
      <c r="G373" s="2">
        <v>73</v>
      </c>
      <c r="H373" s="2">
        <v>64</v>
      </c>
      <c r="I373" s="2">
        <v>7</v>
      </c>
      <c r="J373" s="2">
        <v>13</v>
      </c>
      <c r="K373" s="1">
        <v>4</v>
      </c>
      <c r="L373" s="1">
        <v>2</v>
      </c>
      <c r="M373">
        <f t="shared" si="11"/>
        <v>144</v>
      </c>
      <c r="N373">
        <f>Tabla2[[#This Row],[Vendedor tapabocas bien puesto ]]+Tabla2[[#This Row],[Vendedor tapabocas mal puesto ]]+Tabla2[[#This Row],[Vendedor sin tapabocas ]]</f>
        <v>19</v>
      </c>
      <c r="O373" s="15">
        <f>IFERROR(Tabla2[[#This Row],[Tapabocas bien puesto ]]/Tabla2[[#This Row],[Total]],0)</f>
        <v>0.50694444444444442</v>
      </c>
      <c r="P373" s="15">
        <f>IFERROR(Tabla2[[#This Row],[Sin tapabocas]]/Tabla2[[#This Row],[Total]],0)</f>
        <v>4.8611111111111112E-2</v>
      </c>
      <c r="Q373" s="15">
        <f>IFERROR(Tabla2[[#This Row],[Vendedor tapabocas bien puesto ]]/Tabla2[[#This Row],[Total vendedor]],0)</f>
        <v>0.68421052631578949</v>
      </c>
      <c r="R373" s="15">
        <f>IFERROR(Tabla2[[#This Row],[Vendedor sin tapabocas ]]/Tabla2[[#This Row],[Total vendedor]],0)</f>
        <v>0.10526315789473684</v>
      </c>
      <c r="S373" s="31">
        <f>WEEKNUM(Tabla2[[#This Row],[Fecha de recolección2]])</f>
        <v>28</v>
      </c>
    </row>
    <row r="374" spans="1:19" x14ac:dyDescent="0.25">
      <c r="A374" s="11">
        <f t="shared" si="10"/>
        <v>44383</v>
      </c>
      <c r="B374" s="6" t="s">
        <v>252</v>
      </c>
      <c r="C374" s="1" t="s">
        <v>128</v>
      </c>
      <c r="D374" s="1" t="s">
        <v>44</v>
      </c>
      <c r="E374" s="1" t="s">
        <v>47</v>
      </c>
      <c r="F374" s="2" t="s">
        <v>10</v>
      </c>
      <c r="G374" s="2">
        <v>77</v>
      </c>
      <c r="H374" s="2">
        <v>40</v>
      </c>
      <c r="I374" s="2">
        <v>5</v>
      </c>
      <c r="J374" s="2">
        <v>9</v>
      </c>
      <c r="K374" s="1">
        <v>13</v>
      </c>
      <c r="L374" s="1">
        <v>2</v>
      </c>
      <c r="M374">
        <f t="shared" si="11"/>
        <v>122</v>
      </c>
      <c r="N374">
        <f>Tabla2[[#This Row],[Vendedor tapabocas bien puesto ]]+Tabla2[[#This Row],[Vendedor tapabocas mal puesto ]]+Tabla2[[#This Row],[Vendedor sin tapabocas ]]</f>
        <v>24</v>
      </c>
      <c r="O374" s="15">
        <f>IFERROR(Tabla2[[#This Row],[Tapabocas bien puesto ]]/Tabla2[[#This Row],[Total]],0)</f>
        <v>0.63114754098360659</v>
      </c>
      <c r="P374" s="15">
        <f>IFERROR(Tabla2[[#This Row],[Sin tapabocas]]/Tabla2[[#This Row],[Total]],0)</f>
        <v>4.0983606557377046E-2</v>
      </c>
      <c r="Q374" s="15">
        <f>IFERROR(Tabla2[[#This Row],[Vendedor tapabocas bien puesto ]]/Tabla2[[#This Row],[Total vendedor]],0)</f>
        <v>0.375</v>
      </c>
      <c r="R374" s="15">
        <f>IFERROR(Tabla2[[#This Row],[Vendedor sin tapabocas ]]/Tabla2[[#This Row],[Total vendedor]],0)</f>
        <v>8.3333333333333329E-2</v>
      </c>
      <c r="S374" s="31">
        <f>WEEKNUM(Tabla2[[#This Row],[Fecha de recolección2]])</f>
        <v>28</v>
      </c>
    </row>
    <row r="375" spans="1:19" x14ac:dyDescent="0.25">
      <c r="A375" s="11">
        <f t="shared" si="10"/>
        <v>44384</v>
      </c>
      <c r="B375" s="6" t="s">
        <v>253</v>
      </c>
      <c r="C375" s="1" t="s">
        <v>131</v>
      </c>
      <c r="D375" s="1" t="s">
        <v>22</v>
      </c>
      <c r="E375" s="1" t="s">
        <v>24</v>
      </c>
      <c r="F375" s="2" t="s">
        <v>10</v>
      </c>
      <c r="G375" s="2">
        <v>53</v>
      </c>
      <c r="H375" s="2">
        <v>40</v>
      </c>
      <c r="I375" s="2">
        <v>8</v>
      </c>
      <c r="J375" s="2">
        <v>16</v>
      </c>
      <c r="K375" s="1">
        <v>7</v>
      </c>
      <c r="L375" s="1">
        <v>3</v>
      </c>
      <c r="M375">
        <f t="shared" si="11"/>
        <v>101</v>
      </c>
      <c r="N375">
        <f>Tabla2[[#This Row],[Vendedor tapabocas bien puesto ]]+Tabla2[[#This Row],[Vendedor tapabocas mal puesto ]]+Tabla2[[#This Row],[Vendedor sin tapabocas ]]</f>
        <v>26</v>
      </c>
      <c r="O375" s="15">
        <f>IFERROR(Tabla2[[#This Row],[Tapabocas bien puesto ]]/Tabla2[[#This Row],[Total]],0)</f>
        <v>0.52475247524752477</v>
      </c>
      <c r="P375" s="15">
        <f>IFERROR(Tabla2[[#This Row],[Sin tapabocas]]/Tabla2[[#This Row],[Total]],0)</f>
        <v>7.9207920792079209E-2</v>
      </c>
      <c r="Q375" s="15">
        <f>IFERROR(Tabla2[[#This Row],[Vendedor tapabocas bien puesto ]]/Tabla2[[#This Row],[Total vendedor]],0)</f>
        <v>0.61538461538461542</v>
      </c>
      <c r="R375" s="15">
        <f>IFERROR(Tabla2[[#This Row],[Vendedor sin tapabocas ]]/Tabla2[[#This Row],[Total vendedor]],0)</f>
        <v>0.11538461538461539</v>
      </c>
      <c r="S375" s="31">
        <f>WEEKNUM(Tabla2[[#This Row],[Fecha de recolección2]])</f>
        <v>28</v>
      </c>
    </row>
    <row r="376" spans="1:19" x14ac:dyDescent="0.25">
      <c r="A376" s="11">
        <f t="shared" si="10"/>
        <v>44384</v>
      </c>
      <c r="B376" s="6" t="s">
        <v>253</v>
      </c>
      <c r="C376" s="1" t="s">
        <v>19</v>
      </c>
      <c r="D376" s="1" t="s">
        <v>61</v>
      </c>
      <c r="E376" s="1" t="s">
        <v>62</v>
      </c>
      <c r="F376" s="2" t="s">
        <v>9</v>
      </c>
      <c r="G376" s="2">
        <v>119</v>
      </c>
      <c r="H376" s="2">
        <v>63</v>
      </c>
      <c r="I376" s="2">
        <v>2</v>
      </c>
      <c r="J376" s="2">
        <v>22</v>
      </c>
      <c r="K376" s="1">
        <v>30</v>
      </c>
      <c r="L376" s="1">
        <v>3</v>
      </c>
      <c r="M376">
        <f t="shared" si="11"/>
        <v>184</v>
      </c>
      <c r="N376">
        <f>Tabla2[[#This Row],[Vendedor tapabocas bien puesto ]]+Tabla2[[#This Row],[Vendedor tapabocas mal puesto ]]+Tabla2[[#This Row],[Vendedor sin tapabocas ]]</f>
        <v>55</v>
      </c>
      <c r="O376" s="15">
        <f>IFERROR(Tabla2[[#This Row],[Tapabocas bien puesto ]]/Tabla2[[#This Row],[Total]],0)</f>
        <v>0.64673913043478259</v>
      </c>
      <c r="P376" s="15">
        <f>IFERROR(Tabla2[[#This Row],[Sin tapabocas]]/Tabla2[[#This Row],[Total]],0)</f>
        <v>1.0869565217391304E-2</v>
      </c>
      <c r="Q376" s="15">
        <f>IFERROR(Tabla2[[#This Row],[Vendedor tapabocas bien puesto ]]/Tabla2[[#This Row],[Total vendedor]],0)</f>
        <v>0.4</v>
      </c>
      <c r="R376" s="15">
        <f>IFERROR(Tabla2[[#This Row],[Vendedor sin tapabocas ]]/Tabla2[[#This Row],[Total vendedor]],0)</f>
        <v>5.4545454545454543E-2</v>
      </c>
      <c r="S376" s="31">
        <f>WEEKNUM(Tabla2[[#This Row],[Fecha de recolección2]])</f>
        <v>28</v>
      </c>
    </row>
    <row r="377" spans="1:19" x14ac:dyDescent="0.25">
      <c r="A377" s="11">
        <f t="shared" si="10"/>
        <v>44384</v>
      </c>
      <c r="B377" s="6" t="s">
        <v>253</v>
      </c>
      <c r="C377" s="1" t="s">
        <v>19</v>
      </c>
      <c r="D377" s="1" t="s">
        <v>61</v>
      </c>
      <c r="E377" s="1" t="s">
        <v>258</v>
      </c>
      <c r="F377" s="2" t="s">
        <v>10</v>
      </c>
      <c r="G377" s="2">
        <v>171</v>
      </c>
      <c r="H377" s="2">
        <v>108</v>
      </c>
      <c r="I377" s="2">
        <v>4</v>
      </c>
      <c r="J377" s="2">
        <v>17</v>
      </c>
      <c r="K377" s="1">
        <v>10</v>
      </c>
      <c r="L377" s="1">
        <v>0</v>
      </c>
      <c r="M377">
        <f t="shared" si="11"/>
        <v>283</v>
      </c>
      <c r="N377">
        <f>Tabla2[[#This Row],[Vendedor tapabocas bien puesto ]]+Tabla2[[#This Row],[Vendedor tapabocas mal puesto ]]+Tabla2[[#This Row],[Vendedor sin tapabocas ]]</f>
        <v>27</v>
      </c>
      <c r="O377" s="15">
        <f>IFERROR(Tabla2[[#This Row],[Tapabocas bien puesto ]]/Tabla2[[#This Row],[Total]],0)</f>
        <v>0.60424028268551233</v>
      </c>
      <c r="P377" s="15">
        <f>IFERROR(Tabla2[[#This Row],[Sin tapabocas]]/Tabla2[[#This Row],[Total]],0)</f>
        <v>1.4134275618374558E-2</v>
      </c>
      <c r="Q377" s="15">
        <f>IFERROR(Tabla2[[#This Row],[Vendedor tapabocas bien puesto ]]/Tabla2[[#This Row],[Total vendedor]],0)</f>
        <v>0.62962962962962965</v>
      </c>
      <c r="R377" s="15">
        <f>IFERROR(Tabla2[[#This Row],[Vendedor sin tapabocas ]]/Tabla2[[#This Row],[Total vendedor]],0)</f>
        <v>0</v>
      </c>
      <c r="S377" s="31">
        <f>WEEKNUM(Tabla2[[#This Row],[Fecha de recolección2]])</f>
        <v>28</v>
      </c>
    </row>
    <row r="378" spans="1:19" x14ac:dyDescent="0.25">
      <c r="A378" s="11">
        <f t="shared" si="10"/>
        <v>44384</v>
      </c>
      <c r="B378" s="6" t="s">
        <v>253</v>
      </c>
      <c r="C378" s="1" t="s">
        <v>19</v>
      </c>
      <c r="D378" s="1" t="s">
        <v>61</v>
      </c>
      <c r="E378" s="1" t="s">
        <v>65</v>
      </c>
      <c r="F378" s="2" t="s">
        <v>11</v>
      </c>
      <c r="G378" s="2">
        <v>189</v>
      </c>
      <c r="H378" s="2">
        <v>122</v>
      </c>
      <c r="I378" s="2">
        <v>4</v>
      </c>
      <c r="J378" s="2">
        <v>69</v>
      </c>
      <c r="K378" s="1">
        <v>72</v>
      </c>
      <c r="L378" s="1">
        <v>6</v>
      </c>
      <c r="M378">
        <f t="shared" si="11"/>
        <v>315</v>
      </c>
      <c r="N378">
        <f>Tabla2[[#This Row],[Vendedor tapabocas bien puesto ]]+Tabla2[[#This Row],[Vendedor tapabocas mal puesto ]]+Tabla2[[#This Row],[Vendedor sin tapabocas ]]</f>
        <v>147</v>
      </c>
      <c r="O378" s="15">
        <f>IFERROR(Tabla2[[#This Row],[Tapabocas bien puesto ]]/Tabla2[[#This Row],[Total]],0)</f>
        <v>0.6</v>
      </c>
      <c r="P378" s="15">
        <f>IFERROR(Tabla2[[#This Row],[Sin tapabocas]]/Tabla2[[#This Row],[Total]],0)</f>
        <v>1.2698412698412698E-2</v>
      </c>
      <c r="Q378" s="15">
        <f>IFERROR(Tabla2[[#This Row],[Vendedor tapabocas bien puesto ]]/Tabla2[[#This Row],[Total vendedor]],0)</f>
        <v>0.46938775510204084</v>
      </c>
      <c r="R378" s="15">
        <f>IFERROR(Tabla2[[#This Row],[Vendedor sin tapabocas ]]/Tabla2[[#This Row],[Total vendedor]],0)</f>
        <v>4.0816326530612242E-2</v>
      </c>
      <c r="S378" s="31">
        <f>WEEKNUM(Tabla2[[#This Row],[Fecha de recolección2]])</f>
        <v>28</v>
      </c>
    </row>
    <row r="379" spans="1:19" x14ac:dyDescent="0.25">
      <c r="A379" s="11">
        <f t="shared" si="10"/>
        <v>44384</v>
      </c>
      <c r="B379" s="6" t="s">
        <v>253</v>
      </c>
      <c r="C379" s="1" t="s">
        <v>131</v>
      </c>
      <c r="D379" s="1" t="s">
        <v>22</v>
      </c>
      <c r="E379" s="1" t="s">
        <v>259</v>
      </c>
      <c r="F379" s="2" t="s">
        <v>11</v>
      </c>
      <c r="G379" s="2">
        <v>282</v>
      </c>
      <c r="H379" s="2">
        <v>69</v>
      </c>
      <c r="I379" s="2">
        <v>5</v>
      </c>
      <c r="J379" s="2">
        <v>8</v>
      </c>
      <c r="K379" s="1">
        <v>8</v>
      </c>
      <c r="L379" s="1">
        <v>0</v>
      </c>
      <c r="M379">
        <f t="shared" si="11"/>
        <v>356</v>
      </c>
      <c r="N379">
        <f>Tabla2[[#This Row],[Vendedor tapabocas bien puesto ]]+Tabla2[[#This Row],[Vendedor tapabocas mal puesto ]]+Tabla2[[#This Row],[Vendedor sin tapabocas ]]</f>
        <v>16</v>
      </c>
      <c r="O379" s="15">
        <f>IFERROR(Tabla2[[#This Row],[Tapabocas bien puesto ]]/Tabla2[[#This Row],[Total]],0)</f>
        <v>0.7921348314606742</v>
      </c>
      <c r="P379" s="15">
        <f>IFERROR(Tabla2[[#This Row],[Sin tapabocas]]/Tabla2[[#This Row],[Total]],0)</f>
        <v>1.4044943820224719E-2</v>
      </c>
      <c r="Q379" s="15">
        <f>IFERROR(Tabla2[[#This Row],[Vendedor tapabocas bien puesto ]]/Tabla2[[#This Row],[Total vendedor]],0)</f>
        <v>0.5</v>
      </c>
      <c r="R379" s="15">
        <f>IFERROR(Tabla2[[#This Row],[Vendedor sin tapabocas ]]/Tabla2[[#This Row],[Total vendedor]],0)</f>
        <v>0</v>
      </c>
      <c r="S379" s="31">
        <f>WEEKNUM(Tabla2[[#This Row],[Fecha de recolección2]])</f>
        <v>28</v>
      </c>
    </row>
    <row r="380" spans="1:19" x14ac:dyDescent="0.25">
      <c r="A380" s="11">
        <f t="shared" si="10"/>
        <v>44384</v>
      </c>
      <c r="B380" s="6" t="s">
        <v>253</v>
      </c>
      <c r="C380" s="1" t="s">
        <v>131</v>
      </c>
      <c r="D380" s="1" t="s">
        <v>22</v>
      </c>
      <c r="E380" s="1" t="s">
        <v>260</v>
      </c>
      <c r="F380" s="2" t="s">
        <v>10</v>
      </c>
      <c r="G380" s="2">
        <v>141</v>
      </c>
      <c r="H380" s="2">
        <v>39</v>
      </c>
      <c r="I380" s="2">
        <v>9</v>
      </c>
      <c r="J380" s="2">
        <v>7</v>
      </c>
      <c r="K380" s="1">
        <v>21</v>
      </c>
      <c r="L380" s="1">
        <v>0</v>
      </c>
      <c r="M380">
        <f t="shared" si="11"/>
        <v>189</v>
      </c>
      <c r="N380">
        <f>Tabla2[[#This Row],[Vendedor tapabocas bien puesto ]]+Tabla2[[#This Row],[Vendedor tapabocas mal puesto ]]+Tabla2[[#This Row],[Vendedor sin tapabocas ]]</f>
        <v>28</v>
      </c>
      <c r="O380" s="15">
        <f>IFERROR(Tabla2[[#This Row],[Tapabocas bien puesto ]]/Tabla2[[#This Row],[Total]],0)</f>
        <v>0.74603174603174605</v>
      </c>
      <c r="P380" s="15">
        <f>IFERROR(Tabla2[[#This Row],[Sin tapabocas]]/Tabla2[[#This Row],[Total]],0)</f>
        <v>4.7619047619047616E-2</v>
      </c>
      <c r="Q380" s="15">
        <f>IFERROR(Tabla2[[#This Row],[Vendedor tapabocas bien puesto ]]/Tabla2[[#This Row],[Total vendedor]],0)</f>
        <v>0.25</v>
      </c>
      <c r="R380" s="15">
        <f>IFERROR(Tabla2[[#This Row],[Vendedor sin tapabocas ]]/Tabla2[[#This Row],[Total vendedor]],0)</f>
        <v>0</v>
      </c>
      <c r="S380" s="31">
        <f>WEEKNUM(Tabla2[[#This Row],[Fecha de recolección2]])</f>
        <v>28</v>
      </c>
    </row>
    <row r="381" spans="1:19" x14ac:dyDescent="0.25">
      <c r="A381" s="11">
        <f t="shared" si="10"/>
        <v>44385</v>
      </c>
      <c r="B381" s="6" t="s">
        <v>254</v>
      </c>
      <c r="C381" s="1" t="s">
        <v>131</v>
      </c>
      <c r="D381" s="1" t="s">
        <v>76</v>
      </c>
      <c r="E381" s="1" t="s">
        <v>112</v>
      </c>
      <c r="F381" s="2" t="s">
        <v>11</v>
      </c>
      <c r="G381" s="2">
        <v>214</v>
      </c>
      <c r="H381" s="2">
        <v>96</v>
      </c>
      <c r="I381" s="2">
        <v>6</v>
      </c>
      <c r="J381" s="2">
        <v>16</v>
      </c>
      <c r="K381" s="1">
        <v>26</v>
      </c>
      <c r="L381" s="1">
        <v>3</v>
      </c>
      <c r="M381">
        <f t="shared" si="11"/>
        <v>316</v>
      </c>
      <c r="N381">
        <f>Tabla2[[#This Row],[Vendedor tapabocas bien puesto ]]+Tabla2[[#This Row],[Vendedor tapabocas mal puesto ]]+Tabla2[[#This Row],[Vendedor sin tapabocas ]]</f>
        <v>45</v>
      </c>
      <c r="O381" s="15">
        <f>IFERROR(Tabla2[[#This Row],[Tapabocas bien puesto ]]/Tabla2[[#This Row],[Total]],0)</f>
        <v>0.67721518987341767</v>
      </c>
      <c r="P381" s="15">
        <f>IFERROR(Tabla2[[#This Row],[Sin tapabocas]]/Tabla2[[#This Row],[Total]],0)</f>
        <v>1.8987341772151899E-2</v>
      </c>
      <c r="Q381" s="15">
        <f>IFERROR(Tabla2[[#This Row],[Vendedor tapabocas bien puesto ]]/Tabla2[[#This Row],[Total vendedor]],0)</f>
        <v>0.35555555555555557</v>
      </c>
      <c r="R381" s="15">
        <f>IFERROR(Tabla2[[#This Row],[Vendedor sin tapabocas ]]/Tabla2[[#This Row],[Total vendedor]],0)</f>
        <v>6.6666666666666666E-2</v>
      </c>
      <c r="S381" s="31">
        <f>WEEKNUM(Tabla2[[#This Row],[Fecha de recolección2]])</f>
        <v>28</v>
      </c>
    </row>
    <row r="382" spans="1:19" x14ac:dyDescent="0.25">
      <c r="A382" s="11">
        <f t="shared" si="10"/>
        <v>44385</v>
      </c>
      <c r="B382" s="6" t="s">
        <v>254</v>
      </c>
      <c r="C382" s="1" t="s">
        <v>131</v>
      </c>
      <c r="D382" s="1" t="s">
        <v>76</v>
      </c>
      <c r="E382" s="1" t="s">
        <v>255</v>
      </c>
      <c r="F382" s="2" t="s">
        <v>10</v>
      </c>
      <c r="G382" s="2">
        <v>84</v>
      </c>
      <c r="H382" s="2">
        <v>81</v>
      </c>
      <c r="I382" s="2">
        <v>2</v>
      </c>
      <c r="J382" s="2">
        <v>6</v>
      </c>
      <c r="K382" s="1">
        <v>2</v>
      </c>
      <c r="L382" s="1">
        <v>0</v>
      </c>
      <c r="M382">
        <f t="shared" si="11"/>
        <v>167</v>
      </c>
      <c r="N382">
        <f>Tabla2[[#This Row],[Vendedor tapabocas bien puesto ]]+Tabla2[[#This Row],[Vendedor tapabocas mal puesto ]]+Tabla2[[#This Row],[Vendedor sin tapabocas ]]</f>
        <v>8</v>
      </c>
      <c r="O382" s="15">
        <f>IFERROR(Tabla2[[#This Row],[Tapabocas bien puesto ]]/Tabla2[[#This Row],[Total]],0)</f>
        <v>0.50299401197604787</v>
      </c>
      <c r="P382" s="15">
        <f>IFERROR(Tabla2[[#This Row],[Sin tapabocas]]/Tabla2[[#This Row],[Total]],0)</f>
        <v>1.1976047904191617E-2</v>
      </c>
      <c r="Q382" s="15">
        <f>IFERROR(Tabla2[[#This Row],[Vendedor tapabocas bien puesto ]]/Tabla2[[#This Row],[Total vendedor]],0)</f>
        <v>0.75</v>
      </c>
      <c r="R382" s="15">
        <f>IFERROR(Tabla2[[#This Row],[Vendedor sin tapabocas ]]/Tabla2[[#This Row],[Total vendedor]],0)</f>
        <v>0</v>
      </c>
      <c r="S382" s="31">
        <f>WEEKNUM(Tabla2[[#This Row],[Fecha de recolección2]])</f>
        <v>28</v>
      </c>
    </row>
    <row r="383" spans="1:19" x14ac:dyDescent="0.25">
      <c r="A383" s="11">
        <f t="shared" si="10"/>
        <v>44385</v>
      </c>
      <c r="B383" s="6" t="s">
        <v>254</v>
      </c>
      <c r="C383" s="1" t="s">
        <v>131</v>
      </c>
      <c r="D383" s="1" t="s">
        <v>76</v>
      </c>
      <c r="E383" s="1" t="s">
        <v>256</v>
      </c>
      <c r="F383" s="2" t="s">
        <v>10</v>
      </c>
      <c r="G383" s="2">
        <v>129</v>
      </c>
      <c r="H383" s="2">
        <v>72</v>
      </c>
      <c r="I383" s="2">
        <v>7</v>
      </c>
      <c r="J383" s="2">
        <v>14</v>
      </c>
      <c r="K383" s="1">
        <v>28</v>
      </c>
      <c r="L383" s="1">
        <v>2</v>
      </c>
      <c r="M383">
        <f t="shared" si="11"/>
        <v>208</v>
      </c>
      <c r="N383">
        <f>Tabla2[[#This Row],[Vendedor tapabocas bien puesto ]]+Tabla2[[#This Row],[Vendedor tapabocas mal puesto ]]+Tabla2[[#This Row],[Vendedor sin tapabocas ]]</f>
        <v>44</v>
      </c>
      <c r="O383" s="15">
        <f>IFERROR(Tabla2[[#This Row],[Tapabocas bien puesto ]]/Tabla2[[#This Row],[Total]],0)</f>
        <v>0.62019230769230771</v>
      </c>
      <c r="P383" s="15">
        <f>IFERROR(Tabla2[[#This Row],[Sin tapabocas]]/Tabla2[[#This Row],[Total]],0)</f>
        <v>3.3653846153846152E-2</v>
      </c>
      <c r="Q383" s="15">
        <f>IFERROR(Tabla2[[#This Row],[Vendedor tapabocas bien puesto ]]/Tabla2[[#This Row],[Total vendedor]],0)</f>
        <v>0.31818181818181818</v>
      </c>
      <c r="R383" s="15">
        <f>IFERROR(Tabla2[[#This Row],[Vendedor sin tapabocas ]]/Tabla2[[#This Row],[Total vendedor]],0)</f>
        <v>4.5454545454545456E-2</v>
      </c>
      <c r="S383" s="31">
        <f>WEEKNUM(Tabla2[[#This Row],[Fecha de recolección2]])</f>
        <v>28</v>
      </c>
    </row>
    <row r="384" spans="1:19" x14ac:dyDescent="0.25">
      <c r="A384" s="11">
        <f t="shared" si="10"/>
        <v>44385</v>
      </c>
      <c r="B384" s="6" t="s">
        <v>254</v>
      </c>
      <c r="C384" s="1" t="s">
        <v>19</v>
      </c>
      <c r="D384" s="1" t="s">
        <v>36</v>
      </c>
      <c r="E384" s="1" t="s">
        <v>38</v>
      </c>
      <c r="F384" s="2" t="s">
        <v>10</v>
      </c>
      <c r="G384" s="2">
        <v>187</v>
      </c>
      <c r="H384" s="2">
        <v>24</v>
      </c>
      <c r="I384" s="2">
        <v>8</v>
      </c>
      <c r="J384" s="2">
        <v>9</v>
      </c>
      <c r="K384" s="1">
        <v>7</v>
      </c>
      <c r="L384" s="1">
        <v>0</v>
      </c>
      <c r="M384">
        <f t="shared" si="11"/>
        <v>219</v>
      </c>
      <c r="N384">
        <f>Tabla2[[#This Row],[Vendedor tapabocas bien puesto ]]+Tabla2[[#This Row],[Vendedor tapabocas mal puesto ]]+Tabla2[[#This Row],[Vendedor sin tapabocas ]]</f>
        <v>16</v>
      </c>
      <c r="O384" s="15">
        <f>IFERROR(Tabla2[[#This Row],[Tapabocas bien puesto ]]/Tabla2[[#This Row],[Total]],0)</f>
        <v>0.85388127853881279</v>
      </c>
      <c r="P384" s="15">
        <f>IFERROR(Tabla2[[#This Row],[Sin tapabocas]]/Tabla2[[#This Row],[Total]],0)</f>
        <v>3.6529680365296802E-2</v>
      </c>
      <c r="Q384" s="15">
        <f>IFERROR(Tabla2[[#This Row],[Vendedor tapabocas bien puesto ]]/Tabla2[[#This Row],[Total vendedor]],0)</f>
        <v>0.5625</v>
      </c>
      <c r="R384" s="15">
        <f>IFERROR(Tabla2[[#This Row],[Vendedor sin tapabocas ]]/Tabla2[[#This Row],[Total vendedor]],0)</f>
        <v>0</v>
      </c>
      <c r="S384" s="31">
        <f>WEEKNUM(Tabla2[[#This Row],[Fecha de recolección2]])</f>
        <v>28</v>
      </c>
    </row>
    <row r="385" spans="1:19" x14ac:dyDescent="0.25">
      <c r="A385" s="11">
        <f t="shared" si="10"/>
        <v>44385</v>
      </c>
      <c r="B385" s="6" t="s">
        <v>254</v>
      </c>
      <c r="C385" s="1" t="s">
        <v>19</v>
      </c>
      <c r="D385" s="1" t="s">
        <v>36</v>
      </c>
      <c r="E385" s="1" t="s">
        <v>38</v>
      </c>
      <c r="F385" s="2" t="s">
        <v>10</v>
      </c>
      <c r="G385" s="2">
        <v>150</v>
      </c>
      <c r="H385" s="2">
        <v>28</v>
      </c>
      <c r="I385" s="2">
        <v>13</v>
      </c>
      <c r="J385" s="2">
        <v>14</v>
      </c>
      <c r="K385" s="1">
        <v>33</v>
      </c>
      <c r="L385" s="1">
        <v>3</v>
      </c>
      <c r="M385">
        <f t="shared" si="11"/>
        <v>191</v>
      </c>
      <c r="N385">
        <f>Tabla2[[#This Row],[Vendedor tapabocas bien puesto ]]+Tabla2[[#This Row],[Vendedor tapabocas mal puesto ]]+Tabla2[[#This Row],[Vendedor sin tapabocas ]]</f>
        <v>50</v>
      </c>
      <c r="O385" s="15">
        <f>IFERROR(Tabla2[[#This Row],[Tapabocas bien puesto ]]/Tabla2[[#This Row],[Total]],0)</f>
        <v>0.78534031413612571</v>
      </c>
      <c r="P385" s="15">
        <f>IFERROR(Tabla2[[#This Row],[Sin tapabocas]]/Tabla2[[#This Row],[Total]],0)</f>
        <v>6.8062827225130892E-2</v>
      </c>
      <c r="Q385" s="15">
        <f>IFERROR(Tabla2[[#This Row],[Vendedor tapabocas bien puesto ]]/Tabla2[[#This Row],[Total vendedor]],0)</f>
        <v>0.28000000000000003</v>
      </c>
      <c r="R385" s="15">
        <f>IFERROR(Tabla2[[#This Row],[Vendedor sin tapabocas ]]/Tabla2[[#This Row],[Total vendedor]],0)</f>
        <v>0.06</v>
      </c>
      <c r="S385" s="31">
        <f>WEEKNUM(Tabla2[[#This Row],[Fecha de recolección2]])</f>
        <v>28</v>
      </c>
    </row>
    <row r="386" spans="1:19" x14ac:dyDescent="0.25">
      <c r="A386" s="11">
        <f t="shared" si="10"/>
        <v>44385</v>
      </c>
      <c r="B386" s="6" t="s">
        <v>254</v>
      </c>
      <c r="C386" s="1" t="s">
        <v>19</v>
      </c>
      <c r="D386" s="1" t="s">
        <v>36</v>
      </c>
      <c r="E386" s="1" t="s">
        <v>38</v>
      </c>
      <c r="F386" s="2" t="s">
        <v>9</v>
      </c>
      <c r="G386" s="2">
        <v>227</v>
      </c>
      <c r="H386" s="2">
        <v>42</v>
      </c>
      <c r="I386" s="2">
        <v>13</v>
      </c>
      <c r="J386" s="2">
        <v>5</v>
      </c>
      <c r="K386" s="1">
        <v>28</v>
      </c>
      <c r="L386" s="1">
        <v>2</v>
      </c>
      <c r="M386">
        <f t="shared" si="11"/>
        <v>282</v>
      </c>
      <c r="N386">
        <f>Tabla2[[#This Row],[Vendedor tapabocas bien puesto ]]+Tabla2[[#This Row],[Vendedor tapabocas mal puesto ]]+Tabla2[[#This Row],[Vendedor sin tapabocas ]]</f>
        <v>35</v>
      </c>
      <c r="O386" s="15">
        <f>IFERROR(Tabla2[[#This Row],[Tapabocas bien puesto ]]/Tabla2[[#This Row],[Total]],0)</f>
        <v>0.80496453900709219</v>
      </c>
      <c r="P386" s="15">
        <f>IFERROR(Tabla2[[#This Row],[Sin tapabocas]]/Tabla2[[#This Row],[Total]],0)</f>
        <v>4.6099290780141841E-2</v>
      </c>
      <c r="Q386" s="15">
        <f>IFERROR(Tabla2[[#This Row],[Vendedor tapabocas bien puesto ]]/Tabla2[[#This Row],[Total vendedor]],0)</f>
        <v>0.14285714285714285</v>
      </c>
      <c r="R386" s="15">
        <f>IFERROR(Tabla2[[#This Row],[Vendedor sin tapabocas ]]/Tabla2[[#This Row],[Total vendedor]],0)</f>
        <v>5.7142857142857141E-2</v>
      </c>
      <c r="S386" s="31">
        <f>WEEKNUM(Tabla2[[#This Row],[Fecha de recolección2]])</f>
        <v>28</v>
      </c>
    </row>
    <row r="387" spans="1:19" x14ac:dyDescent="0.25">
      <c r="A387" s="11">
        <f t="shared" ref="A387:A450" si="12">DATE(MID(B387,1,4),MID(B387,6,2),MID(B387,9,11))</f>
        <v>44385</v>
      </c>
      <c r="B387" s="6" t="s">
        <v>254</v>
      </c>
      <c r="C387" s="1" t="s">
        <v>261</v>
      </c>
      <c r="D387" s="1" t="s">
        <v>12</v>
      </c>
      <c r="E387" s="1" t="s">
        <v>13</v>
      </c>
      <c r="F387" s="2" t="s">
        <v>10</v>
      </c>
      <c r="G387" s="2">
        <v>101</v>
      </c>
      <c r="H387" s="2">
        <v>18</v>
      </c>
      <c r="I387" s="2">
        <v>3</v>
      </c>
      <c r="J387" s="2">
        <v>20</v>
      </c>
      <c r="K387" s="1">
        <v>48</v>
      </c>
      <c r="L387" s="1">
        <v>7</v>
      </c>
      <c r="M387">
        <f t="shared" ref="M387:M450" si="13">G387+H387+I387</f>
        <v>122</v>
      </c>
      <c r="N387">
        <f>Tabla2[[#This Row],[Vendedor tapabocas bien puesto ]]+Tabla2[[#This Row],[Vendedor tapabocas mal puesto ]]+Tabla2[[#This Row],[Vendedor sin tapabocas ]]</f>
        <v>75</v>
      </c>
      <c r="O387" s="15">
        <f>IFERROR(Tabla2[[#This Row],[Tapabocas bien puesto ]]/Tabla2[[#This Row],[Total]],0)</f>
        <v>0.82786885245901642</v>
      </c>
      <c r="P387" s="15">
        <f>IFERROR(Tabla2[[#This Row],[Sin tapabocas]]/Tabla2[[#This Row],[Total]],0)</f>
        <v>2.4590163934426229E-2</v>
      </c>
      <c r="Q387" s="15">
        <f>IFERROR(Tabla2[[#This Row],[Vendedor tapabocas bien puesto ]]/Tabla2[[#This Row],[Total vendedor]],0)</f>
        <v>0.26666666666666666</v>
      </c>
      <c r="R387" s="15">
        <f>IFERROR(Tabla2[[#This Row],[Vendedor sin tapabocas ]]/Tabla2[[#This Row],[Total vendedor]],0)</f>
        <v>9.3333333333333338E-2</v>
      </c>
      <c r="S387" s="31">
        <f>WEEKNUM(Tabla2[[#This Row],[Fecha de recolección2]])</f>
        <v>28</v>
      </c>
    </row>
    <row r="388" spans="1:19" x14ac:dyDescent="0.25">
      <c r="A388" s="11">
        <f t="shared" si="12"/>
        <v>44385</v>
      </c>
      <c r="B388" s="6" t="s">
        <v>254</v>
      </c>
      <c r="C388" s="1" t="s">
        <v>261</v>
      </c>
      <c r="D388" s="1" t="s">
        <v>12</v>
      </c>
      <c r="E388" s="1" t="s">
        <v>13</v>
      </c>
      <c r="F388" s="2" t="s">
        <v>9</v>
      </c>
      <c r="G388" s="2">
        <v>113</v>
      </c>
      <c r="H388" s="2">
        <v>57</v>
      </c>
      <c r="I388" s="2">
        <v>6</v>
      </c>
      <c r="J388" s="2">
        <v>29</v>
      </c>
      <c r="K388" s="1">
        <v>77</v>
      </c>
      <c r="L388" s="1">
        <v>5</v>
      </c>
      <c r="M388">
        <f t="shared" si="13"/>
        <v>176</v>
      </c>
      <c r="N388">
        <f>Tabla2[[#This Row],[Vendedor tapabocas bien puesto ]]+Tabla2[[#This Row],[Vendedor tapabocas mal puesto ]]+Tabla2[[#This Row],[Vendedor sin tapabocas ]]</f>
        <v>111</v>
      </c>
      <c r="O388" s="15">
        <f>IFERROR(Tabla2[[#This Row],[Tapabocas bien puesto ]]/Tabla2[[#This Row],[Total]],0)</f>
        <v>0.64204545454545459</v>
      </c>
      <c r="P388" s="15">
        <f>IFERROR(Tabla2[[#This Row],[Sin tapabocas]]/Tabla2[[#This Row],[Total]],0)</f>
        <v>3.4090909090909088E-2</v>
      </c>
      <c r="Q388" s="15">
        <f>IFERROR(Tabla2[[#This Row],[Vendedor tapabocas bien puesto ]]/Tabla2[[#This Row],[Total vendedor]],0)</f>
        <v>0.26126126126126126</v>
      </c>
      <c r="R388" s="15">
        <f>IFERROR(Tabla2[[#This Row],[Vendedor sin tapabocas ]]/Tabla2[[#This Row],[Total vendedor]],0)</f>
        <v>4.5045045045045043E-2</v>
      </c>
      <c r="S388" s="31">
        <f>WEEKNUM(Tabla2[[#This Row],[Fecha de recolección2]])</f>
        <v>28</v>
      </c>
    </row>
    <row r="389" spans="1:19" x14ac:dyDescent="0.25">
      <c r="A389" s="11">
        <f t="shared" si="12"/>
        <v>44385</v>
      </c>
      <c r="B389" s="6" t="s">
        <v>254</v>
      </c>
      <c r="C389" s="1" t="s">
        <v>261</v>
      </c>
      <c r="D389" s="1" t="s">
        <v>12</v>
      </c>
      <c r="E389" s="1" t="s">
        <v>13</v>
      </c>
      <c r="F389" s="2" t="s">
        <v>11</v>
      </c>
      <c r="G389" s="2">
        <v>44</v>
      </c>
      <c r="H389" s="2">
        <v>10</v>
      </c>
      <c r="I389" s="2">
        <v>4</v>
      </c>
      <c r="J389" s="2">
        <v>4</v>
      </c>
      <c r="K389" s="1">
        <v>9</v>
      </c>
      <c r="L389" s="1">
        <v>0</v>
      </c>
      <c r="M389">
        <f t="shared" si="13"/>
        <v>58</v>
      </c>
      <c r="N389">
        <f>Tabla2[[#This Row],[Vendedor tapabocas bien puesto ]]+Tabla2[[#This Row],[Vendedor tapabocas mal puesto ]]+Tabla2[[#This Row],[Vendedor sin tapabocas ]]</f>
        <v>13</v>
      </c>
      <c r="O389" s="15">
        <f>IFERROR(Tabla2[[#This Row],[Tapabocas bien puesto ]]/Tabla2[[#This Row],[Total]],0)</f>
        <v>0.75862068965517238</v>
      </c>
      <c r="P389" s="15">
        <f>IFERROR(Tabla2[[#This Row],[Sin tapabocas]]/Tabla2[[#This Row],[Total]],0)</f>
        <v>6.8965517241379309E-2</v>
      </c>
      <c r="Q389" s="15">
        <f>IFERROR(Tabla2[[#This Row],[Vendedor tapabocas bien puesto ]]/Tabla2[[#This Row],[Total vendedor]],0)</f>
        <v>0.30769230769230771</v>
      </c>
      <c r="R389" s="15">
        <f>IFERROR(Tabla2[[#This Row],[Vendedor sin tapabocas ]]/Tabla2[[#This Row],[Total vendedor]],0)</f>
        <v>0</v>
      </c>
      <c r="S389" s="31">
        <f>WEEKNUM(Tabla2[[#This Row],[Fecha de recolección2]])</f>
        <v>28</v>
      </c>
    </row>
    <row r="390" spans="1:19" x14ac:dyDescent="0.25">
      <c r="A390" s="11">
        <f t="shared" si="12"/>
        <v>44385</v>
      </c>
      <c r="B390" s="6" t="s">
        <v>254</v>
      </c>
      <c r="C390" s="1" t="s">
        <v>192</v>
      </c>
      <c r="D390" s="1" t="s">
        <v>49</v>
      </c>
      <c r="E390" s="1" t="s">
        <v>267</v>
      </c>
      <c r="F390" s="2" t="s">
        <v>10</v>
      </c>
      <c r="G390" s="2">
        <v>152</v>
      </c>
      <c r="H390" s="2">
        <v>39</v>
      </c>
      <c r="I390" s="2">
        <v>7</v>
      </c>
      <c r="J390" s="2">
        <v>7</v>
      </c>
      <c r="K390" s="1">
        <v>4</v>
      </c>
      <c r="L390" s="1">
        <v>1</v>
      </c>
      <c r="M390">
        <f t="shared" si="13"/>
        <v>198</v>
      </c>
      <c r="N390">
        <f>Tabla2[[#This Row],[Vendedor tapabocas bien puesto ]]+Tabla2[[#This Row],[Vendedor tapabocas mal puesto ]]+Tabla2[[#This Row],[Vendedor sin tapabocas ]]</f>
        <v>12</v>
      </c>
      <c r="O390" s="15">
        <f>IFERROR(Tabla2[[#This Row],[Tapabocas bien puesto ]]/Tabla2[[#This Row],[Total]],0)</f>
        <v>0.76767676767676762</v>
      </c>
      <c r="P390" s="15">
        <f>IFERROR(Tabla2[[#This Row],[Sin tapabocas]]/Tabla2[[#This Row],[Total]],0)</f>
        <v>3.5353535353535352E-2</v>
      </c>
      <c r="Q390" s="15">
        <f>IFERROR(Tabla2[[#This Row],[Vendedor tapabocas bien puesto ]]/Tabla2[[#This Row],[Total vendedor]],0)</f>
        <v>0.58333333333333337</v>
      </c>
      <c r="R390" s="15">
        <f>IFERROR(Tabla2[[#This Row],[Vendedor sin tapabocas ]]/Tabla2[[#This Row],[Total vendedor]],0)</f>
        <v>8.3333333333333329E-2</v>
      </c>
      <c r="S390" s="31">
        <f>WEEKNUM(Tabla2[[#This Row],[Fecha de recolección2]])</f>
        <v>28</v>
      </c>
    </row>
    <row r="391" spans="1:19" x14ac:dyDescent="0.25">
      <c r="A391" s="11">
        <f t="shared" si="12"/>
        <v>44385</v>
      </c>
      <c r="B391" s="6" t="s">
        <v>254</v>
      </c>
      <c r="C391" s="1" t="s">
        <v>192</v>
      </c>
      <c r="D391" s="1" t="s">
        <v>49</v>
      </c>
      <c r="E391" s="1" t="s">
        <v>267</v>
      </c>
      <c r="F391" s="2" t="s">
        <v>10</v>
      </c>
      <c r="G391" s="2">
        <v>238</v>
      </c>
      <c r="H391" s="2">
        <v>47</v>
      </c>
      <c r="I391" s="2">
        <v>5</v>
      </c>
      <c r="J391" s="2">
        <v>12</v>
      </c>
      <c r="K391" s="1">
        <v>9</v>
      </c>
      <c r="L391" s="1">
        <v>2</v>
      </c>
      <c r="M391">
        <f t="shared" si="13"/>
        <v>290</v>
      </c>
      <c r="N391">
        <f>Tabla2[[#This Row],[Vendedor tapabocas bien puesto ]]+Tabla2[[#This Row],[Vendedor tapabocas mal puesto ]]+Tabla2[[#This Row],[Vendedor sin tapabocas ]]</f>
        <v>23</v>
      </c>
      <c r="O391" s="15">
        <f>IFERROR(Tabla2[[#This Row],[Tapabocas bien puesto ]]/Tabla2[[#This Row],[Total]],0)</f>
        <v>0.82068965517241377</v>
      </c>
      <c r="P391" s="15">
        <f>IFERROR(Tabla2[[#This Row],[Sin tapabocas]]/Tabla2[[#This Row],[Total]],0)</f>
        <v>1.7241379310344827E-2</v>
      </c>
      <c r="Q391" s="15">
        <f>IFERROR(Tabla2[[#This Row],[Vendedor tapabocas bien puesto ]]/Tabla2[[#This Row],[Total vendedor]],0)</f>
        <v>0.52173913043478259</v>
      </c>
      <c r="R391" s="15">
        <f>IFERROR(Tabla2[[#This Row],[Vendedor sin tapabocas ]]/Tabla2[[#This Row],[Total vendedor]],0)</f>
        <v>8.6956521739130432E-2</v>
      </c>
      <c r="S391" s="31">
        <f>WEEKNUM(Tabla2[[#This Row],[Fecha de recolección2]])</f>
        <v>28</v>
      </c>
    </row>
    <row r="392" spans="1:19" x14ac:dyDescent="0.25">
      <c r="A392" s="11">
        <f t="shared" si="12"/>
        <v>44386</v>
      </c>
      <c r="B392" s="6" t="s">
        <v>262</v>
      </c>
      <c r="C392" s="1" t="s">
        <v>190</v>
      </c>
      <c r="D392" s="1" t="s">
        <v>79</v>
      </c>
      <c r="E392" s="1" t="s">
        <v>142</v>
      </c>
      <c r="F392" s="2" t="s">
        <v>10</v>
      </c>
      <c r="G392" s="2">
        <v>160</v>
      </c>
      <c r="H392" s="2">
        <v>25</v>
      </c>
      <c r="I392" s="2">
        <v>5</v>
      </c>
      <c r="J392" s="2">
        <v>9</v>
      </c>
      <c r="K392" s="1">
        <v>11</v>
      </c>
      <c r="L392" s="1">
        <v>2</v>
      </c>
      <c r="M392">
        <f t="shared" si="13"/>
        <v>190</v>
      </c>
      <c r="N392">
        <f>Tabla2[[#This Row],[Vendedor tapabocas bien puesto ]]+Tabla2[[#This Row],[Vendedor tapabocas mal puesto ]]+Tabla2[[#This Row],[Vendedor sin tapabocas ]]</f>
        <v>22</v>
      </c>
      <c r="O392" s="15">
        <f>IFERROR(Tabla2[[#This Row],[Tapabocas bien puesto ]]/Tabla2[[#This Row],[Total]],0)</f>
        <v>0.84210526315789469</v>
      </c>
      <c r="P392" s="15">
        <f>IFERROR(Tabla2[[#This Row],[Sin tapabocas]]/Tabla2[[#This Row],[Total]],0)</f>
        <v>2.6315789473684209E-2</v>
      </c>
      <c r="Q392" s="15">
        <f>IFERROR(Tabla2[[#This Row],[Vendedor tapabocas bien puesto ]]/Tabla2[[#This Row],[Total vendedor]],0)</f>
        <v>0.40909090909090912</v>
      </c>
      <c r="R392" s="15">
        <f>IFERROR(Tabla2[[#This Row],[Vendedor sin tapabocas ]]/Tabla2[[#This Row],[Total vendedor]],0)</f>
        <v>9.0909090909090912E-2</v>
      </c>
      <c r="S392" s="31">
        <f>WEEKNUM(Tabla2[[#This Row],[Fecha de recolección2]])</f>
        <v>28</v>
      </c>
    </row>
    <row r="393" spans="1:19" x14ac:dyDescent="0.25">
      <c r="A393" s="11">
        <f t="shared" si="12"/>
        <v>44386</v>
      </c>
      <c r="B393" s="6" t="s">
        <v>262</v>
      </c>
      <c r="C393" s="1" t="s">
        <v>19</v>
      </c>
      <c r="D393" s="1" t="s">
        <v>54</v>
      </c>
      <c r="E393" s="1" t="s">
        <v>263</v>
      </c>
      <c r="F393" s="2" t="s">
        <v>10</v>
      </c>
      <c r="G393" s="2">
        <v>183</v>
      </c>
      <c r="H393" s="2">
        <v>36</v>
      </c>
      <c r="I393" s="2">
        <v>20</v>
      </c>
      <c r="J393" s="2">
        <v>1</v>
      </c>
      <c r="K393" s="1">
        <v>1</v>
      </c>
      <c r="L393" s="1">
        <v>0</v>
      </c>
      <c r="M393">
        <f t="shared" si="13"/>
        <v>239</v>
      </c>
      <c r="N393">
        <f>Tabla2[[#This Row],[Vendedor tapabocas bien puesto ]]+Tabla2[[#This Row],[Vendedor tapabocas mal puesto ]]+Tabla2[[#This Row],[Vendedor sin tapabocas ]]</f>
        <v>2</v>
      </c>
      <c r="O393" s="15">
        <f>IFERROR(Tabla2[[#This Row],[Tapabocas bien puesto ]]/Tabla2[[#This Row],[Total]],0)</f>
        <v>0.76569037656903771</v>
      </c>
      <c r="P393" s="15">
        <f>IFERROR(Tabla2[[#This Row],[Sin tapabocas]]/Tabla2[[#This Row],[Total]],0)</f>
        <v>8.3682008368200833E-2</v>
      </c>
      <c r="Q393" s="15">
        <f>IFERROR(Tabla2[[#This Row],[Vendedor tapabocas bien puesto ]]/Tabla2[[#This Row],[Total vendedor]],0)</f>
        <v>0.5</v>
      </c>
      <c r="R393" s="15">
        <f>IFERROR(Tabla2[[#This Row],[Vendedor sin tapabocas ]]/Tabla2[[#This Row],[Total vendedor]],0)</f>
        <v>0</v>
      </c>
      <c r="S393" s="31">
        <f>WEEKNUM(Tabla2[[#This Row],[Fecha de recolección2]])</f>
        <v>28</v>
      </c>
    </row>
    <row r="394" spans="1:19" x14ac:dyDescent="0.25">
      <c r="A394" s="11">
        <f t="shared" si="12"/>
        <v>44386</v>
      </c>
      <c r="B394" s="6" t="s">
        <v>262</v>
      </c>
      <c r="C394" s="1" t="s">
        <v>19</v>
      </c>
      <c r="D394" s="1" t="s">
        <v>54</v>
      </c>
      <c r="E394" s="1" t="s">
        <v>263</v>
      </c>
      <c r="F394" s="2" t="s">
        <v>9</v>
      </c>
      <c r="G394" s="2">
        <v>135</v>
      </c>
      <c r="H394" s="2">
        <v>34</v>
      </c>
      <c r="I394" s="2">
        <v>15</v>
      </c>
      <c r="J394" s="2">
        <v>1</v>
      </c>
      <c r="K394" s="1">
        <v>0</v>
      </c>
      <c r="L394" s="1">
        <v>0</v>
      </c>
      <c r="M394">
        <f t="shared" si="13"/>
        <v>184</v>
      </c>
      <c r="N394">
        <f>Tabla2[[#This Row],[Vendedor tapabocas bien puesto ]]+Tabla2[[#This Row],[Vendedor tapabocas mal puesto ]]+Tabla2[[#This Row],[Vendedor sin tapabocas ]]</f>
        <v>1</v>
      </c>
      <c r="O394" s="15">
        <f>IFERROR(Tabla2[[#This Row],[Tapabocas bien puesto ]]/Tabla2[[#This Row],[Total]],0)</f>
        <v>0.73369565217391308</v>
      </c>
      <c r="P394" s="15">
        <f>IFERROR(Tabla2[[#This Row],[Sin tapabocas]]/Tabla2[[#This Row],[Total]],0)</f>
        <v>8.1521739130434784E-2</v>
      </c>
      <c r="Q394" s="15">
        <f>IFERROR(Tabla2[[#This Row],[Vendedor tapabocas bien puesto ]]/Tabla2[[#This Row],[Total vendedor]],0)</f>
        <v>1</v>
      </c>
      <c r="R394" s="15">
        <f>IFERROR(Tabla2[[#This Row],[Vendedor sin tapabocas ]]/Tabla2[[#This Row],[Total vendedor]],0)</f>
        <v>0</v>
      </c>
      <c r="S394" s="31">
        <f>WEEKNUM(Tabla2[[#This Row],[Fecha de recolección2]])</f>
        <v>28</v>
      </c>
    </row>
    <row r="395" spans="1:19" x14ac:dyDescent="0.25">
      <c r="A395" s="11">
        <f t="shared" si="12"/>
        <v>44386</v>
      </c>
      <c r="B395" s="6" t="s">
        <v>262</v>
      </c>
      <c r="C395" s="1" t="s">
        <v>19</v>
      </c>
      <c r="D395" s="1" t="s">
        <v>54</v>
      </c>
      <c r="E395" s="1" t="s">
        <v>264</v>
      </c>
      <c r="F395" s="2" t="s">
        <v>10</v>
      </c>
      <c r="G395" s="2">
        <v>197</v>
      </c>
      <c r="H395" s="2">
        <v>56</v>
      </c>
      <c r="I395" s="2">
        <v>18</v>
      </c>
      <c r="J395" s="2">
        <v>1</v>
      </c>
      <c r="K395" s="1">
        <v>4</v>
      </c>
      <c r="L395" s="1">
        <v>0</v>
      </c>
      <c r="M395">
        <f t="shared" si="13"/>
        <v>271</v>
      </c>
      <c r="N395">
        <f>Tabla2[[#This Row],[Vendedor tapabocas bien puesto ]]+Tabla2[[#This Row],[Vendedor tapabocas mal puesto ]]+Tabla2[[#This Row],[Vendedor sin tapabocas ]]</f>
        <v>5</v>
      </c>
      <c r="O395" s="15">
        <f>IFERROR(Tabla2[[#This Row],[Tapabocas bien puesto ]]/Tabla2[[#This Row],[Total]],0)</f>
        <v>0.72693726937269376</v>
      </c>
      <c r="P395" s="15">
        <f>IFERROR(Tabla2[[#This Row],[Sin tapabocas]]/Tabla2[[#This Row],[Total]],0)</f>
        <v>6.6420664206642069E-2</v>
      </c>
      <c r="Q395" s="15">
        <f>IFERROR(Tabla2[[#This Row],[Vendedor tapabocas bien puesto ]]/Tabla2[[#This Row],[Total vendedor]],0)</f>
        <v>0.2</v>
      </c>
      <c r="R395" s="15">
        <f>IFERROR(Tabla2[[#This Row],[Vendedor sin tapabocas ]]/Tabla2[[#This Row],[Total vendedor]],0)</f>
        <v>0</v>
      </c>
      <c r="S395" s="31">
        <f>WEEKNUM(Tabla2[[#This Row],[Fecha de recolección2]])</f>
        <v>28</v>
      </c>
    </row>
    <row r="396" spans="1:19" x14ac:dyDescent="0.25">
      <c r="A396" s="11">
        <f t="shared" si="12"/>
        <v>44386</v>
      </c>
      <c r="B396" s="6" t="s">
        <v>262</v>
      </c>
      <c r="C396" s="1" t="s">
        <v>190</v>
      </c>
      <c r="D396" s="1" t="s">
        <v>79</v>
      </c>
      <c r="E396" s="1" t="s">
        <v>188</v>
      </c>
      <c r="F396" s="2" t="s">
        <v>10</v>
      </c>
      <c r="G396" s="2">
        <v>380</v>
      </c>
      <c r="H396" s="2">
        <v>79</v>
      </c>
      <c r="I396" s="2">
        <v>14</v>
      </c>
      <c r="J396" s="2">
        <v>88</v>
      </c>
      <c r="K396" s="1">
        <v>87</v>
      </c>
      <c r="L396" s="1">
        <v>12</v>
      </c>
      <c r="M396">
        <f t="shared" si="13"/>
        <v>473</v>
      </c>
      <c r="N396">
        <f>Tabla2[[#This Row],[Vendedor tapabocas bien puesto ]]+Tabla2[[#This Row],[Vendedor tapabocas mal puesto ]]+Tabla2[[#This Row],[Vendedor sin tapabocas ]]</f>
        <v>187</v>
      </c>
      <c r="O396" s="15">
        <f>IFERROR(Tabla2[[#This Row],[Tapabocas bien puesto ]]/Tabla2[[#This Row],[Total]],0)</f>
        <v>0.80338266384778012</v>
      </c>
      <c r="P396" s="15">
        <f>IFERROR(Tabla2[[#This Row],[Sin tapabocas]]/Tabla2[[#This Row],[Total]],0)</f>
        <v>2.9598308668076109E-2</v>
      </c>
      <c r="Q396" s="15">
        <f>IFERROR(Tabla2[[#This Row],[Vendedor tapabocas bien puesto ]]/Tabla2[[#This Row],[Total vendedor]],0)</f>
        <v>0.47058823529411764</v>
      </c>
      <c r="R396" s="15">
        <f>IFERROR(Tabla2[[#This Row],[Vendedor sin tapabocas ]]/Tabla2[[#This Row],[Total vendedor]],0)</f>
        <v>6.4171122994652413E-2</v>
      </c>
      <c r="S396" s="31">
        <f>WEEKNUM(Tabla2[[#This Row],[Fecha de recolección2]])</f>
        <v>28</v>
      </c>
    </row>
    <row r="397" spans="1:19" x14ac:dyDescent="0.25">
      <c r="A397" s="11">
        <f t="shared" si="12"/>
        <v>44386</v>
      </c>
      <c r="B397" s="6" t="s">
        <v>262</v>
      </c>
      <c r="C397" s="1" t="s">
        <v>190</v>
      </c>
      <c r="D397" s="1" t="s">
        <v>79</v>
      </c>
      <c r="E397" s="1" t="s">
        <v>188</v>
      </c>
      <c r="F397" s="2" t="s">
        <v>10</v>
      </c>
      <c r="G397" s="2">
        <v>185</v>
      </c>
      <c r="H397" s="2">
        <v>51</v>
      </c>
      <c r="I397" s="2">
        <v>14</v>
      </c>
      <c r="J397" s="2">
        <v>33</v>
      </c>
      <c r="K397" s="1">
        <v>8</v>
      </c>
      <c r="L397" s="1">
        <v>8</v>
      </c>
      <c r="M397">
        <f t="shared" si="13"/>
        <v>250</v>
      </c>
      <c r="N397">
        <f>Tabla2[[#This Row],[Vendedor tapabocas bien puesto ]]+Tabla2[[#This Row],[Vendedor tapabocas mal puesto ]]+Tabla2[[#This Row],[Vendedor sin tapabocas ]]</f>
        <v>49</v>
      </c>
      <c r="O397" s="15">
        <f>IFERROR(Tabla2[[#This Row],[Tapabocas bien puesto ]]/Tabla2[[#This Row],[Total]],0)</f>
        <v>0.74</v>
      </c>
      <c r="P397" s="15">
        <f>IFERROR(Tabla2[[#This Row],[Sin tapabocas]]/Tabla2[[#This Row],[Total]],0)</f>
        <v>5.6000000000000001E-2</v>
      </c>
      <c r="Q397" s="15">
        <f>IFERROR(Tabla2[[#This Row],[Vendedor tapabocas bien puesto ]]/Tabla2[[#This Row],[Total vendedor]],0)</f>
        <v>0.67346938775510201</v>
      </c>
      <c r="R397" s="15">
        <f>IFERROR(Tabla2[[#This Row],[Vendedor sin tapabocas ]]/Tabla2[[#This Row],[Total vendedor]],0)</f>
        <v>0.16326530612244897</v>
      </c>
      <c r="S397" s="31">
        <f>WEEKNUM(Tabla2[[#This Row],[Fecha de recolección2]])</f>
        <v>28</v>
      </c>
    </row>
    <row r="398" spans="1:19" x14ac:dyDescent="0.25">
      <c r="A398" s="11">
        <f t="shared" si="12"/>
        <v>44387</v>
      </c>
      <c r="B398" s="6" t="s">
        <v>251</v>
      </c>
      <c r="C398" s="1" t="s">
        <v>192</v>
      </c>
      <c r="D398" s="1" t="s">
        <v>44</v>
      </c>
      <c r="E398" s="1" t="s">
        <v>47</v>
      </c>
      <c r="F398" s="2" t="s">
        <v>10</v>
      </c>
      <c r="G398" s="2">
        <v>110</v>
      </c>
      <c r="H398" s="2">
        <v>27</v>
      </c>
      <c r="I398" s="2">
        <v>15</v>
      </c>
      <c r="J398" s="2">
        <v>9</v>
      </c>
      <c r="K398" s="1">
        <v>13</v>
      </c>
      <c r="L398" s="1">
        <v>3</v>
      </c>
      <c r="M398">
        <f t="shared" si="13"/>
        <v>152</v>
      </c>
      <c r="N398">
        <f>Tabla2[[#This Row],[Vendedor tapabocas bien puesto ]]+Tabla2[[#This Row],[Vendedor tapabocas mal puesto ]]+Tabla2[[#This Row],[Vendedor sin tapabocas ]]</f>
        <v>25</v>
      </c>
      <c r="O398" s="15">
        <f>IFERROR(Tabla2[[#This Row],[Tapabocas bien puesto ]]/Tabla2[[#This Row],[Total]],0)</f>
        <v>0.72368421052631582</v>
      </c>
      <c r="P398" s="15">
        <f>IFERROR(Tabla2[[#This Row],[Sin tapabocas]]/Tabla2[[#This Row],[Total]],0)</f>
        <v>9.8684210526315791E-2</v>
      </c>
      <c r="Q398" s="15">
        <f>IFERROR(Tabla2[[#This Row],[Vendedor tapabocas bien puesto ]]/Tabla2[[#This Row],[Total vendedor]],0)</f>
        <v>0.36</v>
      </c>
      <c r="R398" s="15">
        <f>IFERROR(Tabla2[[#This Row],[Vendedor sin tapabocas ]]/Tabla2[[#This Row],[Total vendedor]],0)</f>
        <v>0.12</v>
      </c>
      <c r="S398" s="31">
        <f>WEEKNUM(Tabla2[[#This Row],[Fecha de recolección2]])</f>
        <v>28</v>
      </c>
    </row>
    <row r="399" spans="1:19" x14ac:dyDescent="0.25">
      <c r="A399" s="11">
        <f t="shared" si="12"/>
        <v>44387</v>
      </c>
      <c r="B399" s="6" t="s">
        <v>251</v>
      </c>
      <c r="C399" s="1" t="s">
        <v>192</v>
      </c>
      <c r="D399" s="1" t="s">
        <v>44</v>
      </c>
      <c r="E399" s="1" t="s">
        <v>47</v>
      </c>
      <c r="F399" s="2" t="s">
        <v>10</v>
      </c>
      <c r="G399" s="2">
        <v>196</v>
      </c>
      <c r="H399" s="2">
        <v>44</v>
      </c>
      <c r="I399" s="2">
        <v>10</v>
      </c>
      <c r="J399" s="2">
        <v>10</v>
      </c>
      <c r="K399" s="1">
        <v>4</v>
      </c>
      <c r="L399" s="1">
        <v>7</v>
      </c>
      <c r="M399">
        <f t="shared" si="13"/>
        <v>250</v>
      </c>
      <c r="N399">
        <f>Tabla2[[#This Row],[Vendedor tapabocas bien puesto ]]+Tabla2[[#This Row],[Vendedor tapabocas mal puesto ]]+Tabla2[[#This Row],[Vendedor sin tapabocas ]]</f>
        <v>21</v>
      </c>
      <c r="O399" s="15">
        <f>IFERROR(Tabla2[[#This Row],[Tapabocas bien puesto ]]/Tabla2[[#This Row],[Total]],0)</f>
        <v>0.78400000000000003</v>
      </c>
      <c r="P399" s="15">
        <f>IFERROR(Tabla2[[#This Row],[Sin tapabocas]]/Tabla2[[#This Row],[Total]],0)</f>
        <v>0.04</v>
      </c>
      <c r="Q399" s="15">
        <f>IFERROR(Tabla2[[#This Row],[Vendedor tapabocas bien puesto ]]/Tabla2[[#This Row],[Total vendedor]],0)</f>
        <v>0.47619047619047616</v>
      </c>
      <c r="R399" s="15">
        <f>IFERROR(Tabla2[[#This Row],[Vendedor sin tapabocas ]]/Tabla2[[#This Row],[Total vendedor]],0)</f>
        <v>0.33333333333333331</v>
      </c>
      <c r="S399" s="31">
        <f>WEEKNUM(Tabla2[[#This Row],[Fecha de recolección2]])</f>
        <v>28</v>
      </c>
    </row>
    <row r="400" spans="1:19" x14ac:dyDescent="0.25">
      <c r="A400" s="11">
        <f t="shared" si="12"/>
        <v>44387</v>
      </c>
      <c r="B400" s="6" t="s">
        <v>251</v>
      </c>
      <c r="C400" s="1" t="s">
        <v>126</v>
      </c>
      <c r="D400" s="1" t="s">
        <v>49</v>
      </c>
      <c r="E400" s="1" t="s">
        <v>168</v>
      </c>
      <c r="F400" s="2" t="s">
        <v>11</v>
      </c>
      <c r="G400" s="2">
        <v>355</v>
      </c>
      <c r="H400" s="2">
        <v>102</v>
      </c>
      <c r="I400" s="2">
        <v>13</v>
      </c>
      <c r="J400" s="2">
        <v>49</v>
      </c>
      <c r="K400" s="1">
        <v>42</v>
      </c>
      <c r="L400" s="1">
        <v>2</v>
      </c>
      <c r="M400">
        <f t="shared" si="13"/>
        <v>470</v>
      </c>
      <c r="N400">
        <f>Tabla2[[#This Row],[Vendedor tapabocas bien puesto ]]+Tabla2[[#This Row],[Vendedor tapabocas mal puesto ]]+Tabla2[[#This Row],[Vendedor sin tapabocas ]]</f>
        <v>93</v>
      </c>
      <c r="O400" s="15">
        <f>IFERROR(Tabla2[[#This Row],[Tapabocas bien puesto ]]/Tabla2[[#This Row],[Total]],0)</f>
        <v>0.75531914893617025</v>
      </c>
      <c r="P400" s="15">
        <f>IFERROR(Tabla2[[#This Row],[Sin tapabocas]]/Tabla2[[#This Row],[Total]],0)</f>
        <v>2.7659574468085105E-2</v>
      </c>
      <c r="Q400" s="15">
        <f>IFERROR(Tabla2[[#This Row],[Vendedor tapabocas bien puesto ]]/Tabla2[[#This Row],[Total vendedor]],0)</f>
        <v>0.5268817204301075</v>
      </c>
      <c r="R400" s="15">
        <f>IFERROR(Tabla2[[#This Row],[Vendedor sin tapabocas ]]/Tabla2[[#This Row],[Total vendedor]],0)</f>
        <v>2.1505376344086023E-2</v>
      </c>
      <c r="S400" s="31">
        <f>WEEKNUM(Tabla2[[#This Row],[Fecha de recolección2]])</f>
        <v>28</v>
      </c>
    </row>
    <row r="401" spans="1:19" x14ac:dyDescent="0.25">
      <c r="A401" s="11">
        <f t="shared" si="12"/>
        <v>44387</v>
      </c>
      <c r="B401" s="6" t="s">
        <v>251</v>
      </c>
      <c r="C401" s="1" t="s">
        <v>126</v>
      </c>
      <c r="D401" s="1" t="s">
        <v>49</v>
      </c>
      <c r="E401" s="1" t="s">
        <v>265</v>
      </c>
      <c r="F401" s="2" t="s">
        <v>10</v>
      </c>
      <c r="G401" s="2">
        <v>147</v>
      </c>
      <c r="H401" s="2">
        <v>46</v>
      </c>
      <c r="I401" s="2">
        <v>9</v>
      </c>
      <c r="J401" s="2">
        <v>20</v>
      </c>
      <c r="K401" s="1">
        <v>12</v>
      </c>
      <c r="L401" s="1">
        <v>2</v>
      </c>
      <c r="M401">
        <f t="shared" si="13"/>
        <v>202</v>
      </c>
      <c r="N401">
        <f>Tabla2[[#This Row],[Vendedor tapabocas bien puesto ]]+Tabla2[[#This Row],[Vendedor tapabocas mal puesto ]]+Tabla2[[#This Row],[Vendedor sin tapabocas ]]</f>
        <v>34</v>
      </c>
      <c r="O401" s="15">
        <f>IFERROR(Tabla2[[#This Row],[Tapabocas bien puesto ]]/Tabla2[[#This Row],[Total]],0)</f>
        <v>0.7277227722772277</v>
      </c>
      <c r="P401" s="15">
        <f>IFERROR(Tabla2[[#This Row],[Sin tapabocas]]/Tabla2[[#This Row],[Total]],0)</f>
        <v>4.4554455445544552E-2</v>
      </c>
      <c r="Q401" s="15">
        <f>IFERROR(Tabla2[[#This Row],[Vendedor tapabocas bien puesto ]]/Tabla2[[#This Row],[Total vendedor]],0)</f>
        <v>0.58823529411764708</v>
      </c>
      <c r="R401" s="15">
        <f>IFERROR(Tabla2[[#This Row],[Vendedor sin tapabocas ]]/Tabla2[[#This Row],[Total vendedor]],0)</f>
        <v>5.8823529411764705E-2</v>
      </c>
      <c r="S401" s="31">
        <f>WEEKNUM(Tabla2[[#This Row],[Fecha de recolección2]])</f>
        <v>28</v>
      </c>
    </row>
    <row r="402" spans="1:19" x14ac:dyDescent="0.25">
      <c r="A402" s="11">
        <f t="shared" si="12"/>
        <v>44387</v>
      </c>
      <c r="B402" s="6" t="s">
        <v>251</v>
      </c>
      <c r="C402" s="1" t="s">
        <v>137</v>
      </c>
      <c r="D402" s="1" t="s">
        <v>49</v>
      </c>
      <c r="E402" s="1" t="s">
        <v>265</v>
      </c>
      <c r="F402" s="2" t="s">
        <v>9</v>
      </c>
      <c r="G402" s="2">
        <v>182</v>
      </c>
      <c r="H402" s="2">
        <v>39</v>
      </c>
      <c r="I402" s="2">
        <v>7</v>
      </c>
      <c r="J402" s="2">
        <v>3</v>
      </c>
      <c r="K402" s="1">
        <v>1</v>
      </c>
      <c r="L402" s="1">
        <v>0</v>
      </c>
      <c r="M402">
        <f t="shared" si="13"/>
        <v>228</v>
      </c>
      <c r="N402">
        <f>Tabla2[[#This Row],[Vendedor tapabocas bien puesto ]]+Tabla2[[#This Row],[Vendedor tapabocas mal puesto ]]+Tabla2[[#This Row],[Vendedor sin tapabocas ]]</f>
        <v>4</v>
      </c>
      <c r="O402" s="15">
        <f>IFERROR(Tabla2[[#This Row],[Tapabocas bien puesto ]]/Tabla2[[#This Row],[Total]],0)</f>
        <v>0.79824561403508776</v>
      </c>
      <c r="P402" s="15">
        <f>IFERROR(Tabla2[[#This Row],[Sin tapabocas]]/Tabla2[[#This Row],[Total]],0)</f>
        <v>3.0701754385964911E-2</v>
      </c>
      <c r="Q402" s="15">
        <f>IFERROR(Tabla2[[#This Row],[Vendedor tapabocas bien puesto ]]/Tabla2[[#This Row],[Total vendedor]],0)</f>
        <v>0.75</v>
      </c>
      <c r="R402" s="15">
        <f>IFERROR(Tabla2[[#This Row],[Vendedor sin tapabocas ]]/Tabla2[[#This Row],[Total vendedor]],0)</f>
        <v>0</v>
      </c>
      <c r="S402" s="31">
        <f>WEEKNUM(Tabla2[[#This Row],[Fecha de recolección2]])</f>
        <v>28</v>
      </c>
    </row>
    <row r="403" spans="1:19" x14ac:dyDescent="0.25">
      <c r="A403" s="11">
        <f t="shared" si="12"/>
        <v>44387</v>
      </c>
      <c r="B403" s="6" t="s">
        <v>251</v>
      </c>
      <c r="C403" s="1" t="s">
        <v>131</v>
      </c>
      <c r="D403" s="1" t="s">
        <v>76</v>
      </c>
      <c r="E403" s="1" t="s">
        <v>266</v>
      </c>
      <c r="F403" s="2" t="s">
        <v>10</v>
      </c>
      <c r="G403" s="2">
        <v>143</v>
      </c>
      <c r="H403" s="2">
        <v>48</v>
      </c>
      <c r="I403" s="2">
        <v>19</v>
      </c>
      <c r="J403" s="2">
        <v>19</v>
      </c>
      <c r="K403" s="1">
        <v>20</v>
      </c>
      <c r="L403" s="1">
        <v>2</v>
      </c>
      <c r="M403">
        <f t="shared" si="13"/>
        <v>210</v>
      </c>
      <c r="N403">
        <f>Tabla2[[#This Row],[Vendedor tapabocas bien puesto ]]+Tabla2[[#This Row],[Vendedor tapabocas mal puesto ]]+Tabla2[[#This Row],[Vendedor sin tapabocas ]]</f>
        <v>41</v>
      </c>
      <c r="O403" s="15">
        <f>IFERROR(Tabla2[[#This Row],[Tapabocas bien puesto ]]/Tabla2[[#This Row],[Total]],0)</f>
        <v>0.68095238095238098</v>
      </c>
      <c r="P403" s="15">
        <f>IFERROR(Tabla2[[#This Row],[Sin tapabocas]]/Tabla2[[#This Row],[Total]],0)</f>
        <v>9.0476190476190474E-2</v>
      </c>
      <c r="Q403" s="15">
        <f>IFERROR(Tabla2[[#This Row],[Vendedor tapabocas bien puesto ]]/Tabla2[[#This Row],[Total vendedor]],0)</f>
        <v>0.46341463414634149</v>
      </c>
      <c r="R403" s="15">
        <f>IFERROR(Tabla2[[#This Row],[Vendedor sin tapabocas ]]/Tabla2[[#This Row],[Total vendedor]],0)</f>
        <v>4.878048780487805E-2</v>
      </c>
      <c r="S403" s="31">
        <f>WEEKNUM(Tabla2[[#This Row],[Fecha de recolección2]])</f>
        <v>28</v>
      </c>
    </row>
    <row r="404" spans="1:19" x14ac:dyDescent="0.25">
      <c r="A404" s="11">
        <f t="shared" si="12"/>
        <v>44387</v>
      </c>
      <c r="B404" s="6" t="s">
        <v>251</v>
      </c>
      <c r="C404" s="1" t="s">
        <v>190</v>
      </c>
      <c r="D404" s="1" t="s">
        <v>76</v>
      </c>
      <c r="E404" s="1" t="s">
        <v>255</v>
      </c>
      <c r="F404" s="2" t="s">
        <v>10</v>
      </c>
      <c r="G404" s="2">
        <v>183</v>
      </c>
      <c r="H404" s="2">
        <v>88</v>
      </c>
      <c r="I404" s="2">
        <v>26</v>
      </c>
      <c r="J404" s="2">
        <v>18</v>
      </c>
      <c r="K404" s="1">
        <v>3</v>
      </c>
      <c r="L404" s="1">
        <v>2</v>
      </c>
      <c r="M404">
        <f t="shared" si="13"/>
        <v>297</v>
      </c>
      <c r="N404">
        <f>Tabla2[[#This Row],[Vendedor tapabocas bien puesto ]]+Tabla2[[#This Row],[Vendedor tapabocas mal puesto ]]+Tabla2[[#This Row],[Vendedor sin tapabocas ]]</f>
        <v>23</v>
      </c>
      <c r="O404" s="15">
        <f>IFERROR(Tabla2[[#This Row],[Tapabocas bien puesto ]]/Tabla2[[#This Row],[Total]],0)</f>
        <v>0.61616161616161613</v>
      </c>
      <c r="P404" s="15">
        <f>IFERROR(Tabla2[[#This Row],[Sin tapabocas]]/Tabla2[[#This Row],[Total]],0)</f>
        <v>8.7542087542087546E-2</v>
      </c>
      <c r="Q404" s="15">
        <f>IFERROR(Tabla2[[#This Row],[Vendedor tapabocas bien puesto ]]/Tabla2[[#This Row],[Total vendedor]],0)</f>
        <v>0.78260869565217395</v>
      </c>
      <c r="R404" s="15">
        <f>IFERROR(Tabla2[[#This Row],[Vendedor sin tapabocas ]]/Tabla2[[#This Row],[Total vendedor]],0)</f>
        <v>8.6956521739130432E-2</v>
      </c>
      <c r="S404" s="31">
        <f>WEEKNUM(Tabla2[[#This Row],[Fecha de recolección2]])</f>
        <v>28</v>
      </c>
    </row>
    <row r="405" spans="1:19" x14ac:dyDescent="0.25">
      <c r="A405" s="11">
        <f t="shared" si="12"/>
        <v>44387</v>
      </c>
      <c r="B405" s="6" t="s">
        <v>251</v>
      </c>
      <c r="C405" s="1" t="s">
        <v>190</v>
      </c>
      <c r="D405" s="1" t="s">
        <v>76</v>
      </c>
      <c r="E405" s="1" t="s">
        <v>112</v>
      </c>
      <c r="F405" s="2" t="s">
        <v>11</v>
      </c>
      <c r="G405" s="2">
        <v>327</v>
      </c>
      <c r="H405" s="2">
        <v>107</v>
      </c>
      <c r="I405" s="2">
        <v>14</v>
      </c>
      <c r="J405" s="2">
        <v>43</v>
      </c>
      <c r="K405" s="1">
        <v>17</v>
      </c>
      <c r="L405" s="1">
        <v>2</v>
      </c>
      <c r="M405">
        <f t="shared" si="13"/>
        <v>448</v>
      </c>
      <c r="N405">
        <f>Tabla2[[#This Row],[Vendedor tapabocas bien puesto ]]+Tabla2[[#This Row],[Vendedor tapabocas mal puesto ]]+Tabla2[[#This Row],[Vendedor sin tapabocas ]]</f>
        <v>62</v>
      </c>
      <c r="O405" s="15">
        <f>IFERROR(Tabla2[[#This Row],[Tapabocas bien puesto ]]/Tabla2[[#This Row],[Total]],0)</f>
        <v>0.7299107142857143</v>
      </c>
      <c r="P405" s="15">
        <f>IFERROR(Tabla2[[#This Row],[Sin tapabocas]]/Tabla2[[#This Row],[Total]],0)</f>
        <v>3.125E-2</v>
      </c>
      <c r="Q405" s="15">
        <f>IFERROR(Tabla2[[#This Row],[Vendedor tapabocas bien puesto ]]/Tabla2[[#This Row],[Total vendedor]],0)</f>
        <v>0.69354838709677424</v>
      </c>
      <c r="R405" s="15">
        <f>IFERROR(Tabla2[[#This Row],[Vendedor sin tapabocas ]]/Tabla2[[#This Row],[Total vendedor]],0)</f>
        <v>3.2258064516129031E-2</v>
      </c>
      <c r="S405" s="31">
        <f>WEEKNUM(Tabla2[[#This Row],[Fecha de recolección2]])</f>
        <v>28</v>
      </c>
    </row>
    <row r="406" spans="1:19" x14ac:dyDescent="0.25">
      <c r="A406" s="11">
        <f t="shared" si="12"/>
        <v>44387</v>
      </c>
      <c r="B406" s="6" t="s">
        <v>251</v>
      </c>
      <c r="C406" s="1" t="s">
        <v>192</v>
      </c>
      <c r="D406" s="1" t="s">
        <v>44</v>
      </c>
      <c r="E406" s="1" t="s">
        <v>47</v>
      </c>
      <c r="F406" s="2" t="s">
        <v>10</v>
      </c>
      <c r="G406" s="2">
        <v>85</v>
      </c>
      <c r="H406" s="2">
        <v>12</v>
      </c>
      <c r="I406" s="2">
        <v>12</v>
      </c>
      <c r="J406" s="2">
        <v>9</v>
      </c>
      <c r="K406" s="1">
        <v>10</v>
      </c>
      <c r="L406" s="1">
        <v>3</v>
      </c>
      <c r="M406">
        <f t="shared" si="13"/>
        <v>109</v>
      </c>
      <c r="N406">
        <f>Tabla2[[#This Row],[Vendedor tapabocas bien puesto ]]+Tabla2[[#This Row],[Vendedor tapabocas mal puesto ]]+Tabla2[[#This Row],[Vendedor sin tapabocas ]]</f>
        <v>22</v>
      </c>
      <c r="O406" s="15">
        <f>IFERROR(Tabla2[[#This Row],[Tapabocas bien puesto ]]/Tabla2[[#This Row],[Total]],0)</f>
        <v>0.77981651376146788</v>
      </c>
      <c r="P406" s="15">
        <f>IFERROR(Tabla2[[#This Row],[Sin tapabocas]]/Tabla2[[#This Row],[Total]],0)</f>
        <v>0.11009174311926606</v>
      </c>
      <c r="Q406" s="15">
        <f>IFERROR(Tabla2[[#This Row],[Vendedor tapabocas bien puesto ]]/Tabla2[[#This Row],[Total vendedor]],0)</f>
        <v>0.40909090909090912</v>
      </c>
      <c r="R406" s="15">
        <f>IFERROR(Tabla2[[#This Row],[Vendedor sin tapabocas ]]/Tabla2[[#This Row],[Total vendedor]],0)</f>
        <v>0.13636363636363635</v>
      </c>
      <c r="S406" s="31">
        <f>WEEKNUM(Tabla2[[#This Row],[Fecha de recolección2]])</f>
        <v>28</v>
      </c>
    </row>
    <row r="407" spans="1:19" x14ac:dyDescent="0.25">
      <c r="A407" s="11">
        <f t="shared" si="12"/>
        <v>44389</v>
      </c>
      <c r="B407" s="6" t="s">
        <v>268</v>
      </c>
      <c r="C407" s="1" t="s">
        <v>190</v>
      </c>
      <c r="D407" s="1" t="s">
        <v>30</v>
      </c>
      <c r="E407" s="1" t="s">
        <v>274</v>
      </c>
      <c r="F407" s="2" t="s">
        <v>9</v>
      </c>
      <c r="G407" s="2">
        <v>161</v>
      </c>
      <c r="H407" s="2">
        <v>47</v>
      </c>
      <c r="I407" s="2">
        <v>4</v>
      </c>
      <c r="J407" s="2">
        <v>24</v>
      </c>
      <c r="K407" s="1">
        <v>16</v>
      </c>
      <c r="L407" s="1">
        <v>3</v>
      </c>
      <c r="M407">
        <f t="shared" si="13"/>
        <v>212</v>
      </c>
      <c r="N407">
        <f>Tabla2[[#This Row],[Vendedor tapabocas bien puesto ]]+Tabla2[[#This Row],[Vendedor tapabocas mal puesto ]]+Tabla2[[#This Row],[Vendedor sin tapabocas ]]</f>
        <v>43</v>
      </c>
      <c r="O407" s="15">
        <f>IFERROR(Tabla2[[#This Row],[Tapabocas bien puesto ]]/Tabla2[[#This Row],[Total]],0)</f>
        <v>0.75943396226415094</v>
      </c>
      <c r="P407" s="15">
        <f>IFERROR(Tabla2[[#This Row],[Sin tapabocas]]/Tabla2[[#This Row],[Total]],0)</f>
        <v>1.8867924528301886E-2</v>
      </c>
      <c r="Q407" s="15">
        <f>IFERROR(Tabla2[[#This Row],[Vendedor tapabocas bien puesto ]]/Tabla2[[#This Row],[Total vendedor]],0)</f>
        <v>0.55813953488372092</v>
      </c>
      <c r="R407" s="15">
        <f>IFERROR(Tabla2[[#This Row],[Vendedor sin tapabocas ]]/Tabla2[[#This Row],[Total vendedor]],0)</f>
        <v>6.9767441860465115E-2</v>
      </c>
      <c r="S407" s="31">
        <f>WEEKNUM(Tabla2[[#This Row],[Fecha de recolección2]])</f>
        <v>29</v>
      </c>
    </row>
    <row r="408" spans="1:19" x14ac:dyDescent="0.25">
      <c r="A408" s="11">
        <f t="shared" si="12"/>
        <v>44389</v>
      </c>
      <c r="B408" s="6" t="s">
        <v>268</v>
      </c>
      <c r="C408" s="1" t="s">
        <v>131</v>
      </c>
      <c r="D408" s="1" t="s">
        <v>30</v>
      </c>
      <c r="E408" s="1" t="s">
        <v>230</v>
      </c>
      <c r="F408" s="2" t="s">
        <v>10</v>
      </c>
      <c r="G408" s="2">
        <v>317</v>
      </c>
      <c r="H408" s="2">
        <v>64</v>
      </c>
      <c r="I408" s="2">
        <v>2</v>
      </c>
      <c r="J408" s="2">
        <v>65</v>
      </c>
      <c r="K408" s="1">
        <v>68</v>
      </c>
      <c r="L408" s="1">
        <v>1</v>
      </c>
      <c r="M408">
        <f t="shared" si="13"/>
        <v>383</v>
      </c>
      <c r="N408">
        <f>Tabla2[[#This Row],[Vendedor tapabocas bien puesto ]]+Tabla2[[#This Row],[Vendedor tapabocas mal puesto ]]+Tabla2[[#This Row],[Vendedor sin tapabocas ]]</f>
        <v>134</v>
      </c>
      <c r="O408" s="15">
        <f>IFERROR(Tabla2[[#This Row],[Tapabocas bien puesto ]]/Tabla2[[#This Row],[Total]],0)</f>
        <v>0.82767624020887731</v>
      </c>
      <c r="P408" s="15">
        <f>IFERROR(Tabla2[[#This Row],[Sin tapabocas]]/Tabla2[[#This Row],[Total]],0)</f>
        <v>5.2219321148825066E-3</v>
      </c>
      <c r="Q408" s="15">
        <f>IFERROR(Tabla2[[#This Row],[Vendedor tapabocas bien puesto ]]/Tabla2[[#This Row],[Total vendedor]],0)</f>
        <v>0.48507462686567165</v>
      </c>
      <c r="R408" s="15">
        <f>IFERROR(Tabla2[[#This Row],[Vendedor sin tapabocas ]]/Tabla2[[#This Row],[Total vendedor]],0)</f>
        <v>7.462686567164179E-3</v>
      </c>
      <c r="S408" s="31">
        <f>WEEKNUM(Tabla2[[#This Row],[Fecha de recolección2]])</f>
        <v>29</v>
      </c>
    </row>
    <row r="409" spans="1:19" x14ac:dyDescent="0.25">
      <c r="A409" s="11">
        <f t="shared" si="12"/>
        <v>44389</v>
      </c>
      <c r="B409" s="6" t="s">
        <v>268</v>
      </c>
      <c r="C409" s="1" t="s">
        <v>131</v>
      </c>
      <c r="D409" s="1" t="s">
        <v>30</v>
      </c>
      <c r="E409" s="1" t="s">
        <v>148</v>
      </c>
      <c r="F409" s="2" t="s">
        <v>10</v>
      </c>
      <c r="G409" s="2">
        <v>102</v>
      </c>
      <c r="H409" s="2">
        <v>40</v>
      </c>
      <c r="I409" s="2">
        <v>11</v>
      </c>
      <c r="J409" s="2">
        <v>10</v>
      </c>
      <c r="K409" s="1">
        <v>8</v>
      </c>
      <c r="L409" s="1">
        <v>0</v>
      </c>
      <c r="M409">
        <f t="shared" si="13"/>
        <v>153</v>
      </c>
      <c r="N409">
        <f>Tabla2[[#This Row],[Vendedor tapabocas bien puesto ]]+Tabla2[[#This Row],[Vendedor tapabocas mal puesto ]]+Tabla2[[#This Row],[Vendedor sin tapabocas ]]</f>
        <v>18</v>
      </c>
      <c r="O409" s="15">
        <f>IFERROR(Tabla2[[#This Row],[Tapabocas bien puesto ]]/Tabla2[[#This Row],[Total]],0)</f>
        <v>0.66666666666666663</v>
      </c>
      <c r="P409" s="15">
        <f>IFERROR(Tabla2[[#This Row],[Sin tapabocas]]/Tabla2[[#This Row],[Total]],0)</f>
        <v>7.1895424836601302E-2</v>
      </c>
      <c r="Q409" s="15">
        <f>IFERROR(Tabla2[[#This Row],[Vendedor tapabocas bien puesto ]]/Tabla2[[#This Row],[Total vendedor]],0)</f>
        <v>0.55555555555555558</v>
      </c>
      <c r="R409" s="15">
        <f>IFERROR(Tabla2[[#This Row],[Vendedor sin tapabocas ]]/Tabla2[[#This Row],[Total vendedor]],0)</f>
        <v>0</v>
      </c>
      <c r="S409" s="31">
        <f>WEEKNUM(Tabla2[[#This Row],[Fecha de recolección2]])</f>
        <v>29</v>
      </c>
    </row>
    <row r="410" spans="1:19" x14ac:dyDescent="0.25">
      <c r="A410" s="11">
        <f t="shared" si="12"/>
        <v>44389</v>
      </c>
      <c r="B410" s="6" t="s">
        <v>268</v>
      </c>
      <c r="C410" s="1" t="s">
        <v>158</v>
      </c>
      <c r="D410" s="1" t="s">
        <v>32</v>
      </c>
      <c r="E410" s="1" t="s">
        <v>27</v>
      </c>
      <c r="F410" s="2" t="s">
        <v>10</v>
      </c>
      <c r="G410" s="2">
        <v>125</v>
      </c>
      <c r="H410" s="2">
        <v>28</v>
      </c>
      <c r="I410" s="2">
        <v>3</v>
      </c>
      <c r="J410" s="2">
        <v>1</v>
      </c>
      <c r="K410" s="1">
        <v>2</v>
      </c>
      <c r="L410" s="1">
        <v>0</v>
      </c>
      <c r="M410">
        <f t="shared" si="13"/>
        <v>156</v>
      </c>
      <c r="N410">
        <f>Tabla2[[#This Row],[Vendedor tapabocas bien puesto ]]+Tabla2[[#This Row],[Vendedor tapabocas mal puesto ]]+Tabla2[[#This Row],[Vendedor sin tapabocas ]]</f>
        <v>3</v>
      </c>
      <c r="O410" s="15">
        <f>IFERROR(Tabla2[[#This Row],[Tapabocas bien puesto ]]/Tabla2[[#This Row],[Total]],0)</f>
        <v>0.80128205128205132</v>
      </c>
      <c r="P410" s="15">
        <f>IFERROR(Tabla2[[#This Row],[Sin tapabocas]]/Tabla2[[#This Row],[Total]],0)</f>
        <v>1.9230769230769232E-2</v>
      </c>
      <c r="Q410" s="15">
        <f>IFERROR(Tabla2[[#This Row],[Vendedor tapabocas bien puesto ]]/Tabla2[[#This Row],[Total vendedor]],0)</f>
        <v>0.33333333333333331</v>
      </c>
      <c r="R410" s="15">
        <f>IFERROR(Tabla2[[#This Row],[Vendedor sin tapabocas ]]/Tabla2[[#This Row],[Total vendedor]],0)</f>
        <v>0</v>
      </c>
      <c r="S410" s="31">
        <f>WEEKNUM(Tabla2[[#This Row],[Fecha de recolección2]])</f>
        <v>29</v>
      </c>
    </row>
    <row r="411" spans="1:19" x14ac:dyDescent="0.25">
      <c r="A411" s="11">
        <f t="shared" si="12"/>
        <v>44389</v>
      </c>
      <c r="B411" s="6" t="s">
        <v>268</v>
      </c>
      <c r="C411" s="1" t="s">
        <v>158</v>
      </c>
      <c r="D411" s="1" t="s">
        <v>32</v>
      </c>
      <c r="E411" s="1" t="s">
        <v>27</v>
      </c>
      <c r="F411" s="2" t="s">
        <v>10</v>
      </c>
      <c r="G411" s="2">
        <v>73</v>
      </c>
      <c r="H411" s="2">
        <v>19</v>
      </c>
      <c r="I411" s="2">
        <v>1</v>
      </c>
      <c r="J411" s="2">
        <v>25</v>
      </c>
      <c r="K411" s="1">
        <v>18</v>
      </c>
      <c r="L411" s="1">
        <v>1</v>
      </c>
      <c r="M411">
        <f t="shared" si="13"/>
        <v>93</v>
      </c>
      <c r="N411">
        <f>Tabla2[[#This Row],[Vendedor tapabocas bien puesto ]]+Tabla2[[#This Row],[Vendedor tapabocas mal puesto ]]+Tabla2[[#This Row],[Vendedor sin tapabocas ]]</f>
        <v>44</v>
      </c>
      <c r="O411" s="15">
        <f>IFERROR(Tabla2[[#This Row],[Tapabocas bien puesto ]]/Tabla2[[#This Row],[Total]],0)</f>
        <v>0.78494623655913975</v>
      </c>
      <c r="P411" s="15">
        <f>IFERROR(Tabla2[[#This Row],[Sin tapabocas]]/Tabla2[[#This Row],[Total]],0)</f>
        <v>1.0752688172043012E-2</v>
      </c>
      <c r="Q411" s="15">
        <f>IFERROR(Tabla2[[#This Row],[Vendedor tapabocas bien puesto ]]/Tabla2[[#This Row],[Total vendedor]],0)</f>
        <v>0.56818181818181823</v>
      </c>
      <c r="R411" s="15">
        <f>IFERROR(Tabla2[[#This Row],[Vendedor sin tapabocas ]]/Tabla2[[#This Row],[Total vendedor]],0)</f>
        <v>2.2727272727272728E-2</v>
      </c>
      <c r="S411" s="31">
        <f>WEEKNUM(Tabla2[[#This Row],[Fecha de recolección2]])</f>
        <v>29</v>
      </c>
    </row>
    <row r="412" spans="1:19" x14ac:dyDescent="0.25">
      <c r="A412" s="11">
        <f t="shared" si="12"/>
        <v>44389</v>
      </c>
      <c r="B412" s="6" t="s">
        <v>268</v>
      </c>
      <c r="C412" s="1" t="s">
        <v>158</v>
      </c>
      <c r="D412" s="1" t="s">
        <v>32</v>
      </c>
      <c r="E412" s="1" t="s">
        <v>27</v>
      </c>
      <c r="F412" s="2" t="s">
        <v>11</v>
      </c>
      <c r="G412" s="2">
        <v>373</v>
      </c>
      <c r="H412" s="2">
        <v>85</v>
      </c>
      <c r="I412" s="2">
        <v>4</v>
      </c>
      <c r="J412" s="2">
        <v>38</v>
      </c>
      <c r="K412" s="1">
        <v>28</v>
      </c>
      <c r="L412" s="1">
        <v>2</v>
      </c>
      <c r="M412">
        <f t="shared" si="13"/>
        <v>462</v>
      </c>
      <c r="N412">
        <f>Tabla2[[#This Row],[Vendedor tapabocas bien puesto ]]+Tabla2[[#This Row],[Vendedor tapabocas mal puesto ]]+Tabla2[[#This Row],[Vendedor sin tapabocas ]]</f>
        <v>68</v>
      </c>
      <c r="O412" s="15">
        <f>IFERROR(Tabla2[[#This Row],[Tapabocas bien puesto ]]/Tabla2[[#This Row],[Total]],0)</f>
        <v>0.80735930735930739</v>
      </c>
      <c r="P412" s="15">
        <f>IFERROR(Tabla2[[#This Row],[Sin tapabocas]]/Tabla2[[#This Row],[Total]],0)</f>
        <v>8.658008658008658E-3</v>
      </c>
      <c r="Q412" s="15">
        <f>IFERROR(Tabla2[[#This Row],[Vendedor tapabocas bien puesto ]]/Tabla2[[#This Row],[Total vendedor]],0)</f>
        <v>0.55882352941176472</v>
      </c>
      <c r="R412" s="15">
        <f>IFERROR(Tabla2[[#This Row],[Vendedor sin tapabocas ]]/Tabla2[[#This Row],[Total vendedor]],0)</f>
        <v>2.9411764705882353E-2</v>
      </c>
      <c r="S412" s="31">
        <f>WEEKNUM(Tabla2[[#This Row],[Fecha de recolección2]])</f>
        <v>29</v>
      </c>
    </row>
    <row r="413" spans="1:19" x14ac:dyDescent="0.25">
      <c r="A413" s="11">
        <f t="shared" si="12"/>
        <v>44390</v>
      </c>
      <c r="B413" s="6" t="s">
        <v>269</v>
      </c>
      <c r="C413" s="1" t="s">
        <v>19</v>
      </c>
      <c r="D413" s="1" t="s">
        <v>106</v>
      </c>
      <c r="E413" s="1" t="s">
        <v>107</v>
      </c>
      <c r="F413" s="2" t="s">
        <v>9</v>
      </c>
      <c r="G413" s="2">
        <v>127</v>
      </c>
      <c r="H413" s="2">
        <v>30</v>
      </c>
      <c r="I413" s="2">
        <v>6</v>
      </c>
      <c r="J413" s="2">
        <v>4</v>
      </c>
      <c r="K413" s="1">
        <v>3</v>
      </c>
      <c r="L413" s="1">
        <v>1</v>
      </c>
      <c r="M413">
        <f t="shared" si="13"/>
        <v>163</v>
      </c>
      <c r="N413">
        <f>Tabla2[[#This Row],[Vendedor tapabocas bien puesto ]]+Tabla2[[#This Row],[Vendedor tapabocas mal puesto ]]+Tabla2[[#This Row],[Vendedor sin tapabocas ]]</f>
        <v>8</v>
      </c>
      <c r="O413" s="15">
        <f>IFERROR(Tabla2[[#This Row],[Tapabocas bien puesto ]]/Tabla2[[#This Row],[Total]],0)</f>
        <v>0.77914110429447858</v>
      </c>
      <c r="P413" s="15">
        <f>IFERROR(Tabla2[[#This Row],[Sin tapabocas]]/Tabla2[[#This Row],[Total]],0)</f>
        <v>3.6809815950920248E-2</v>
      </c>
      <c r="Q413" s="15">
        <f>IFERROR(Tabla2[[#This Row],[Vendedor tapabocas bien puesto ]]/Tabla2[[#This Row],[Total vendedor]],0)</f>
        <v>0.5</v>
      </c>
      <c r="R413" s="15">
        <f>IFERROR(Tabla2[[#This Row],[Vendedor sin tapabocas ]]/Tabla2[[#This Row],[Total vendedor]],0)</f>
        <v>0.125</v>
      </c>
      <c r="S413" s="31">
        <f>WEEKNUM(Tabla2[[#This Row],[Fecha de recolección2]])</f>
        <v>29</v>
      </c>
    </row>
    <row r="414" spans="1:19" x14ac:dyDescent="0.25">
      <c r="A414" s="11">
        <f t="shared" si="12"/>
        <v>44390</v>
      </c>
      <c r="B414" s="6" t="s">
        <v>269</v>
      </c>
      <c r="C414" s="1" t="s">
        <v>19</v>
      </c>
      <c r="D414" s="1" t="s">
        <v>106</v>
      </c>
      <c r="E414" s="1" t="s">
        <v>275</v>
      </c>
      <c r="F414" s="2" t="s">
        <v>10</v>
      </c>
      <c r="G414" s="2">
        <v>136</v>
      </c>
      <c r="H414" s="2">
        <v>24</v>
      </c>
      <c r="I414" s="2">
        <v>7</v>
      </c>
      <c r="J414" s="2">
        <v>10</v>
      </c>
      <c r="K414" s="1">
        <v>4</v>
      </c>
      <c r="L414" s="1">
        <v>0</v>
      </c>
      <c r="M414">
        <f t="shared" si="13"/>
        <v>167</v>
      </c>
      <c r="N414">
        <f>Tabla2[[#This Row],[Vendedor tapabocas bien puesto ]]+Tabla2[[#This Row],[Vendedor tapabocas mal puesto ]]+Tabla2[[#This Row],[Vendedor sin tapabocas ]]</f>
        <v>14</v>
      </c>
      <c r="O414" s="15">
        <f>IFERROR(Tabla2[[#This Row],[Tapabocas bien puesto ]]/Tabla2[[#This Row],[Total]],0)</f>
        <v>0.81437125748502992</v>
      </c>
      <c r="P414" s="15">
        <f>IFERROR(Tabla2[[#This Row],[Sin tapabocas]]/Tabla2[[#This Row],[Total]],0)</f>
        <v>4.1916167664670656E-2</v>
      </c>
      <c r="Q414" s="15">
        <f>IFERROR(Tabla2[[#This Row],[Vendedor tapabocas bien puesto ]]/Tabla2[[#This Row],[Total vendedor]],0)</f>
        <v>0.7142857142857143</v>
      </c>
      <c r="R414" s="15">
        <f>IFERROR(Tabla2[[#This Row],[Vendedor sin tapabocas ]]/Tabla2[[#This Row],[Total vendedor]],0)</f>
        <v>0</v>
      </c>
      <c r="S414" s="31">
        <f>WEEKNUM(Tabla2[[#This Row],[Fecha de recolección2]])</f>
        <v>29</v>
      </c>
    </row>
    <row r="415" spans="1:19" x14ac:dyDescent="0.25">
      <c r="A415" s="11">
        <f t="shared" si="12"/>
        <v>44390</v>
      </c>
      <c r="B415" s="6" t="s">
        <v>269</v>
      </c>
      <c r="C415" s="1" t="s">
        <v>19</v>
      </c>
      <c r="D415" s="1" t="s">
        <v>106</v>
      </c>
      <c r="E415" s="1" t="s">
        <v>276</v>
      </c>
      <c r="F415" s="2" t="s">
        <v>11</v>
      </c>
      <c r="G415" s="2">
        <v>266</v>
      </c>
      <c r="H415" s="2">
        <v>53</v>
      </c>
      <c r="I415" s="2">
        <v>6</v>
      </c>
      <c r="J415" s="2">
        <v>24</v>
      </c>
      <c r="K415" s="1">
        <v>15</v>
      </c>
      <c r="L415" s="1">
        <v>1</v>
      </c>
      <c r="M415">
        <f t="shared" si="13"/>
        <v>325</v>
      </c>
      <c r="N415">
        <f>Tabla2[[#This Row],[Vendedor tapabocas bien puesto ]]+Tabla2[[#This Row],[Vendedor tapabocas mal puesto ]]+Tabla2[[#This Row],[Vendedor sin tapabocas ]]</f>
        <v>40</v>
      </c>
      <c r="O415" s="15">
        <f>IFERROR(Tabla2[[#This Row],[Tapabocas bien puesto ]]/Tabla2[[#This Row],[Total]],0)</f>
        <v>0.81846153846153846</v>
      </c>
      <c r="P415" s="15">
        <f>IFERROR(Tabla2[[#This Row],[Sin tapabocas]]/Tabla2[[#This Row],[Total]],0)</f>
        <v>1.8461538461538463E-2</v>
      </c>
      <c r="Q415" s="15">
        <f>IFERROR(Tabla2[[#This Row],[Vendedor tapabocas bien puesto ]]/Tabla2[[#This Row],[Total vendedor]],0)</f>
        <v>0.6</v>
      </c>
      <c r="R415" s="15">
        <f>IFERROR(Tabla2[[#This Row],[Vendedor sin tapabocas ]]/Tabla2[[#This Row],[Total vendedor]],0)</f>
        <v>2.5000000000000001E-2</v>
      </c>
      <c r="S415" s="31">
        <f>WEEKNUM(Tabla2[[#This Row],[Fecha de recolección2]])</f>
        <v>29</v>
      </c>
    </row>
    <row r="416" spans="1:19" x14ac:dyDescent="0.25">
      <c r="A416" s="11">
        <f t="shared" si="12"/>
        <v>44390</v>
      </c>
      <c r="B416" s="6" t="s">
        <v>269</v>
      </c>
      <c r="C416" s="1" t="s">
        <v>131</v>
      </c>
      <c r="D416" s="1" t="s">
        <v>26</v>
      </c>
      <c r="E416" s="1" t="s">
        <v>28</v>
      </c>
      <c r="F416" s="2" t="s">
        <v>9</v>
      </c>
      <c r="G416" s="2">
        <v>38</v>
      </c>
      <c r="H416" s="2">
        <v>20</v>
      </c>
      <c r="I416" s="2">
        <v>2</v>
      </c>
      <c r="J416" s="2">
        <v>0</v>
      </c>
      <c r="K416" s="1">
        <v>4</v>
      </c>
      <c r="L416" s="1">
        <v>0</v>
      </c>
      <c r="M416">
        <f t="shared" si="13"/>
        <v>60</v>
      </c>
      <c r="N416">
        <f>Tabla2[[#This Row],[Vendedor tapabocas bien puesto ]]+Tabla2[[#This Row],[Vendedor tapabocas mal puesto ]]+Tabla2[[#This Row],[Vendedor sin tapabocas ]]</f>
        <v>4</v>
      </c>
      <c r="O416" s="15">
        <f>IFERROR(Tabla2[[#This Row],[Tapabocas bien puesto ]]/Tabla2[[#This Row],[Total]],0)</f>
        <v>0.6333333333333333</v>
      </c>
      <c r="P416" s="15">
        <f>IFERROR(Tabla2[[#This Row],[Sin tapabocas]]/Tabla2[[#This Row],[Total]],0)</f>
        <v>3.3333333333333333E-2</v>
      </c>
      <c r="Q416" s="15">
        <f>IFERROR(Tabla2[[#This Row],[Vendedor tapabocas bien puesto ]]/Tabla2[[#This Row],[Total vendedor]],0)</f>
        <v>0</v>
      </c>
      <c r="R416" s="15">
        <f>IFERROR(Tabla2[[#This Row],[Vendedor sin tapabocas ]]/Tabla2[[#This Row],[Total vendedor]],0)</f>
        <v>0</v>
      </c>
      <c r="S416" s="31">
        <f>WEEKNUM(Tabla2[[#This Row],[Fecha de recolección2]])</f>
        <v>29</v>
      </c>
    </row>
    <row r="417" spans="1:19" x14ac:dyDescent="0.25">
      <c r="A417" s="11">
        <f t="shared" si="12"/>
        <v>44390</v>
      </c>
      <c r="B417" s="6" t="s">
        <v>269</v>
      </c>
      <c r="C417" s="1" t="s">
        <v>131</v>
      </c>
      <c r="D417" s="1" t="s">
        <v>26</v>
      </c>
      <c r="E417" s="1" t="s">
        <v>277</v>
      </c>
      <c r="F417" s="2" t="s">
        <v>25</v>
      </c>
      <c r="G417" s="2">
        <v>90</v>
      </c>
      <c r="H417" s="2">
        <v>52</v>
      </c>
      <c r="I417" s="2">
        <v>10</v>
      </c>
      <c r="J417" s="2">
        <v>19</v>
      </c>
      <c r="K417" s="1">
        <v>17</v>
      </c>
      <c r="L417" s="1">
        <v>3</v>
      </c>
      <c r="M417">
        <f t="shared" si="13"/>
        <v>152</v>
      </c>
      <c r="N417">
        <f>Tabla2[[#This Row],[Vendedor tapabocas bien puesto ]]+Tabla2[[#This Row],[Vendedor tapabocas mal puesto ]]+Tabla2[[#This Row],[Vendedor sin tapabocas ]]</f>
        <v>39</v>
      </c>
      <c r="O417" s="15">
        <f>IFERROR(Tabla2[[#This Row],[Tapabocas bien puesto ]]/Tabla2[[#This Row],[Total]],0)</f>
        <v>0.59210526315789469</v>
      </c>
      <c r="P417" s="15">
        <f>IFERROR(Tabla2[[#This Row],[Sin tapabocas]]/Tabla2[[#This Row],[Total]],0)</f>
        <v>6.5789473684210523E-2</v>
      </c>
      <c r="Q417" s="15">
        <f>IFERROR(Tabla2[[#This Row],[Vendedor tapabocas bien puesto ]]/Tabla2[[#This Row],[Total vendedor]],0)</f>
        <v>0.48717948717948717</v>
      </c>
      <c r="R417" s="15">
        <f>IFERROR(Tabla2[[#This Row],[Vendedor sin tapabocas ]]/Tabla2[[#This Row],[Total vendedor]],0)</f>
        <v>7.6923076923076927E-2</v>
      </c>
      <c r="S417" s="31">
        <f>WEEKNUM(Tabla2[[#This Row],[Fecha de recolección2]])</f>
        <v>29</v>
      </c>
    </row>
    <row r="418" spans="1:19" x14ac:dyDescent="0.25">
      <c r="A418" s="11">
        <f t="shared" si="12"/>
        <v>44390</v>
      </c>
      <c r="B418" s="6" t="s">
        <v>269</v>
      </c>
      <c r="C418" s="1" t="s">
        <v>131</v>
      </c>
      <c r="D418" s="1" t="s">
        <v>26</v>
      </c>
      <c r="E418" s="1" t="s">
        <v>278</v>
      </c>
      <c r="F418" s="2" t="s">
        <v>10</v>
      </c>
      <c r="G418" s="2">
        <v>286</v>
      </c>
      <c r="H418" s="2">
        <v>144</v>
      </c>
      <c r="I418" s="2">
        <v>14</v>
      </c>
      <c r="J418" s="2">
        <v>23</v>
      </c>
      <c r="K418" s="1">
        <v>22</v>
      </c>
      <c r="L418" s="1">
        <v>1</v>
      </c>
      <c r="M418">
        <f t="shared" si="13"/>
        <v>444</v>
      </c>
      <c r="N418">
        <f>Tabla2[[#This Row],[Vendedor tapabocas bien puesto ]]+Tabla2[[#This Row],[Vendedor tapabocas mal puesto ]]+Tabla2[[#This Row],[Vendedor sin tapabocas ]]</f>
        <v>46</v>
      </c>
      <c r="O418" s="15">
        <f>IFERROR(Tabla2[[#This Row],[Tapabocas bien puesto ]]/Tabla2[[#This Row],[Total]],0)</f>
        <v>0.64414414414414412</v>
      </c>
      <c r="P418" s="15">
        <f>IFERROR(Tabla2[[#This Row],[Sin tapabocas]]/Tabla2[[#This Row],[Total]],0)</f>
        <v>3.1531531531531529E-2</v>
      </c>
      <c r="Q418" s="15">
        <f>IFERROR(Tabla2[[#This Row],[Vendedor tapabocas bien puesto ]]/Tabla2[[#This Row],[Total vendedor]],0)</f>
        <v>0.5</v>
      </c>
      <c r="R418" s="15">
        <f>IFERROR(Tabla2[[#This Row],[Vendedor sin tapabocas ]]/Tabla2[[#This Row],[Total vendedor]],0)</f>
        <v>2.1739130434782608E-2</v>
      </c>
      <c r="S418" s="31">
        <f>WEEKNUM(Tabla2[[#This Row],[Fecha de recolección2]])</f>
        <v>29</v>
      </c>
    </row>
    <row r="419" spans="1:19" x14ac:dyDescent="0.25">
      <c r="A419" s="11">
        <f t="shared" si="12"/>
        <v>44390</v>
      </c>
      <c r="B419" s="6" t="s">
        <v>269</v>
      </c>
      <c r="C419" s="1" t="s">
        <v>281</v>
      </c>
      <c r="D419" s="1" t="s">
        <v>49</v>
      </c>
      <c r="E419" s="1" t="s">
        <v>282</v>
      </c>
      <c r="F419" s="2" t="s">
        <v>11</v>
      </c>
      <c r="G419" s="2">
        <v>329</v>
      </c>
      <c r="H419" s="2">
        <v>119</v>
      </c>
      <c r="I419" s="2">
        <v>5</v>
      </c>
      <c r="J419" s="2">
        <v>24</v>
      </c>
      <c r="K419" s="1">
        <v>23</v>
      </c>
      <c r="L419" s="1">
        <v>3</v>
      </c>
      <c r="M419">
        <f t="shared" si="13"/>
        <v>453</v>
      </c>
      <c r="N419">
        <f>Tabla2[[#This Row],[Vendedor tapabocas bien puesto ]]+Tabla2[[#This Row],[Vendedor tapabocas mal puesto ]]+Tabla2[[#This Row],[Vendedor sin tapabocas ]]</f>
        <v>50</v>
      </c>
      <c r="O419" s="15">
        <f>IFERROR(Tabla2[[#This Row],[Tapabocas bien puesto ]]/Tabla2[[#This Row],[Total]],0)</f>
        <v>0.72626931567328923</v>
      </c>
      <c r="P419" s="15">
        <f>IFERROR(Tabla2[[#This Row],[Sin tapabocas]]/Tabla2[[#This Row],[Total]],0)</f>
        <v>1.1037527593818985E-2</v>
      </c>
      <c r="Q419" s="15">
        <f>IFERROR(Tabla2[[#This Row],[Vendedor tapabocas bien puesto ]]/Tabla2[[#This Row],[Total vendedor]],0)</f>
        <v>0.48</v>
      </c>
      <c r="R419" s="15">
        <f>IFERROR(Tabla2[[#This Row],[Vendedor sin tapabocas ]]/Tabla2[[#This Row],[Total vendedor]],0)</f>
        <v>0.06</v>
      </c>
      <c r="S419" s="31">
        <f>WEEKNUM(Tabla2[[#This Row],[Fecha de recolección2]])</f>
        <v>29</v>
      </c>
    </row>
    <row r="420" spans="1:19" x14ac:dyDescent="0.25">
      <c r="A420" s="11">
        <f t="shared" si="12"/>
        <v>44390</v>
      </c>
      <c r="B420" s="6" t="s">
        <v>269</v>
      </c>
      <c r="C420" s="1" t="s">
        <v>281</v>
      </c>
      <c r="D420" s="1" t="s">
        <v>49</v>
      </c>
      <c r="E420" s="1" t="s">
        <v>282</v>
      </c>
      <c r="F420" s="2" t="s">
        <v>10</v>
      </c>
      <c r="G420" s="2">
        <v>164</v>
      </c>
      <c r="H420" s="2">
        <v>53</v>
      </c>
      <c r="I420" s="2">
        <v>7</v>
      </c>
      <c r="J420" s="2">
        <v>17</v>
      </c>
      <c r="K420" s="1">
        <v>11</v>
      </c>
      <c r="L420" s="1">
        <v>0</v>
      </c>
      <c r="M420">
        <f t="shared" si="13"/>
        <v>224</v>
      </c>
      <c r="N420">
        <f>Tabla2[[#This Row],[Vendedor tapabocas bien puesto ]]+Tabla2[[#This Row],[Vendedor tapabocas mal puesto ]]+Tabla2[[#This Row],[Vendedor sin tapabocas ]]</f>
        <v>28</v>
      </c>
      <c r="O420" s="15">
        <f>IFERROR(Tabla2[[#This Row],[Tapabocas bien puesto ]]/Tabla2[[#This Row],[Total]],0)</f>
        <v>0.7321428571428571</v>
      </c>
      <c r="P420" s="15">
        <f>IFERROR(Tabla2[[#This Row],[Sin tapabocas]]/Tabla2[[#This Row],[Total]],0)</f>
        <v>3.125E-2</v>
      </c>
      <c r="Q420" s="15">
        <f>IFERROR(Tabla2[[#This Row],[Vendedor tapabocas bien puesto ]]/Tabla2[[#This Row],[Total vendedor]],0)</f>
        <v>0.6071428571428571</v>
      </c>
      <c r="R420" s="15">
        <f>IFERROR(Tabla2[[#This Row],[Vendedor sin tapabocas ]]/Tabla2[[#This Row],[Total vendedor]],0)</f>
        <v>0</v>
      </c>
      <c r="S420" s="31">
        <f>WEEKNUM(Tabla2[[#This Row],[Fecha de recolección2]])</f>
        <v>29</v>
      </c>
    </row>
    <row r="421" spans="1:19" x14ac:dyDescent="0.25">
      <c r="A421" s="11">
        <f t="shared" si="12"/>
        <v>44390</v>
      </c>
      <c r="B421" s="6" t="s">
        <v>269</v>
      </c>
      <c r="C421" s="1" t="s">
        <v>281</v>
      </c>
      <c r="D421" s="1" t="s">
        <v>49</v>
      </c>
      <c r="E421" s="1" t="s">
        <v>283</v>
      </c>
      <c r="F421" s="2" t="s">
        <v>9</v>
      </c>
      <c r="G421" s="2">
        <v>61</v>
      </c>
      <c r="H421" s="2">
        <v>24</v>
      </c>
      <c r="I421" s="2">
        <v>5</v>
      </c>
      <c r="J421" s="2">
        <v>1</v>
      </c>
      <c r="K421" s="1">
        <v>0</v>
      </c>
      <c r="L421" s="1">
        <v>0</v>
      </c>
      <c r="M421">
        <f t="shared" si="13"/>
        <v>90</v>
      </c>
      <c r="N421">
        <f>Tabla2[[#This Row],[Vendedor tapabocas bien puesto ]]+Tabla2[[#This Row],[Vendedor tapabocas mal puesto ]]+Tabla2[[#This Row],[Vendedor sin tapabocas ]]</f>
        <v>1</v>
      </c>
      <c r="O421" s="15">
        <f>IFERROR(Tabla2[[#This Row],[Tapabocas bien puesto ]]/Tabla2[[#This Row],[Total]],0)</f>
        <v>0.67777777777777781</v>
      </c>
      <c r="P421" s="15">
        <f>IFERROR(Tabla2[[#This Row],[Sin tapabocas]]/Tabla2[[#This Row],[Total]],0)</f>
        <v>5.5555555555555552E-2</v>
      </c>
      <c r="Q421" s="15">
        <f>IFERROR(Tabla2[[#This Row],[Vendedor tapabocas bien puesto ]]/Tabla2[[#This Row],[Total vendedor]],0)</f>
        <v>1</v>
      </c>
      <c r="R421" s="15">
        <f>IFERROR(Tabla2[[#This Row],[Vendedor sin tapabocas ]]/Tabla2[[#This Row],[Total vendedor]],0)</f>
        <v>0</v>
      </c>
      <c r="S421" s="31">
        <f>WEEKNUM(Tabla2[[#This Row],[Fecha de recolección2]])</f>
        <v>29</v>
      </c>
    </row>
    <row r="422" spans="1:19" x14ac:dyDescent="0.25">
      <c r="A422" s="11">
        <f t="shared" si="12"/>
        <v>44390</v>
      </c>
      <c r="B422" s="6" t="s">
        <v>269</v>
      </c>
      <c r="C422" s="1" t="s">
        <v>287</v>
      </c>
      <c r="D422" s="1" t="s">
        <v>63</v>
      </c>
      <c r="E422" s="1"/>
      <c r="F422" s="2" t="s">
        <v>10</v>
      </c>
      <c r="G422" s="2">
        <v>216</v>
      </c>
      <c r="H422" s="2">
        <v>93</v>
      </c>
      <c r="I422" s="2">
        <v>23</v>
      </c>
      <c r="J422" s="2">
        <v>55</v>
      </c>
      <c r="K422" s="1">
        <v>60</v>
      </c>
      <c r="L422" s="1">
        <v>23</v>
      </c>
      <c r="M422">
        <f t="shared" si="13"/>
        <v>332</v>
      </c>
      <c r="N422">
        <f>Tabla2[[#This Row],[Vendedor tapabocas bien puesto ]]+Tabla2[[#This Row],[Vendedor tapabocas mal puesto ]]+Tabla2[[#This Row],[Vendedor sin tapabocas ]]</f>
        <v>138</v>
      </c>
      <c r="O422" s="15">
        <f>IFERROR(Tabla2[[#This Row],[Tapabocas bien puesto ]]/Tabla2[[#This Row],[Total]],0)</f>
        <v>0.6506024096385542</v>
      </c>
      <c r="P422" s="15">
        <f>IFERROR(Tabla2[[#This Row],[Sin tapabocas]]/Tabla2[[#This Row],[Total]],0)</f>
        <v>6.9277108433734941E-2</v>
      </c>
      <c r="Q422" s="15">
        <f>IFERROR(Tabla2[[#This Row],[Vendedor tapabocas bien puesto ]]/Tabla2[[#This Row],[Total vendedor]],0)</f>
        <v>0.39855072463768115</v>
      </c>
      <c r="R422" s="15">
        <f>IFERROR(Tabla2[[#This Row],[Vendedor sin tapabocas ]]/Tabla2[[#This Row],[Total vendedor]],0)</f>
        <v>0.16666666666666666</v>
      </c>
      <c r="S422" s="31">
        <f>WEEKNUM(Tabla2[[#This Row],[Fecha de recolección2]])</f>
        <v>29</v>
      </c>
    </row>
    <row r="423" spans="1:19" x14ac:dyDescent="0.25">
      <c r="A423" s="11">
        <f t="shared" si="12"/>
        <v>44390</v>
      </c>
      <c r="B423" s="6" t="s">
        <v>269</v>
      </c>
      <c r="C423" s="1" t="s">
        <v>288</v>
      </c>
      <c r="D423" s="1" t="s">
        <v>63</v>
      </c>
      <c r="E423" s="1" t="s">
        <v>289</v>
      </c>
      <c r="F423" s="2" t="s">
        <v>10</v>
      </c>
      <c r="G423" s="2">
        <v>33</v>
      </c>
      <c r="H423" s="2">
        <v>66</v>
      </c>
      <c r="I423" s="2">
        <v>19</v>
      </c>
      <c r="J423" s="2">
        <v>7</v>
      </c>
      <c r="K423" s="1">
        <v>10</v>
      </c>
      <c r="L423" s="1">
        <v>2</v>
      </c>
      <c r="M423">
        <f t="shared" si="13"/>
        <v>118</v>
      </c>
      <c r="N423">
        <f>Tabla2[[#This Row],[Vendedor tapabocas bien puesto ]]+Tabla2[[#This Row],[Vendedor tapabocas mal puesto ]]+Tabla2[[#This Row],[Vendedor sin tapabocas ]]</f>
        <v>19</v>
      </c>
      <c r="O423" s="15">
        <f>IFERROR(Tabla2[[#This Row],[Tapabocas bien puesto ]]/Tabla2[[#This Row],[Total]],0)</f>
        <v>0.27966101694915252</v>
      </c>
      <c r="P423" s="15">
        <f>IFERROR(Tabla2[[#This Row],[Sin tapabocas]]/Tabla2[[#This Row],[Total]],0)</f>
        <v>0.16101694915254236</v>
      </c>
      <c r="Q423" s="15">
        <f>IFERROR(Tabla2[[#This Row],[Vendedor tapabocas bien puesto ]]/Tabla2[[#This Row],[Total vendedor]],0)</f>
        <v>0.36842105263157893</v>
      </c>
      <c r="R423" s="15">
        <f>IFERROR(Tabla2[[#This Row],[Vendedor sin tapabocas ]]/Tabla2[[#This Row],[Total vendedor]],0)</f>
        <v>0.10526315789473684</v>
      </c>
      <c r="S423" s="31">
        <f>WEEKNUM(Tabla2[[#This Row],[Fecha de recolección2]])</f>
        <v>29</v>
      </c>
    </row>
    <row r="424" spans="1:19" x14ac:dyDescent="0.25">
      <c r="A424" s="11">
        <f t="shared" si="12"/>
        <v>44390</v>
      </c>
      <c r="B424" s="6" t="s">
        <v>269</v>
      </c>
      <c r="C424" s="1" t="s">
        <v>288</v>
      </c>
      <c r="D424" s="1" t="s">
        <v>63</v>
      </c>
      <c r="E424" s="1" t="s">
        <v>127</v>
      </c>
      <c r="F424" s="2" t="s">
        <v>9</v>
      </c>
      <c r="G424" s="2">
        <v>51</v>
      </c>
      <c r="H424" s="2">
        <v>26</v>
      </c>
      <c r="I424" s="2">
        <v>7</v>
      </c>
      <c r="J424" s="2">
        <v>1</v>
      </c>
      <c r="K424" s="1">
        <v>3</v>
      </c>
      <c r="L424" s="1">
        <v>3</v>
      </c>
      <c r="M424">
        <f t="shared" si="13"/>
        <v>84</v>
      </c>
      <c r="N424">
        <f>Tabla2[[#This Row],[Vendedor tapabocas bien puesto ]]+Tabla2[[#This Row],[Vendedor tapabocas mal puesto ]]+Tabla2[[#This Row],[Vendedor sin tapabocas ]]</f>
        <v>7</v>
      </c>
      <c r="O424" s="15">
        <f>IFERROR(Tabla2[[#This Row],[Tapabocas bien puesto ]]/Tabla2[[#This Row],[Total]],0)</f>
        <v>0.6071428571428571</v>
      </c>
      <c r="P424" s="15">
        <f>IFERROR(Tabla2[[#This Row],[Sin tapabocas]]/Tabla2[[#This Row],[Total]],0)</f>
        <v>8.3333333333333329E-2</v>
      </c>
      <c r="Q424" s="15">
        <f>IFERROR(Tabla2[[#This Row],[Vendedor tapabocas bien puesto ]]/Tabla2[[#This Row],[Total vendedor]],0)</f>
        <v>0.14285714285714285</v>
      </c>
      <c r="R424" s="15">
        <f>IFERROR(Tabla2[[#This Row],[Vendedor sin tapabocas ]]/Tabla2[[#This Row],[Total vendedor]],0)</f>
        <v>0.42857142857142855</v>
      </c>
      <c r="S424" s="31">
        <f>WEEKNUM(Tabla2[[#This Row],[Fecha de recolección2]])</f>
        <v>29</v>
      </c>
    </row>
    <row r="425" spans="1:19" x14ac:dyDescent="0.25">
      <c r="A425" s="11">
        <f t="shared" si="12"/>
        <v>44391</v>
      </c>
      <c r="B425" s="6" t="s">
        <v>270</v>
      </c>
      <c r="C425" s="1" t="s">
        <v>131</v>
      </c>
      <c r="D425" s="1" t="s">
        <v>36</v>
      </c>
      <c r="E425" s="1" t="s">
        <v>38</v>
      </c>
      <c r="F425" s="2" t="s">
        <v>9</v>
      </c>
      <c r="G425" s="2">
        <v>181</v>
      </c>
      <c r="H425" s="2">
        <v>40</v>
      </c>
      <c r="I425" s="2">
        <v>2</v>
      </c>
      <c r="J425" s="2">
        <v>4</v>
      </c>
      <c r="K425" s="1">
        <v>13</v>
      </c>
      <c r="L425" s="1">
        <v>1</v>
      </c>
      <c r="M425">
        <f t="shared" si="13"/>
        <v>223</v>
      </c>
      <c r="N425">
        <f>Tabla2[[#This Row],[Vendedor tapabocas bien puesto ]]+Tabla2[[#This Row],[Vendedor tapabocas mal puesto ]]+Tabla2[[#This Row],[Vendedor sin tapabocas ]]</f>
        <v>18</v>
      </c>
      <c r="O425" s="15">
        <f>IFERROR(Tabla2[[#This Row],[Tapabocas bien puesto ]]/Tabla2[[#This Row],[Total]],0)</f>
        <v>0.81165919282511212</v>
      </c>
      <c r="P425" s="15">
        <f>IFERROR(Tabla2[[#This Row],[Sin tapabocas]]/Tabla2[[#This Row],[Total]],0)</f>
        <v>8.9686098654708519E-3</v>
      </c>
      <c r="Q425" s="15">
        <f>IFERROR(Tabla2[[#This Row],[Vendedor tapabocas bien puesto ]]/Tabla2[[#This Row],[Total vendedor]],0)</f>
        <v>0.22222222222222221</v>
      </c>
      <c r="R425" s="15">
        <f>IFERROR(Tabla2[[#This Row],[Vendedor sin tapabocas ]]/Tabla2[[#This Row],[Total vendedor]],0)</f>
        <v>5.5555555555555552E-2</v>
      </c>
      <c r="S425" s="31">
        <f>WEEKNUM(Tabla2[[#This Row],[Fecha de recolección2]])</f>
        <v>29</v>
      </c>
    </row>
    <row r="426" spans="1:19" x14ac:dyDescent="0.25">
      <c r="A426" s="11">
        <f t="shared" si="12"/>
        <v>44391</v>
      </c>
      <c r="B426" s="6" t="s">
        <v>270</v>
      </c>
      <c r="C426" s="1" t="s">
        <v>131</v>
      </c>
      <c r="D426" s="1" t="s">
        <v>36</v>
      </c>
      <c r="E426" s="1" t="s">
        <v>279</v>
      </c>
      <c r="F426" s="2" t="s">
        <v>10</v>
      </c>
      <c r="G426" s="2">
        <v>220</v>
      </c>
      <c r="H426" s="2">
        <v>50</v>
      </c>
      <c r="I426" s="2">
        <v>3</v>
      </c>
      <c r="J426" s="2">
        <v>25</v>
      </c>
      <c r="K426" s="1">
        <v>22</v>
      </c>
      <c r="L426" s="1">
        <v>3</v>
      </c>
      <c r="M426">
        <f t="shared" si="13"/>
        <v>273</v>
      </c>
      <c r="N426">
        <f>Tabla2[[#This Row],[Vendedor tapabocas bien puesto ]]+Tabla2[[#This Row],[Vendedor tapabocas mal puesto ]]+Tabla2[[#This Row],[Vendedor sin tapabocas ]]</f>
        <v>50</v>
      </c>
      <c r="O426" s="15">
        <f>IFERROR(Tabla2[[#This Row],[Tapabocas bien puesto ]]/Tabla2[[#This Row],[Total]],0)</f>
        <v>0.80586080586080588</v>
      </c>
      <c r="P426" s="15">
        <f>IFERROR(Tabla2[[#This Row],[Sin tapabocas]]/Tabla2[[#This Row],[Total]],0)</f>
        <v>1.098901098901099E-2</v>
      </c>
      <c r="Q426" s="15">
        <f>IFERROR(Tabla2[[#This Row],[Vendedor tapabocas bien puesto ]]/Tabla2[[#This Row],[Total vendedor]],0)</f>
        <v>0.5</v>
      </c>
      <c r="R426" s="15">
        <f>IFERROR(Tabla2[[#This Row],[Vendedor sin tapabocas ]]/Tabla2[[#This Row],[Total vendedor]],0)</f>
        <v>0.06</v>
      </c>
      <c r="S426" s="31">
        <f>WEEKNUM(Tabla2[[#This Row],[Fecha de recolección2]])</f>
        <v>29</v>
      </c>
    </row>
    <row r="427" spans="1:19" x14ac:dyDescent="0.25">
      <c r="A427" s="11">
        <f t="shared" si="12"/>
        <v>44391</v>
      </c>
      <c r="B427" s="6" t="s">
        <v>270</v>
      </c>
      <c r="C427" s="1" t="s">
        <v>190</v>
      </c>
      <c r="D427" s="1" t="s">
        <v>36</v>
      </c>
      <c r="E427" s="1" t="s">
        <v>280</v>
      </c>
      <c r="F427" s="2" t="s">
        <v>10</v>
      </c>
      <c r="G427" s="2">
        <v>182</v>
      </c>
      <c r="H427" s="2">
        <v>29</v>
      </c>
      <c r="I427" s="2">
        <v>9</v>
      </c>
      <c r="J427" s="2">
        <v>6</v>
      </c>
      <c r="K427" s="1">
        <v>25</v>
      </c>
      <c r="L427" s="1">
        <v>2</v>
      </c>
      <c r="M427">
        <f t="shared" si="13"/>
        <v>220</v>
      </c>
      <c r="N427">
        <f>Tabla2[[#This Row],[Vendedor tapabocas bien puesto ]]+Tabla2[[#This Row],[Vendedor tapabocas mal puesto ]]+Tabla2[[#This Row],[Vendedor sin tapabocas ]]</f>
        <v>33</v>
      </c>
      <c r="O427" s="15">
        <f>IFERROR(Tabla2[[#This Row],[Tapabocas bien puesto ]]/Tabla2[[#This Row],[Total]],0)</f>
        <v>0.82727272727272727</v>
      </c>
      <c r="P427" s="15">
        <f>IFERROR(Tabla2[[#This Row],[Sin tapabocas]]/Tabla2[[#This Row],[Total]],0)</f>
        <v>4.0909090909090909E-2</v>
      </c>
      <c r="Q427" s="15">
        <f>IFERROR(Tabla2[[#This Row],[Vendedor tapabocas bien puesto ]]/Tabla2[[#This Row],[Total vendedor]],0)</f>
        <v>0.18181818181818182</v>
      </c>
      <c r="R427" s="15">
        <f>IFERROR(Tabla2[[#This Row],[Vendedor sin tapabocas ]]/Tabla2[[#This Row],[Total vendedor]],0)</f>
        <v>6.0606060606060608E-2</v>
      </c>
      <c r="S427" s="31">
        <f>WEEKNUM(Tabla2[[#This Row],[Fecha de recolección2]])</f>
        <v>29</v>
      </c>
    </row>
    <row r="428" spans="1:19" x14ac:dyDescent="0.25">
      <c r="A428" s="11">
        <f t="shared" si="12"/>
        <v>44391</v>
      </c>
      <c r="B428" s="6" t="s">
        <v>270</v>
      </c>
      <c r="C428" s="1" t="s">
        <v>19</v>
      </c>
      <c r="D428" s="1" t="s">
        <v>57</v>
      </c>
      <c r="E428" s="1" t="s">
        <v>92</v>
      </c>
      <c r="F428" s="2" t="s">
        <v>25</v>
      </c>
      <c r="G428" s="2">
        <v>94</v>
      </c>
      <c r="H428" s="2">
        <v>23</v>
      </c>
      <c r="I428" s="2">
        <v>3</v>
      </c>
      <c r="J428" s="2">
        <v>5</v>
      </c>
      <c r="K428" s="1">
        <v>0</v>
      </c>
      <c r="L428" s="1">
        <v>1</v>
      </c>
      <c r="M428">
        <f t="shared" si="13"/>
        <v>120</v>
      </c>
      <c r="N428">
        <f>Tabla2[[#This Row],[Vendedor tapabocas bien puesto ]]+Tabla2[[#This Row],[Vendedor tapabocas mal puesto ]]+Tabla2[[#This Row],[Vendedor sin tapabocas ]]</f>
        <v>6</v>
      </c>
      <c r="O428" s="15">
        <f>IFERROR(Tabla2[[#This Row],[Tapabocas bien puesto ]]/Tabla2[[#This Row],[Total]],0)</f>
        <v>0.78333333333333333</v>
      </c>
      <c r="P428" s="15">
        <f>IFERROR(Tabla2[[#This Row],[Sin tapabocas]]/Tabla2[[#This Row],[Total]],0)</f>
        <v>2.5000000000000001E-2</v>
      </c>
      <c r="Q428" s="15">
        <f>IFERROR(Tabla2[[#This Row],[Vendedor tapabocas bien puesto ]]/Tabla2[[#This Row],[Total vendedor]],0)</f>
        <v>0.83333333333333337</v>
      </c>
      <c r="R428" s="15">
        <f>IFERROR(Tabla2[[#This Row],[Vendedor sin tapabocas ]]/Tabla2[[#This Row],[Total vendedor]],0)</f>
        <v>0.16666666666666666</v>
      </c>
      <c r="S428" s="31">
        <f>WEEKNUM(Tabla2[[#This Row],[Fecha de recolección2]])</f>
        <v>29</v>
      </c>
    </row>
    <row r="429" spans="1:19" x14ac:dyDescent="0.25">
      <c r="A429" s="11">
        <f t="shared" si="12"/>
        <v>44391</v>
      </c>
      <c r="B429" s="6" t="s">
        <v>270</v>
      </c>
      <c r="C429" s="1" t="s">
        <v>19</v>
      </c>
      <c r="D429" s="1" t="s">
        <v>57</v>
      </c>
      <c r="E429" s="1" t="s">
        <v>92</v>
      </c>
      <c r="F429" s="2" t="s">
        <v>25</v>
      </c>
      <c r="G429" s="2">
        <v>222</v>
      </c>
      <c r="H429" s="2">
        <v>34</v>
      </c>
      <c r="I429" s="2">
        <v>5</v>
      </c>
      <c r="J429" s="2">
        <v>10</v>
      </c>
      <c r="K429" s="1">
        <v>1</v>
      </c>
      <c r="L429" s="1">
        <v>0</v>
      </c>
      <c r="M429">
        <f t="shared" si="13"/>
        <v>261</v>
      </c>
      <c r="N429">
        <f>Tabla2[[#This Row],[Vendedor tapabocas bien puesto ]]+Tabla2[[#This Row],[Vendedor tapabocas mal puesto ]]+Tabla2[[#This Row],[Vendedor sin tapabocas ]]</f>
        <v>11</v>
      </c>
      <c r="O429" s="15">
        <f>IFERROR(Tabla2[[#This Row],[Tapabocas bien puesto ]]/Tabla2[[#This Row],[Total]],0)</f>
        <v>0.85057471264367812</v>
      </c>
      <c r="P429" s="15">
        <f>IFERROR(Tabla2[[#This Row],[Sin tapabocas]]/Tabla2[[#This Row],[Total]],0)</f>
        <v>1.9157088122605363E-2</v>
      </c>
      <c r="Q429" s="15">
        <f>IFERROR(Tabla2[[#This Row],[Vendedor tapabocas bien puesto ]]/Tabla2[[#This Row],[Total vendedor]],0)</f>
        <v>0.90909090909090906</v>
      </c>
      <c r="R429" s="15">
        <f>IFERROR(Tabla2[[#This Row],[Vendedor sin tapabocas ]]/Tabla2[[#This Row],[Total vendedor]],0)</f>
        <v>0</v>
      </c>
      <c r="S429" s="31">
        <f>WEEKNUM(Tabla2[[#This Row],[Fecha de recolección2]])</f>
        <v>29</v>
      </c>
    </row>
    <row r="430" spans="1:19" x14ac:dyDescent="0.25">
      <c r="A430" s="11">
        <f t="shared" si="12"/>
        <v>44391</v>
      </c>
      <c r="B430" s="6" t="s">
        <v>270</v>
      </c>
      <c r="C430" s="1" t="s">
        <v>19</v>
      </c>
      <c r="D430" s="1" t="s">
        <v>57</v>
      </c>
      <c r="E430" s="1" t="s">
        <v>59</v>
      </c>
      <c r="F430" s="2" t="s">
        <v>11</v>
      </c>
      <c r="G430" s="2">
        <v>195</v>
      </c>
      <c r="H430" s="2">
        <v>35</v>
      </c>
      <c r="I430" s="2">
        <v>1</v>
      </c>
      <c r="J430" s="2">
        <v>27</v>
      </c>
      <c r="K430" s="1">
        <v>16</v>
      </c>
      <c r="L430" s="1">
        <v>5</v>
      </c>
      <c r="M430">
        <f t="shared" si="13"/>
        <v>231</v>
      </c>
      <c r="N430">
        <f>Tabla2[[#This Row],[Vendedor tapabocas bien puesto ]]+Tabla2[[#This Row],[Vendedor tapabocas mal puesto ]]+Tabla2[[#This Row],[Vendedor sin tapabocas ]]</f>
        <v>48</v>
      </c>
      <c r="O430" s="15">
        <f>IFERROR(Tabla2[[#This Row],[Tapabocas bien puesto ]]/Tabla2[[#This Row],[Total]],0)</f>
        <v>0.8441558441558441</v>
      </c>
      <c r="P430" s="15">
        <f>IFERROR(Tabla2[[#This Row],[Sin tapabocas]]/Tabla2[[#This Row],[Total]],0)</f>
        <v>4.329004329004329E-3</v>
      </c>
      <c r="Q430" s="15">
        <f>IFERROR(Tabla2[[#This Row],[Vendedor tapabocas bien puesto ]]/Tabla2[[#This Row],[Total vendedor]],0)</f>
        <v>0.5625</v>
      </c>
      <c r="R430" s="15">
        <f>IFERROR(Tabla2[[#This Row],[Vendedor sin tapabocas ]]/Tabla2[[#This Row],[Total vendedor]],0)</f>
        <v>0.10416666666666667</v>
      </c>
      <c r="S430" s="31">
        <f>WEEKNUM(Tabla2[[#This Row],[Fecha de recolección2]])</f>
        <v>29</v>
      </c>
    </row>
    <row r="431" spans="1:19" x14ac:dyDescent="0.25">
      <c r="A431" s="11">
        <f t="shared" si="12"/>
        <v>44392</v>
      </c>
      <c r="B431" s="6" t="s">
        <v>271</v>
      </c>
      <c r="C431" s="1" t="s">
        <v>19</v>
      </c>
      <c r="D431" s="1" t="s">
        <v>32</v>
      </c>
      <c r="E431" s="1" t="s">
        <v>154</v>
      </c>
      <c r="F431" s="2" t="s">
        <v>10</v>
      </c>
      <c r="G431" s="2">
        <v>145</v>
      </c>
      <c r="H431" s="2">
        <v>27</v>
      </c>
      <c r="I431" s="2">
        <v>12</v>
      </c>
      <c r="J431" s="2">
        <v>15</v>
      </c>
      <c r="K431" s="1">
        <v>29</v>
      </c>
      <c r="L431" s="1">
        <v>3</v>
      </c>
      <c r="M431">
        <f t="shared" si="13"/>
        <v>184</v>
      </c>
      <c r="N431">
        <f>Tabla2[[#This Row],[Vendedor tapabocas bien puesto ]]+Tabla2[[#This Row],[Vendedor tapabocas mal puesto ]]+Tabla2[[#This Row],[Vendedor sin tapabocas ]]</f>
        <v>47</v>
      </c>
      <c r="O431" s="15">
        <f>IFERROR(Tabla2[[#This Row],[Tapabocas bien puesto ]]/Tabla2[[#This Row],[Total]],0)</f>
        <v>0.78804347826086951</v>
      </c>
      <c r="P431" s="15">
        <f>IFERROR(Tabla2[[#This Row],[Sin tapabocas]]/Tabla2[[#This Row],[Total]],0)</f>
        <v>6.5217391304347824E-2</v>
      </c>
      <c r="Q431" s="15">
        <f>IFERROR(Tabla2[[#This Row],[Vendedor tapabocas bien puesto ]]/Tabla2[[#This Row],[Total vendedor]],0)</f>
        <v>0.31914893617021278</v>
      </c>
      <c r="R431" s="15">
        <f>IFERROR(Tabla2[[#This Row],[Vendedor sin tapabocas ]]/Tabla2[[#This Row],[Total vendedor]],0)</f>
        <v>6.3829787234042548E-2</v>
      </c>
      <c r="S431" s="31">
        <f>WEEKNUM(Tabla2[[#This Row],[Fecha de recolección2]])</f>
        <v>29</v>
      </c>
    </row>
    <row r="432" spans="1:19" x14ac:dyDescent="0.25">
      <c r="A432" s="11">
        <f t="shared" si="12"/>
        <v>44392</v>
      </c>
      <c r="B432" s="6" t="s">
        <v>271</v>
      </c>
      <c r="C432" s="1" t="s">
        <v>19</v>
      </c>
      <c r="D432" s="1" t="s">
        <v>32</v>
      </c>
      <c r="E432" s="1" t="s">
        <v>154</v>
      </c>
      <c r="F432" s="2" t="s">
        <v>11</v>
      </c>
      <c r="G432" s="2">
        <v>122</v>
      </c>
      <c r="H432" s="2">
        <v>56</v>
      </c>
      <c r="I432" s="2">
        <v>7</v>
      </c>
      <c r="J432" s="2">
        <v>30</v>
      </c>
      <c r="K432" s="1">
        <v>65</v>
      </c>
      <c r="L432" s="1">
        <v>5</v>
      </c>
      <c r="M432">
        <f t="shared" si="13"/>
        <v>185</v>
      </c>
      <c r="N432">
        <f>Tabla2[[#This Row],[Vendedor tapabocas bien puesto ]]+Tabla2[[#This Row],[Vendedor tapabocas mal puesto ]]+Tabla2[[#This Row],[Vendedor sin tapabocas ]]</f>
        <v>100</v>
      </c>
      <c r="O432" s="15">
        <f>IFERROR(Tabla2[[#This Row],[Tapabocas bien puesto ]]/Tabla2[[#This Row],[Total]],0)</f>
        <v>0.6594594594594595</v>
      </c>
      <c r="P432" s="15">
        <f>IFERROR(Tabla2[[#This Row],[Sin tapabocas]]/Tabla2[[#This Row],[Total]],0)</f>
        <v>3.783783783783784E-2</v>
      </c>
      <c r="Q432" s="15">
        <f>IFERROR(Tabla2[[#This Row],[Vendedor tapabocas bien puesto ]]/Tabla2[[#This Row],[Total vendedor]],0)</f>
        <v>0.3</v>
      </c>
      <c r="R432" s="15">
        <f>IFERROR(Tabla2[[#This Row],[Vendedor sin tapabocas ]]/Tabla2[[#This Row],[Total vendedor]],0)</f>
        <v>0.05</v>
      </c>
      <c r="S432" s="31">
        <f>WEEKNUM(Tabla2[[#This Row],[Fecha de recolección2]])</f>
        <v>29</v>
      </c>
    </row>
    <row r="433" spans="1:19" x14ac:dyDescent="0.25">
      <c r="A433" s="11">
        <f t="shared" si="12"/>
        <v>44392</v>
      </c>
      <c r="B433" s="6" t="s">
        <v>271</v>
      </c>
      <c r="C433" s="1" t="s">
        <v>19</v>
      </c>
      <c r="D433" s="1" t="s">
        <v>32</v>
      </c>
      <c r="E433" s="1" t="s">
        <v>154</v>
      </c>
      <c r="F433" s="2" t="s">
        <v>25</v>
      </c>
      <c r="G433" s="2">
        <v>61</v>
      </c>
      <c r="H433" s="2">
        <v>13</v>
      </c>
      <c r="I433" s="2">
        <v>5</v>
      </c>
      <c r="J433" s="2">
        <v>0</v>
      </c>
      <c r="K433" s="1">
        <v>1</v>
      </c>
      <c r="L433" s="1">
        <v>0</v>
      </c>
      <c r="M433">
        <f t="shared" si="13"/>
        <v>79</v>
      </c>
      <c r="N433">
        <f>Tabla2[[#This Row],[Vendedor tapabocas bien puesto ]]+Tabla2[[#This Row],[Vendedor tapabocas mal puesto ]]+Tabla2[[#This Row],[Vendedor sin tapabocas ]]</f>
        <v>1</v>
      </c>
      <c r="O433" s="15">
        <f>IFERROR(Tabla2[[#This Row],[Tapabocas bien puesto ]]/Tabla2[[#This Row],[Total]],0)</f>
        <v>0.77215189873417722</v>
      </c>
      <c r="P433" s="15">
        <f>IFERROR(Tabla2[[#This Row],[Sin tapabocas]]/Tabla2[[#This Row],[Total]],0)</f>
        <v>6.3291139240506333E-2</v>
      </c>
      <c r="Q433" s="15">
        <f>IFERROR(Tabla2[[#This Row],[Vendedor tapabocas bien puesto ]]/Tabla2[[#This Row],[Total vendedor]],0)</f>
        <v>0</v>
      </c>
      <c r="R433" s="15">
        <f>IFERROR(Tabla2[[#This Row],[Vendedor sin tapabocas ]]/Tabla2[[#This Row],[Total vendedor]],0)</f>
        <v>0</v>
      </c>
      <c r="S433" s="31">
        <f>WEEKNUM(Tabla2[[#This Row],[Fecha de recolección2]])</f>
        <v>29</v>
      </c>
    </row>
    <row r="434" spans="1:19" x14ac:dyDescent="0.25">
      <c r="A434" s="11">
        <f t="shared" si="12"/>
        <v>44392</v>
      </c>
      <c r="B434" s="6" t="s">
        <v>271</v>
      </c>
      <c r="C434" s="1" t="s">
        <v>284</v>
      </c>
      <c r="D434" s="1" t="s">
        <v>14</v>
      </c>
      <c r="E434" s="1" t="s">
        <v>285</v>
      </c>
      <c r="F434" s="2" t="s">
        <v>11</v>
      </c>
      <c r="G434" s="2">
        <v>244</v>
      </c>
      <c r="H434" s="2">
        <v>53</v>
      </c>
      <c r="I434" s="2">
        <v>4</v>
      </c>
      <c r="J434" s="2">
        <v>25</v>
      </c>
      <c r="K434" s="1">
        <v>23</v>
      </c>
      <c r="L434" s="1">
        <v>2</v>
      </c>
      <c r="M434">
        <f t="shared" si="13"/>
        <v>301</v>
      </c>
      <c r="N434">
        <f>Tabla2[[#This Row],[Vendedor tapabocas bien puesto ]]+Tabla2[[#This Row],[Vendedor tapabocas mal puesto ]]+Tabla2[[#This Row],[Vendedor sin tapabocas ]]</f>
        <v>50</v>
      </c>
      <c r="O434" s="15">
        <f>IFERROR(Tabla2[[#This Row],[Tapabocas bien puesto ]]/Tabla2[[#This Row],[Total]],0)</f>
        <v>0.81063122923588038</v>
      </c>
      <c r="P434" s="15">
        <f>IFERROR(Tabla2[[#This Row],[Sin tapabocas]]/Tabla2[[#This Row],[Total]],0)</f>
        <v>1.3289036544850499E-2</v>
      </c>
      <c r="Q434" s="15">
        <f>IFERROR(Tabla2[[#This Row],[Vendedor tapabocas bien puesto ]]/Tabla2[[#This Row],[Total vendedor]],0)</f>
        <v>0.5</v>
      </c>
      <c r="R434" s="15">
        <f>IFERROR(Tabla2[[#This Row],[Vendedor sin tapabocas ]]/Tabla2[[#This Row],[Total vendedor]],0)</f>
        <v>0.04</v>
      </c>
      <c r="S434" s="31">
        <f>WEEKNUM(Tabla2[[#This Row],[Fecha de recolección2]])</f>
        <v>29</v>
      </c>
    </row>
    <row r="435" spans="1:19" x14ac:dyDescent="0.25">
      <c r="A435" s="11">
        <f t="shared" si="12"/>
        <v>44392</v>
      </c>
      <c r="B435" s="6" t="s">
        <v>271</v>
      </c>
      <c r="C435" s="1" t="s">
        <v>284</v>
      </c>
      <c r="D435" s="1" t="s">
        <v>14</v>
      </c>
      <c r="E435" s="1" t="s">
        <v>43</v>
      </c>
      <c r="F435" s="2" t="s">
        <v>10</v>
      </c>
      <c r="G435" s="2">
        <v>230</v>
      </c>
      <c r="H435" s="2">
        <v>17</v>
      </c>
      <c r="I435" s="2">
        <v>18</v>
      </c>
      <c r="J435" s="2">
        <v>6</v>
      </c>
      <c r="K435" s="1">
        <v>20</v>
      </c>
      <c r="L435" s="1">
        <v>7</v>
      </c>
      <c r="M435">
        <f t="shared" si="13"/>
        <v>265</v>
      </c>
      <c r="N435">
        <f>Tabla2[[#This Row],[Vendedor tapabocas bien puesto ]]+Tabla2[[#This Row],[Vendedor tapabocas mal puesto ]]+Tabla2[[#This Row],[Vendedor sin tapabocas ]]</f>
        <v>33</v>
      </c>
      <c r="O435" s="15">
        <f>IFERROR(Tabla2[[#This Row],[Tapabocas bien puesto ]]/Tabla2[[#This Row],[Total]],0)</f>
        <v>0.86792452830188682</v>
      </c>
      <c r="P435" s="15">
        <f>IFERROR(Tabla2[[#This Row],[Sin tapabocas]]/Tabla2[[#This Row],[Total]],0)</f>
        <v>6.7924528301886791E-2</v>
      </c>
      <c r="Q435" s="15">
        <f>IFERROR(Tabla2[[#This Row],[Vendedor tapabocas bien puesto ]]/Tabla2[[#This Row],[Total vendedor]],0)</f>
        <v>0.18181818181818182</v>
      </c>
      <c r="R435" s="15">
        <f>IFERROR(Tabla2[[#This Row],[Vendedor sin tapabocas ]]/Tabla2[[#This Row],[Total vendedor]],0)</f>
        <v>0.21212121212121213</v>
      </c>
      <c r="S435" s="31">
        <f>WEEKNUM(Tabla2[[#This Row],[Fecha de recolección2]])</f>
        <v>29</v>
      </c>
    </row>
    <row r="436" spans="1:19" x14ac:dyDescent="0.25">
      <c r="A436" s="11">
        <f t="shared" si="12"/>
        <v>44392</v>
      </c>
      <c r="B436" s="6" t="s">
        <v>271</v>
      </c>
      <c r="C436" s="1" t="s">
        <v>284</v>
      </c>
      <c r="D436" s="1" t="s">
        <v>14</v>
      </c>
      <c r="E436" s="1" t="s">
        <v>15</v>
      </c>
      <c r="F436" s="2" t="s">
        <v>9</v>
      </c>
      <c r="G436" s="2">
        <v>158</v>
      </c>
      <c r="H436" s="2">
        <v>21</v>
      </c>
      <c r="I436" s="2">
        <v>7</v>
      </c>
      <c r="J436" s="2">
        <v>17</v>
      </c>
      <c r="K436" s="1">
        <v>41</v>
      </c>
      <c r="L436" s="1">
        <v>7</v>
      </c>
      <c r="M436">
        <f t="shared" si="13"/>
        <v>186</v>
      </c>
      <c r="N436">
        <f>Tabla2[[#This Row],[Vendedor tapabocas bien puesto ]]+Tabla2[[#This Row],[Vendedor tapabocas mal puesto ]]+Tabla2[[#This Row],[Vendedor sin tapabocas ]]</f>
        <v>65</v>
      </c>
      <c r="O436" s="15">
        <f>IFERROR(Tabla2[[#This Row],[Tapabocas bien puesto ]]/Tabla2[[#This Row],[Total]],0)</f>
        <v>0.84946236559139787</v>
      </c>
      <c r="P436" s="15">
        <f>IFERROR(Tabla2[[#This Row],[Sin tapabocas]]/Tabla2[[#This Row],[Total]],0)</f>
        <v>3.7634408602150539E-2</v>
      </c>
      <c r="Q436" s="15">
        <f>IFERROR(Tabla2[[#This Row],[Vendedor tapabocas bien puesto ]]/Tabla2[[#This Row],[Total vendedor]],0)</f>
        <v>0.26153846153846155</v>
      </c>
      <c r="R436" s="15">
        <f>IFERROR(Tabla2[[#This Row],[Vendedor sin tapabocas ]]/Tabla2[[#This Row],[Total vendedor]],0)</f>
        <v>0.1076923076923077</v>
      </c>
      <c r="S436" s="31">
        <f>WEEKNUM(Tabla2[[#This Row],[Fecha de recolección2]])</f>
        <v>29</v>
      </c>
    </row>
    <row r="437" spans="1:19" x14ac:dyDescent="0.25">
      <c r="A437" s="11">
        <f t="shared" si="12"/>
        <v>44393</v>
      </c>
      <c r="B437" s="6" t="s">
        <v>272</v>
      </c>
      <c r="C437" s="1" t="s">
        <v>19</v>
      </c>
      <c r="D437" s="1" t="s">
        <v>22</v>
      </c>
      <c r="E437" s="1" t="s">
        <v>23</v>
      </c>
      <c r="F437" s="2" t="s">
        <v>11</v>
      </c>
      <c r="G437" s="2">
        <v>176</v>
      </c>
      <c r="H437" s="2">
        <v>10</v>
      </c>
      <c r="I437" s="2">
        <v>2</v>
      </c>
      <c r="J437" s="2">
        <v>18</v>
      </c>
      <c r="K437" s="1">
        <v>11</v>
      </c>
      <c r="L437" s="1">
        <v>0</v>
      </c>
      <c r="M437">
        <f t="shared" si="13"/>
        <v>188</v>
      </c>
      <c r="N437">
        <f>Tabla2[[#This Row],[Vendedor tapabocas bien puesto ]]+Tabla2[[#This Row],[Vendedor tapabocas mal puesto ]]+Tabla2[[#This Row],[Vendedor sin tapabocas ]]</f>
        <v>29</v>
      </c>
      <c r="O437" s="15">
        <f>IFERROR(Tabla2[[#This Row],[Tapabocas bien puesto ]]/Tabla2[[#This Row],[Total]],0)</f>
        <v>0.93617021276595747</v>
      </c>
      <c r="P437" s="15">
        <f>IFERROR(Tabla2[[#This Row],[Sin tapabocas]]/Tabla2[[#This Row],[Total]],0)</f>
        <v>1.0638297872340425E-2</v>
      </c>
      <c r="Q437" s="15">
        <f>IFERROR(Tabla2[[#This Row],[Vendedor tapabocas bien puesto ]]/Tabla2[[#This Row],[Total vendedor]],0)</f>
        <v>0.62068965517241381</v>
      </c>
      <c r="R437" s="15">
        <f>IFERROR(Tabla2[[#This Row],[Vendedor sin tapabocas ]]/Tabla2[[#This Row],[Total vendedor]],0)</f>
        <v>0</v>
      </c>
      <c r="S437" s="31">
        <f>WEEKNUM(Tabla2[[#This Row],[Fecha de recolección2]])</f>
        <v>29</v>
      </c>
    </row>
    <row r="438" spans="1:19" x14ac:dyDescent="0.25">
      <c r="A438" s="11">
        <f t="shared" si="12"/>
        <v>44393</v>
      </c>
      <c r="B438" s="6" t="s">
        <v>272</v>
      </c>
      <c r="C438" s="1" t="s">
        <v>19</v>
      </c>
      <c r="D438" s="1" t="s">
        <v>22</v>
      </c>
      <c r="E438" s="1" t="s">
        <v>71</v>
      </c>
      <c r="F438" s="2" t="s">
        <v>10</v>
      </c>
      <c r="G438" s="2">
        <v>186</v>
      </c>
      <c r="H438" s="2">
        <v>34</v>
      </c>
      <c r="I438" s="2">
        <v>4</v>
      </c>
      <c r="J438" s="2">
        <v>12</v>
      </c>
      <c r="K438" s="1">
        <v>8</v>
      </c>
      <c r="L438" s="1">
        <v>0</v>
      </c>
      <c r="M438">
        <f t="shared" si="13"/>
        <v>224</v>
      </c>
      <c r="N438">
        <f>Tabla2[[#This Row],[Vendedor tapabocas bien puesto ]]+Tabla2[[#This Row],[Vendedor tapabocas mal puesto ]]+Tabla2[[#This Row],[Vendedor sin tapabocas ]]</f>
        <v>20</v>
      </c>
      <c r="O438" s="15">
        <f>IFERROR(Tabla2[[#This Row],[Tapabocas bien puesto ]]/Tabla2[[#This Row],[Total]],0)</f>
        <v>0.8303571428571429</v>
      </c>
      <c r="P438" s="15">
        <f>IFERROR(Tabla2[[#This Row],[Sin tapabocas]]/Tabla2[[#This Row],[Total]],0)</f>
        <v>1.7857142857142856E-2</v>
      </c>
      <c r="Q438" s="15">
        <f>IFERROR(Tabla2[[#This Row],[Vendedor tapabocas bien puesto ]]/Tabla2[[#This Row],[Total vendedor]],0)</f>
        <v>0.6</v>
      </c>
      <c r="R438" s="15">
        <f>IFERROR(Tabla2[[#This Row],[Vendedor sin tapabocas ]]/Tabla2[[#This Row],[Total vendedor]],0)</f>
        <v>0</v>
      </c>
      <c r="S438" s="31">
        <f>WEEKNUM(Tabla2[[#This Row],[Fecha de recolección2]])</f>
        <v>29</v>
      </c>
    </row>
    <row r="439" spans="1:19" x14ac:dyDescent="0.25">
      <c r="A439" s="11">
        <f t="shared" si="12"/>
        <v>44393</v>
      </c>
      <c r="B439" s="6" t="s">
        <v>272</v>
      </c>
      <c r="C439" s="1" t="s">
        <v>19</v>
      </c>
      <c r="D439" s="1" t="s">
        <v>22</v>
      </c>
      <c r="E439" s="1" t="s">
        <v>22</v>
      </c>
      <c r="F439" s="2" t="s">
        <v>25</v>
      </c>
      <c r="G439" s="2">
        <v>226</v>
      </c>
      <c r="H439" s="2">
        <v>31</v>
      </c>
      <c r="I439" s="2">
        <v>12</v>
      </c>
      <c r="J439" s="2">
        <v>29</v>
      </c>
      <c r="K439" s="1">
        <v>19</v>
      </c>
      <c r="L439" s="1">
        <v>3</v>
      </c>
      <c r="M439">
        <f t="shared" si="13"/>
        <v>269</v>
      </c>
      <c r="N439">
        <f>Tabla2[[#This Row],[Vendedor tapabocas bien puesto ]]+Tabla2[[#This Row],[Vendedor tapabocas mal puesto ]]+Tabla2[[#This Row],[Vendedor sin tapabocas ]]</f>
        <v>51</v>
      </c>
      <c r="O439" s="15">
        <f>IFERROR(Tabla2[[#This Row],[Tapabocas bien puesto ]]/Tabla2[[#This Row],[Total]],0)</f>
        <v>0.8401486988847584</v>
      </c>
      <c r="P439" s="15">
        <f>IFERROR(Tabla2[[#This Row],[Sin tapabocas]]/Tabla2[[#This Row],[Total]],0)</f>
        <v>4.4609665427509292E-2</v>
      </c>
      <c r="Q439" s="15">
        <f>IFERROR(Tabla2[[#This Row],[Vendedor tapabocas bien puesto ]]/Tabla2[[#This Row],[Total vendedor]],0)</f>
        <v>0.56862745098039214</v>
      </c>
      <c r="R439" s="15">
        <f>IFERROR(Tabla2[[#This Row],[Vendedor sin tapabocas ]]/Tabla2[[#This Row],[Total vendedor]],0)</f>
        <v>5.8823529411764705E-2</v>
      </c>
      <c r="S439" s="31">
        <f>WEEKNUM(Tabla2[[#This Row],[Fecha de recolección2]])</f>
        <v>29</v>
      </c>
    </row>
    <row r="440" spans="1:19" x14ac:dyDescent="0.25">
      <c r="A440" s="11">
        <f t="shared" si="12"/>
        <v>44393</v>
      </c>
      <c r="B440" s="6" t="s">
        <v>272</v>
      </c>
      <c r="C440" s="1" t="s">
        <v>190</v>
      </c>
      <c r="D440" s="1" t="s">
        <v>49</v>
      </c>
      <c r="E440" s="1" t="s">
        <v>168</v>
      </c>
      <c r="F440" s="2" t="s">
        <v>10</v>
      </c>
      <c r="G440" s="2">
        <v>120</v>
      </c>
      <c r="H440" s="2">
        <v>38</v>
      </c>
      <c r="I440" s="2">
        <v>4</v>
      </c>
      <c r="J440" s="2">
        <v>13</v>
      </c>
      <c r="K440" s="1">
        <v>10</v>
      </c>
      <c r="L440" s="1">
        <v>3</v>
      </c>
      <c r="M440">
        <f t="shared" si="13"/>
        <v>162</v>
      </c>
      <c r="N440">
        <f>Tabla2[[#This Row],[Vendedor tapabocas bien puesto ]]+Tabla2[[#This Row],[Vendedor tapabocas mal puesto ]]+Tabla2[[#This Row],[Vendedor sin tapabocas ]]</f>
        <v>26</v>
      </c>
      <c r="O440" s="15">
        <f>IFERROR(Tabla2[[#This Row],[Tapabocas bien puesto ]]/Tabla2[[#This Row],[Total]],0)</f>
        <v>0.7407407407407407</v>
      </c>
      <c r="P440" s="15">
        <f>IFERROR(Tabla2[[#This Row],[Sin tapabocas]]/Tabla2[[#This Row],[Total]],0)</f>
        <v>2.4691358024691357E-2</v>
      </c>
      <c r="Q440" s="15">
        <f>IFERROR(Tabla2[[#This Row],[Vendedor tapabocas bien puesto ]]/Tabla2[[#This Row],[Total vendedor]],0)</f>
        <v>0.5</v>
      </c>
      <c r="R440" s="15">
        <f>IFERROR(Tabla2[[#This Row],[Vendedor sin tapabocas ]]/Tabla2[[#This Row],[Total vendedor]],0)</f>
        <v>0.11538461538461539</v>
      </c>
      <c r="S440" s="31">
        <f>WEEKNUM(Tabla2[[#This Row],[Fecha de recolección2]])</f>
        <v>29</v>
      </c>
    </row>
    <row r="441" spans="1:19" x14ac:dyDescent="0.25">
      <c r="A441" s="11">
        <f t="shared" si="12"/>
        <v>44393</v>
      </c>
      <c r="B441" s="6" t="s">
        <v>272</v>
      </c>
      <c r="C441" s="1" t="s">
        <v>190</v>
      </c>
      <c r="D441" s="1" t="s">
        <v>49</v>
      </c>
      <c r="E441" s="1" t="s">
        <v>168</v>
      </c>
      <c r="F441" s="2" t="s">
        <v>11</v>
      </c>
      <c r="G441" s="2">
        <v>163</v>
      </c>
      <c r="H441" s="2">
        <v>21</v>
      </c>
      <c r="I441" s="2">
        <v>9</v>
      </c>
      <c r="J441" s="2">
        <v>6</v>
      </c>
      <c r="K441" s="1">
        <v>12</v>
      </c>
      <c r="L441" s="1">
        <v>2</v>
      </c>
      <c r="M441">
        <f t="shared" si="13"/>
        <v>193</v>
      </c>
      <c r="N441">
        <f>Tabla2[[#This Row],[Vendedor tapabocas bien puesto ]]+Tabla2[[#This Row],[Vendedor tapabocas mal puesto ]]+Tabla2[[#This Row],[Vendedor sin tapabocas ]]</f>
        <v>20</v>
      </c>
      <c r="O441" s="15">
        <f>IFERROR(Tabla2[[#This Row],[Tapabocas bien puesto ]]/Tabla2[[#This Row],[Total]],0)</f>
        <v>0.84455958549222798</v>
      </c>
      <c r="P441" s="15">
        <f>IFERROR(Tabla2[[#This Row],[Sin tapabocas]]/Tabla2[[#This Row],[Total]],0)</f>
        <v>4.6632124352331605E-2</v>
      </c>
      <c r="Q441" s="15">
        <f>IFERROR(Tabla2[[#This Row],[Vendedor tapabocas bien puesto ]]/Tabla2[[#This Row],[Total vendedor]],0)</f>
        <v>0.3</v>
      </c>
      <c r="R441" s="15">
        <f>IFERROR(Tabla2[[#This Row],[Vendedor sin tapabocas ]]/Tabla2[[#This Row],[Total vendedor]],0)</f>
        <v>0.1</v>
      </c>
      <c r="S441" s="31">
        <f>WEEKNUM(Tabla2[[#This Row],[Fecha de recolección2]])</f>
        <v>29</v>
      </c>
    </row>
    <row r="442" spans="1:19" x14ac:dyDescent="0.25">
      <c r="A442" s="11">
        <f t="shared" si="12"/>
        <v>44393</v>
      </c>
      <c r="B442" s="6" t="s">
        <v>272</v>
      </c>
      <c r="C442" s="1" t="s">
        <v>190</v>
      </c>
      <c r="D442" s="1" t="s">
        <v>49</v>
      </c>
      <c r="E442" s="1" t="s">
        <v>50</v>
      </c>
      <c r="F442" s="2" t="s">
        <v>9</v>
      </c>
      <c r="G442" s="2">
        <v>137</v>
      </c>
      <c r="H442" s="2">
        <v>33</v>
      </c>
      <c r="I442" s="2">
        <v>3</v>
      </c>
      <c r="J442" s="2">
        <v>4</v>
      </c>
      <c r="K442" s="1">
        <v>1</v>
      </c>
      <c r="L442" s="1">
        <v>1</v>
      </c>
      <c r="M442">
        <f t="shared" si="13"/>
        <v>173</v>
      </c>
      <c r="N442">
        <f>Tabla2[[#This Row],[Vendedor tapabocas bien puesto ]]+Tabla2[[#This Row],[Vendedor tapabocas mal puesto ]]+Tabla2[[#This Row],[Vendedor sin tapabocas ]]</f>
        <v>6</v>
      </c>
      <c r="O442" s="15">
        <f>IFERROR(Tabla2[[#This Row],[Tapabocas bien puesto ]]/Tabla2[[#This Row],[Total]],0)</f>
        <v>0.79190751445086704</v>
      </c>
      <c r="P442" s="15">
        <f>IFERROR(Tabla2[[#This Row],[Sin tapabocas]]/Tabla2[[#This Row],[Total]],0)</f>
        <v>1.7341040462427744E-2</v>
      </c>
      <c r="Q442" s="15">
        <f>IFERROR(Tabla2[[#This Row],[Vendedor tapabocas bien puesto ]]/Tabla2[[#This Row],[Total vendedor]],0)</f>
        <v>0.66666666666666663</v>
      </c>
      <c r="R442" s="15">
        <f>IFERROR(Tabla2[[#This Row],[Vendedor sin tapabocas ]]/Tabla2[[#This Row],[Total vendedor]],0)</f>
        <v>0.16666666666666666</v>
      </c>
      <c r="S442" s="31">
        <f>WEEKNUM(Tabla2[[#This Row],[Fecha de recolección2]])</f>
        <v>29</v>
      </c>
    </row>
    <row r="443" spans="1:19" x14ac:dyDescent="0.25">
      <c r="A443" s="11">
        <f t="shared" si="12"/>
        <v>44394</v>
      </c>
      <c r="B443" s="6" t="s">
        <v>273</v>
      </c>
      <c r="C443" s="1" t="s">
        <v>19</v>
      </c>
      <c r="D443" s="1" t="s">
        <v>44</v>
      </c>
      <c r="E443" s="1" t="s">
        <v>47</v>
      </c>
      <c r="F443" s="2" t="s">
        <v>10</v>
      </c>
      <c r="G443" s="2">
        <v>202</v>
      </c>
      <c r="H443" s="2">
        <v>32</v>
      </c>
      <c r="I443" s="2">
        <v>4</v>
      </c>
      <c r="J443" s="2">
        <v>22</v>
      </c>
      <c r="K443" s="1">
        <v>12</v>
      </c>
      <c r="L443" s="1">
        <v>2</v>
      </c>
      <c r="M443">
        <f t="shared" si="13"/>
        <v>238</v>
      </c>
      <c r="N443">
        <f>Tabla2[[#This Row],[Vendedor tapabocas bien puesto ]]+Tabla2[[#This Row],[Vendedor tapabocas mal puesto ]]+Tabla2[[#This Row],[Vendedor sin tapabocas ]]</f>
        <v>36</v>
      </c>
      <c r="O443" s="15">
        <f>IFERROR(Tabla2[[#This Row],[Tapabocas bien puesto ]]/Tabla2[[#This Row],[Total]],0)</f>
        <v>0.84873949579831931</v>
      </c>
      <c r="P443" s="15">
        <f>IFERROR(Tabla2[[#This Row],[Sin tapabocas]]/Tabla2[[#This Row],[Total]],0)</f>
        <v>1.680672268907563E-2</v>
      </c>
      <c r="Q443" s="15">
        <f>IFERROR(Tabla2[[#This Row],[Vendedor tapabocas bien puesto ]]/Tabla2[[#This Row],[Total vendedor]],0)</f>
        <v>0.61111111111111116</v>
      </c>
      <c r="R443" s="15">
        <f>IFERROR(Tabla2[[#This Row],[Vendedor sin tapabocas ]]/Tabla2[[#This Row],[Total vendedor]],0)</f>
        <v>5.5555555555555552E-2</v>
      </c>
      <c r="S443" s="31">
        <f>WEEKNUM(Tabla2[[#This Row],[Fecha de recolección2]])</f>
        <v>29</v>
      </c>
    </row>
    <row r="444" spans="1:19" x14ac:dyDescent="0.25">
      <c r="A444" s="11">
        <f t="shared" si="12"/>
        <v>44394</v>
      </c>
      <c r="B444" s="6" t="s">
        <v>273</v>
      </c>
      <c r="C444" s="1" t="s">
        <v>19</v>
      </c>
      <c r="D444" s="1" t="s">
        <v>44</v>
      </c>
      <c r="E444" s="1" t="s">
        <v>47</v>
      </c>
      <c r="F444" s="2" t="s">
        <v>25</v>
      </c>
      <c r="G444" s="2">
        <v>117</v>
      </c>
      <c r="H444" s="2">
        <v>40</v>
      </c>
      <c r="I444" s="2">
        <v>3</v>
      </c>
      <c r="J444" s="2">
        <v>17</v>
      </c>
      <c r="K444" s="1">
        <v>14</v>
      </c>
      <c r="L444" s="1">
        <v>1</v>
      </c>
      <c r="M444">
        <f t="shared" si="13"/>
        <v>160</v>
      </c>
      <c r="N444">
        <f>Tabla2[[#This Row],[Vendedor tapabocas bien puesto ]]+Tabla2[[#This Row],[Vendedor tapabocas mal puesto ]]+Tabla2[[#This Row],[Vendedor sin tapabocas ]]</f>
        <v>32</v>
      </c>
      <c r="O444" s="15">
        <f>IFERROR(Tabla2[[#This Row],[Tapabocas bien puesto ]]/Tabla2[[#This Row],[Total]],0)</f>
        <v>0.73124999999999996</v>
      </c>
      <c r="P444" s="15">
        <f>IFERROR(Tabla2[[#This Row],[Sin tapabocas]]/Tabla2[[#This Row],[Total]],0)</f>
        <v>1.8749999999999999E-2</v>
      </c>
      <c r="Q444" s="15">
        <f>IFERROR(Tabla2[[#This Row],[Vendedor tapabocas bien puesto ]]/Tabla2[[#This Row],[Total vendedor]],0)</f>
        <v>0.53125</v>
      </c>
      <c r="R444" s="15">
        <f>IFERROR(Tabla2[[#This Row],[Vendedor sin tapabocas ]]/Tabla2[[#This Row],[Total vendedor]],0)</f>
        <v>3.125E-2</v>
      </c>
      <c r="S444" s="31">
        <f>WEEKNUM(Tabla2[[#This Row],[Fecha de recolección2]])</f>
        <v>29</v>
      </c>
    </row>
    <row r="445" spans="1:19" x14ac:dyDescent="0.25">
      <c r="A445" s="11">
        <f t="shared" si="12"/>
        <v>44394</v>
      </c>
      <c r="B445" s="6" t="s">
        <v>273</v>
      </c>
      <c r="C445" s="1" t="s">
        <v>19</v>
      </c>
      <c r="D445" s="1" t="s">
        <v>44</v>
      </c>
      <c r="E445" s="1" t="s">
        <v>47</v>
      </c>
      <c r="F445" s="2" t="s">
        <v>10</v>
      </c>
      <c r="G445" s="2">
        <v>138</v>
      </c>
      <c r="H445" s="2">
        <v>21</v>
      </c>
      <c r="I445" s="2">
        <v>6</v>
      </c>
      <c r="J445" s="2">
        <v>8</v>
      </c>
      <c r="K445" s="1">
        <v>8</v>
      </c>
      <c r="L445" s="1">
        <v>3</v>
      </c>
      <c r="M445">
        <f t="shared" si="13"/>
        <v>165</v>
      </c>
      <c r="N445">
        <f>Tabla2[[#This Row],[Vendedor tapabocas bien puesto ]]+Tabla2[[#This Row],[Vendedor tapabocas mal puesto ]]+Tabla2[[#This Row],[Vendedor sin tapabocas ]]</f>
        <v>19</v>
      </c>
      <c r="O445" s="15">
        <f>IFERROR(Tabla2[[#This Row],[Tapabocas bien puesto ]]/Tabla2[[#This Row],[Total]],0)</f>
        <v>0.83636363636363631</v>
      </c>
      <c r="P445" s="15">
        <f>IFERROR(Tabla2[[#This Row],[Sin tapabocas]]/Tabla2[[#This Row],[Total]],0)</f>
        <v>3.6363636363636362E-2</v>
      </c>
      <c r="Q445" s="15">
        <f>IFERROR(Tabla2[[#This Row],[Vendedor tapabocas bien puesto ]]/Tabla2[[#This Row],[Total vendedor]],0)</f>
        <v>0.42105263157894735</v>
      </c>
      <c r="R445" s="15">
        <f>IFERROR(Tabla2[[#This Row],[Vendedor sin tapabocas ]]/Tabla2[[#This Row],[Total vendedor]],0)</f>
        <v>0.15789473684210525</v>
      </c>
      <c r="S445" s="31">
        <f>WEEKNUM(Tabla2[[#This Row],[Fecha de recolección2]])</f>
        <v>29</v>
      </c>
    </row>
    <row r="446" spans="1:19" x14ac:dyDescent="0.25">
      <c r="A446" s="11">
        <f t="shared" si="12"/>
        <v>44394</v>
      </c>
      <c r="B446" s="6" t="s">
        <v>273</v>
      </c>
      <c r="C446" s="1" t="s">
        <v>287</v>
      </c>
      <c r="D446" s="1" t="s">
        <v>79</v>
      </c>
      <c r="E446" s="1" t="s">
        <v>293</v>
      </c>
      <c r="F446" s="2" t="s">
        <v>10</v>
      </c>
      <c r="G446" s="2">
        <v>117</v>
      </c>
      <c r="H446" s="2">
        <v>31</v>
      </c>
      <c r="I446" s="2">
        <v>6</v>
      </c>
      <c r="J446" s="2">
        <v>13</v>
      </c>
      <c r="K446" s="1">
        <v>9</v>
      </c>
      <c r="L446" s="1">
        <v>2</v>
      </c>
      <c r="M446">
        <f t="shared" si="13"/>
        <v>154</v>
      </c>
      <c r="N446">
        <f>Tabla2[[#This Row],[Vendedor tapabocas bien puesto ]]+Tabla2[[#This Row],[Vendedor tapabocas mal puesto ]]+Tabla2[[#This Row],[Vendedor sin tapabocas ]]</f>
        <v>24</v>
      </c>
      <c r="O446" s="15">
        <f>IFERROR(Tabla2[[#This Row],[Tapabocas bien puesto ]]/Tabla2[[#This Row],[Total]],0)</f>
        <v>0.75974025974025972</v>
      </c>
      <c r="P446" s="15">
        <f>IFERROR(Tabla2[[#This Row],[Sin tapabocas]]/Tabla2[[#This Row],[Total]],0)</f>
        <v>3.896103896103896E-2</v>
      </c>
      <c r="Q446" s="15">
        <f>IFERROR(Tabla2[[#This Row],[Vendedor tapabocas bien puesto ]]/Tabla2[[#This Row],[Total vendedor]],0)</f>
        <v>0.54166666666666663</v>
      </c>
      <c r="R446" s="15">
        <f>IFERROR(Tabla2[[#This Row],[Vendedor sin tapabocas ]]/Tabla2[[#This Row],[Total vendedor]],0)</f>
        <v>8.3333333333333329E-2</v>
      </c>
      <c r="S446" s="31">
        <f>WEEKNUM(Tabla2[[#This Row],[Fecha de recolección2]])</f>
        <v>29</v>
      </c>
    </row>
    <row r="447" spans="1:19" x14ac:dyDescent="0.25">
      <c r="A447" s="11">
        <f t="shared" si="12"/>
        <v>44394</v>
      </c>
      <c r="B447" s="6" t="s">
        <v>273</v>
      </c>
      <c r="C447" s="1" t="s">
        <v>288</v>
      </c>
      <c r="D447" s="1" t="s">
        <v>79</v>
      </c>
      <c r="E447" s="1" t="s">
        <v>294</v>
      </c>
      <c r="F447" s="2" t="s">
        <v>10</v>
      </c>
      <c r="G447" s="2">
        <v>312</v>
      </c>
      <c r="H447" s="2">
        <v>46</v>
      </c>
      <c r="I447" s="2">
        <v>6</v>
      </c>
      <c r="J447" s="2">
        <v>21</v>
      </c>
      <c r="K447" s="1">
        <v>16</v>
      </c>
      <c r="L447" s="1">
        <v>3</v>
      </c>
      <c r="M447">
        <f t="shared" si="13"/>
        <v>364</v>
      </c>
      <c r="N447">
        <f>Tabla2[[#This Row],[Vendedor tapabocas bien puesto ]]+Tabla2[[#This Row],[Vendedor tapabocas mal puesto ]]+Tabla2[[#This Row],[Vendedor sin tapabocas ]]</f>
        <v>40</v>
      </c>
      <c r="O447" s="15">
        <f>IFERROR(Tabla2[[#This Row],[Tapabocas bien puesto ]]/Tabla2[[#This Row],[Total]],0)</f>
        <v>0.8571428571428571</v>
      </c>
      <c r="P447" s="15">
        <f>IFERROR(Tabla2[[#This Row],[Sin tapabocas]]/Tabla2[[#This Row],[Total]],0)</f>
        <v>1.6483516483516484E-2</v>
      </c>
      <c r="Q447" s="15">
        <f>IFERROR(Tabla2[[#This Row],[Vendedor tapabocas bien puesto ]]/Tabla2[[#This Row],[Total vendedor]],0)</f>
        <v>0.52500000000000002</v>
      </c>
      <c r="R447" s="15">
        <f>IFERROR(Tabla2[[#This Row],[Vendedor sin tapabocas ]]/Tabla2[[#This Row],[Total vendedor]],0)</f>
        <v>7.4999999999999997E-2</v>
      </c>
      <c r="S447" s="31">
        <f>WEEKNUM(Tabla2[[#This Row],[Fecha de recolección2]])</f>
        <v>29</v>
      </c>
    </row>
    <row r="448" spans="1:19" x14ac:dyDescent="0.25">
      <c r="A448" s="11">
        <f t="shared" si="12"/>
        <v>44394</v>
      </c>
      <c r="B448" s="6" t="s">
        <v>273</v>
      </c>
      <c r="C448" s="1" t="s">
        <v>288</v>
      </c>
      <c r="D448" s="1" t="s">
        <v>79</v>
      </c>
      <c r="E448" s="1" t="s">
        <v>293</v>
      </c>
      <c r="F448" s="2" t="s">
        <v>10</v>
      </c>
      <c r="G448" s="2">
        <v>69</v>
      </c>
      <c r="H448" s="2">
        <v>41</v>
      </c>
      <c r="I448" s="2">
        <v>6</v>
      </c>
      <c r="J448" s="2">
        <v>22</v>
      </c>
      <c r="K448" s="1">
        <v>48</v>
      </c>
      <c r="L448" s="1">
        <v>6</v>
      </c>
      <c r="M448">
        <f t="shared" si="13"/>
        <v>116</v>
      </c>
      <c r="N448">
        <f>Tabla2[[#This Row],[Vendedor tapabocas bien puesto ]]+Tabla2[[#This Row],[Vendedor tapabocas mal puesto ]]+Tabla2[[#This Row],[Vendedor sin tapabocas ]]</f>
        <v>76</v>
      </c>
      <c r="O448" s="15">
        <f>IFERROR(Tabla2[[#This Row],[Tapabocas bien puesto ]]/Tabla2[[#This Row],[Total]],0)</f>
        <v>0.59482758620689657</v>
      </c>
      <c r="P448" s="15">
        <f>IFERROR(Tabla2[[#This Row],[Sin tapabocas]]/Tabla2[[#This Row],[Total]],0)</f>
        <v>5.1724137931034482E-2</v>
      </c>
      <c r="Q448" s="15">
        <f>IFERROR(Tabla2[[#This Row],[Vendedor tapabocas bien puesto ]]/Tabla2[[#This Row],[Total vendedor]],0)</f>
        <v>0.28947368421052633</v>
      </c>
      <c r="R448" s="15">
        <f>IFERROR(Tabla2[[#This Row],[Vendedor sin tapabocas ]]/Tabla2[[#This Row],[Total vendedor]],0)</f>
        <v>7.8947368421052627E-2</v>
      </c>
      <c r="S448" s="31">
        <f>WEEKNUM(Tabla2[[#This Row],[Fecha de recolección2]])</f>
        <v>29</v>
      </c>
    </row>
    <row r="449" spans="1:19" x14ac:dyDescent="0.25">
      <c r="A449" s="11">
        <f t="shared" si="12"/>
        <v>44396</v>
      </c>
      <c r="B449" s="6" t="s">
        <v>290</v>
      </c>
      <c r="C449" s="1" t="s">
        <v>19</v>
      </c>
      <c r="D449" s="1" t="s">
        <v>22</v>
      </c>
      <c r="E449" s="1" t="s">
        <v>24</v>
      </c>
      <c r="F449" s="2" t="s">
        <v>25</v>
      </c>
      <c r="G449" s="2">
        <v>102</v>
      </c>
      <c r="H449" s="2">
        <v>59</v>
      </c>
      <c r="I449" s="2">
        <v>7</v>
      </c>
      <c r="J449" s="2">
        <v>20</v>
      </c>
      <c r="K449" s="1">
        <v>11</v>
      </c>
      <c r="L449" s="1">
        <v>0</v>
      </c>
      <c r="M449">
        <f t="shared" si="13"/>
        <v>168</v>
      </c>
      <c r="N449">
        <f>Tabla2[[#This Row],[Vendedor tapabocas bien puesto ]]+Tabla2[[#This Row],[Vendedor tapabocas mal puesto ]]+Tabla2[[#This Row],[Vendedor sin tapabocas ]]</f>
        <v>31</v>
      </c>
      <c r="O449" s="15">
        <f>IFERROR(Tabla2[[#This Row],[Tapabocas bien puesto ]]/Tabla2[[#This Row],[Total]],0)</f>
        <v>0.6071428571428571</v>
      </c>
      <c r="P449" s="15">
        <f>IFERROR(Tabla2[[#This Row],[Sin tapabocas]]/Tabla2[[#This Row],[Total]],0)</f>
        <v>4.1666666666666664E-2</v>
      </c>
      <c r="Q449" s="15">
        <f>IFERROR(Tabla2[[#This Row],[Vendedor tapabocas bien puesto ]]/Tabla2[[#This Row],[Total vendedor]],0)</f>
        <v>0.64516129032258063</v>
      </c>
      <c r="R449" s="15">
        <f>IFERROR(Tabla2[[#This Row],[Vendedor sin tapabocas ]]/Tabla2[[#This Row],[Total vendedor]],0)</f>
        <v>0</v>
      </c>
      <c r="S449" s="31">
        <f>WEEKNUM(Tabla2[[#This Row],[Fecha de recolección2]])</f>
        <v>30</v>
      </c>
    </row>
    <row r="450" spans="1:19" x14ac:dyDescent="0.25">
      <c r="A450" s="11">
        <f t="shared" si="12"/>
        <v>44396</v>
      </c>
      <c r="B450" s="6" t="s">
        <v>290</v>
      </c>
      <c r="C450" s="1" t="s">
        <v>19</v>
      </c>
      <c r="D450" s="1" t="s">
        <v>22</v>
      </c>
      <c r="E450" s="1" t="s">
        <v>71</v>
      </c>
      <c r="F450" s="2" t="s">
        <v>10</v>
      </c>
      <c r="G450" s="2">
        <v>82</v>
      </c>
      <c r="H450" s="2">
        <v>39</v>
      </c>
      <c r="I450" s="2">
        <v>8</v>
      </c>
      <c r="J450" s="2">
        <v>9</v>
      </c>
      <c r="K450" s="1">
        <v>12</v>
      </c>
      <c r="L450" s="1">
        <v>0</v>
      </c>
      <c r="M450">
        <f t="shared" si="13"/>
        <v>129</v>
      </c>
      <c r="N450">
        <f>Tabla2[[#This Row],[Vendedor tapabocas bien puesto ]]+Tabla2[[#This Row],[Vendedor tapabocas mal puesto ]]+Tabla2[[#This Row],[Vendedor sin tapabocas ]]</f>
        <v>21</v>
      </c>
      <c r="O450" s="15">
        <f>IFERROR(Tabla2[[#This Row],[Tapabocas bien puesto ]]/Tabla2[[#This Row],[Total]],0)</f>
        <v>0.63565891472868219</v>
      </c>
      <c r="P450" s="15">
        <f>IFERROR(Tabla2[[#This Row],[Sin tapabocas]]/Tabla2[[#This Row],[Total]],0)</f>
        <v>6.2015503875968991E-2</v>
      </c>
      <c r="Q450" s="15">
        <f>IFERROR(Tabla2[[#This Row],[Vendedor tapabocas bien puesto ]]/Tabla2[[#This Row],[Total vendedor]],0)</f>
        <v>0.42857142857142855</v>
      </c>
      <c r="R450" s="15">
        <f>IFERROR(Tabla2[[#This Row],[Vendedor sin tapabocas ]]/Tabla2[[#This Row],[Total vendedor]],0)</f>
        <v>0</v>
      </c>
      <c r="S450" s="31">
        <f>WEEKNUM(Tabla2[[#This Row],[Fecha de recolección2]])</f>
        <v>30</v>
      </c>
    </row>
    <row r="451" spans="1:19" x14ac:dyDescent="0.25">
      <c r="A451" s="11">
        <f t="shared" ref="A451:A514" si="14">DATE(MID(B451,1,4),MID(B451,6,2),MID(B451,9,11))</f>
        <v>44396</v>
      </c>
      <c r="B451" s="6" t="s">
        <v>290</v>
      </c>
      <c r="C451" s="1" t="s">
        <v>19</v>
      </c>
      <c r="D451" s="1" t="s">
        <v>22</v>
      </c>
      <c r="E451" s="1" t="s">
        <v>23</v>
      </c>
      <c r="F451" s="2" t="s">
        <v>11</v>
      </c>
      <c r="G451" s="2">
        <v>88</v>
      </c>
      <c r="H451" s="2">
        <v>25</v>
      </c>
      <c r="I451" s="2">
        <v>4</v>
      </c>
      <c r="J451" s="2">
        <v>7</v>
      </c>
      <c r="K451" s="1">
        <v>3</v>
      </c>
      <c r="L451" s="1">
        <v>0</v>
      </c>
      <c r="M451">
        <f t="shared" ref="M451:M514" si="15">G451+H451+I451</f>
        <v>117</v>
      </c>
      <c r="N451">
        <f>Tabla2[[#This Row],[Vendedor tapabocas bien puesto ]]+Tabla2[[#This Row],[Vendedor tapabocas mal puesto ]]+Tabla2[[#This Row],[Vendedor sin tapabocas ]]</f>
        <v>10</v>
      </c>
      <c r="O451" s="15">
        <f>IFERROR(Tabla2[[#This Row],[Tapabocas bien puesto ]]/Tabla2[[#This Row],[Total]],0)</f>
        <v>0.75213675213675213</v>
      </c>
      <c r="P451" s="15">
        <f>IFERROR(Tabla2[[#This Row],[Sin tapabocas]]/Tabla2[[#This Row],[Total]],0)</f>
        <v>3.4188034188034191E-2</v>
      </c>
      <c r="Q451" s="15">
        <f>IFERROR(Tabla2[[#This Row],[Vendedor tapabocas bien puesto ]]/Tabla2[[#This Row],[Total vendedor]],0)</f>
        <v>0.7</v>
      </c>
      <c r="R451" s="15">
        <f>IFERROR(Tabla2[[#This Row],[Vendedor sin tapabocas ]]/Tabla2[[#This Row],[Total vendedor]],0)</f>
        <v>0</v>
      </c>
      <c r="S451" s="31">
        <f>WEEKNUM(Tabla2[[#This Row],[Fecha de recolección2]])</f>
        <v>30</v>
      </c>
    </row>
    <row r="452" spans="1:19" x14ac:dyDescent="0.25">
      <c r="A452" s="11">
        <f t="shared" si="14"/>
        <v>44396</v>
      </c>
      <c r="B452" s="6" t="s">
        <v>290</v>
      </c>
      <c r="C452" s="1" t="s">
        <v>158</v>
      </c>
      <c r="D452" s="1" t="s">
        <v>36</v>
      </c>
      <c r="E452" s="1" t="s">
        <v>291</v>
      </c>
      <c r="F452" s="2" t="s">
        <v>10</v>
      </c>
      <c r="G452" s="2">
        <v>349</v>
      </c>
      <c r="H452" s="2">
        <v>69</v>
      </c>
      <c r="I452" s="2">
        <v>6</v>
      </c>
      <c r="J452" s="2">
        <v>32</v>
      </c>
      <c r="K452" s="1">
        <v>29</v>
      </c>
      <c r="L452" s="1">
        <v>7</v>
      </c>
      <c r="M452">
        <f t="shared" si="15"/>
        <v>424</v>
      </c>
      <c r="N452">
        <f>Tabla2[[#This Row],[Vendedor tapabocas bien puesto ]]+Tabla2[[#This Row],[Vendedor tapabocas mal puesto ]]+Tabla2[[#This Row],[Vendedor sin tapabocas ]]</f>
        <v>68</v>
      </c>
      <c r="O452" s="15">
        <f>IFERROR(Tabla2[[#This Row],[Tapabocas bien puesto ]]/Tabla2[[#This Row],[Total]],0)</f>
        <v>0.82311320754716977</v>
      </c>
      <c r="P452" s="15">
        <f>IFERROR(Tabla2[[#This Row],[Sin tapabocas]]/Tabla2[[#This Row],[Total]],0)</f>
        <v>1.4150943396226415E-2</v>
      </c>
      <c r="Q452" s="15">
        <f>IFERROR(Tabla2[[#This Row],[Vendedor tapabocas bien puesto ]]/Tabla2[[#This Row],[Total vendedor]],0)</f>
        <v>0.47058823529411764</v>
      </c>
      <c r="R452" s="15">
        <f>IFERROR(Tabla2[[#This Row],[Vendedor sin tapabocas ]]/Tabla2[[#This Row],[Total vendedor]],0)</f>
        <v>0.10294117647058823</v>
      </c>
      <c r="S452" s="31">
        <f>WEEKNUM(Tabla2[[#This Row],[Fecha de recolección2]])</f>
        <v>30</v>
      </c>
    </row>
    <row r="453" spans="1:19" x14ac:dyDescent="0.25">
      <c r="A453" s="11">
        <f t="shared" si="14"/>
        <v>44396</v>
      </c>
      <c r="B453" s="6" t="s">
        <v>290</v>
      </c>
      <c r="C453" s="1" t="s">
        <v>158</v>
      </c>
      <c r="D453" s="1" t="s">
        <v>36</v>
      </c>
      <c r="E453" s="1" t="s">
        <v>291</v>
      </c>
      <c r="F453" s="2" t="s">
        <v>10</v>
      </c>
      <c r="G453" s="2">
        <v>170</v>
      </c>
      <c r="H453" s="2">
        <v>35</v>
      </c>
      <c r="I453" s="2">
        <v>3</v>
      </c>
      <c r="J453" s="2">
        <v>6</v>
      </c>
      <c r="K453" s="1">
        <v>0</v>
      </c>
      <c r="L453" s="1">
        <v>0</v>
      </c>
      <c r="M453">
        <f t="shared" si="15"/>
        <v>208</v>
      </c>
      <c r="N453">
        <f>Tabla2[[#This Row],[Vendedor tapabocas bien puesto ]]+Tabla2[[#This Row],[Vendedor tapabocas mal puesto ]]+Tabla2[[#This Row],[Vendedor sin tapabocas ]]</f>
        <v>6</v>
      </c>
      <c r="O453" s="15">
        <f>IFERROR(Tabla2[[#This Row],[Tapabocas bien puesto ]]/Tabla2[[#This Row],[Total]],0)</f>
        <v>0.81730769230769229</v>
      </c>
      <c r="P453" s="15">
        <f>IFERROR(Tabla2[[#This Row],[Sin tapabocas]]/Tabla2[[#This Row],[Total]],0)</f>
        <v>1.4423076923076924E-2</v>
      </c>
      <c r="Q453" s="15">
        <f>IFERROR(Tabla2[[#This Row],[Vendedor tapabocas bien puesto ]]/Tabla2[[#This Row],[Total vendedor]],0)</f>
        <v>1</v>
      </c>
      <c r="R453" s="15">
        <f>IFERROR(Tabla2[[#This Row],[Vendedor sin tapabocas ]]/Tabla2[[#This Row],[Total vendedor]],0)</f>
        <v>0</v>
      </c>
      <c r="S453" s="31">
        <f>WEEKNUM(Tabla2[[#This Row],[Fecha de recolección2]])</f>
        <v>30</v>
      </c>
    </row>
    <row r="454" spans="1:19" x14ac:dyDescent="0.25">
      <c r="A454" s="11">
        <f t="shared" si="14"/>
        <v>44396</v>
      </c>
      <c r="B454" s="6" t="s">
        <v>290</v>
      </c>
      <c r="C454" s="1" t="s">
        <v>131</v>
      </c>
      <c r="D454" s="1" t="s">
        <v>7</v>
      </c>
      <c r="E454" s="1" t="s">
        <v>292</v>
      </c>
      <c r="F454" s="2" t="s">
        <v>9</v>
      </c>
      <c r="G454" s="2">
        <v>137</v>
      </c>
      <c r="H454" s="2">
        <v>40</v>
      </c>
      <c r="I454" s="2">
        <v>15</v>
      </c>
      <c r="J454" s="2">
        <v>9</v>
      </c>
      <c r="K454" s="1">
        <v>23</v>
      </c>
      <c r="L454" s="1">
        <v>4</v>
      </c>
      <c r="M454">
        <f t="shared" si="15"/>
        <v>192</v>
      </c>
      <c r="N454">
        <f>Tabla2[[#This Row],[Vendedor tapabocas bien puesto ]]+Tabla2[[#This Row],[Vendedor tapabocas mal puesto ]]+Tabla2[[#This Row],[Vendedor sin tapabocas ]]</f>
        <v>36</v>
      </c>
      <c r="O454" s="15">
        <f>IFERROR(Tabla2[[#This Row],[Tapabocas bien puesto ]]/Tabla2[[#This Row],[Total]],0)</f>
        <v>0.71354166666666663</v>
      </c>
      <c r="P454" s="15">
        <f>IFERROR(Tabla2[[#This Row],[Sin tapabocas]]/Tabla2[[#This Row],[Total]],0)</f>
        <v>7.8125E-2</v>
      </c>
      <c r="Q454" s="15">
        <f>IFERROR(Tabla2[[#This Row],[Vendedor tapabocas bien puesto ]]/Tabla2[[#This Row],[Total vendedor]],0)</f>
        <v>0.25</v>
      </c>
      <c r="R454" s="15">
        <f>IFERROR(Tabla2[[#This Row],[Vendedor sin tapabocas ]]/Tabla2[[#This Row],[Total vendedor]],0)</f>
        <v>0.1111111111111111</v>
      </c>
      <c r="S454" s="31">
        <f>WEEKNUM(Tabla2[[#This Row],[Fecha de recolección2]])</f>
        <v>30</v>
      </c>
    </row>
    <row r="455" spans="1:19" x14ac:dyDescent="0.25">
      <c r="A455" s="11">
        <f t="shared" si="14"/>
        <v>44396</v>
      </c>
      <c r="B455" s="6" t="s">
        <v>290</v>
      </c>
      <c r="C455" s="1" t="s">
        <v>131</v>
      </c>
      <c r="D455" s="1" t="s">
        <v>7</v>
      </c>
      <c r="E455" s="1" t="s">
        <v>292</v>
      </c>
      <c r="F455" s="2" t="s">
        <v>10</v>
      </c>
      <c r="G455" s="2">
        <v>120</v>
      </c>
      <c r="H455" s="2">
        <v>55</v>
      </c>
      <c r="I455" s="2">
        <v>15</v>
      </c>
      <c r="J455" s="2">
        <v>12</v>
      </c>
      <c r="K455" s="1">
        <v>29</v>
      </c>
      <c r="L455" s="1">
        <v>4</v>
      </c>
      <c r="M455">
        <f t="shared" si="15"/>
        <v>190</v>
      </c>
      <c r="N455">
        <f>Tabla2[[#This Row],[Vendedor tapabocas bien puesto ]]+Tabla2[[#This Row],[Vendedor tapabocas mal puesto ]]+Tabla2[[#This Row],[Vendedor sin tapabocas ]]</f>
        <v>45</v>
      </c>
      <c r="O455" s="15">
        <f>IFERROR(Tabla2[[#This Row],[Tapabocas bien puesto ]]/Tabla2[[#This Row],[Total]],0)</f>
        <v>0.63157894736842102</v>
      </c>
      <c r="P455" s="15">
        <f>IFERROR(Tabla2[[#This Row],[Sin tapabocas]]/Tabla2[[#This Row],[Total]],0)</f>
        <v>7.8947368421052627E-2</v>
      </c>
      <c r="Q455" s="15">
        <f>IFERROR(Tabla2[[#This Row],[Vendedor tapabocas bien puesto ]]/Tabla2[[#This Row],[Total vendedor]],0)</f>
        <v>0.26666666666666666</v>
      </c>
      <c r="R455" s="15">
        <f>IFERROR(Tabla2[[#This Row],[Vendedor sin tapabocas ]]/Tabla2[[#This Row],[Total vendedor]],0)</f>
        <v>8.8888888888888892E-2</v>
      </c>
      <c r="S455" s="31">
        <f>WEEKNUM(Tabla2[[#This Row],[Fecha de recolección2]])</f>
        <v>30</v>
      </c>
    </row>
    <row r="456" spans="1:19" x14ac:dyDescent="0.25">
      <c r="A456" s="11">
        <f t="shared" si="14"/>
        <v>44396</v>
      </c>
      <c r="B456" s="6" t="s">
        <v>290</v>
      </c>
      <c r="C456" s="1" t="s">
        <v>190</v>
      </c>
      <c r="D456" s="1" t="s">
        <v>7</v>
      </c>
      <c r="E456" s="1" t="s">
        <v>175</v>
      </c>
      <c r="F456" s="2" t="s">
        <v>10</v>
      </c>
      <c r="G456" s="2">
        <v>229</v>
      </c>
      <c r="H456" s="2">
        <v>85</v>
      </c>
      <c r="I456" s="2">
        <v>17</v>
      </c>
      <c r="J456" s="2">
        <v>34</v>
      </c>
      <c r="K456" s="1">
        <v>35</v>
      </c>
      <c r="L456" s="1">
        <v>6</v>
      </c>
      <c r="M456">
        <f t="shared" si="15"/>
        <v>331</v>
      </c>
      <c r="N456">
        <f>Tabla2[[#This Row],[Vendedor tapabocas bien puesto ]]+Tabla2[[#This Row],[Vendedor tapabocas mal puesto ]]+Tabla2[[#This Row],[Vendedor sin tapabocas ]]</f>
        <v>75</v>
      </c>
      <c r="O456" s="15">
        <f>IFERROR(Tabla2[[#This Row],[Tapabocas bien puesto ]]/Tabla2[[#This Row],[Total]],0)</f>
        <v>0.69184290030211482</v>
      </c>
      <c r="P456" s="15">
        <f>IFERROR(Tabla2[[#This Row],[Sin tapabocas]]/Tabla2[[#This Row],[Total]],0)</f>
        <v>5.1359516616314202E-2</v>
      </c>
      <c r="Q456" s="15">
        <f>IFERROR(Tabla2[[#This Row],[Vendedor tapabocas bien puesto ]]/Tabla2[[#This Row],[Total vendedor]],0)</f>
        <v>0.45333333333333331</v>
      </c>
      <c r="R456" s="15">
        <f>IFERROR(Tabla2[[#This Row],[Vendedor sin tapabocas ]]/Tabla2[[#This Row],[Total vendedor]],0)</f>
        <v>0.08</v>
      </c>
      <c r="S456" s="31">
        <f>WEEKNUM(Tabla2[[#This Row],[Fecha de recolección2]])</f>
        <v>30</v>
      </c>
    </row>
    <row r="457" spans="1:19" x14ac:dyDescent="0.25">
      <c r="A457" s="11">
        <f t="shared" si="14"/>
        <v>44396</v>
      </c>
      <c r="B457" s="6" t="s">
        <v>290</v>
      </c>
      <c r="C457" s="1" t="s">
        <v>158</v>
      </c>
      <c r="D457" s="1" t="s">
        <v>36</v>
      </c>
      <c r="E457" s="1" t="s">
        <v>291</v>
      </c>
      <c r="F457" s="2" t="s">
        <v>9</v>
      </c>
      <c r="G457" s="2">
        <v>141</v>
      </c>
      <c r="H457" s="2">
        <v>60</v>
      </c>
      <c r="I457" s="2">
        <v>8</v>
      </c>
      <c r="J457" s="2">
        <v>20</v>
      </c>
      <c r="K457" s="1">
        <v>38</v>
      </c>
      <c r="L457" s="1">
        <v>2</v>
      </c>
      <c r="M457">
        <f t="shared" si="15"/>
        <v>209</v>
      </c>
      <c r="N457">
        <f>Tabla2[[#This Row],[Vendedor tapabocas bien puesto ]]+Tabla2[[#This Row],[Vendedor tapabocas mal puesto ]]+Tabla2[[#This Row],[Vendedor sin tapabocas ]]</f>
        <v>60</v>
      </c>
      <c r="O457" s="15">
        <f>IFERROR(Tabla2[[#This Row],[Tapabocas bien puesto ]]/Tabla2[[#This Row],[Total]],0)</f>
        <v>0.67464114832535882</v>
      </c>
      <c r="P457" s="15">
        <f>IFERROR(Tabla2[[#This Row],[Sin tapabocas]]/Tabla2[[#This Row],[Total]],0)</f>
        <v>3.8277511961722487E-2</v>
      </c>
      <c r="Q457" s="15">
        <f>IFERROR(Tabla2[[#This Row],[Vendedor tapabocas bien puesto ]]/Tabla2[[#This Row],[Total vendedor]],0)</f>
        <v>0.33333333333333331</v>
      </c>
      <c r="R457" s="15">
        <f>IFERROR(Tabla2[[#This Row],[Vendedor sin tapabocas ]]/Tabla2[[#This Row],[Total vendedor]],0)</f>
        <v>3.3333333333333333E-2</v>
      </c>
      <c r="S457" s="31">
        <f>WEEKNUM(Tabla2[[#This Row],[Fecha de recolección2]])</f>
        <v>30</v>
      </c>
    </row>
    <row r="458" spans="1:19" x14ac:dyDescent="0.25">
      <c r="A458" s="11">
        <f t="shared" si="14"/>
        <v>44398</v>
      </c>
      <c r="B458" s="6" t="s">
        <v>295</v>
      </c>
      <c r="C458" s="1" t="s">
        <v>19</v>
      </c>
      <c r="D458" s="1" t="s">
        <v>61</v>
      </c>
      <c r="E458" s="1" t="s">
        <v>62</v>
      </c>
      <c r="F458" s="2" t="s">
        <v>9</v>
      </c>
      <c r="G458" s="2">
        <v>82</v>
      </c>
      <c r="H458" s="2">
        <v>39</v>
      </c>
      <c r="I458" s="2">
        <v>14</v>
      </c>
      <c r="J458" s="2">
        <v>18</v>
      </c>
      <c r="K458" s="1">
        <v>44</v>
      </c>
      <c r="L458" s="1">
        <v>10</v>
      </c>
      <c r="M458">
        <f t="shared" si="15"/>
        <v>135</v>
      </c>
      <c r="N458">
        <f>Tabla2[[#This Row],[Vendedor tapabocas bien puesto ]]+Tabla2[[#This Row],[Vendedor tapabocas mal puesto ]]+Tabla2[[#This Row],[Vendedor sin tapabocas ]]</f>
        <v>72</v>
      </c>
      <c r="O458" s="15">
        <f>IFERROR(Tabla2[[#This Row],[Tapabocas bien puesto ]]/Tabla2[[#This Row],[Total]],0)</f>
        <v>0.6074074074074074</v>
      </c>
      <c r="P458" s="15">
        <f>IFERROR(Tabla2[[#This Row],[Sin tapabocas]]/Tabla2[[#This Row],[Total]],0)</f>
        <v>0.1037037037037037</v>
      </c>
      <c r="Q458" s="15">
        <f>IFERROR(Tabla2[[#This Row],[Vendedor tapabocas bien puesto ]]/Tabla2[[#This Row],[Total vendedor]],0)</f>
        <v>0.25</v>
      </c>
      <c r="R458" s="15">
        <f>IFERROR(Tabla2[[#This Row],[Vendedor sin tapabocas ]]/Tabla2[[#This Row],[Total vendedor]],0)</f>
        <v>0.1388888888888889</v>
      </c>
      <c r="S458" s="31">
        <f>WEEKNUM(Tabla2[[#This Row],[Fecha de recolección2]])</f>
        <v>30</v>
      </c>
    </row>
    <row r="459" spans="1:19" x14ac:dyDescent="0.25">
      <c r="A459" s="11">
        <f t="shared" si="14"/>
        <v>44398</v>
      </c>
      <c r="B459" s="6" t="s">
        <v>295</v>
      </c>
      <c r="C459" s="1" t="s">
        <v>19</v>
      </c>
      <c r="D459" s="1" t="s">
        <v>61</v>
      </c>
      <c r="E459" s="1" t="s">
        <v>103</v>
      </c>
      <c r="F459" s="2" t="s">
        <v>10</v>
      </c>
      <c r="G459" s="2">
        <v>104</v>
      </c>
      <c r="H459" s="2">
        <v>23</v>
      </c>
      <c r="I459" s="2">
        <v>15</v>
      </c>
      <c r="J459" s="2">
        <v>15</v>
      </c>
      <c r="K459" s="1">
        <v>24</v>
      </c>
      <c r="L459" s="1">
        <v>5</v>
      </c>
      <c r="M459">
        <f t="shared" si="15"/>
        <v>142</v>
      </c>
      <c r="N459">
        <f>Tabla2[[#This Row],[Vendedor tapabocas bien puesto ]]+Tabla2[[#This Row],[Vendedor tapabocas mal puesto ]]+Tabla2[[#This Row],[Vendedor sin tapabocas ]]</f>
        <v>44</v>
      </c>
      <c r="O459" s="15">
        <f>IFERROR(Tabla2[[#This Row],[Tapabocas bien puesto ]]/Tabla2[[#This Row],[Total]],0)</f>
        <v>0.73239436619718312</v>
      </c>
      <c r="P459" s="15">
        <f>IFERROR(Tabla2[[#This Row],[Sin tapabocas]]/Tabla2[[#This Row],[Total]],0)</f>
        <v>0.10563380281690141</v>
      </c>
      <c r="Q459" s="15">
        <f>IFERROR(Tabla2[[#This Row],[Vendedor tapabocas bien puesto ]]/Tabla2[[#This Row],[Total vendedor]],0)</f>
        <v>0.34090909090909088</v>
      </c>
      <c r="R459" s="15">
        <f>IFERROR(Tabla2[[#This Row],[Vendedor sin tapabocas ]]/Tabla2[[#This Row],[Total vendedor]],0)</f>
        <v>0.11363636363636363</v>
      </c>
      <c r="S459" s="31">
        <f>WEEKNUM(Tabla2[[#This Row],[Fecha de recolección2]])</f>
        <v>30</v>
      </c>
    </row>
    <row r="460" spans="1:19" x14ac:dyDescent="0.25">
      <c r="A460" s="11">
        <f t="shared" si="14"/>
        <v>44398</v>
      </c>
      <c r="B460" s="6" t="s">
        <v>295</v>
      </c>
      <c r="C460" s="1" t="s">
        <v>19</v>
      </c>
      <c r="D460" s="1" t="s">
        <v>61</v>
      </c>
      <c r="E460" s="1" t="s">
        <v>65</v>
      </c>
      <c r="F460" s="2" t="s">
        <v>11</v>
      </c>
      <c r="G460" s="2">
        <v>183</v>
      </c>
      <c r="H460" s="2">
        <v>51</v>
      </c>
      <c r="I460" s="2">
        <v>7</v>
      </c>
      <c r="J460" s="2">
        <v>21</v>
      </c>
      <c r="K460" s="1">
        <v>56</v>
      </c>
      <c r="L460" s="1">
        <v>2</v>
      </c>
      <c r="M460">
        <f t="shared" si="15"/>
        <v>241</v>
      </c>
      <c r="N460">
        <f>Tabla2[[#This Row],[Vendedor tapabocas bien puesto ]]+Tabla2[[#This Row],[Vendedor tapabocas mal puesto ]]+Tabla2[[#This Row],[Vendedor sin tapabocas ]]</f>
        <v>79</v>
      </c>
      <c r="O460" s="15">
        <f>IFERROR(Tabla2[[#This Row],[Tapabocas bien puesto ]]/Tabla2[[#This Row],[Total]],0)</f>
        <v>0.75933609958506221</v>
      </c>
      <c r="P460" s="15">
        <f>IFERROR(Tabla2[[#This Row],[Sin tapabocas]]/Tabla2[[#This Row],[Total]],0)</f>
        <v>2.9045643153526972E-2</v>
      </c>
      <c r="Q460" s="15">
        <f>IFERROR(Tabla2[[#This Row],[Vendedor tapabocas bien puesto ]]/Tabla2[[#This Row],[Total vendedor]],0)</f>
        <v>0.26582278481012656</v>
      </c>
      <c r="R460" s="15">
        <f>IFERROR(Tabla2[[#This Row],[Vendedor sin tapabocas ]]/Tabla2[[#This Row],[Total vendedor]],0)</f>
        <v>2.5316455696202531E-2</v>
      </c>
      <c r="S460" s="31">
        <f>WEEKNUM(Tabla2[[#This Row],[Fecha de recolección2]])</f>
        <v>30</v>
      </c>
    </row>
    <row r="461" spans="1:19" x14ac:dyDescent="0.25">
      <c r="A461" s="11">
        <f t="shared" si="14"/>
        <v>44398</v>
      </c>
      <c r="B461" s="6" t="s">
        <v>295</v>
      </c>
      <c r="C461" s="1" t="s">
        <v>131</v>
      </c>
      <c r="D461" s="1" t="s">
        <v>40</v>
      </c>
      <c r="E461" s="1" t="s">
        <v>41</v>
      </c>
      <c r="F461" s="2" t="s">
        <v>9</v>
      </c>
      <c r="G461" s="2">
        <v>178</v>
      </c>
      <c r="H461" s="2">
        <v>38</v>
      </c>
      <c r="I461" s="2">
        <v>1</v>
      </c>
      <c r="J461" s="2">
        <v>10</v>
      </c>
      <c r="K461" s="1">
        <v>21</v>
      </c>
      <c r="L461" s="1">
        <v>0</v>
      </c>
      <c r="M461">
        <f t="shared" si="15"/>
        <v>217</v>
      </c>
      <c r="N461">
        <f>Tabla2[[#This Row],[Vendedor tapabocas bien puesto ]]+Tabla2[[#This Row],[Vendedor tapabocas mal puesto ]]+Tabla2[[#This Row],[Vendedor sin tapabocas ]]</f>
        <v>31</v>
      </c>
      <c r="O461" s="15">
        <f>IFERROR(Tabla2[[#This Row],[Tapabocas bien puesto ]]/Tabla2[[#This Row],[Total]],0)</f>
        <v>0.82027649769585254</v>
      </c>
      <c r="P461" s="15">
        <f>IFERROR(Tabla2[[#This Row],[Sin tapabocas]]/Tabla2[[#This Row],[Total]],0)</f>
        <v>4.608294930875576E-3</v>
      </c>
      <c r="Q461" s="15">
        <f>IFERROR(Tabla2[[#This Row],[Vendedor tapabocas bien puesto ]]/Tabla2[[#This Row],[Total vendedor]],0)</f>
        <v>0.32258064516129031</v>
      </c>
      <c r="R461" s="15">
        <f>IFERROR(Tabla2[[#This Row],[Vendedor sin tapabocas ]]/Tabla2[[#This Row],[Total vendedor]],0)</f>
        <v>0</v>
      </c>
      <c r="S461" s="31">
        <f>WEEKNUM(Tabla2[[#This Row],[Fecha de recolección2]])</f>
        <v>30</v>
      </c>
    </row>
    <row r="462" spans="1:19" x14ac:dyDescent="0.25">
      <c r="A462" s="11">
        <f t="shared" si="14"/>
        <v>44398</v>
      </c>
      <c r="B462" s="6" t="s">
        <v>295</v>
      </c>
      <c r="C462" s="1" t="s">
        <v>131</v>
      </c>
      <c r="D462" s="1" t="s">
        <v>40</v>
      </c>
      <c r="E462" s="1" t="s">
        <v>41</v>
      </c>
      <c r="F462" s="2" t="s">
        <v>10</v>
      </c>
      <c r="G462" s="2">
        <v>224</v>
      </c>
      <c r="H462" s="2">
        <v>40</v>
      </c>
      <c r="I462" s="2">
        <v>4</v>
      </c>
      <c r="J462" s="2">
        <v>5</v>
      </c>
      <c r="K462" s="1">
        <v>4</v>
      </c>
      <c r="L462" s="1">
        <v>2</v>
      </c>
      <c r="M462">
        <f t="shared" si="15"/>
        <v>268</v>
      </c>
      <c r="N462">
        <f>Tabla2[[#This Row],[Vendedor tapabocas bien puesto ]]+Tabla2[[#This Row],[Vendedor tapabocas mal puesto ]]+Tabla2[[#This Row],[Vendedor sin tapabocas ]]</f>
        <v>11</v>
      </c>
      <c r="O462" s="15">
        <f>IFERROR(Tabla2[[#This Row],[Tapabocas bien puesto ]]/Tabla2[[#This Row],[Total]],0)</f>
        <v>0.83582089552238803</v>
      </c>
      <c r="P462" s="15">
        <f>IFERROR(Tabla2[[#This Row],[Sin tapabocas]]/Tabla2[[#This Row],[Total]],0)</f>
        <v>1.4925373134328358E-2</v>
      </c>
      <c r="Q462" s="15">
        <f>IFERROR(Tabla2[[#This Row],[Vendedor tapabocas bien puesto ]]/Tabla2[[#This Row],[Total vendedor]],0)</f>
        <v>0.45454545454545453</v>
      </c>
      <c r="R462" s="15">
        <f>IFERROR(Tabla2[[#This Row],[Vendedor sin tapabocas ]]/Tabla2[[#This Row],[Total vendedor]],0)</f>
        <v>0.18181818181818182</v>
      </c>
      <c r="S462" s="31">
        <f>WEEKNUM(Tabla2[[#This Row],[Fecha de recolección2]])</f>
        <v>30</v>
      </c>
    </row>
    <row r="463" spans="1:19" x14ac:dyDescent="0.25">
      <c r="A463" s="11">
        <f t="shared" si="14"/>
        <v>44398</v>
      </c>
      <c r="B463" s="6" t="s">
        <v>295</v>
      </c>
      <c r="C463" s="1" t="s">
        <v>131</v>
      </c>
      <c r="D463" s="1" t="s">
        <v>40</v>
      </c>
      <c r="E463" s="1" t="s">
        <v>296</v>
      </c>
      <c r="F463" s="2" t="s">
        <v>11</v>
      </c>
      <c r="G463" s="2">
        <v>176</v>
      </c>
      <c r="H463" s="2">
        <v>54</v>
      </c>
      <c r="I463" s="2">
        <v>22</v>
      </c>
      <c r="J463" s="2">
        <v>2</v>
      </c>
      <c r="K463" s="1">
        <v>8</v>
      </c>
      <c r="L463" s="1">
        <v>1</v>
      </c>
      <c r="M463">
        <f t="shared" si="15"/>
        <v>252</v>
      </c>
      <c r="N463">
        <f>Tabla2[[#This Row],[Vendedor tapabocas bien puesto ]]+Tabla2[[#This Row],[Vendedor tapabocas mal puesto ]]+Tabla2[[#This Row],[Vendedor sin tapabocas ]]</f>
        <v>11</v>
      </c>
      <c r="O463" s="15">
        <f>IFERROR(Tabla2[[#This Row],[Tapabocas bien puesto ]]/Tabla2[[#This Row],[Total]],0)</f>
        <v>0.69841269841269837</v>
      </c>
      <c r="P463" s="15">
        <f>IFERROR(Tabla2[[#This Row],[Sin tapabocas]]/Tabla2[[#This Row],[Total]],0)</f>
        <v>8.7301587301587297E-2</v>
      </c>
      <c r="Q463" s="15">
        <f>IFERROR(Tabla2[[#This Row],[Vendedor tapabocas bien puesto ]]/Tabla2[[#This Row],[Total vendedor]],0)</f>
        <v>0.18181818181818182</v>
      </c>
      <c r="R463" s="15">
        <f>IFERROR(Tabla2[[#This Row],[Vendedor sin tapabocas ]]/Tabla2[[#This Row],[Total vendedor]],0)</f>
        <v>9.0909090909090912E-2</v>
      </c>
      <c r="S463" s="31">
        <f>WEEKNUM(Tabla2[[#This Row],[Fecha de recolección2]])</f>
        <v>30</v>
      </c>
    </row>
    <row r="464" spans="1:19" x14ac:dyDescent="0.25">
      <c r="A464" s="11">
        <f t="shared" si="14"/>
        <v>44398</v>
      </c>
      <c r="B464" s="6" t="s">
        <v>295</v>
      </c>
      <c r="C464" s="1" t="s">
        <v>158</v>
      </c>
      <c r="D464" s="1" t="s">
        <v>12</v>
      </c>
      <c r="E464" s="1" t="s">
        <v>13</v>
      </c>
      <c r="F464" s="2" t="s">
        <v>10</v>
      </c>
      <c r="G464" s="2">
        <v>70</v>
      </c>
      <c r="H464" s="2">
        <v>19</v>
      </c>
      <c r="I464" s="2">
        <v>1</v>
      </c>
      <c r="J464" s="2">
        <v>21</v>
      </c>
      <c r="K464" s="1">
        <v>17</v>
      </c>
      <c r="L464" s="1">
        <v>18</v>
      </c>
      <c r="M464">
        <f t="shared" si="15"/>
        <v>90</v>
      </c>
      <c r="N464">
        <f>Tabla2[[#This Row],[Vendedor tapabocas bien puesto ]]+Tabla2[[#This Row],[Vendedor tapabocas mal puesto ]]+Tabla2[[#This Row],[Vendedor sin tapabocas ]]</f>
        <v>56</v>
      </c>
      <c r="O464" s="15">
        <f>IFERROR(Tabla2[[#This Row],[Tapabocas bien puesto ]]/Tabla2[[#This Row],[Total]],0)</f>
        <v>0.77777777777777779</v>
      </c>
      <c r="P464" s="15">
        <f>IFERROR(Tabla2[[#This Row],[Sin tapabocas]]/Tabla2[[#This Row],[Total]],0)</f>
        <v>1.1111111111111112E-2</v>
      </c>
      <c r="Q464" s="15">
        <f>IFERROR(Tabla2[[#This Row],[Vendedor tapabocas bien puesto ]]/Tabla2[[#This Row],[Total vendedor]],0)</f>
        <v>0.375</v>
      </c>
      <c r="R464" s="15">
        <f>IFERROR(Tabla2[[#This Row],[Vendedor sin tapabocas ]]/Tabla2[[#This Row],[Total vendedor]],0)</f>
        <v>0.32142857142857145</v>
      </c>
      <c r="S464" s="31">
        <f>WEEKNUM(Tabla2[[#This Row],[Fecha de recolección2]])</f>
        <v>30</v>
      </c>
    </row>
    <row r="465" spans="1:19" x14ac:dyDescent="0.25">
      <c r="A465" s="11">
        <f t="shared" si="14"/>
        <v>44398</v>
      </c>
      <c r="B465" s="6" t="s">
        <v>295</v>
      </c>
      <c r="C465" s="1" t="s">
        <v>158</v>
      </c>
      <c r="D465" s="1" t="s">
        <v>12</v>
      </c>
      <c r="E465" s="1" t="s">
        <v>13</v>
      </c>
      <c r="F465" s="2" t="s">
        <v>9</v>
      </c>
      <c r="G465" s="2">
        <v>109</v>
      </c>
      <c r="H465" s="2">
        <v>46</v>
      </c>
      <c r="I465" s="2">
        <v>2</v>
      </c>
      <c r="J465" s="2">
        <v>38</v>
      </c>
      <c r="K465" s="1">
        <v>61</v>
      </c>
      <c r="L465" s="1">
        <v>8</v>
      </c>
      <c r="M465">
        <f t="shared" si="15"/>
        <v>157</v>
      </c>
      <c r="N465">
        <f>Tabla2[[#This Row],[Vendedor tapabocas bien puesto ]]+Tabla2[[#This Row],[Vendedor tapabocas mal puesto ]]+Tabla2[[#This Row],[Vendedor sin tapabocas ]]</f>
        <v>107</v>
      </c>
      <c r="O465" s="15">
        <f>IFERROR(Tabla2[[#This Row],[Tapabocas bien puesto ]]/Tabla2[[#This Row],[Total]],0)</f>
        <v>0.69426751592356684</v>
      </c>
      <c r="P465" s="15">
        <f>IFERROR(Tabla2[[#This Row],[Sin tapabocas]]/Tabla2[[#This Row],[Total]],0)</f>
        <v>1.2738853503184714E-2</v>
      </c>
      <c r="Q465" s="15">
        <f>IFERROR(Tabla2[[#This Row],[Vendedor tapabocas bien puesto ]]/Tabla2[[#This Row],[Total vendedor]],0)</f>
        <v>0.35514018691588783</v>
      </c>
      <c r="R465" s="15">
        <f>IFERROR(Tabla2[[#This Row],[Vendedor sin tapabocas ]]/Tabla2[[#This Row],[Total vendedor]],0)</f>
        <v>7.476635514018691E-2</v>
      </c>
      <c r="S465" s="31">
        <f>WEEKNUM(Tabla2[[#This Row],[Fecha de recolección2]])</f>
        <v>30</v>
      </c>
    </row>
    <row r="466" spans="1:19" x14ac:dyDescent="0.25">
      <c r="A466" s="11">
        <f t="shared" si="14"/>
        <v>44398</v>
      </c>
      <c r="B466" s="6" t="s">
        <v>295</v>
      </c>
      <c r="C466" s="1" t="s">
        <v>158</v>
      </c>
      <c r="D466" s="1" t="s">
        <v>12</v>
      </c>
      <c r="E466" s="1" t="s">
        <v>13</v>
      </c>
      <c r="F466" s="2" t="s">
        <v>11</v>
      </c>
      <c r="G466" s="2">
        <v>78</v>
      </c>
      <c r="H466" s="2">
        <v>26</v>
      </c>
      <c r="I466" s="2">
        <v>0</v>
      </c>
      <c r="J466" s="2">
        <v>8</v>
      </c>
      <c r="K466" s="1">
        <v>9</v>
      </c>
      <c r="L466" s="1">
        <v>4</v>
      </c>
      <c r="M466">
        <f t="shared" si="15"/>
        <v>104</v>
      </c>
      <c r="N466">
        <f>Tabla2[[#This Row],[Vendedor tapabocas bien puesto ]]+Tabla2[[#This Row],[Vendedor tapabocas mal puesto ]]+Tabla2[[#This Row],[Vendedor sin tapabocas ]]</f>
        <v>21</v>
      </c>
      <c r="O466" s="15">
        <f>IFERROR(Tabla2[[#This Row],[Tapabocas bien puesto ]]/Tabla2[[#This Row],[Total]],0)</f>
        <v>0.75</v>
      </c>
      <c r="P466" s="15">
        <f>IFERROR(Tabla2[[#This Row],[Sin tapabocas]]/Tabla2[[#This Row],[Total]],0)</f>
        <v>0</v>
      </c>
      <c r="Q466" s="15">
        <f>IFERROR(Tabla2[[#This Row],[Vendedor tapabocas bien puesto ]]/Tabla2[[#This Row],[Total vendedor]],0)</f>
        <v>0.38095238095238093</v>
      </c>
      <c r="R466" s="15">
        <f>IFERROR(Tabla2[[#This Row],[Vendedor sin tapabocas ]]/Tabla2[[#This Row],[Total vendedor]],0)</f>
        <v>0.19047619047619047</v>
      </c>
      <c r="S466" s="31">
        <f>WEEKNUM(Tabla2[[#This Row],[Fecha de recolección2]])</f>
        <v>30</v>
      </c>
    </row>
    <row r="467" spans="1:19" x14ac:dyDescent="0.25">
      <c r="A467" s="11">
        <f t="shared" si="14"/>
        <v>44399</v>
      </c>
      <c r="B467" s="6" t="s">
        <v>297</v>
      </c>
      <c r="C467" s="1" t="s">
        <v>158</v>
      </c>
      <c r="D467" s="1" t="s">
        <v>79</v>
      </c>
      <c r="E467" s="1" t="s">
        <v>27</v>
      </c>
      <c r="F467" s="2" t="s">
        <v>11</v>
      </c>
      <c r="G467" s="2">
        <v>113</v>
      </c>
      <c r="H467" s="2">
        <v>45</v>
      </c>
      <c r="I467" s="2">
        <v>3</v>
      </c>
      <c r="J467" s="2">
        <v>23</v>
      </c>
      <c r="K467" s="1">
        <v>26</v>
      </c>
      <c r="L467" s="1">
        <v>1</v>
      </c>
      <c r="M467">
        <f t="shared" si="15"/>
        <v>161</v>
      </c>
      <c r="N467">
        <f>Tabla2[[#This Row],[Vendedor tapabocas bien puesto ]]+Tabla2[[#This Row],[Vendedor tapabocas mal puesto ]]+Tabla2[[#This Row],[Vendedor sin tapabocas ]]</f>
        <v>50</v>
      </c>
      <c r="O467" s="15">
        <f>IFERROR(Tabla2[[#This Row],[Tapabocas bien puesto ]]/Tabla2[[#This Row],[Total]],0)</f>
        <v>0.70186335403726707</v>
      </c>
      <c r="P467" s="15">
        <f>IFERROR(Tabla2[[#This Row],[Sin tapabocas]]/Tabla2[[#This Row],[Total]],0)</f>
        <v>1.8633540372670808E-2</v>
      </c>
      <c r="Q467" s="15">
        <f>IFERROR(Tabla2[[#This Row],[Vendedor tapabocas bien puesto ]]/Tabla2[[#This Row],[Total vendedor]],0)</f>
        <v>0.46</v>
      </c>
      <c r="R467" s="15">
        <f>IFERROR(Tabla2[[#This Row],[Vendedor sin tapabocas ]]/Tabla2[[#This Row],[Total vendedor]],0)</f>
        <v>0.02</v>
      </c>
      <c r="S467" s="31">
        <f>WEEKNUM(Tabla2[[#This Row],[Fecha de recolección2]])</f>
        <v>30</v>
      </c>
    </row>
    <row r="468" spans="1:19" x14ac:dyDescent="0.25">
      <c r="A468" s="11">
        <f t="shared" si="14"/>
        <v>44399</v>
      </c>
      <c r="B468" s="6" t="s">
        <v>297</v>
      </c>
      <c r="C468" s="1" t="s">
        <v>158</v>
      </c>
      <c r="D468" s="1" t="s">
        <v>79</v>
      </c>
      <c r="E468" s="1" t="s">
        <v>27</v>
      </c>
      <c r="F468" s="2" t="s">
        <v>10</v>
      </c>
      <c r="G468" s="2">
        <v>96</v>
      </c>
      <c r="H468" s="2">
        <v>36</v>
      </c>
      <c r="I468" s="2">
        <v>6</v>
      </c>
      <c r="J468" s="2">
        <v>37</v>
      </c>
      <c r="K468" s="1">
        <v>50</v>
      </c>
      <c r="L468" s="1">
        <v>6</v>
      </c>
      <c r="M468">
        <f t="shared" si="15"/>
        <v>138</v>
      </c>
      <c r="N468">
        <f>Tabla2[[#This Row],[Vendedor tapabocas bien puesto ]]+Tabla2[[#This Row],[Vendedor tapabocas mal puesto ]]+Tabla2[[#This Row],[Vendedor sin tapabocas ]]</f>
        <v>93</v>
      </c>
      <c r="O468" s="15">
        <f>IFERROR(Tabla2[[#This Row],[Tapabocas bien puesto ]]/Tabla2[[#This Row],[Total]],0)</f>
        <v>0.69565217391304346</v>
      </c>
      <c r="P468" s="15">
        <f>IFERROR(Tabla2[[#This Row],[Sin tapabocas]]/Tabla2[[#This Row],[Total]],0)</f>
        <v>4.3478260869565216E-2</v>
      </c>
      <c r="Q468" s="15">
        <f>IFERROR(Tabla2[[#This Row],[Vendedor tapabocas bien puesto ]]/Tabla2[[#This Row],[Total vendedor]],0)</f>
        <v>0.39784946236559138</v>
      </c>
      <c r="R468" s="15">
        <f>IFERROR(Tabla2[[#This Row],[Vendedor sin tapabocas ]]/Tabla2[[#This Row],[Total vendedor]],0)</f>
        <v>6.4516129032258063E-2</v>
      </c>
      <c r="S468" s="31">
        <f>WEEKNUM(Tabla2[[#This Row],[Fecha de recolección2]])</f>
        <v>30</v>
      </c>
    </row>
    <row r="469" spans="1:19" x14ac:dyDescent="0.25">
      <c r="A469" s="11">
        <f t="shared" si="14"/>
        <v>44399</v>
      </c>
      <c r="B469" s="6" t="s">
        <v>297</v>
      </c>
      <c r="C469" s="1" t="s">
        <v>158</v>
      </c>
      <c r="D469" s="1" t="s">
        <v>79</v>
      </c>
      <c r="E469" s="1" t="s">
        <v>27</v>
      </c>
      <c r="F469" s="2" t="s">
        <v>10</v>
      </c>
      <c r="G469" s="2">
        <v>101</v>
      </c>
      <c r="H469" s="2">
        <v>34</v>
      </c>
      <c r="I469" s="2">
        <v>11</v>
      </c>
      <c r="J469" s="2">
        <v>24</v>
      </c>
      <c r="K469" s="1">
        <v>16</v>
      </c>
      <c r="L469" s="1">
        <v>2</v>
      </c>
      <c r="M469">
        <f t="shared" si="15"/>
        <v>146</v>
      </c>
      <c r="N469">
        <f>Tabla2[[#This Row],[Vendedor tapabocas bien puesto ]]+Tabla2[[#This Row],[Vendedor tapabocas mal puesto ]]+Tabla2[[#This Row],[Vendedor sin tapabocas ]]</f>
        <v>42</v>
      </c>
      <c r="O469" s="15">
        <f>IFERROR(Tabla2[[#This Row],[Tapabocas bien puesto ]]/Tabla2[[#This Row],[Total]],0)</f>
        <v>0.69178082191780821</v>
      </c>
      <c r="P469" s="15">
        <f>IFERROR(Tabla2[[#This Row],[Sin tapabocas]]/Tabla2[[#This Row],[Total]],0)</f>
        <v>7.5342465753424653E-2</v>
      </c>
      <c r="Q469" s="15">
        <f>IFERROR(Tabla2[[#This Row],[Vendedor tapabocas bien puesto ]]/Tabla2[[#This Row],[Total vendedor]],0)</f>
        <v>0.5714285714285714</v>
      </c>
      <c r="R469" s="15">
        <f>IFERROR(Tabla2[[#This Row],[Vendedor sin tapabocas ]]/Tabla2[[#This Row],[Total vendedor]],0)</f>
        <v>4.7619047619047616E-2</v>
      </c>
      <c r="S469" s="31">
        <f>WEEKNUM(Tabla2[[#This Row],[Fecha de recolección2]])</f>
        <v>30</v>
      </c>
    </row>
    <row r="470" spans="1:19" x14ac:dyDescent="0.25">
      <c r="A470" s="11">
        <f t="shared" si="14"/>
        <v>44400</v>
      </c>
      <c r="B470" s="6" t="s">
        <v>298</v>
      </c>
      <c r="C470" s="1" t="s">
        <v>19</v>
      </c>
      <c r="D470" s="1" t="s">
        <v>22</v>
      </c>
      <c r="E470" s="1" t="s">
        <v>24</v>
      </c>
      <c r="F470" s="2" t="s">
        <v>25</v>
      </c>
      <c r="G470" s="2">
        <v>130</v>
      </c>
      <c r="H470" s="2">
        <v>51</v>
      </c>
      <c r="I470" s="2">
        <v>7</v>
      </c>
      <c r="J470" s="2">
        <v>43</v>
      </c>
      <c r="K470" s="1">
        <v>8</v>
      </c>
      <c r="L470" s="1">
        <v>0</v>
      </c>
      <c r="M470">
        <f t="shared" si="15"/>
        <v>188</v>
      </c>
      <c r="N470">
        <f>Tabla2[[#This Row],[Vendedor tapabocas bien puesto ]]+Tabla2[[#This Row],[Vendedor tapabocas mal puesto ]]+Tabla2[[#This Row],[Vendedor sin tapabocas ]]</f>
        <v>51</v>
      </c>
      <c r="O470" s="15">
        <f>IFERROR(Tabla2[[#This Row],[Tapabocas bien puesto ]]/Tabla2[[#This Row],[Total]],0)</f>
        <v>0.69148936170212771</v>
      </c>
      <c r="P470" s="15">
        <f>IFERROR(Tabla2[[#This Row],[Sin tapabocas]]/Tabla2[[#This Row],[Total]],0)</f>
        <v>3.7234042553191488E-2</v>
      </c>
      <c r="Q470" s="15">
        <f>IFERROR(Tabla2[[#This Row],[Vendedor tapabocas bien puesto ]]/Tabla2[[#This Row],[Total vendedor]],0)</f>
        <v>0.84313725490196079</v>
      </c>
      <c r="R470" s="15">
        <f>IFERROR(Tabla2[[#This Row],[Vendedor sin tapabocas ]]/Tabla2[[#This Row],[Total vendedor]],0)</f>
        <v>0</v>
      </c>
      <c r="S470" s="31">
        <f>WEEKNUM(Tabla2[[#This Row],[Fecha de recolección2]])</f>
        <v>30</v>
      </c>
    </row>
    <row r="471" spans="1:19" x14ac:dyDescent="0.25">
      <c r="A471" s="11">
        <f t="shared" si="14"/>
        <v>44400</v>
      </c>
      <c r="B471" s="6" t="s">
        <v>298</v>
      </c>
      <c r="C471" s="1" t="s">
        <v>19</v>
      </c>
      <c r="D471" s="1" t="s">
        <v>22</v>
      </c>
      <c r="E471" s="1" t="s">
        <v>71</v>
      </c>
      <c r="F471" s="2" t="s">
        <v>10</v>
      </c>
      <c r="G471" s="2">
        <v>265</v>
      </c>
      <c r="H471" s="2">
        <v>57</v>
      </c>
      <c r="I471" s="2">
        <v>9</v>
      </c>
      <c r="J471" s="2">
        <v>31</v>
      </c>
      <c r="K471" s="1">
        <v>10</v>
      </c>
      <c r="L471" s="1">
        <v>0</v>
      </c>
      <c r="M471">
        <f t="shared" si="15"/>
        <v>331</v>
      </c>
      <c r="N471">
        <f>Tabla2[[#This Row],[Vendedor tapabocas bien puesto ]]+Tabla2[[#This Row],[Vendedor tapabocas mal puesto ]]+Tabla2[[#This Row],[Vendedor sin tapabocas ]]</f>
        <v>41</v>
      </c>
      <c r="O471" s="15">
        <f>IFERROR(Tabla2[[#This Row],[Tapabocas bien puesto ]]/Tabla2[[#This Row],[Total]],0)</f>
        <v>0.80060422960725075</v>
      </c>
      <c r="P471" s="15">
        <f>IFERROR(Tabla2[[#This Row],[Sin tapabocas]]/Tabla2[[#This Row],[Total]],0)</f>
        <v>2.7190332326283987E-2</v>
      </c>
      <c r="Q471" s="15">
        <f>IFERROR(Tabla2[[#This Row],[Vendedor tapabocas bien puesto ]]/Tabla2[[#This Row],[Total vendedor]],0)</f>
        <v>0.75609756097560976</v>
      </c>
      <c r="R471" s="15">
        <f>IFERROR(Tabla2[[#This Row],[Vendedor sin tapabocas ]]/Tabla2[[#This Row],[Total vendedor]],0)</f>
        <v>0</v>
      </c>
      <c r="S471" s="31">
        <f>WEEKNUM(Tabla2[[#This Row],[Fecha de recolección2]])</f>
        <v>30</v>
      </c>
    </row>
    <row r="472" spans="1:19" x14ac:dyDescent="0.25">
      <c r="A472" s="11">
        <f t="shared" si="14"/>
        <v>44400</v>
      </c>
      <c r="B472" s="6" t="s">
        <v>298</v>
      </c>
      <c r="C472" s="1" t="s">
        <v>19</v>
      </c>
      <c r="D472" s="1" t="s">
        <v>22</v>
      </c>
      <c r="E472" s="1" t="s">
        <v>23</v>
      </c>
      <c r="F472" s="2" t="s">
        <v>11</v>
      </c>
      <c r="G472" s="2">
        <v>149</v>
      </c>
      <c r="H472" s="2">
        <v>42</v>
      </c>
      <c r="I472" s="2">
        <v>6</v>
      </c>
      <c r="J472" s="2">
        <v>9</v>
      </c>
      <c r="K472" s="1">
        <v>2</v>
      </c>
      <c r="L472" s="1">
        <v>0</v>
      </c>
      <c r="M472">
        <f t="shared" si="15"/>
        <v>197</v>
      </c>
      <c r="N472">
        <f>Tabla2[[#This Row],[Vendedor tapabocas bien puesto ]]+Tabla2[[#This Row],[Vendedor tapabocas mal puesto ]]+Tabla2[[#This Row],[Vendedor sin tapabocas ]]</f>
        <v>11</v>
      </c>
      <c r="O472" s="15">
        <f>IFERROR(Tabla2[[#This Row],[Tapabocas bien puesto ]]/Tabla2[[#This Row],[Total]],0)</f>
        <v>0.75634517766497467</v>
      </c>
      <c r="P472" s="15">
        <f>IFERROR(Tabla2[[#This Row],[Sin tapabocas]]/Tabla2[[#This Row],[Total]],0)</f>
        <v>3.0456852791878174E-2</v>
      </c>
      <c r="Q472" s="15">
        <f>IFERROR(Tabla2[[#This Row],[Vendedor tapabocas bien puesto ]]/Tabla2[[#This Row],[Total vendedor]],0)</f>
        <v>0.81818181818181823</v>
      </c>
      <c r="R472" s="15">
        <f>IFERROR(Tabla2[[#This Row],[Vendedor sin tapabocas ]]/Tabla2[[#This Row],[Total vendedor]],0)</f>
        <v>0</v>
      </c>
      <c r="S472" s="31">
        <f>WEEKNUM(Tabla2[[#This Row],[Fecha de recolección2]])</f>
        <v>30</v>
      </c>
    </row>
    <row r="473" spans="1:19" x14ac:dyDescent="0.25">
      <c r="A473" s="11">
        <f t="shared" si="14"/>
        <v>44400</v>
      </c>
      <c r="B473" s="6" t="s">
        <v>298</v>
      </c>
      <c r="C473" s="1" t="s">
        <v>245</v>
      </c>
      <c r="D473" s="1" t="s">
        <v>44</v>
      </c>
      <c r="E473" s="1" t="s">
        <v>299</v>
      </c>
      <c r="F473" s="2" t="s">
        <v>10</v>
      </c>
      <c r="G473" s="2">
        <v>183</v>
      </c>
      <c r="H473" s="2">
        <v>49</v>
      </c>
      <c r="I473" s="2">
        <v>12</v>
      </c>
      <c r="J473" s="2">
        <v>11</v>
      </c>
      <c r="K473" s="1">
        <v>13</v>
      </c>
      <c r="L473" s="1">
        <v>2</v>
      </c>
      <c r="M473">
        <f t="shared" si="15"/>
        <v>244</v>
      </c>
      <c r="N473">
        <f>Tabla2[[#This Row],[Vendedor tapabocas bien puesto ]]+Tabla2[[#This Row],[Vendedor tapabocas mal puesto ]]+Tabla2[[#This Row],[Vendedor sin tapabocas ]]</f>
        <v>26</v>
      </c>
      <c r="O473" s="15">
        <f>IFERROR(Tabla2[[#This Row],[Tapabocas bien puesto ]]/Tabla2[[#This Row],[Total]],0)</f>
        <v>0.75</v>
      </c>
      <c r="P473" s="15">
        <f>IFERROR(Tabla2[[#This Row],[Sin tapabocas]]/Tabla2[[#This Row],[Total]],0)</f>
        <v>4.9180327868852458E-2</v>
      </c>
      <c r="Q473" s="15">
        <f>IFERROR(Tabla2[[#This Row],[Vendedor tapabocas bien puesto ]]/Tabla2[[#This Row],[Total vendedor]],0)</f>
        <v>0.42307692307692307</v>
      </c>
      <c r="R473" s="15">
        <f>IFERROR(Tabla2[[#This Row],[Vendedor sin tapabocas ]]/Tabla2[[#This Row],[Total vendedor]],0)</f>
        <v>7.6923076923076927E-2</v>
      </c>
      <c r="S473" s="31">
        <f>WEEKNUM(Tabla2[[#This Row],[Fecha de recolección2]])</f>
        <v>30</v>
      </c>
    </row>
    <row r="474" spans="1:19" x14ac:dyDescent="0.25">
      <c r="A474" s="11">
        <f t="shared" si="14"/>
        <v>44400</v>
      </c>
      <c r="B474" s="6" t="s">
        <v>298</v>
      </c>
      <c r="C474" s="1" t="s">
        <v>300</v>
      </c>
      <c r="D474" s="1" t="s">
        <v>44</v>
      </c>
      <c r="E474" s="1" t="s">
        <v>299</v>
      </c>
      <c r="F474" s="2" t="s">
        <v>10</v>
      </c>
      <c r="G474" s="2">
        <v>313</v>
      </c>
      <c r="H474" s="2">
        <v>62</v>
      </c>
      <c r="I474" s="2">
        <v>4</v>
      </c>
      <c r="J474" s="2">
        <v>9</v>
      </c>
      <c r="K474" s="1">
        <v>22</v>
      </c>
      <c r="L474" s="1">
        <v>3</v>
      </c>
      <c r="M474">
        <f t="shared" si="15"/>
        <v>379</v>
      </c>
      <c r="N474">
        <f>Tabla2[[#This Row],[Vendedor tapabocas bien puesto ]]+Tabla2[[#This Row],[Vendedor tapabocas mal puesto ]]+Tabla2[[#This Row],[Vendedor sin tapabocas ]]</f>
        <v>34</v>
      </c>
      <c r="O474" s="15">
        <f>IFERROR(Tabla2[[#This Row],[Tapabocas bien puesto ]]/Tabla2[[#This Row],[Total]],0)</f>
        <v>0.82585751978891819</v>
      </c>
      <c r="P474" s="15">
        <f>IFERROR(Tabla2[[#This Row],[Sin tapabocas]]/Tabla2[[#This Row],[Total]],0)</f>
        <v>1.0554089709762533E-2</v>
      </c>
      <c r="Q474" s="15">
        <f>IFERROR(Tabla2[[#This Row],[Vendedor tapabocas bien puesto ]]/Tabla2[[#This Row],[Total vendedor]],0)</f>
        <v>0.26470588235294118</v>
      </c>
      <c r="R474" s="15">
        <f>IFERROR(Tabla2[[#This Row],[Vendedor sin tapabocas ]]/Tabla2[[#This Row],[Total vendedor]],0)</f>
        <v>8.8235294117647065E-2</v>
      </c>
      <c r="S474" s="31">
        <f>WEEKNUM(Tabla2[[#This Row],[Fecha de recolección2]])</f>
        <v>30</v>
      </c>
    </row>
    <row r="475" spans="1:19" x14ac:dyDescent="0.25">
      <c r="A475" s="11">
        <f t="shared" si="14"/>
        <v>44400</v>
      </c>
      <c r="B475" s="6" t="s">
        <v>298</v>
      </c>
      <c r="C475" s="1" t="s">
        <v>300</v>
      </c>
      <c r="D475" s="1" t="s">
        <v>44</v>
      </c>
      <c r="E475" s="1" t="s">
        <v>301</v>
      </c>
      <c r="F475" s="2" t="s">
        <v>10</v>
      </c>
      <c r="G475" s="2">
        <v>240</v>
      </c>
      <c r="H475" s="2">
        <v>229</v>
      </c>
      <c r="I475" s="2">
        <v>137</v>
      </c>
      <c r="J475" s="2">
        <v>12</v>
      </c>
      <c r="K475" s="1">
        <v>28</v>
      </c>
      <c r="L475" s="1">
        <v>8</v>
      </c>
      <c r="M475">
        <f t="shared" si="15"/>
        <v>606</v>
      </c>
      <c r="N475">
        <f>Tabla2[[#This Row],[Vendedor tapabocas bien puesto ]]+Tabla2[[#This Row],[Vendedor tapabocas mal puesto ]]+Tabla2[[#This Row],[Vendedor sin tapabocas ]]</f>
        <v>48</v>
      </c>
      <c r="O475" s="15">
        <f>IFERROR(Tabla2[[#This Row],[Tapabocas bien puesto ]]/Tabla2[[#This Row],[Total]],0)</f>
        <v>0.39603960396039606</v>
      </c>
      <c r="P475" s="15">
        <f>IFERROR(Tabla2[[#This Row],[Sin tapabocas]]/Tabla2[[#This Row],[Total]],0)</f>
        <v>0.22607260726072606</v>
      </c>
      <c r="Q475" s="15">
        <f>IFERROR(Tabla2[[#This Row],[Vendedor tapabocas bien puesto ]]/Tabla2[[#This Row],[Total vendedor]],0)</f>
        <v>0.25</v>
      </c>
      <c r="R475" s="15">
        <f>IFERROR(Tabla2[[#This Row],[Vendedor sin tapabocas ]]/Tabla2[[#This Row],[Total vendedor]],0)</f>
        <v>0.16666666666666666</v>
      </c>
      <c r="S475" s="31">
        <f>WEEKNUM(Tabla2[[#This Row],[Fecha de recolección2]])</f>
        <v>30</v>
      </c>
    </row>
    <row r="476" spans="1:19" x14ac:dyDescent="0.25">
      <c r="A476" s="11">
        <f t="shared" si="14"/>
        <v>44401</v>
      </c>
      <c r="B476" s="6" t="s">
        <v>286</v>
      </c>
      <c r="C476" s="1" t="s">
        <v>19</v>
      </c>
      <c r="D476" s="1" t="s">
        <v>20</v>
      </c>
      <c r="E476" s="1" t="s">
        <v>71</v>
      </c>
      <c r="F476" s="2" t="s">
        <v>10</v>
      </c>
      <c r="G476" s="2">
        <v>107</v>
      </c>
      <c r="H476" s="2">
        <v>24</v>
      </c>
      <c r="I476" s="2">
        <v>7</v>
      </c>
      <c r="J476" s="2">
        <v>3</v>
      </c>
      <c r="K476" s="1">
        <v>4</v>
      </c>
      <c r="L476" s="1">
        <v>0</v>
      </c>
      <c r="M476">
        <f t="shared" si="15"/>
        <v>138</v>
      </c>
      <c r="N476">
        <f>Tabla2[[#This Row],[Vendedor tapabocas bien puesto ]]+Tabla2[[#This Row],[Vendedor tapabocas mal puesto ]]+Tabla2[[#This Row],[Vendedor sin tapabocas ]]</f>
        <v>7</v>
      </c>
      <c r="O476" s="15">
        <f>IFERROR(Tabla2[[#This Row],[Tapabocas bien puesto ]]/Tabla2[[#This Row],[Total]],0)</f>
        <v>0.77536231884057971</v>
      </c>
      <c r="P476" s="15">
        <f>IFERROR(Tabla2[[#This Row],[Sin tapabocas]]/Tabla2[[#This Row],[Total]],0)</f>
        <v>5.0724637681159424E-2</v>
      </c>
      <c r="Q476" s="15">
        <f>IFERROR(Tabla2[[#This Row],[Vendedor tapabocas bien puesto ]]/Tabla2[[#This Row],[Total vendedor]],0)</f>
        <v>0.42857142857142855</v>
      </c>
      <c r="R476" s="15">
        <f>IFERROR(Tabla2[[#This Row],[Vendedor sin tapabocas ]]/Tabla2[[#This Row],[Total vendedor]],0)</f>
        <v>0</v>
      </c>
      <c r="S476" s="31">
        <f>WEEKNUM(Tabla2[[#This Row],[Fecha de recolección2]])</f>
        <v>30</v>
      </c>
    </row>
    <row r="477" spans="1:19" x14ac:dyDescent="0.25">
      <c r="A477" s="11">
        <f t="shared" si="14"/>
        <v>44401</v>
      </c>
      <c r="B477" s="6" t="s">
        <v>286</v>
      </c>
      <c r="C477" s="1" t="s">
        <v>19</v>
      </c>
      <c r="D477" s="1" t="s">
        <v>20</v>
      </c>
      <c r="E477" s="1" t="s">
        <v>236</v>
      </c>
      <c r="F477" s="2" t="s">
        <v>10</v>
      </c>
      <c r="G477" s="2">
        <v>161</v>
      </c>
      <c r="H477" s="2">
        <v>34</v>
      </c>
      <c r="I477" s="2">
        <v>15</v>
      </c>
      <c r="J477" s="2">
        <v>7</v>
      </c>
      <c r="K477" s="1">
        <v>7</v>
      </c>
      <c r="L477" s="1">
        <v>1</v>
      </c>
      <c r="M477">
        <f t="shared" si="15"/>
        <v>210</v>
      </c>
      <c r="N477">
        <f>Tabla2[[#This Row],[Vendedor tapabocas bien puesto ]]+Tabla2[[#This Row],[Vendedor tapabocas mal puesto ]]+Tabla2[[#This Row],[Vendedor sin tapabocas ]]</f>
        <v>15</v>
      </c>
      <c r="O477" s="15">
        <f>IFERROR(Tabla2[[#This Row],[Tapabocas bien puesto ]]/Tabla2[[#This Row],[Total]],0)</f>
        <v>0.76666666666666672</v>
      </c>
      <c r="P477" s="15">
        <f>IFERROR(Tabla2[[#This Row],[Sin tapabocas]]/Tabla2[[#This Row],[Total]],0)</f>
        <v>7.1428571428571425E-2</v>
      </c>
      <c r="Q477" s="15">
        <f>IFERROR(Tabla2[[#This Row],[Vendedor tapabocas bien puesto ]]/Tabla2[[#This Row],[Total vendedor]],0)</f>
        <v>0.46666666666666667</v>
      </c>
      <c r="R477" s="15">
        <f>IFERROR(Tabla2[[#This Row],[Vendedor sin tapabocas ]]/Tabla2[[#This Row],[Total vendedor]],0)</f>
        <v>6.6666666666666666E-2</v>
      </c>
      <c r="S477" s="31">
        <f>WEEKNUM(Tabla2[[#This Row],[Fecha de recolección2]])</f>
        <v>30</v>
      </c>
    </row>
    <row r="478" spans="1:19" x14ac:dyDescent="0.25">
      <c r="A478" s="11">
        <f t="shared" si="14"/>
        <v>44401</v>
      </c>
      <c r="B478" s="6" t="s">
        <v>286</v>
      </c>
      <c r="C478" s="1" t="s">
        <v>19</v>
      </c>
      <c r="D478" s="1" t="s">
        <v>20</v>
      </c>
      <c r="E478" s="1" t="s">
        <v>236</v>
      </c>
      <c r="F478" s="2" t="s">
        <v>11</v>
      </c>
      <c r="G478" s="2">
        <v>238</v>
      </c>
      <c r="H478" s="2">
        <v>67</v>
      </c>
      <c r="I478" s="2">
        <v>4</v>
      </c>
      <c r="J478" s="2">
        <v>14</v>
      </c>
      <c r="K478" s="1">
        <v>5</v>
      </c>
      <c r="L478" s="1">
        <v>0</v>
      </c>
      <c r="M478">
        <f t="shared" si="15"/>
        <v>309</v>
      </c>
      <c r="N478">
        <f>Tabla2[[#This Row],[Vendedor tapabocas bien puesto ]]+Tabla2[[#This Row],[Vendedor tapabocas mal puesto ]]+Tabla2[[#This Row],[Vendedor sin tapabocas ]]</f>
        <v>19</v>
      </c>
      <c r="O478" s="15">
        <f>IFERROR(Tabla2[[#This Row],[Tapabocas bien puesto ]]/Tabla2[[#This Row],[Total]],0)</f>
        <v>0.77022653721682843</v>
      </c>
      <c r="P478" s="15">
        <f>IFERROR(Tabla2[[#This Row],[Sin tapabocas]]/Tabla2[[#This Row],[Total]],0)</f>
        <v>1.2944983818770227E-2</v>
      </c>
      <c r="Q478" s="15">
        <f>IFERROR(Tabla2[[#This Row],[Vendedor tapabocas bien puesto ]]/Tabla2[[#This Row],[Total vendedor]],0)</f>
        <v>0.73684210526315785</v>
      </c>
      <c r="R478" s="15">
        <f>IFERROR(Tabla2[[#This Row],[Vendedor sin tapabocas ]]/Tabla2[[#This Row],[Total vendedor]],0)</f>
        <v>0</v>
      </c>
      <c r="S478" s="31">
        <f>WEEKNUM(Tabla2[[#This Row],[Fecha de recolección2]])</f>
        <v>30</v>
      </c>
    </row>
    <row r="479" spans="1:19" x14ac:dyDescent="0.25">
      <c r="A479" s="11">
        <f t="shared" si="14"/>
        <v>44405</v>
      </c>
      <c r="B479" s="6" t="s">
        <v>302</v>
      </c>
      <c r="C479" s="1" t="s">
        <v>158</v>
      </c>
      <c r="D479" s="1" t="s">
        <v>36</v>
      </c>
      <c r="E479" s="1" t="s">
        <v>291</v>
      </c>
      <c r="F479" s="2" t="s">
        <v>10</v>
      </c>
      <c r="G479" s="2">
        <v>58</v>
      </c>
      <c r="H479" s="2">
        <v>14</v>
      </c>
      <c r="I479" s="2">
        <v>2</v>
      </c>
      <c r="J479" s="2">
        <v>4</v>
      </c>
      <c r="K479" s="1">
        <v>9</v>
      </c>
      <c r="L479" s="1">
        <v>3</v>
      </c>
      <c r="M479">
        <f t="shared" si="15"/>
        <v>74</v>
      </c>
      <c r="N479">
        <f>Tabla2[[#This Row],[Vendedor tapabocas bien puesto ]]+Tabla2[[#This Row],[Vendedor tapabocas mal puesto ]]+Tabla2[[#This Row],[Vendedor sin tapabocas ]]</f>
        <v>16</v>
      </c>
      <c r="O479" s="15">
        <f>IFERROR(Tabla2[[#This Row],[Tapabocas bien puesto ]]/Tabla2[[#This Row],[Total]],0)</f>
        <v>0.78378378378378377</v>
      </c>
      <c r="P479" s="15">
        <f>IFERROR(Tabla2[[#This Row],[Sin tapabocas]]/Tabla2[[#This Row],[Total]],0)</f>
        <v>2.7027027027027029E-2</v>
      </c>
      <c r="Q479" s="15">
        <f>IFERROR(Tabla2[[#This Row],[Vendedor tapabocas bien puesto ]]/Tabla2[[#This Row],[Total vendedor]],0)</f>
        <v>0.25</v>
      </c>
      <c r="R479" s="15">
        <f>IFERROR(Tabla2[[#This Row],[Vendedor sin tapabocas ]]/Tabla2[[#This Row],[Total vendedor]],0)</f>
        <v>0.1875</v>
      </c>
      <c r="S479" s="31">
        <f>WEEKNUM(Tabla2[[#This Row],[Fecha de recolección2]])</f>
        <v>31</v>
      </c>
    </row>
    <row r="480" spans="1:19" x14ac:dyDescent="0.25">
      <c r="A480" s="11">
        <f t="shared" si="14"/>
        <v>44405</v>
      </c>
      <c r="B480" s="6" t="s">
        <v>302</v>
      </c>
      <c r="C480" s="1" t="s">
        <v>158</v>
      </c>
      <c r="D480" s="1" t="s">
        <v>36</v>
      </c>
      <c r="E480" s="1" t="s">
        <v>291</v>
      </c>
      <c r="F480" s="2" t="s">
        <v>9</v>
      </c>
      <c r="G480" s="2">
        <v>29</v>
      </c>
      <c r="H480" s="2">
        <v>18</v>
      </c>
      <c r="I480" s="2">
        <v>13</v>
      </c>
      <c r="J480" s="2">
        <v>9</v>
      </c>
      <c r="K480" s="1">
        <v>39</v>
      </c>
      <c r="L480" s="1">
        <v>7</v>
      </c>
      <c r="M480">
        <f t="shared" si="15"/>
        <v>60</v>
      </c>
      <c r="N480">
        <f>Tabla2[[#This Row],[Vendedor tapabocas bien puesto ]]+Tabla2[[#This Row],[Vendedor tapabocas mal puesto ]]+Tabla2[[#This Row],[Vendedor sin tapabocas ]]</f>
        <v>55</v>
      </c>
      <c r="O480" s="15">
        <f>IFERROR(Tabla2[[#This Row],[Tapabocas bien puesto ]]/Tabla2[[#This Row],[Total]],0)</f>
        <v>0.48333333333333334</v>
      </c>
      <c r="P480" s="15">
        <f>IFERROR(Tabla2[[#This Row],[Sin tapabocas]]/Tabla2[[#This Row],[Total]],0)</f>
        <v>0.21666666666666667</v>
      </c>
      <c r="Q480" s="15">
        <f>IFERROR(Tabla2[[#This Row],[Vendedor tapabocas bien puesto ]]/Tabla2[[#This Row],[Total vendedor]],0)</f>
        <v>0.16363636363636364</v>
      </c>
      <c r="R480" s="15">
        <f>IFERROR(Tabla2[[#This Row],[Vendedor sin tapabocas ]]/Tabla2[[#This Row],[Total vendedor]],0)</f>
        <v>0.12727272727272726</v>
      </c>
      <c r="S480" s="31">
        <f>WEEKNUM(Tabla2[[#This Row],[Fecha de recolección2]])</f>
        <v>31</v>
      </c>
    </row>
    <row r="481" spans="1:19" x14ac:dyDescent="0.25">
      <c r="A481" s="11">
        <f t="shared" si="14"/>
        <v>44405</v>
      </c>
      <c r="B481" s="6" t="s">
        <v>302</v>
      </c>
      <c r="C481" s="1" t="s">
        <v>131</v>
      </c>
      <c r="D481" s="1" t="s">
        <v>63</v>
      </c>
      <c r="E481" s="1" t="s">
        <v>127</v>
      </c>
      <c r="F481" s="2" t="s">
        <v>9</v>
      </c>
      <c r="G481" s="2">
        <v>23</v>
      </c>
      <c r="H481" s="2">
        <v>9</v>
      </c>
      <c r="I481" s="2">
        <v>3</v>
      </c>
      <c r="J481" s="2">
        <v>0</v>
      </c>
      <c r="K481" s="1">
        <v>0</v>
      </c>
      <c r="L481" s="1">
        <v>0</v>
      </c>
      <c r="M481">
        <f t="shared" si="15"/>
        <v>35</v>
      </c>
      <c r="N481">
        <f>Tabla2[[#This Row],[Vendedor tapabocas bien puesto ]]+Tabla2[[#This Row],[Vendedor tapabocas mal puesto ]]+Tabla2[[#This Row],[Vendedor sin tapabocas ]]</f>
        <v>0</v>
      </c>
      <c r="O481" s="15">
        <f>IFERROR(Tabla2[[#This Row],[Tapabocas bien puesto ]]/Tabla2[[#This Row],[Total]],0)</f>
        <v>0.65714285714285714</v>
      </c>
      <c r="P481" s="15">
        <f>IFERROR(Tabla2[[#This Row],[Sin tapabocas]]/Tabla2[[#This Row],[Total]],0)</f>
        <v>8.5714285714285715E-2</v>
      </c>
      <c r="Q481" s="15">
        <f>IFERROR(Tabla2[[#This Row],[Vendedor tapabocas bien puesto ]]/Tabla2[[#This Row],[Total vendedor]],0)</f>
        <v>0</v>
      </c>
      <c r="R481" s="15">
        <f>IFERROR(Tabla2[[#This Row],[Vendedor sin tapabocas ]]/Tabla2[[#This Row],[Total vendedor]],0)</f>
        <v>0</v>
      </c>
      <c r="S481" s="31">
        <f>WEEKNUM(Tabla2[[#This Row],[Fecha de recolección2]])</f>
        <v>31</v>
      </c>
    </row>
    <row r="482" spans="1:19" x14ac:dyDescent="0.25">
      <c r="A482" s="11">
        <f t="shared" si="14"/>
        <v>44405</v>
      </c>
      <c r="B482" s="6" t="s">
        <v>302</v>
      </c>
      <c r="C482" s="1" t="s">
        <v>131</v>
      </c>
      <c r="D482" s="1" t="s">
        <v>63</v>
      </c>
      <c r="E482" s="1" t="s">
        <v>303</v>
      </c>
      <c r="F482" s="2" t="s">
        <v>11</v>
      </c>
      <c r="G482" s="2">
        <v>67</v>
      </c>
      <c r="H482" s="2">
        <v>35</v>
      </c>
      <c r="I482" s="2">
        <v>3</v>
      </c>
      <c r="J482" s="2">
        <v>23</v>
      </c>
      <c r="K482" s="1">
        <v>14</v>
      </c>
      <c r="L482" s="1">
        <v>2</v>
      </c>
      <c r="M482">
        <f t="shared" si="15"/>
        <v>105</v>
      </c>
      <c r="N482">
        <f>Tabla2[[#This Row],[Vendedor tapabocas bien puesto ]]+Tabla2[[#This Row],[Vendedor tapabocas mal puesto ]]+Tabla2[[#This Row],[Vendedor sin tapabocas ]]</f>
        <v>39</v>
      </c>
      <c r="O482" s="15">
        <f>IFERROR(Tabla2[[#This Row],[Tapabocas bien puesto ]]/Tabla2[[#This Row],[Total]],0)</f>
        <v>0.63809523809523805</v>
      </c>
      <c r="P482" s="15">
        <f>IFERROR(Tabla2[[#This Row],[Sin tapabocas]]/Tabla2[[#This Row],[Total]],0)</f>
        <v>2.8571428571428571E-2</v>
      </c>
      <c r="Q482" s="15">
        <f>IFERROR(Tabla2[[#This Row],[Vendedor tapabocas bien puesto ]]/Tabla2[[#This Row],[Total vendedor]],0)</f>
        <v>0.58974358974358976</v>
      </c>
      <c r="R482" s="15">
        <f>IFERROR(Tabla2[[#This Row],[Vendedor sin tapabocas ]]/Tabla2[[#This Row],[Total vendedor]],0)</f>
        <v>5.128205128205128E-2</v>
      </c>
      <c r="S482" s="31">
        <f>WEEKNUM(Tabla2[[#This Row],[Fecha de recolección2]])</f>
        <v>31</v>
      </c>
    </row>
    <row r="483" spans="1:19" x14ac:dyDescent="0.25">
      <c r="A483" s="11">
        <f t="shared" si="14"/>
        <v>44405</v>
      </c>
      <c r="B483" s="6" t="s">
        <v>302</v>
      </c>
      <c r="C483" s="1" t="s">
        <v>245</v>
      </c>
      <c r="D483" s="1" t="s">
        <v>63</v>
      </c>
      <c r="E483" s="1" t="s">
        <v>304</v>
      </c>
      <c r="F483" s="2" t="s">
        <v>10</v>
      </c>
      <c r="G483" s="2">
        <v>164</v>
      </c>
      <c r="H483" s="2">
        <v>101</v>
      </c>
      <c r="I483" s="2">
        <v>6</v>
      </c>
      <c r="J483" s="2">
        <v>67</v>
      </c>
      <c r="K483" s="1">
        <v>29</v>
      </c>
      <c r="L483" s="1">
        <v>8</v>
      </c>
      <c r="M483">
        <f t="shared" si="15"/>
        <v>271</v>
      </c>
      <c r="N483">
        <f>Tabla2[[#This Row],[Vendedor tapabocas bien puesto ]]+Tabla2[[#This Row],[Vendedor tapabocas mal puesto ]]+Tabla2[[#This Row],[Vendedor sin tapabocas ]]</f>
        <v>104</v>
      </c>
      <c r="O483" s="15">
        <f>IFERROR(Tabla2[[#This Row],[Tapabocas bien puesto ]]/Tabla2[[#This Row],[Total]],0)</f>
        <v>0.60516605166051662</v>
      </c>
      <c r="P483" s="15">
        <f>IFERROR(Tabla2[[#This Row],[Sin tapabocas]]/Tabla2[[#This Row],[Total]],0)</f>
        <v>2.2140221402214021E-2</v>
      </c>
      <c r="Q483" s="15">
        <f>IFERROR(Tabla2[[#This Row],[Vendedor tapabocas bien puesto ]]/Tabla2[[#This Row],[Total vendedor]],0)</f>
        <v>0.64423076923076927</v>
      </c>
      <c r="R483" s="15">
        <f>IFERROR(Tabla2[[#This Row],[Vendedor sin tapabocas ]]/Tabla2[[#This Row],[Total vendedor]],0)</f>
        <v>7.6923076923076927E-2</v>
      </c>
      <c r="S483" s="31">
        <f>WEEKNUM(Tabla2[[#This Row],[Fecha de recolección2]])</f>
        <v>31</v>
      </c>
    </row>
    <row r="484" spans="1:19" x14ac:dyDescent="0.25">
      <c r="A484" s="11">
        <f t="shared" si="14"/>
        <v>44405</v>
      </c>
      <c r="B484" s="6" t="s">
        <v>302</v>
      </c>
      <c r="C484" s="1" t="s">
        <v>305</v>
      </c>
      <c r="D484" s="1" t="s">
        <v>26</v>
      </c>
      <c r="E484" s="1" t="s">
        <v>306</v>
      </c>
      <c r="F484" s="2" t="s">
        <v>9</v>
      </c>
      <c r="G484" s="2">
        <v>46</v>
      </c>
      <c r="H484" s="2">
        <v>33</v>
      </c>
      <c r="I484" s="2">
        <v>9</v>
      </c>
      <c r="J484" s="2">
        <v>1</v>
      </c>
      <c r="K484" s="1">
        <v>3</v>
      </c>
      <c r="L484" s="1">
        <v>0</v>
      </c>
      <c r="M484">
        <f t="shared" si="15"/>
        <v>88</v>
      </c>
      <c r="N484">
        <f>Tabla2[[#This Row],[Vendedor tapabocas bien puesto ]]+Tabla2[[#This Row],[Vendedor tapabocas mal puesto ]]+Tabla2[[#This Row],[Vendedor sin tapabocas ]]</f>
        <v>4</v>
      </c>
      <c r="O484" s="15">
        <f>IFERROR(Tabla2[[#This Row],[Tapabocas bien puesto ]]/Tabla2[[#This Row],[Total]],0)</f>
        <v>0.52272727272727271</v>
      </c>
      <c r="P484" s="15">
        <f>IFERROR(Tabla2[[#This Row],[Sin tapabocas]]/Tabla2[[#This Row],[Total]],0)</f>
        <v>0.10227272727272728</v>
      </c>
      <c r="Q484" s="15">
        <f>IFERROR(Tabla2[[#This Row],[Vendedor tapabocas bien puesto ]]/Tabla2[[#This Row],[Total vendedor]],0)</f>
        <v>0.25</v>
      </c>
      <c r="R484" s="15">
        <f>IFERROR(Tabla2[[#This Row],[Vendedor sin tapabocas ]]/Tabla2[[#This Row],[Total vendedor]],0)</f>
        <v>0</v>
      </c>
      <c r="S484" s="31">
        <f>WEEKNUM(Tabla2[[#This Row],[Fecha de recolección2]])</f>
        <v>31</v>
      </c>
    </row>
    <row r="485" spans="1:19" x14ac:dyDescent="0.25">
      <c r="A485" s="11">
        <f t="shared" si="14"/>
        <v>44405</v>
      </c>
      <c r="B485" s="6" t="s">
        <v>302</v>
      </c>
      <c r="C485" s="1" t="s">
        <v>307</v>
      </c>
      <c r="D485" s="1" t="s">
        <v>26</v>
      </c>
      <c r="E485" s="1" t="s">
        <v>26</v>
      </c>
      <c r="F485" s="2" t="s">
        <v>10</v>
      </c>
      <c r="G485" s="2">
        <v>122</v>
      </c>
      <c r="H485" s="2">
        <v>91</v>
      </c>
      <c r="I485" s="2">
        <v>15</v>
      </c>
      <c r="J485" s="2">
        <v>16</v>
      </c>
      <c r="K485" s="1">
        <v>15</v>
      </c>
      <c r="L485" s="1">
        <v>2</v>
      </c>
      <c r="M485">
        <f t="shared" si="15"/>
        <v>228</v>
      </c>
      <c r="N485">
        <f>Tabla2[[#This Row],[Vendedor tapabocas bien puesto ]]+Tabla2[[#This Row],[Vendedor tapabocas mal puesto ]]+Tabla2[[#This Row],[Vendedor sin tapabocas ]]</f>
        <v>33</v>
      </c>
      <c r="O485" s="15">
        <f>IFERROR(Tabla2[[#This Row],[Tapabocas bien puesto ]]/Tabla2[[#This Row],[Total]],0)</f>
        <v>0.53508771929824561</v>
      </c>
      <c r="P485" s="15">
        <f>IFERROR(Tabla2[[#This Row],[Sin tapabocas]]/Tabla2[[#This Row],[Total]],0)</f>
        <v>6.5789473684210523E-2</v>
      </c>
      <c r="Q485" s="15">
        <f>IFERROR(Tabla2[[#This Row],[Vendedor tapabocas bien puesto ]]/Tabla2[[#This Row],[Total vendedor]],0)</f>
        <v>0.48484848484848486</v>
      </c>
      <c r="R485" s="15">
        <f>IFERROR(Tabla2[[#This Row],[Vendedor sin tapabocas ]]/Tabla2[[#This Row],[Total vendedor]],0)</f>
        <v>6.0606060606060608E-2</v>
      </c>
      <c r="S485" s="31">
        <f>WEEKNUM(Tabla2[[#This Row],[Fecha de recolección2]])</f>
        <v>31</v>
      </c>
    </row>
    <row r="486" spans="1:19" x14ac:dyDescent="0.25">
      <c r="A486" s="11">
        <f t="shared" si="14"/>
        <v>44405</v>
      </c>
      <c r="B486" s="6" t="s">
        <v>302</v>
      </c>
      <c r="C486" s="1" t="s">
        <v>307</v>
      </c>
      <c r="D486" s="1" t="s">
        <v>26</v>
      </c>
      <c r="E486" s="1" t="s">
        <v>26</v>
      </c>
      <c r="F486" s="2" t="s">
        <v>10</v>
      </c>
      <c r="G486" s="2">
        <v>246</v>
      </c>
      <c r="H486" s="2">
        <v>91</v>
      </c>
      <c r="I486" s="2">
        <v>20</v>
      </c>
      <c r="J486" s="2">
        <v>60</v>
      </c>
      <c r="K486" s="1">
        <v>32</v>
      </c>
      <c r="L486" s="1">
        <v>6</v>
      </c>
      <c r="M486">
        <f t="shared" si="15"/>
        <v>357</v>
      </c>
      <c r="N486">
        <f>Tabla2[[#This Row],[Vendedor tapabocas bien puesto ]]+Tabla2[[#This Row],[Vendedor tapabocas mal puesto ]]+Tabla2[[#This Row],[Vendedor sin tapabocas ]]</f>
        <v>98</v>
      </c>
      <c r="O486" s="15">
        <f>IFERROR(Tabla2[[#This Row],[Tapabocas bien puesto ]]/Tabla2[[#This Row],[Total]],0)</f>
        <v>0.68907563025210083</v>
      </c>
      <c r="P486" s="15">
        <f>IFERROR(Tabla2[[#This Row],[Sin tapabocas]]/Tabla2[[#This Row],[Total]],0)</f>
        <v>5.6022408963585436E-2</v>
      </c>
      <c r="Q486" s="15">
        <f>IFERROR(Tabla2[[#This Row],[Vendedor tapabocas bien puesto ]]/Tabla2[[#This Row],[Total vendedor]],0)</f>
        <v>0.61224489795918369</v>
      </c>
      <c r="R486" s="15">
        <f>IFERROR(Tabla2[[#This Row],[Vendedor sin tapabocas ]]/Tabla2[[#This Row],[Total vendedor]],0)</f>
        <v>6.1224489795918366E-2</v>
      </c>
      <c r="S486" s="31">
        <f>WEEKNUM(Tabla2[[#This Row],[Fecha de recolección2]])</f>
        <v>31</v>
      </c>
    </row>
    <row r="487" spans="1:19" x14ac:dyDescent="0.25">
      <c r="A487" s="11">
        <f t="shared" si="14"/>
        <v>44406</v>
      </c>
      <c r="B487" s="6" t="s">
        <v>308</v>
      </c>
      <c r="C487" s="1" t="s">
        <v>305</v>
      </c>
      <c r="D487" s="1" t="s">
        <v>22</v>
      </c>
      <c r="E487" s="1" t="s">
        <v>309</v>
      </c>
      <c r="F487" s="2" t="s">
        <v>11</v>
      </c>
      <c r="G487" s="2">
        <v>154</v>
      </c>
      <c r="H487" s="2">
        <v>24</v>
      </c>
      <c r="I487" s="2">
        <v>1</v>
      </c>
      <c r="J487" s="2">
        <v>3</v>
      </c>
      <c r="K487" s="1">
        <v>1</v>
      </c>
      <c r="L487" s="1">
        <v>0</v>
      </c>
      <c r="M487">
        <f t="shared" si="15"/>
        <v>179</v>
      </c>
      <c r="N487">
        <f>Tabla2[[#This Row],[Vendedor tapabocas bien puesto ]]+Tabla2[[#This Row],[Vendedor tapabocas mal puesto ]]+Tabla2[[#This Row],[Vendedor sin tapabocas ]]</f>
        <v>4</v>
      </c>
      <c r="O487" s="15">
        <f>IFERROR(Tabla2[[#This Row],[Tapabocas bien puesto ]]/Tabla2[[#This Row],[Total]],0)</f>
        <v>0.86033519553072624</v>
      </c>
      <c r="P487" s="15">
        <f>IFERROR(Tabla2[[#This Row],[Sin tapabocas]]/Tabla2[[#This Row],[Total]],0)</f>
        <v>5.5865921787709499E-3</v>
      </c>
      <c r="Q487" s="15">
        <f>IFERROR(Tabla2[[#This Row],[Vendedor tapabocas bien puesto ]]/Tabla2[[#This Row],[Total vendedor]],0)</f>
        <v>0.75</v>
      </c>
      <c r="R487" s="15">
        <f>IFERROR(Tabla2[[#This Row],[Vendedor sin tapabocas ]]/Tabla2[[#This Row],[Total vendedor]],0)</f>
        <v>0</v>
      </c>
      <c r="S487" s="31">
        <f>WEEKNUM(Tabla2[[#This Row],[Fecha de recolección2]])</f>
        <v>31</v>
      </c>
    </row>
    <row r="488" spans="1:19" x14ac:dyDescent="0.25">
      <c r="A488" s="11">
        <f t="shared" si="14"/>
        <v>44406</v>
      </c>
      <c r="B488" s="6" t="s">
        <v>308</v>
      </c>
      <c r="C488" s="1" t="s">
        <v>131</v>
      </c>
      <c r="D488" s="1" t="s">
        <v>7</v>
      </c>
      <c r="E488" s="1" t="s">
        <v>101</v>
      </c>
      <c r="F488" s="2" t="s">
        <v>10</v>
      </c>
      <c r="G488" s="2">
        <v>97</v>
      </c>
      <c r="H488" s="2">
        <v>19</v>
      </c>
      <c r="I488" s="2">
        <v>7</v>
      </c>
      <c r="J488" s="2">
        <v>8</v>
      </c>
      <c r="K488" s="1">
        <v>15</v>
      </c>
      <c r="L488" s="1">
        <v>0</v>
      </c>
      <c r="M488">
        <f t="shared" si="15"/>
        <v>123</v>
      </c>
      <c r="N488">
        <f>Tabla2[[#This Row],[Vendedor tapabocas bien puesto ]]+Tabla2[[#This Row],[Vendedor tapabocas mal puesto ]]+Tabla2[[#This Row],[Vendedor sin tapabocas ]]</f>
        <v>23</v>
      </c>
      <c r="O488" s="15">
        <f>IFERROR(Tabla2[[#This Row],[Tapabocas bien puesto ]]/Tabla2[[#This Row],[Total]],0)</f>
        <v>0.78861788617886175</v>
      </c>
      <c r="P488" s="15">
        <f>IFERROR(Tabla2[[#This Row],[Sin tapabocas]]/Tabla2[[#This Row],[Total]],0)</f>
        <v>5.6910569105691054E-2</v>
      </c>
      <c r="Q488" s="15">
        <f>IFERROR(Tabla2[[#This Row],[Vendedor tapabocas bien puesto ]]/Tabla2[[#This Row],[Total vendedor]],0)</f>
        <v>0.34782608695652173</v>
      </c>
      <c r="R488" s="15">
        <f>IFERROR(Tabla2[[#This Row],[Vendedor sin tapabocas ]]/Tabla2[[#This Row],[Total vendedor]],0)</f>
        <v>0</v>
      </c>
      <c r="S488" s="31">
        <f>WEEKNUM(Tabla2[[#This Row],[Fecha de recolección2]])</f>
        <v>31</v>
      </c>
    </row>
    <row r="489" spans="1:19" x14ac:dyDescent="0.25">
      <c r="A489" s="11">
        <f t="shared" si="14"/>
        <v>44406</v>
      </c>
      <c r="B489" s="6" t="s">
        <v>308</v>
      </c>
      <c r="C489" s="1" t="s">
        <v>131</v>
      </c>
      <c r="D489" s="1" t="s">
        <v>7</v>
      </c>
      <c r="E489" s="1" t="s">
        <v>101</v>
      </c>
      <c r="F489" s="2" t="s">
        <v>9</v>
      </c>
      <c r="G489" s="2">
        <v>61</v>
      </c>
      <c r="H489" s="2">
        <v>25</v>
      </c>
      <c r="I489" s="2">
        <v>5</v>
      </c>
      <c r="J489" s="2">
        <v>14</v>
      </c>
      <c r="K489" s="1">
        <v>34</v>
      </c>
      <c r="L489" s="1">
        <v>7</v>
      </c>
      <c r="M489">
        <f t="shared" si="15"/>
        <v>91</v>
      </c>
      <c r="N489">
        <f>Tabla2[[#This Row],[Vendedor tapabocas bien puesto ]]+Tabla2[[#This Row],[Vendedor tapabocas mal puesto ]]+Tabla2[[#This Row],[Vendedor sin tapabocas ]]</f>
        <v>55</v>
      </c>
      <c r="O489" s="15">
        <f>IFERROR(Tabla2[[#This Row],[Tapabocas bien puesto ]]/Tabla2[[#This Row],[Total]],0)</f>
        <v>0.67032967032967028</v>
      </c>
      <c r="P489" s="15">
        <f>IFERROR(Tabla2[[#This Row],[Sin tapabocas]]/Tabla2[[#This Row],[Total]],0)</f>
        <v>5.4945054945054944E-2</v>
      </c>
      <c r="Q489" s="15">
        <f>IFERROR(Tabla2[[#This Row],[Vendedor tapabocas bien puesto ]]/Tabla2[[#This Row],[Total vendedor]],0)</f>
        <v>0.25454545454545452</v>
      </c>
      <c r="R489" s="15">
        <f>IFERROR(Tabla2[[#This Row],[Vendedor sin tapabocas ]]/Tabla2[[#This Row],[Total vendedor]],0)</f>
        <v>0.12727272727272726</v>
      </c>
      <c r="S489" s="31">
        <f>WEEKNUM(Tabla2[[#This Row],[Fecha de recolección2]])</f>
        <v>31</v>
      </c>
    </row>
    <row r="490" spans="1:19" x14ac:dyDescent="0.25">
      <c r="A490" s="11">
        <f t="shared" si="14"/>
        <v>44406</v>
      </c>
      <c r="B490" s="6" t="s">
        <v>308</v>
      </c>
      <c r="C490" s="1" t="s">
        <v>19</v>
      </c>
      <c r="D490" s="1" t="s">
        <v>12</v>
      </c>
      <c r="E490" s="1" t="s">
        <v>100</v>
      </c>
      <c r="F490" s="2" t="s">
        <v>10</v>
      </c>
      <c r="G490" s="2">
        <v>290</v>
      </c>
      <c r="H490" s="2">
        <v>43</v>
      </c>
      <c r="I490" s="2">
        <v>24</v>
      </c>
      <c r="J490" s="2">
        <v>40</v>
      </c>
      <c r="K490" s="1">
        <v>62</v>
      </c>
      <c r="L490" s="1">
        <v>12</v>
      </c>
      <c r="M490">
        <f t="shared" si="15"/>
        <v>357</v>
      </c>
      <c r="N490">
        <f>Tabla2[[#This Row],[Vendedor tapabocas bien puesto ]]+Tabla2[[#This Row],[Vendedor tapabocas mal puesto ]]+Tabla2[[#This Row],[Vendedor sin tapabocas ]]</f>
        <v>114</v>
      </c>
      <c r="O490" s="15">
        <f>IFERROR(Tabla2[[#This Row],[Tapabocas bien puesto ]]/Tabla2[[#This Row],[Total]],0)</f>
        <v>0.8123249299719888</v>
      </c>
      <c r="P490" s="15">
        <f>IFERROR(Tabla2[[#This Row],[Sin tapabocas]]/Tabla2[[#This Row],[Total]],0)</f>
        <v>6.7226890756302518E-2</v>
      </c>
      <c r="Q490" s="15">
        <f>IFERROR(Tabla2[[#This Row],[Vendedor tapabocas bien puesto ]]/Tabla2[[#This Row],[Total vendedor]],0)</f>
        <v>0.35087719298245612</v>
      </c>
      <c r="R490" s="15">
        <f>IFERROR(Tabla2[[#This Row],[Vendedor sin tapabocas ]]/Tabla2[[#This Row],[Total vendedor]],0)</f>
        <v>0.10526315789473684</v>
      </c>
      <c r="S490" s="31">
        <f>WEEKNUM(Tabla2[[#This Row],[Fecha de recolección2]])</f>
        <v>31</v>
      </c>
    </row>
    <row r="491" spans="1:19" x14ac:dyDescent="0.25">
      <c r="A491" s="11">
        <f t="shared" si="14"/>
        <v>44406</v>
      </c>
      <c r="B491" s="6" t="s">
        <v>308</v>
      </c>
      <c r="C491" s="1" t="s">
        <v>19</v>
      </c>
      <c r="D491" s="1" t="s">
        <v>12</v>
      </c>
      <c r="E491" s="1" t="s">
        <v>100</v>
      </c>
      <c r="F491" s="2" t="s">
        <v>9</v>
      </c>
      <c r="G491" s="2">
        <v>282</v>
      </c>
      <c r="H491" s="2">
        <v>26</v>
      </c>
      <c r="I491" s="2">
        <v>15</v>
      </c>
      <c r="J491" s="2">
        <v>81</v>
      </c>
      <c r="K491" s="1">
        <v>125</v>
      </c>
      <c r="L491" s="1">
        <v>11</v>
      </c>
      <c r="M491">
        <f t="shared" si="15"/>
        <v>323</v>
      </c>
      <c r="N491">
        <f>Tabla2[[#This Row],[Vendedor tapabocas bien puesto ]]+Tabla2[[#This Row],[Vendedor tapabocas mal puesto ]]+Tabla2[[#This Row],[Vendedor sin tapabocas ]]</f>
        <v>217</v>
      </c>
      <c r="O491" s="15">
        <f>IFERROR(Tabla2[[#This Row],[Tapabocas bien puesto ]]/Tabla2[[#This Row],[Total]],0)</f>
        <v>0.87306501547987614</v>
      </c>
      <c r="P491" s="15">
        <f>IFERROR(Tabla2[[#This Row],[Sin tapabocas]]/Tabla2[[#This Row],[Total]],0)</f>
        <v>4.6439628482972138E-2</v>
      </c>
      <c r="Q491" s="15">
        <f>IFERROR(Tabla2[[#This Row],[Vendedor tapabocas bien puesto ]]/Tabla2[[#This Row],[Total vendedor]],0)</f>
        <v>0.37327188940092165</v>
      </c>
      <c r="R491" s="15">
        <f>IFERROR(Tabla2[[#This Row],[Vendedor sin tapabocas ]]/Tabla2[[#This Row],[Total vendedor]],0)</f>
        <v>5.0691244239631339E-2</v>
      </c>
      <c r="S491" s="31">
        <f>WEEKNUM(Tabla2[[#This Row],[Fecha de recolección2]])</f>
        <v>31</v>
      </c>
    </row>
    <row r="492" spans="1:19" x14ac:dyDescent="0.25">
      <c r="A492" s="11">
        <f t="shared" si="14"/>
        <v>44406</v>
      </c>
      <c r="B492" s="6" t="s">
        <v>308</v>
      </c>
      <c r="C492" s="1" t="s">
        <v>19</v>
      </c>
      <c r="D492" s="1" t="s">
        <v>12</v>
      </c>
      <c r="E492" s="1" t="s">
        <v>100</v>
      </c>
      <c r="F492" s="2" t="s">
        <v>11</v>
      </c>
      <c r="G492" s="2">
        <v>180</v>
      </c>
      <c r="H492" s="2">
        <v>17</v>
      </c>
      <c r="I492" s="2">
        <v>13</v>
      </c>
      <c r="J492" s="2">
        <v>14</v>
      </c>
      <c r="K492" s="1">
        <v>56</v>
      </c>
      <c r="L492" s="1">
        <v>3</v>
      </c>
      <c r="M492">
        <f t="shared" si="15"/>
        <v>210</v>
      </c>
      <c r="N492">
        <f>Tabla2[[#This Row],[Vendedor tapabocas bien puesto ]]+Tabla2[[#This Row],[Vendedor tapabocas mal puesto ]]+Tabla2[[#This Row],[Vendedor sin tapabocas ]]</f>
        <v>73</v>
      </c>
      <c r="O492" s="15">
        <f>IFERROR(Tabla2[[#This Row],[Tapabocas bien puesto ]]/Tabla2[[#This Row],[Total]],0)</f>
        <v>0.8571428571428571</v>
      </c>
      <c r="P492" s="15">
        <f>IFERROR(Tabla2[[#This Row],[Sin tapabocas]]/Tabla2[[#This Row],[Total]],0)</f>
        <v>6.1904761904761907E-2</v>
      </c>
      <c r="Q492" s="15">
        <f>IFERROR(Tabla2[[#This Row],[Vendedor tapabocas bien puesto ]]/Tabla2[[#This Row],[Total vendedor]],0)</f>
        <v>0.19178082191780821</v>
      </c>
      <c r="R492" s="15">
        <f>IFERROR(Tabla2[[#This Row],[Vendedor sin tapabocas ]]/Tabla2[[#This Row],[Total vendedor]],0)</f>
        <v>4.1095890410958902E-2</v>
      </c>
      <c r="S492" s="31">
        <f>WEEKNUM(Tabla2[[#This Row],[Fecha de recolección2]])</f>
        <v>31</v>
      </c>
    </row>
    <row r="493" spans="1:19" x14ac:dyDescent="0.25">
      <c r="A493" s="11">
        <f t="shared" si="14"/>
        <v>44406</v>
      </c>
      <c r="B493" s="6" t="s">
        <v>308</v>
      </c>
      <c r="C493" s="1" t="s">
        <v>174</v>
      </c>
      <c r="D493" s="1" t="s">
        <v>7</v>
      </c>
      <c r="E493" s="1" t="s">
        <v>292</v>
      </c>
      <c r="F493" s="2" t="s">
        <v>10</v>
      </c>
      <c r="G493" s="2">
        <v>83</v>
      </c>
      <c r="H493" s="2">
        <v>48</v>
      </c>
      <c r="I493" s="2">
        <v>4</v>
      </c>
      <c r="J493" s="2">
        <v>20</v>
      </c>
      <c r="K493" s="1">
        <v>31</v>
      </c>
      <c r="L493" s="1">
        <v>4</v>
      </c>
      <c r="M493">
        <f t="shared" si="15"/>
        <v>135</v>
      </c>
      <c r="N493">
        <f>Tabla2[[#This Row],[Vendedor tapabocas bien puesto ]]+Tabla2[[#This Row],[Vendedor tapabocas mal puesto ]]+Tabla2[[#This Row],[Vendedor sin tapabocas ]]</f>
        <v>55</v>
      </c>
      <c r="O493" s="15">
        <f>IFERROR(Tabla2[[#This Row],[Tapabocas bien puesto ]]/Tabla2[[#This Row],[Total]],0)</f>
        <v>0.61481481481481481</v>
      </c>
      <c r="P493" s="15">
        <f>IFERROR(Tabla2[[#This Row],[Sin tapabocas]]/Tabla2[[#This Row],[Total]],0)</f>
        <v>2.9629629629629631E-2</v>
      </c>
      <c r="Q493" s="15">
        <f>IFERROR(Tabla2[[#This Row],[Vendedor tapabocas bien puesto ]]/Tabla2[[#This Row],[Total vendedor]],0)</f>
        <v>0.36363636363636365</v>
      </c>
      <c r="R493" s="15">
        <f>IFERROR(Tabla2[[#This Row],[Vendedor sin tapabocas ]]/Tabla2[[#This Row],[Total vendedor]],0)</f>
        <v>7.2727272727272724E-2</v>
      </c>
      <c r="S493" s="31">
        <f>WEEKNUM(Tabla2[[#This Row],[Fecha de recolección2]])</f>
        <v>31</v>
      </c>
    </row>
    <row r="494" spans="1:19" x14ac:dyDescent="0.25">
      <c r="A494" s="11">
        <f t="shared" si="14"/>
        <v>44406</v>
      </c>
      <c r="B494" s="6" t="s">
        <v>308</v>
      </c>
      <c r="C494" s="1" t="s">
        <v>310</v>
      </c>
      <c r="D494" s="1" t="s">
        <v>26</v>
      </c>
      <c r="E494" s="1" t="s">
        <v>28</v>
      </c>
      <c r="F494" s="2" t="s">
        <v>9</v>
      </c>
      <c r="G494" s="2">
        <v>74</v>
      </c>
      <c r="H494" s="2">
        <v>24</v>
      </c>
      <c r="I494" s="2">
        <v>8</v>
      </c>
      <c r="J494" s="2">
        <v>2</v>
      </c>
      <c r="K494" s="1">
        <v>0</v>
      </c>
      <c r="L494" s="1">
        <v>0</v>
      </c>
      <c r="M494">
        <f t="shared" si="15"/>
        <v>106</v>
      </c>
      <c r="N494">
        <f>Tabla2[[#This Row],[Vendedor tapabocas bien puesto ]]+Tabla2[[#This Row],[Vendedor tapabocas mal puesto ]]+Tabla2[[#This Row],[Vendedor sin tapabocas ]]</f>
        <v>2</v>
      </c>
      <c r="O494" s="15">
        <f>IFERROR(Tabla2[[#This Row],[Tapabocas bien puesto ]]/Tabla2[[#This Row],[Total]],0)</f>
        <v>0.69811320754716977</v>
      </c>
      <c r="P494" s="15">
        <f>IFERROR(Tabla2[[#This Row],[Sin tapabocas]]/Tabla2[[#This Row],[Total]],0)</f>
        <v>7.5471698113207544E-2</v>
      </c>
      <c r="Q494" s="15">
        <f>IFERROR(Tabla2[[#This Row],[Vendedor tapabocas bien puesto ]]/Tabla2[[#This Row],[Total vendedor]],0)</f>
        <v>1</v>
      </c>
      <c r="R494" s="15">
        <f>IFERROR(Tabla2[[#This Row],[Vendedor sin tapabocas ]]/Tabla2[[#This Row],[Total vendedor]],0)</f>
        <v>0</v>
      </c>
      <c r="S494" s="31">
        <f>WEEKNUM(Tabla2[[#This Row],[Fecha de recolección2]])</f>
        <v>31</v>
      </c>
    </row>
    <row r="495" spans="1:19" x14ac:dyDescent="0.25">
      <c r="A495" s="11">
        <f t="shared" si="14"/>
        <v>44406</v>
      </c>
      <c r="B495" s="6" t="s">
        <v>308</v>
      </c>
      <c r="C495" s="1" t="s">
        <v>158</v>
      </c>
      <c r="D495" s="1" t="s">
        <v>26</v>
      </c>
      <c r="E495" s="1" t="s">
        <v>27</v>
      </c>
      <c r="F495" s="2" t="s">
        <v>10</v>
      </c>
      <c r="G495" s="2">
        <v>45</v>
      </c>
      <c r="H495" s="2">
        <v>11</v>
      </c>
      <c r="I495" s="2">
        <v>1</v>
      </c>
      <c r="J495" s="2">
        <v>18</v>
      </c>
      <c r="K495" s="1">
        <v>7</v>
      </c>
      <c r="L495" s="1">
        <v>2</v>
      </c>
      <c r="M495">
        <f t="shared" si="15"/>
        <v>57</v>
      </c>
      <c r="N495">
        <f>Tabla2[[#This Row],[Vendedor tapabocas bien puesto ]]+Tabla2[[#This Row],[Vendedor tapabocas mal puesto ]]+Tabla2[[#This Row],[Vendedor sin tapabocas ]]</f>
        <v>27</v>
      </c>
      <c r="O495" s="15">
        <f>IFERROR(Tabla2[[#This Row],[Tapabocas bien puesto ]]/Tabla2[[#This Row],[Total]],0)</f>
        <v>0.78947368421052633</v>
      </c>
      <c r="P495" s="15">
        <f>IFERROR(Tabla2[[#This Row],[Sin tapabocas]]/Tabla2[[#This Row],[Total]],0)</f>
        <v>1.7543859649122806E-2</v>
      </c>
      <c r="Q495" s="15">
        <f>IFERROR(Tabla2[[#This Row],[Vendedor tapabocas bien puesto ]]/Tabla2[[#This Row],[Total vendedor]],0)</f>
        <v>0.66666666666666663</v>
      </c>
      <c r="R495" s="15">
        <f>IFERROR(Tabla2[[#This Row],[Vendedor sin tapabocas ]]/Tabla2[[#This Row],[Total vendedor]],0)</f>
        <v>7.407407407407407E-2</v>
      </c>
      <c r="S495" s="31">
        <f>WEEKNUM(Tabla2[[#This Row],[Fecha de recolección2]])</f>
        <v>31</v>
      </c>
    </row>
    <row r="496" spans="1:19" x14ac:dyDescent="0.25">
      <c r="A496" s="11">
        <f t="shared" si="14"/>
        <v>44406</v>
      </c>
      <c r="B496" s="6" t="s">
        <v>308</v>
      </c>
      <c r="C496" s="1" t="s">
        <v>307</v>
      </c>
      <c r="D496" s="1" t="s">
        <v>22</v>
      </c>
      <c r="E496" s="1" t="s">
        <v>24</v>
      </c>
      <c r="F496" s="2" t="s">
        <v>10</v>
      </c>
      <c r="G496" s="2">
        <v>287</v>
      </c>
      <c r="H496" s="2">
        <v>42</v>
      </c>
      <c r="I496" s="2">
        <v>7</v>
      </c>
      <c r="J496" s="2">
        <v>26</v>
      </c>
      <c r="K496" s="1">
        <v>15</v>
      </c>
      <c r="L496" s="1">
        <v>1</v>
      </c>
      <c r="M496">
        <f t="shared" si="15"/>
        <v>336</v>
      </c>
      <c r="N496">
        <f>Tabla2[[#This Row],[Vendedor tapabocas bien puesto ]]+Tabla2[[#This Row],[Vendedor tapabocas mal puesto ]]+Tabla2[[#This Row],[Vendedor sin tapabocas ]]</f>
        <v>42</v>
      </c>
      <c r="O496" s="15">
        <f>IFERROR(Tabla2[[#This Row],[Tapabocas bien puesto ]]/Tabla2[[#This Row],[Total]],0)</f>
        <v>0.85416666666666663</v>
      </c>
      <c r="P496" s="15">
        <f>IFERROR(Tabla2[[#This Row],[Sin tapabocas]]/Tabla2[[#This Row],[Total]],0)</f>
        <v>2.0833333333333332E-2</v>
      </c>
      <c r="Q496" s="15">
        <f>IFERROR(Tabla2[[#This Row],[Vendedor tapabocas bien puesto ]]/Tabla2[[#This Row],[Total vendedor]],0)</f>
        <v>0.61904761904761907</v>
      </c>
      <c r="R496" s="15">
        <f>IFERROR(Tabla2[[#This Row],[Vendedor sin tapabocas ]]/Tabla2[[#This Row],[Total vendedor]],0)</f>
        <v>2.3809523809523808E-2</v>
      </c>
      <c r="S496" s="31">
        <f>WEEKNUM(Tabla2[[#This Row],[Fecha de recolección2]])</f>
        <v>31</v>
      </c>
    </row>
    <row r="497" spans="1:19" x14ac:dyDescent="0.25">
      <c r="A497" s="11">
        <f t="shared" si="14"/>
        <v>44406</v>
      </c>
      <c r="B497" s="6" t="s">
        <v>308</v>
      </c>
      <c r="C497" s="1" t="s">
        <v>305</v>
      </c>
      <c r="D497" s="1" t="s">
        <v>22</v>
      </c>
      <c r="E497" s="1" t="s">
        <v>311</v>
      </c>
      <c r="F497" s="2" t="s">
        <v>11</v>
      </c>
      <c r="G497" s="2">
        <v>267</v>
      </c>
      <c r="H497" s="2">
        <v>31</v>
      </c>
      <c r="I497" s="2">
        <v>1</v>
      </c>
      <c r="J497" s="2">
        <v>8</v>
      </c>
      <c r="K497" s="1">
        <v>5</v>
      </c>
      <c r="L497" s="1">
        <v>0</v>
      </c>
      <c r="M497">
        <f t="shared" si="15"/>
        <v>299</v>
      </c>
      <c r="N497">
        <f>Tabla2[[#This Row],[Vendedor tapabocas bien puesto ]]+Tabla2[[#This Row],[Vendedor tapabocas mal puesto ]]+Tabla2[[#This Row],[Vendedor sin tapabocas ]]</f>
        <v>13</v>
      </c>
      <c r="O497" s="15">
        <f>IFERROR(Tabla2[[#This Row],[Tapabocas bien puesto ]]/Tabla2[[#This Row],[Total]],0)</f>
        <v>0.8929765886287625</v>
      </c>
      <c r="P497" s="15">
        <f>IFERROR(Tabla2[[#This Row],[Sin tapabocas]]/Tabla2[[#This Row],[Total]],0)</f>
        <v>3.3444816053511705E-3</v>
      </c>
      <c r="Q497" s="15">
        <f>IFERROR(Tabla2[[#This Row],[Vendedor tapabocas bien puesto ]]/Tabla2[[#This Row],[Total vendedor]],0)</f>
        <v>0.61538461538461542</v>
      </c>
      <c r="R497" s="15">
        <f>IFERROR(Tabla2[[#This Row],[Vendedor sin tapabocas ]]/Tabla2[[#This Row],[Total vendedor]],0)</f>
        <v>0</v>
      </c>
      <c r="S497" s="31">
        <f>WEEKNUM(Tabla2[[#This Row],[Fecha de recolección2]])</f>
        <v>31</v>
      </c>
    </row>
    <row r="498" spans="1:19" x14ac:dyDescent="0.25">
      <c r="A498" s="11">
        <f t="shared" si="14"/>
        <v>44406</v>
      </c>
      <c r="B498" s="6" t="s">
        <v>308</v>
      </c>
      <c r="C498" s="1" t="s">
        <v>158</v>
      </c>
      <c r="D498" s="1" t="s">
        <v>26</v>
      </c>
      <c r="E498" s="1" t="s">
        <v>27</v>
      </c>
      <c r="F498" s="2" t="s">
        <v>10</v>
      </c>
      <c r="G498" s="2">
        <v>284</v>
      </c>
      <c r="H498" s="2">
        <v>46</v>
      </c>
      <c r="I498" s="2">
        <v>7</v>
      </c>
      <c r="J498" s="2">
        <v>27</v>
      </c>
      <c r="K498" s="1">
        <v>44</v>
      </c>
      <c r="L498" s="1">
        <v>3</v>
      </c>
      <c r="M498">
        <f t="shared" si="15"/>
        <v>337</v>
      </c>
      <c r="N498">
        <f>Tabla2[[#This Row],[Vendedor tapabocas bien puesto ]]+Tabla2[[#This Row],[Vendedor tapabocas mal puesto ]]+Tabla2[[#This Row],[Vendedor sin tapabocas ]]</f>
        <v>74</v>
      </c>
      <c r="O498" s="15">
        <f>IFERROR(Tabla2[[#This Row],[Tapabocas bien puesto ]]/Tabla2[[#This Row],[Total]],0)</f>
        <v>0.84272997032640951</v>
      </c>
      <c r="P498" s="15">
        <f>IFERROR(Tabla2[[#This Row],[Sin tapabocas]]/Tabla2[[#This Row],[Total]],0)</f>
        <v>2.0771513353115726E-2</v>
      </c>
      <c r="Q498" s="15">
        <f>IFERROR(Tabla2[[#This Row],[Vendedor tapabocas bien puesto ]]/Tabla2[[#This Row],[Total vendedor]],0)</f>
        <v>0.36486486486486486</v>
      </c>
      <c r="R498" s="15">
        <f>IFERROR(Tabla2[[#This Row],[Vendedor sin tapabocas ]]/Tabla2[[#This Row],[Total vendedor]],0)</f>
        <v>4.0540540540540543E-2</v>
      </c>
      <c r="S498" s="31">
        <f>WEEKNUM(Tabla2[[#This Row],[Fecha de recolección2]])</f>
        <v>31</v>
      </c>
    </row>
    <row r="499" spans="1:19" x14ac:dyDescent="0.25">
      <c r="A499" s="11">
        <f t="shared" si="14"/>
        <v>44407</v>
      </c>
      <c r="B499" s="6" t="s">
        <v>312</v>
      </c>
      <c r="C499" s="1" t="s">
        <v>19</v>
      </c>
      <c r="D499" s="1" t="s">
        <v>54</v>
      </c>
      <c r="E499" s="1" t="s">
        <v>248</v>
      </c>
      <c r="F499" s="2" t="s">
        <v>25</v>
      </c>
      <c r="G499" s="2">
        <v>132</v>
      </c>
      <c r="H499" s="2">
        <v>66</v>
      </c>
      <c r="I499" s="2">
        <v>14</v>
      </c>
      <c r="J499" s="2">
        <v>5</v>
      </c>
      <c r="K499" s="1">
        <v>1</v>
      </c>
      <c r="L499" s="1">
        <v>0</v>
      </c>
      <c r="M499">
        <f t="shared" si="15"/>
        <v>212</v>
      </c>
      <c r="N499">
        <f>Tabla2[[#This Row],[Vendedor tapabocas bien puesto ]]+Tabla2[[#This Row],[Vendedor tapabocas mal puesto ]]+Tabla2[[#This Row],[Vendedor sin tapabocas ]]</f>
        <v>6</v>
      </c>
      <c r="O499" s="15">
        <f>IFERROR(Tabla2[[#This Row],[Tapabocas bien puesto ]]/Tabla2[[#This Row],[Total]],0)</f>
        <v>0.62264150943396224</v>
      </c>
      <c r="P499" s="15">
        <f>IFERROR(Tabla2[[#This Row],[Sin tapabocas]]/Tabla2[[#This Row],[Total]],0)</f>
        <v>6.6037735849056603E-2</v>
      </c>
      <c r="Q499" s="15">
        <f>IFERROR(Tabla2[[#This Row],[Vendedor tapabocas bien puesto ]]/Tabla2[[#This Row],[Total vendedor]],0)</f>
        <v>0.83333333333333337</v>
      </c>
      <c r="R499" s="15">
        <f>IFERROR(Tabla2[[#This Row],[Vendedor sin tapabocas ]]/Tabla2[[#This Row],[Total vendedor]],0)</f>
        <v>0</v>
      </c>
      <c r="S499" s="31">
        <f>WEEKNUM(Tabla2[[#This Row],[Fecha de recolección2]])</f>
        <v>31</v>
      </c>
    </row>
    <row r="500" spans="1:19" x14ac:dyDescent="0.25">
      <c r="A500" s="11">
        <f t="shared" si="14"/>
        <v>44407</v>
      </c>
      <c r="B500" s="6" t="s">
        <v>312</v>
      </c>
      <c r="C500" s="1" t="s">
        <v>19</v>
      </c>
      <c r="D500" s="1" t="s">
        <v>54</v>
      </c>
      <c r="E500" s="1" t="s">
        <v>248</v>
      </c>
      <c r="F500" s="2" t="s">
        <v>9</v>
      </c>
      <c r="G500" s="2">
        <v>151</v>
      </c>
      <c r="H500" s="2">
        <v>92</v>
      </c>
      <c r="I500" s="2">
        <v>13</v>
      </c>
      <c r="J500" s="2">
        <v>3</v>
      </c>
      <c r="K500" s="1">
        <v>3</v>
      </c>
      <c r="L500" s="1">
        <v>1</v>
      </c>
      <c r="M500">
        <f t="shared" si="15"/>
        <v>256</v>
      </c>
      <c r="N500">
        <f>Tabla2[[#This Row],[Vendedor tapabocas bien puesto ]]+Tabla2[[#This Row],[Vendedor tapabocas mal puesto ]]+Tabla2[[#This Row],[Vendedor sin tapabocas ]]</f>
        <v>7</v>
      </c>
      <c r="O500" s="15">
        <f>IFERROR(Tabla2[[#This Row],[Tapabocas bien puesto ]]/Tabla2[[#This Row],[Total]],0)</f>
        <v>0.58984375</v>
      </c>
      <c r="P500" s="15">
        <f>IFERROR(Tabla2[[#This Row],[Sin tapabocas]]/Tabla2[[#This Row],[Total]],0)</f>
        <v>5.078125E-2</v>
      </c>
      <c r="Q500" s="15">
        <f>IFERROR(Tabla2[[#This Row],[Vendedor tapabocas bien puesto ]]/Tabla2[[#This Row],[Total vendedor]],0)</f>
        <v>0.42857142857142855</v>
      </c>
      <c r="R500" s="15">
        <f>IFERROR(Tabla2[[#This Row],[Vendedor sin tapabocas ]]/Tabla2[[#This Row],[Total vendedor]],0)</f>
        <v>0.14285714285714285</v>
      </c>
      <c r="S500" s="31">
        <f>WEEKNUM(Tabla2[[#This Row],[Fecha de recolección2]])</f>
        <v>31</v>
      </c>
    </row>
    <row r="501" spans="1:19" x14ac:dyDescent="0.25">
      <c r="A501" s="11">
        <f t="shared" si="14"/>
        <v>44407</v>
      </c>
      <c r="B501" s="6" t="s">
        <v>312</v>
      </c>
      <c r="C501" s="1" t="s">
        <v>19</v>
      </c>
      <c r="D501" s="1" t="s">
        <v>54</v>
      </c>
      <c r="E501" s="1" t="s">
        <v>248</v>
      </c>
      <c r="F501" s="2" t="s">
        <v>10</v>
      </c>
      <c r="G501" s="2">
        <v>127</v>
      </c>
      <c r="H501" s="2">
        <v>95</v>
      </c>
      <c r="I501" s="2">
        <v>9</v>
      </c>
      <c r="J501" s="2">
        <v>3</v>
      </c>
      <c r="K501" s="1">
        <v>1</v>
      </c>
      <c r="L501" s="1">
        <v>0</v>
      </c>
      <c r="M501">
        <f t="shared" si="15"/>
        <v>231</v>
      </c>
      <c r="N501">
        <f>Tabla2[[#This Row],[Vendedor tapabocas bien puesto ]]+Tabla2[[#This Row],[Vendedor tapabocas mal puesto ]]+Tabla2[[#This Row],[Vendedor sin tapabocas ]]</f>
        <v>4</v>
      </c>
      <c r="O501" s="15">
        <f>IFERROR(Tabla2[[#This Row],[Tapabocas bien puesto ]]/Tabla2[[#This Row],[Total]],0)</f>
        <v>0.54978354978354982</v>
      </c>
      <c r="P501" s="15">
        <f>IFERROR(Tabla2[[#This Row],[Sin tapabocas]]/Tabla2[[#This Row],[Total]],0)</f>
        <v>3.896103896103896E-2</v>
      </c>
      <c r="Q501" s="15">
        <f>IFERROR(Tabla2[[#This Row],[Vendedor tapabocas bien puesto ]]/Tabla2[[#This Row],[Total vendedor]],0)</f>
        <v>0.75</v>
      </c>
      <c r="R501" s="15">
        <f>IFERROR(Tabla2[[#This Row],[Vendedor sin tapabocas ]]/Tabla2[[#This Row],[Total vendedor]],0)</f>
        <v>0</v>
      </c>
      <c r="S501" s="31">
        <f>WEEKNUM(Tabla2[[#This Row],[Fecha de recolección2]])</f>
        <v>31</v>
      </c>
    </row>
    <row r="502" spans="1:19" x14ac:dyDescent="0.25">
      <c r="A502" s="11">
        <f t="shared" si="14"/>
        <v>44407</v>
      </c>
      <c r="B502" s="6" t="s">
        <v>312</v>
      </c>
      <c r="C502" s="1" t="s">
        <v>300</v>
      </c>
      <c r="D502" s="1" t="s">
        <v>30</v>
      </c>
      <c r="E502" s="1" t="s">
        <v>217</v>
      </c>
      <c r="F502" s="2" t="s">
        <v>10</v>
      </c>
      <c r="G502" s="2">
        <v>144</v>
      </c>
      <c r="H502" s="2">
        <v>57</v>
      </c>
      <c r="I502" s="2">
        <v>6</v>
      </c>
      <c r="J502" s="2">
        <v>36</v>
      </c>
      <c r="K502" s="1">
        <v>34</v>
      </c>
      <c r="L502" s="1">
        <v>7</v>
      </c>
      <c r="M502">
        <f t="shared" si="15"/>
        <v>207</v>
      </c>
      <c r="N502">
        <f>Tabla2[[#This Row],[Vendedor tapabocas bien puesto ]]+Tabla2[[#This Row],[Vendedor tapabocas mal puesto ]]+Tabla2[[#This Row],[Vendedor sin tapabocas ]]</f>
        <v>77</v>
      </c>
      <c r="O502" s="15">
        <f>IFERROR(Tabla2[[#This Row],[Tapabocas bien puesto ]]/Tabla2[[#This Row],[Total]],0)</f>
        <v>0.69565217391304346</v>
      </c>
      <c r="P502" s="15">
        <f>IFERROR(Tabla2[[#This Row],[Sin tapabocas]]/Tabla2[[#This Row],[Total]],0)</f>
        <v>2.8985507246376812E-2</v>
      </c>
      <c r="Q502" s="15">
        <f>IFERROR(Tabla2[[#This Row],[Vendedor tapabocas bien puesto ]]/Tabla2[[#This Row],[Total vendedor]],0)</f>
        <v>0.46753246753246752</v>
      </c>
      <c r="R502" s="15">
        <f>IFERROR(Tabla2[[#This Row],[Vendedor sin tapabocas ]]/Tabla2[[#This Row],[Total vendedor]],0)</f>
        <v>9.0909090909090912E-2</v>
      </c>
      <c r="S502" s="31">
        <f>WEEKNUM(Tabla2[[#This Row],[Fecha de recolección2]])</f>
        <v>31</v>
      </c>
    </row>
    <row r="503" spans="1:19" x14ac:dyDescent="0.25">
      <c r="A503" s="11">
        <f t="shared" si="14"/>
        <v>44407</v>
      </c>
      <c r="B503" s="6" t="s">
        <v>312</v>
      </c>
      <c r="C503" s="1" t="s">
        <v>300</v>
      </c>
      <c r="D503" s="1" t="s">
        <v>30</v>
      </c>
      <c r="E503" s="1" t="s">
        <v>217</v>
      </c>
      <c r="F503" s="2" t="s">
        <v>10</v>
      </c>
      <c r="G503" s="2">
        <v>286</v>
      </c>
      <c r="H503" s="2">
        <v>59</v>
      </c>
      <c r="I503" s="2">
        <v>8</v>
      </c>
      <c r="J503" s="2">
        <v>87</v>
      </c>
      <c r="K503" s="1">
        <v>75</v>
      </c>
      <c r="L503" s="1">
        <v>4</v>
      </c>
      <c r="M503">
        <f t="shared" si="15"/>
        <v>353</v>
      </c>
      <c r="N503">
        <f>Tabla2[[#This Row],[Vendedor tapabocas bien puesto ]]+Tabla2[[#This Row],[Vendedor tapabocas mal puesto ]]+Tabla2[[#This Row],[Vendedor sin tapabocas ]]</f>
        <v>166</v>
      </c>
      <c r="O503" s="15">
        <f>IFERROR(Tabla2[[#This Row],[Tapabocas bien puesto ]]/Tabla2[[#This Row],[Total]],0)</f>
        <v>0.8101983002832861</v>
      </c>
      <c r="P503" s="15">
        <f>IFERROR(Tabla2[[#This Row],[Sin tapabocas]]/Tabla2[[#This Row],[Total]],0)</f>
        <v>2.2662889518413599E-2</v>
      </c>
      <c r="Q503" s="15">
        <f>IFERROR(Tabla2[[#This Row],[Vendedor tapabocas bien puesto ]]/Tabla2[[#This Row],[Total vendedor]],0)</f>
        <v>0.52409638554216864</v>
      </c>
      <c r="R503" s="15">
        <f>IFERROR(Tabla2[[#This Row],[Vendedor sin tapabocas ]]/Tabla2[[#This Row],[Total vendedor]],0)</f>
        <v>2.4096385542168676E-2</v>
      </c>
      <c r="S503" s="31">
        <f>WEEKNUM(Tabla2[[#This Row],[Fecha de recolección2]])</f>
        <v>31</v>
      </c>
    </row>
    <row r="504" spans="1:19" x14ac:dyDescent="0.25">
      <c r="A504" s="11">
        <f t="shared" si="14"/>
        <v>44407</v>
      </c>
      <c r="B504" s="6" t="s">
        <v>312</v>
      </c>
      <c r="C504" s="1" t="s">
        <v>300</v>
      </c>
      <c r="D504" s="1" t="s">
        <v>30</v>
      </c>
      <c r="E504" s="1" t="s">
        <v>313</v>
      </c>
      <c r="F504" s="2" t="s">
        <v>9</v>
      </c>
      <c r="G504" s="2">
        <v>106</v>
      </c>
      <c r="H504" s="2">
        <v>43</v>
      </c>
      <c r="I504" s="2">
        <v>0</v>
      </c>
      <c r="J504" s="2">
        <v>68</v>
      </c>
      <c r="K504" s="1">
        <v>34</v>
      </c>
      <c r="L504" s="1">
        <v>0</v>
      </c>
      <c r="M504">
        <f t="shared" si="15"/>
        <v>149</v>
      </c>
      <c r="N504">
        <f>Tabla2[[#This Row],[Vendedor tapabocas bien puesto ]]+Tabla2[[#This Row],[Vendedor tapabocas mal puesto ]]+Tabla2[[#This Row],[Vendedor sin tapabocas ]]</f>
        <v>102</v>
      </c>
      <c r="O504" s="15">
        <f>IFERROR(Tabla2[[#This Row],[Tapabocas bien puesto ]]/Tabla2[[#This Row],[Total]],0)</f>
        <v>0.71140939597315433</v>
      </c>
      <c r="P504" s="15">
        <f>IFERROR(Tabla2[[#This Row],[Sin tapabocas]]/Tabla2[[#This Row],[Total]],0)</f>
        <v>0</v>
      </c>
      <c r="Q504" s="15">
        <f>IFERROR(Tabla2[[#This Row],[Vendedor tapabocas bien puesto ]]/Tabla2[[#This Row],[Total vendedor]],0)</f>
        <v>0.66666666666666663</v>
      </c>
      <c r="R504" s="15">
        <f>IFERROR(Tabla2[[#This Row],[Vendedor sin tapabocas ]]/Tabla2[[#This Row],[Total vendedor]],0)</f>
        <v>0</v>
      </c>
      <c r="S504" s="31">
        <f>WEEKNUM(Tabla2[[#This Row],[Fecha de recolección2]])</f>
        <v>31</v>
      </c>
    </row>
    <row r="505" spans="1:19" x14ac:dyDescent="0.25">
      <c r="A505" s="11">
        <f t="shared" si="14"/>
        <v>44407</v>
      </c>
      <c r="B505" s="6" t="s">
        <v>312</v>
      </c>
      <c r="C505" s="1" t="s">
        <v>128</v>
      </c>
      <c r="D505" s="1" t="s">
        <v>14</v>
      </c>
      <c r="E505" s="1" t="s">
        <v>314</v>
      </c>
      <c r="F505" s="2" t="s">
        <v>10</v>
      </c>
      <c r="G505" s="2">
        <v>97</v>
      </c>
      <c r="H505" s="2">
        <v>69</v>
      </c>
      <c r="I505" s="2">
        <v>7</v>
      </c>
      <c r="J505" s="2">
        <v>7</v>
      </c>
      <c r="K505" s="1">
        <v>69</v>
      </c>
      <c r="L505" s="1">
        <v>7</v>
      </c>
      <c r="M505">
        <f t="shared" si="15"/>
        <v>173</v>
      </c>
      <c r="N505">
        <f>Tabla2[[#This Row],[Vendedor tapabocas bien puesto ]]+Tabla2[[#This Row],[Vendedor tapabocas mal puesto ]]+Tabla2[[#This Row],[Vendedor sin tapabocas ]]</f>
        <v>83</v>
      </c>
      <c r="O505" s="15">
        <f>IFERROR(Tabla2[[#This Row],[Tapabocas bien puesto ]]/Tabla2[[#This Row],[Total]],0)</f>
        <v>0.56069364161849711</v>
      </c>
      <c r="P505" s="15">
        <f>IFERROR(Tabla2[[#This Row],[Sin tapabocas]]/Tabla2[[#This Row],[Total]],0)</f>
        <v>4.046242774566474E-2</v>
      </c>
      <c r="Q505" s="15">
        <f>IFERROR(Tabla2[[#This Row],[Vendedor tapabocas bien puesto ]]/Tabla2[[#This Row],[Total vendedor]],0)</f>
        <v>8.4337349397590355E-2</v>
      </c>
      <c r="R505" s="15">
        <f>IFERROR(Tabla2[[#This Row],[Vendedor sin tapabocas ]]/Tabla2[[#This Row],[Total vendedor]],0)</f>
        <v>8.4337349397590355E-2</v>
      </c>
      <c r="S505" s="31">
        <f>WEEKNUM(Tabla2[[#This Row],[Fecha de recolección2]])</f>
        <v>31</v>
      </c>
    </row>
    <row r="506" spans="1:19" x14ac:dyDescent="0.25">
      <c r="A506" s="11">
        <f t="shared" si="14"/>
        <v>44407</v>
      </c>
      <c r="B506" s="6" t="s">
        <v>312</v>
      </c>
      <c r="C506" s="1" t="s">
        <v>128</v>
      </c>
      <c r="D506" s="1" t="s">
        <v>14</v>
      </c>
      <c r="E506" s="1" t="s">
        <v>15</v>
      </c>
      <c r="F506" s="2" t="s">
        <v>9</v>
      </c>
      <c r="G506" s="2">
        <v>120</v>
      </c>
      <c r="H506" s="2">
        <v>94</v>
      </c>
      <c r="I506" s="2">
        <v>12</v>
      </c>
      <c r="J506" s="2">
        <v>31</v>
      </c>
      <c r="K506" s="1">
        <v>50</v>
      </c>
      <c r="L506" s="1">
        <v>9</v>
      </c>
      <c r="M506">
        <f t="shared" si="15"/>
        <v>226</v>
      </c>
      <c r="N506">
        <f>Tabla2[[#This Row],[Vendedor tapabocas bien puesto ]]+Tabla2[[#This Row],[Vendedor tapabocas mal puesto ]]+Tabla2[[#This Row],[Vendedor sin tapabocas ]]</f>
        <v>90</v>
      </c>
      <c r="O506" s="15">
        <f>IFERROR(Tabla2[[#This Row],[Tapabocas bien puesto ]]/Tabla2[[#This Row],[Total]],0)</f>
        <v>0.53097345132743368</v>
      </c>
      <c r="P506" s="15">
        <f>IFERROR(Tabla2[[#This Row],[Sin tapabocas]]/Tabla2[[#This Row],[Total]],0)</f>
        <v>5.3097345132743362E-2</v>
      </c>
      <c r="Q506" s="15">
        <f>IFERROR(Tabla2[[#This Row],[Vendedor tapabocas bien puesto ]]/Tabla2[[#This Row],[Total vendedor]],0)</f>
        <v>0.34444444444444444</v>
      </c>
      <c r="R506" s="15">
        <f>IFERROR(Tabla2[[#This Row],[Vendedor sin tapabocas ]]/Tabla2[[#This Row],[Total vendedor]],0)</f>
        <v>0.1</v>
      </c>
      <c r="S506" s="31">
        <f>WEEKNUM(Tabla2[[#This Row],[Fecha de recolección2]])</f>
        <v>31</v>
      </c>
    </row>
    <row r="507" spans="1:19" x14ac:dyDescent="0.25">
      <c r="A507" s="11">
        <f t="shared" si="14"/>
        <v>44407</v>
      </c>
      <c r="B507" s="6" t="s">
        <v>312</v>
      </c>
      <c r="C507" s="1" t="s">
        <v>128</v>
      </c>
      <c r="D507" s="1" t="s">
        <v>14</v>
      </c>
      <c r="E507" s="1" t="s">
        <v>171</v>
      </c>
      <c r="F507" s="2" t="s">
        <v>11</v>
      </c>
      <c r="G507" s="2">
        <v>82</v>
      </c>
      <c r="H507" s="2">
        <v>29</v>
      </c>
      <c r="I507" s="2">
        <v>4</v>
      </c>
      <c r="J507" s="2">
        <v>18</v>
      </c>
      <c r="K507" s="1">
        <v>19</v>
      </c>
      <c r="L507" s="1">
        <v>2</v>
      </c>
      <c r="M507">
        <f t="shared" si="15"/>
        <v>115</v>
      </c>
      <c r="N507">
        <f>Tabla2[[#This Row],[Vendedor tapabocas bien puesto ]]+Tabla2[[#This Row],[Vendedor tapabocas mal puesto ]]+Tabla2[[#This Row],[Vendedor sin tapabocas ]]</f>
        <v>39</v>
      </c>
      <c r="O507" s="15">
        <f>IFERROR(Tabla2[[#This Row],[Tapabocas bien puesto ]]/Tabla2[[#This Row],[Total]],0)</f>
        <v>0.71304347826086956</v>
      </c>
      <c r="P507" s="15">
        <f>IFERROR(Tabla2[[#This Row],[Sin tapabocas]]/Tabla2[[#This Row],[Total]],0)</f>
        <v>3.4782608695652174E-2</v>
      </c>
      <c r="Q507" s="15">
        <f>IFERROR(Tabla2[[#This Row],[Vendedor tapabocas bien puesto ]]/Tabla2[[#This Row],[Total vendedor]],0)</f>
        <v>0.46153846153846156</v>
      </c>
      <c r="R507" s="15">
        <f>IFERROR(Tabla2[[#This Row],[Vendedor sin tapabocas ]]/Tabla2[[#This Row],[Total vendedor]],0)</f>
        <v>5.128205128205128E-2</v>
      </c>
      <c r="S507" s="31">
        <f>WEEKNUM(Tabla2[[#This Row],[Fecha de recolección2]])</f>
        <v>31</v>
      </c>
    </row>
    <row r="508" spans="1:19" x14ac:dyDescent="0.25">
      <c r="A508" s="11">
        <f t="shared" si="14"/>
        <v>44408</v>
      </c>
      <c r="B508" s="6" t="s">
        <v>335</v>
      </c>
      <c r="C508" s="1" t="s">
        <v>128</v>
      </c>
      <c r="D508" s="1" t="s">
        <v>14</v>
      </c>
      <c r="E508" s="1" t="s">
        <v>314</v>
      </c>
      <c r="F508" s="1" t="s">
        <v>10</v>
      </c>
      <c r="G508" s="1">
        <v>97</v>
      </c>
      <c r="H508" s="2">
        <v>69</v>
      </c>
      <c r="I508" s="2">
        <v>7</v>
      </c>
      <c r="J508" s="2">
        <v>7</v>
      </c>
      <c r="K508" s="2">
        <v>69</v>
      </c>
      <c r="L508" s="2">
        <v>7</v>
      </c>
      <c r="M508">
        <f t="shared" si="15"/>
        <v>173</v>
      </c>
      <c r="N508">
        <f>Tabla2[[#This Row],[Vendedor tapabocas bien puesto ]]+Tabla2[[#This Row],[Vendedor tapabocas mal puesto ]]+Tabla2[[#This Row],[Vendedor sin tapabocas ]]</f>
        <v>83</v>
      </c>
      <c r="O508" s="15">
        <f>IFERROR(Tabla2[[#This Row],[Tapabocas bien puesto ]]/Tabla2[[#This Row],[Total]],0)</f>
        <v>0.56069364161849711</v>
      </c>
      <c r="P508" s="15">
        <f>IFERROR(Tabla2[[#This Row],[Sin tapabocas]]/Tabla2[[#This Row],[Total]],0)</f>
        <v>4.046242774566474E-2</v>
      </c>
      <c r="Q508" s="15">
        <f>IFERROR(Tabla2[[#This Row],[Vendedor tapabocas bien puesto ]]/Tabla2[[#This Row],[Total vendedor]],0)</f>
        <v>8.4337349397590355E-2</v>
      </c>
      <c r="R508" s="15">
        <f>IFERROR(Tabla2[[#This Row],[Vendedor sin tapabocas ]]/Tabla2[[#This Row],[Total vendedor]],0)</f>
        <v>8.4337349397590355E-2</v>
      </c>
      <c r="S508" s="31">
        <f>WEEKNUM(Tabla2[[#This Row],[Fecha de recolección2]])</f>
        <v>31</v>
      </c>
    </row>
    <row r="509" spans="1:19" x14ac:dyDescent="0.25">
      <c r="A509" s="11">
        <f t="shared" si="14"/>
        <v>44408</v>
      </c>
      <c r="B509" s="6" t="s">
        <v>335</v>
      </c>
      <c r="C509" s="1" t="s">
        <v>128</v>
      </c>
      <c r="D509" s="1" t="s">
        <v>14</v>
      </c>
      <c r="E509" s="1" t="s">
        <v>15</v>
      </c>
      <c r="F509" s="1" t="s">
        <v>9</v>
      </c>
      <c r="G509" s="1">
        <v>120</v>
      </c>
      <c r="H509" s="2">
        <v>94</v>
      </c>
      <c r="I509" s="2">
        <v>12</v>
      </c>
      <c r="J509" s="2">
        <v>31</v>
      </c>
      <c r="K509" s="2">
        <v>50</v>
      </c>
      <c r="L509" s="2">
        <v>9</v>
      </c>
      <c r="M509">
        <f t="shared" si="15"/>
        <v>226</v>
      </c>
      <c r="N509">
        <f>Tabla2[[#This Row],[Vendedor tapabocas bien puesto ]]+Tabla2[[#This Row],[Vendedor tapabocas mal puesto ]]+Tabla2[[#This Row],[Vendedor sin tapabocas ]]</f>
        <v>90</v>
      </c>
      <c r="O509" s="15">
        <f>IFERROR(Tabla2[[#This Row],[Tapabocas bien puesto ]]/Tabla2[[#This Row],[Total]],0)</f>
        <v>0.53097345132743368</v>
      </c>
      <c r="P509" s="15">
        <f>IFERROR(Tabla2[[#This Row],[Sin tapabocas]]/Tabla2[[#This Row],[Total]],0)</f>
        <v>5.3097345132743362E-2</v>
      </c>
      <c r="Q509" s="15">
        <f>IFERROR(Tabla2[[#This Row],[Vendedor tapabocas bien puesto ]]/Tabla2[[#This Row],[Total vendedor]],0)</f>
        <v>0.34444444444444444</v>
      </c>
      <c r="R509" s="15">
        <f>IFERROR(Tabla2[[#This Row],[Vendedor sin tapabocas ]]/Tabla2[[#This Row],[Total vendedor]],0)</f>
        <v>0.1</v>
      </c>
      <c r="S509" s="31">
        <f>WEEKNUM(Tabla2[[#This Row],[Fecha de recolección2]])</f>
        <v>31</v>
      </c>
    </row>
    <row r="510" spans="1:19" x14ac:dyDescent="0.25">
      <c r="A510" s="11">
        <f t="shared" si="14"/>
        <v>44408</v>
      </c>
      <c r="B510" s="6" t="s">
        <v>335</v>
      </c>
      <c r="C510" s="1" t="s">
        <v>128</v>
      </c>
      <c r="D510" s="1" t="s">
        <v>14</v>
      </c>
      <c r="E510" s="1" t="s">
        <v>171</v>
      </c>
      <c r="F510" s="1" t="s">
        <v>11</v>
      </c>
      <c r="G510" s="1">
        <v>82</v>
      </c>
      <c r="H510" s="2">
        <v>29</v>
      </c>
      <c r="I510" s="2">
        <v>4</v>
      </c>
      <c r="J510" s="2">
        <v>18</v>
      </c>
      <c r="K510" s="2">
        <v>19</v>
      </c>
      <c r="L510" s="2">
        <v>2</v>
      </c>
      <c r="M510">
        <f t="shared" si="15"/>
        <v>115</v>
      </c>
      <c r="N510">
        <f>Tabla2[[#This Row],[Vendedor tapabocas bien puesto ]]+Tabla2[[#This Row],[Vendedor tapabocas mal puesto ]]+Tabla2[[#This Row],[Vendedor sin tapabocas ]]</f>
        <v>39</v>
      </c>
      <c r="O510" s="15">
        <f>IFERROR(Tabla2[[#This Row],[Tapabocas bien puesto ]]/Tabla2[[#This Row],[Total]],0)</f>
        <v>0.71304347826086956</v>
      </c>
      <c r="P510" s="15">
        <f>IFERROR(Tabla2[[#This Row],[Sin tapabocas]]/Tabla2[[#This Row],[Total]],0)</f>
        <v>3.4782608695652174E-2</v>
      </c>
      <c r="Q510" s="15">
        <f>IFERROR(Tabla2[[#This Row],[Vendedor tapabocas bien puesto ]]/Tabla2[[#This Row],[Total vendedor]],0)</f>
        <v>0.46153846153846156</v>
      </c>
      <c r="R510" s="15">
        <f>IFERROR(Tabla2[[#This Row],[Vendedor sin tapabocas ]]/Tabla2[[#This Row],[Total vendedor]],0)</f>
        <v>5.128205128205128E-2</v>
      </c>
      <c r="S510" s="31">
        <f>WEEKNUM(Tabla2[[#This Row],[Fecha de recolección2]])</f>
        <v>31</v>
      </c>
    </row>
    <row r="511" spans="1:19" x14ac:dyDescent="0.25">
      <c r="A511" s="11">
        <f t="shared" si="14"/>
        <v>44411</v>
      </c>
      <c r="B511" s="6" t="s">
        <v>315</v>
      </c>
      <c r="C511" s="1" t="s">
        <v>190</v>
      </c>
      <c r="D511" s="1" t="s">
        <v>7</v>
      </c>
      <c r="E511" s="1" t="s">
        <v>292</v>
      </c>
      <c r="F511" s="1" t="s">
        <v>10</v>
      </c>
      <c r="G511" s="1">
        <v>163</v>
      </c>
      <c r="H511" s="2">
        <v>65</v>
      </c>
      <c r="I511" s="2">
        <v>20</v>
      </c>
      <c r="J511" s="2">
        <v>19</v>
      </c>
      <c r="K511" s="2">
        <v>20</v>
      </c>
      <c r="L511" s="2">
        <v>3</v>
      </c>
      <c r="M511">
        <f t="shared" si="15"/>
        <v>248</v>
      </c>
      <c r="N511">
        <f>Tabla2[[#This Row],[Vendedor tapabocas bien puesto ]]+Tabla2[[#This Row],[Vendedor tapabocas mal puesto ]]+Tabla2[[#This Row],[Vendedor sin tapabocas ]]</f>
        <v>42</v>
      </c>
      <c r="O511" s="15">
        <f>IFERROR(Tabla2[[#This Row],[Tapabocas bien puesto ]]/Tabla2[[#This Row],[Total]],0)</f>
        <v>0.657258064516129</v>
      </c>
      <c r="P511" s="15">
        <f>IFERROR(Tabla2[[#This Row],[Sin tapabocas]]/Tabla2[[#This Row],[Total]],0)</f>
        <v>8.0645161290322578E-2</v>
      </c>
      <c r="Q511" s="15">
        <f>IFERROR(Tabla2[[#This Row],[Vendedor tapabocas bien puesto ]]/Tabla2[[#This Row],[Total vendedor]],0)</f>
        <v>0.45238095238095238</v>
      </c>
      <c r="R511" s="15">
        <f>IFERROR(Tabla2[[#This Row],[Vendedor sin tapabocas ]]/Tabla2[[#This Row],[Total vendedor]],0)</f>
        <v>7.1428571428571425E-2</v>
      </c>
      <c r="S511" s="31">
        <f>WEEKNUM(Tabla2[[#This Row],[Fecha de recolección2]])</f>
        <v>32</v>
      </c>
    </row>
    <row r="512" spans="1:19" x14ac:dyDescent="0.25">
      <c r="A512" s="11">
        <f t="shared" si="14"/>
        <v>44411</v>
      </c>
      <c r="B512" s="6" t="s">
        <v>315</v>
      </c>
      <c r="C512" s="1" t="s">
        <v>316</v>
      </c>
      <c r="D512" s="1" t="s">
        <v>7</v>
      </c>
      <c r="E512" s="1" t="s">
        <v>175</v>
      </c>
      <c r="F512" s="1" t="s">
        <v>10</v>
      </c>
      <c r="G512" s="1">
        <v>328</v>
      </c>
      <c r="H512" s="2">
        <v>115</v>
      </c>
      <c r="I512" s="2">
        <v>38</v>
      </c>
      <c r="J512" s="2">
        <v>36</v>
      </c>
      <c r="K512" s="2">
        <v>47</v>
      </c>
      <c r="L512" s="2">
        <v>7</v>
      </c>
      <c r="M512">
        <f t="shared" si="15"/>
        <v>481</v>
      </c>
      <c r="N512">
        <f>Tabla2[[#This Row],[Vendedor tapabocas bien puesto ]]+Tabla2[[#This Row],[Vendedor tapabocas mal puesto ]]+Tabla2[[#This Row],[Vendedor sin tapabocas ]]</f>
        <v>90</v>
      </c>
      <c r="O512" s="15">
        <f>IFERROR(Tabla2[[#This Row],[Tapabocas bien puesto ]]/Tabla2[[#This Row],[Total]],0)</f>
        <v>0.68191268191268195</v>
      </c>
      <c r="P512" s="15">
        <f>IFERROR(Tabla2[[#This Row],[Sin tapabocas]]/Tabla2[[#This Row],[Total]],0)</f>
        <v>7.9002079002079006E-2</v>
      </c>
      <c r="Q512" s="15">
        <f>IFERROR(Tabla2[[#This Row],[Vendedor tapabocas bien puesto ]]/Tabla2[[#This Row],[Total vendedor]],0)</f>
        <v>0.4</v>
      </c>
      <c r="R512" s="15">
        <f>IFERROR(Tabla2[[#This Row],[Vendedor sin tapabocas ]]/Tabla2[[#This Row],[Total vendedor]],0)</f>
        <v>7.7777777777777779E-2</v>
      </c>
      <c r="S512" s="31">
        <f>WEEKNUM(Tabla2[[#This Row],[Fecha de recolección2]])</f>
        <v>32</v>
      </c>
    </row>
    <row r="513" spans="1:19" x14ac:dyDescent="0.25">
      <c r="A513" s="11">
        <f t="shared" si="14"/>
        <v>44411</v>
      </c>
      <c r="B513" s="6" t="s">
        <v>315</v>
      </c>
      <c r="C513" s="1" t="s">
        <v>131</v>
      </c>
      <c r="D513" s="1" t="s">
        <v>7</v>
      </c>
      <c r="E513" s="1" t="s">
        <v>292</v>
      </c>
      <c r="F513" s="1" t="s">
        <v>9</v>
      </c>
      <c r="G513" s="1">
        <v>157</v>
      </c>
      <c r="H513" s="2">
        <v>38</v>
      </c>
      <c r="I513" s="2">
        <v>13</v>
      </c>
      <c r="J513" s="2">
        <v>13</v>
      </c>
      <c r="K513" s="2">
        <v>21</v>
      </c>
      <c r="L513" s="2">
        <v>10</v>
      </c>
      <c r="M513">
        <f t="shared" si="15"/>
        <v>208</v>
      </c>
      <c r="N513">
        <f>Tabla2[[#This Row],[Vendedor tapabocas bien puesto ]]+Tabla2[[#This Row],[Vendedor tapabocas mal puesto ]]+Tabla2[[#This Row],[Vendedor sin tapabocas ]]</f>
        <v>44</v>
      </c>
      <c r="O513" s="15">
        <f>IFERROR(Tabla2[[#This Row],[Tapabocas bien puesto ]]/Tabla2[[#This Row],[Total]],0)</f>
        <v>0.75480769230769229</v>
      </c>
      <c r="P513" s="15">
        <f>IFERROR(Tabla2[[#This Row],[Sin tapabocas]]/Tabla2[[#This Row],[Total]],0)</f>
        <v>6.25E-2</v>
      </c>
      <c r="Q513" s="15">
        <f>IFERROR(Tabla2[[#This Row],[Vendedor tapabocas bien puesto ]]/Tabla2[[#This Row],[Total vendedor]],0)</f>
        <v>0.29545454545454547</v>
      </c>
      <c r="R513" s="15">
        <f>IFERROR(Tabla2[[#This Row],[Vendedor sin tapabocas ]]/Tabla2[[#This Row],[Total vendedor]],0)</f>
        <v>0.22727272727272727</v>
      </c>
      <c r="S513" s="31">
        <f>WEEKNUM(Tabla2[[#This Row],[Fecha de recolección2]])</f>
        <v>32</v>
      </c>
    </row>
    <row r="514" spans="1:19" x14ac:dyDescent="0.25">
      <c r="A514" s="11">
        <f t="shared" si="14"/>
        <v>44411</v>
      </c>
      <c r="B514" s="6" t="s">
        <v>315</v>
      </c>
      <c r="C514" s="1" t="s">
        <v>317</v>
      </c>
      <c r="D514" s="1" t="s">
        <v>20</v>
      </c>
      <c r="E514" s="1" t="s">
        <v>21</v>
      </c>
      <c r="F514" s="1" t="s">
        <v>10</v>
      </c>
      <c r="G514" s="1">
        <v>114</v>
      </c>
      <c r="H514" s="2">
        <v>21</v>
      </c>
      <c r="I514" s="2">
        <v>2</v>
      </c>
      <c r="J514" s="2">
        <v>8</v>
      </c>
      <c r="K514" s="2">
        <v>11</v>
      </c>
      <c r="L514" s="2">
        <v>1</v>
      </c>
      <c r="M514">
        <f t="shared" si="15"/>
        <v>137</v>
      </c>
      <c r="N514">
        <f>Tabla2[[#This Row],[Vendedor tapabocas bien puesto ]]+Tabla2[[#This Row],[Vendedor tapabocas mal puesto ]]+Tabla2[[#This Row],[Vendedor sin tapabocas ]]</f>
        <v>20</v>
      </c>
      <c r="O514" s="15">
        <f>IFERROR(Tabla2[[#This Row],[Tapabocas bien puesto ]]/Tabla2[[#This Row],[Total]],0)</f>
        <v>0.83211678832116787</v>
      </c>
      <c r="P514" s="15">
        <f>IFERROR(Tabla2[[#This Row],[Sin tapabocas]]/Tabla2[[#This Row],[Total]],0)</f>
        <v>1.4598540145985401E-2</v>
      </c>
      <c r="Q514" s="15">
        <f>IFERROR(Tabla2[[#This Row],[Vendedor tapabocas bien puesto ]]/Tabla2[[#This Row],[Total vendedor]],0)</f>
        <v>0.4</v>
      </c>
      <c r="R514" s="15">
        <f>IFERROR(Tabla2[[#This Row],[Vendedor sin tapabocas ]]/Tabla2[[#This Row],[Total vendedor]],0)</f>
        <v>0.05</v>
      </c>
      <c r="S514" s="31">
        <f>WEEKNUM(Tabla2[[#This Row],[Fecha de recolección2]])</f>
        <v>32</v>
      </c>
    </row>
    <row r="515" spans="1:19" x14ac:dyDescent="0.25">
      <c r="A515" s="11">
        <f t="shared" ref="A515:A567" si="16">DATE(MID(B515,1,4),MID(B515,6,2),MID(B515,9,11))</f>
        <v>44411</v>
      </c>
      <c r="B515" s="6" t="s">
        <v>315</v>
      </c>
      <c r="C515" s="1" t="s">
        <v>158</v>
      </c>
      <c r="D515" s="1" t="s">
        <v>20</v>
      </c>
      <c r="E515" s="1" t="s">
        <v>21</v>
      </c>
      <c r="F515" s="1" t="s">
        <v>11</v>
      </c>
      <c r="G515" s="1">
        <v>283</v>
      </c>
      <c r="H515" s="2">
        <v>46</v>
      </c>
      <c r="I515" s="2">
        <v>4</v>
      </c>
      <c r="J515" s="2">
        <v>24</v>
      </c>
      <c r="K515" s="2">
        <v>13</v>
      </c>
      <c r="L515" s="2">
        <v>0</v>
      </c>
      <c r="M515">
        <f t="shared" ref="M515:M567" si="17">G515+H515+I515</f>
        <v>333</v>
      </c>
      <c r="N515">
        <f>Tabla2[[#This Row],[Vendedor tapabocas bien puesto ]]+Tabla2[[#This Row],[Vendedor tapabocas mal puesto ]]+Tabla2[[#This Row],[Vendedor sin tapabocas ]]</f>
        <v>37</v>
      </c>
      <c r="O515" s="15">
        <f>IFERROR(Tabla2[[#This Row],[Tapabocas bien puesto ]]/Tabla2[[#This Row],[Total]],0)</f>
        <v>0.8498498498498499</v>
      </c>
      <c r="P515" s="15">
        <f>IFERROR(Tabla2[[#This Row],[Sin tapabocas]]/Tabla2[[#This Row],[Total]],0)</f>
        <v>1.2012012012012012E-2</v>
      </c>
      <c r="Q515" s="15">
        <f>IFERROR(Tabla2[[#This Row],[Vendedor tapabocas bien puesto ]]/Tabla2[[#This Row],[Total vendedor]],0)</f>
        <v>0.64864864864864868</v>
      </c>
      <c r="R515" s="15">
        <f>IFERROR(Tabla2[[#This Row],[Vendedor sin tapabocas ]]/Tabla2[[#This Row],[Total vendedor]],0)</f>
        <v>0</v>
      </c>
      <c r="S515" s="31">
        <f>WEEKNUM(Tabla2[[#This Row],[Fecha de recolección2]])</f>
        <v>32</v>
      </c>
    </row>
    <row r="516" spans="1:19" x14ac:dyDescent="0.25">
      <c r="A516" s="11">
        <f t="shared" si="16"/>
        <v>44411</v>
      </c>
      <c r="B516" s="6" t="s">
        <v>315</v>
      </c>
      <c r="C516" s="1" t="s">
        <v>158</v>
      </c>
      <c r="D516" s="1" t="s">
        <v>20</v>
      </c>
      <c r="E516" s="1"/>
      <c r="F516" s="1" t="s">
        <v>10</v>
      </c>
      <c r="G516" s="1">
        <v>150</v>
      </c>
      <c r="H516" s="2">
        <v>49</v>
      </c>
      <c r="I516" s="2">
        <v>7</v>
      </c>
      <c r="J516" s="2">
        <v>11</v>
      </c>
      <c r="K516" s="2">
        <v>4</v>
      </c>
      <c r="L516" s="2">
        <v>2</v>
      </c>
      <c r="M516">
        <f t="shared" si="17"/>
        <v>206</v>
      </c>
      <c r="N516">
        <f>Tabla2[[#This Row],[Vendedor tapabocas bien puesto ]]+Tabla2[[#This Row],[Vendedor tapabocas mal puesto ]]+Tabla2[[#This Row],[Vendedor sin tapabocas ]]</f>
        <v>17</v>
      </c>
      <c r="O516" s="15">
        <f>IFERROR(Tabla2[[#This Row],[Tapabocas bien puesto ]]/Tabla2[[#This Row],[Total]],0)</f>
        <v>0.72815533980582525</v>
      </c>
      <c r="P516" s="15">
        <f>IFERROR(Tabla2[[#This Row],[Sin tapabocas]]/Tabla2[[#This Row],[Total]],0)</f>
        <v>3.3980582524271843E-2</v>
      </c>
      <c r="Q516" s="15">
        <f>IFERROR(Tabla2[[#This Row],[Vendedor tapabocas bien puesto ]]/Tabla2[[#This Row],[Total vendedor]],0)</f>
        <v>0.6470588235294118</v>
      </c>
      <c r="R516" s="15">
        <f>IFERROR(Tabla2[[#This Row],[Vendedor sin tapabocas ]]/Tabla2[[#This Row],[Total vendedor]],0)</f>
        <v>0.11764705882352941</v>
      </c>
      <c r="S516" s="31">
        <f>WEEKNUM(Tabla2[[#This Row],[Fecha de recolección2]])</f>
        <v>32</v>
      </c>
    </row>
    <row r="517" spans="1:19" x14ac:dyDescent="0.25">
      <c r="A517" s="11">
        <f t="shared" si="16"/>
        <v>44411</v>
      </c>
      <c r="B517" s="6" t="s">
        <v>315</v>
      </c>
      <c r="C517" s="1" t="s">
        <v>128</v>
      </c>
      <c r="D517" s="1" t="s">
        <v>106</v>
      </c>
      <c r="E517" s="1" t="s">
        <v>108</v>
      </c>
      <c r="F517" s="1" t="s">
        <v>9</v>
      </c>
      <c r="G517" s="1">
        <v>95</v>
      </c>
      <c r="H517" s="2">
        <v>75</v>
      </c>
      <c r="I517" s="2">
        <v>12</v>
      </c>
      <c r="J517" s="2">
        <v>10</v>
      </c>
      <c r="K517" s="2">
        <v>4</v>
      </c>
      <c r="L517" s="2">
        <v>0</v>
      </c>
      <c r="M517">
        <f t="shared" si="17"/>
        <v>182</v>
      </c>
      <c r="N517">
        <f>Tabla2[[#This Row],[Vendedor tapabocas bien puesto ]]+Tabla2[[#This Row],[Vendedor tapabocas mal puesto ]]+Tabla2[[#This Row],[Vendedor sin tapabocas ]]</f>
        <v>14</v>
      </c>
      <c r="O517" s="15">
        <f>IFERROR(Tabla2[[#This Row],[Tapabocas bien puesto ]]/Tabla2[[#This Row],[Total]],0)</f>
        <v>0.52197802197802201</v>
      </c>
      <c r="P517" s="15">
        <f>IFERROR(Tabla2[[#This Row],[Sin tapabocas]]/Tabla2[[#This Row],[Total]],0)</f>
        <v>6.5934065934065936E-2</v>
      </c>
      <c r="Q517" s="15">
        <f>IFERROR(Tabla2[[#This Row],[Vendedor tapabocas bien puesto ]]/Tabla2[[#This Row],[Total vendedor]],0)</f>
        <v>0.7142857142857143</v>
      </c>
      <c r="R517" s="15">
        <f>IFERROR(Tabla2[[#This Row],[Vendedor sin tapabocas ]]/Tabla2[[#This Row],[Total vendedor]],0)</f>
        <v>0</v>
      </c>
      <c r="S517" s="31">
        <f>WEEKNUM(Tabla2[[#This Row],[Fecha de recolección2]])</f>
        <v>32</v>
      </c>
    </row>
    <row r="518" spans="1:19" x14ac:dyDescent="0.25">
      <c r="A518" s="11">
        <f t="shared" si="16"/>
        <v>44411</v>
      </c>
      <c r="B518" s="6" t="s">
        <v>315</v>
      </c>
      <c r="C518" s="1" t="s">
        <v>128</v>
      </c>
      <c r="D518" s="1" t="s">
        <v>106</v>
      </c>
      <c r="E518" s="1" t="s">
        <v>107</v>
      </c>
      <c r="F518" s="1" t="s">
        <v>10</v>
      </c>
      <c r="G518" s="1">
        <v>94</v>
      </c>
      <c r="H518" s="2">
        <v>53</v>
      </c>
      <c r="I518" s="2">
        <v>3</v>
      </c>
      <c r="J518" s="2">
        <v>12</v>
      </c>
      <c r="K518" s="2">
        <v>5</v>
      </c>
      <c r="L518" s="2">
        <v>0</v>
      </c>
      <c r="M518">
        <f t="shared" si="17"/>
        <v>150</v>
      </c>
      <c r="N518">
        <f>Tabla2[[#This Row],[Vendedor tapabocas bien puesto ]]+Tabla2[[#This Row],[Vendedor tapabocas mal puesto ]]+Tabla2[[#This Row],[Vendedor sin tapabocas ]]</f>
        <v>17</v>
      </c>
      <c r="O518" s="15">
        <f>IFERROR(Tabla2[[#This Row],[Tapabocas bien puesto ]]/Tabla2[[#This Row],[Total]],0)</f>
        <v>0.62666666666666671</v>
      </c>
      <c r="P518" s="15">
        <f>IFERROR(Tabla2[[#This Row],[Sin tapabocas]]/Tabla2[[#This Row],[Total]],0)</f>
        <v>0.02</v>
      </c>
      <c r="Q518" s="15">
        <f>IFERROR(Tabla2[[#This Row],[Vendedor tapabocas bien puesto ]]/Tabla2[[#This Row],[Total vendedor]],0)</f>
        <v>0.70588235294117652</v>
      </c>
      <c r="R518" s="15">
        <f>IFERROR(Tabla2[[#This Row],[Vendedor sin tapabocas ]]/Tabla2[[#This Row],[Total vendedor]],0)</f>
        <v>0</v>
      </c>
      <c r="S518" s="31">
        <f>WEEKNUM(Tabla2[[#This Row],[Fecha de recolección2]])</f>
        <v>32</v>
      </c>
    </row>
    <row r="519" spans="1:19" x14ac:dyDescent="0.25">
      <c r="A519" s="11">
        <f t="shared" si="16"/>
        <v>44411</v>
      </c>
      <c r="B519" s="6" t="s">
        <v>315</v>
      </c>
      <c r="C519" s="1" t="s">
        <v>128</v>
      </c>
      <c r="D519" s="1" t="s">
        <v>106</v>
      </c>
      <c r="E519" s="1" t="s">
        <v>108</v>
      </c>
      <c r="F519" s="1" t="s">
        <v>11</v>
      </c>
      <c r="G519" s="1">
        <v>150</v>
      </c>
      <c r="H519" s="2">
        <v>85</v>
      </c>
      <c r="I519" s="2">
        <v>6</v>
      </c>
      <c r="J519" s="2">
        <v>16</v>
      </c>
      <c r="K519" s="2">
        <v>13</v>
      </c>
      <c r="L519" s="2">
        <v>1</v>
      </c>
      <c r="M519">
        <f t="shared" si="17"/>
        <v>241</v>
      </c>
      <c r="N519">
        <f>Tabla2[[#This Row],[Vendedor tapabocas bien puesto ]]+Tabla2[[#This Row],[Vendedor tapabocas mal puesto ]]+Tabla2[[#This Row],[Vendedor sin tapabocas ]]</f>
        <v>30</v>
      </c>
      <c r="O519" s="15">
        <f>IFERROR(Tabla2[[#This Row],[Tapabocas bien puesto ]]/Tabla2[[#This Row],[Total]],0)</f>
        <v>0.62240663900414939</v>
      </c>
      <c r="P519" s="15">
        <f>IFERROR(Tabla2[[#This Row],[Sin tapabocas]]/Tabla2[[#This Row],[Total]],0)</f>
        <v>2.4896265560165973E-2</v>
      </c>
      <c r="Q519" s="15">
        <f>IFERROR(Tabla2[[#This Row],[Vendedor tapabocas bien puesto ]]/Tabla2[[#This Row],[Total vendedor]],0)</f>
        <v>0.53333333333333333</v>
      </c>
      <c r="R519" s="15">
        <f>IFERROR(Tabla2[[#This Row],[Vendedor sin tapabocas ]]/Tabla2[[#This Row],[Total vendedor]],0)</f>
        <v>3.3333333333333333E-2</v>
      </c>
      <c r="S519" s="31">
        <f>WEEKNUM(Tabla2[[#This Row],[Fecha de recolección2]])</f>
        <v>32</v>
      </c>
    </row>
    <row r="520" spans="1:19" x14ac:dyDescent="0.25">
      <c r="A520" s="11">
        <f t="shared" si="16"/>
        <v>44412</v>
      </c>
      <c r="B520" s="6" t="s">
        <v>318</v>
      </c>
      <c r="C520" s="1" t="s">
        <v>19</v>
      </c>
      <c r="D520" s="1" t="s">
        <v>26</v>
      </c>
      <c r="E520" s="1" t="s">
        <v>28</v>
      </c>
      <c r="F520" s="1" t="s">
        <v>9</v>
      </c>
      <c r="G520" s="1">
        <v>45</v>
      </c>
      <c r="H520" s="2">
        <v>30</v>
      </c>
      <c r="I520" s="2">
        <v>4</v>
      </c>
      <c r="J520" s="2">
        <v>3</v>
      </c>
      <c r="K520" s="2">
        <v>1</v>
      </c>
      <c r="L520" s="2">
        <v>0</v>
      </c>
      <c r="M520">
        <f t="shared" si="17"/>
        <v>79</v>
      </c>
      <c r="N520">
        <f>Tabla2[[#This Row],[Vendedor tapabocas bien puesto ]]+Tabla2[[#This Row],[Vendedor tapabocas mal puesto ]]+Tabla2[[#This Row],[Vendedor sin tapabocas ]]</f>
        <v>4</v>
      </c>
      <c r="O520" s="15">
        <f>IFERROR(Tabla2[[#This Row],[Tapabocas bien puesto ]]/Tabla2[[#This Row],[Total]],0)</f>
        <v>0.569620253164557</v>
      </c>
      <c r="P520" s="15">
        <f>IFERROR(Tabla2[[#This Row],[Sin tapabocas]]/Tabla2[[#This Row],[Total]],0)</f>
        <v>5.0632911392405063E-2</v>
      </c>
      <c r="Q520" s="15">
        <f>IFERROR(Tabla2[[#This Row],[Vendedor tapabocas bien puesto ]]/Tabla2[[#This Row],[Total vendedor]],0)</f>
        <v>0.75</v>
      </c>
      <c r="R520" s="15">
        <f>IFERROR(Tabla2[[#This Row],[Vendedor sin tapabocas ]]/Tabla2[[#This Row],[Total vendedor]],0)</f>
        <v>0</v>
      </c>
      <c r="S520" s="31">
        <f>WEEKNUM(Tabla2[[#This Row],[Fecha de recolección2]])</f>
        <v>32</v>
      </c>
    </row>
    <row r="521" spans="1:19" x14ac:dyDescent="0.25">
      <c r="A521" s="11">
        <f t="shared" si="16"/>
        <v>44412</v>
      </c>
      <c r="B521" s="6" t="s">
        <v>318</v>
      </c>
      <c r="C521" s="1" t="s">
        <v>19</v>
      </c>
      <c r="D521" s="1" t="s">
        <v>26</v>
      </c>
      <c r="E521" s="1" t="s">
        <v>27</v>
      </c>
      <c r="F521" s="1" t="s">
        <v>10</v>
      </c>
      <c r="G521" s="1">
        <v>173</v>
      </c>
      <c r="H521" s="2">
        <v>72</v>
      </c>
      <c r="I521" s="2">
        <v>6</v>
      </c>
      <c r="J521" s="2">
        <v>20</v>
      </c>
      <c r="K521" s="2">
        <v>32</v>
      </c>
      <c r="L521" s="2">
        <v>3</v>
      </c>
      <c r="M521">
        <f t="shared" si="17"/>
        <v>251</v>
      </c>
      <c r="N521">
        <f>Tabla2[[#This Row],[Vendedor tapabocas bien puesto ]]+Tabla2[[#This Row],[Vendedor tapabocas mal puesto ]]+Tabla2[[#This Row],[Vendedor sin tapabocas ]]</f>
        <v>55</v>
      </c>
      <c r="O521" s="15">
        <f>IFERROR(Tabla2[[#This Row],[Tapabocas bien puesto ]]/Tabla2[[#This Row],[Total]],0)</f>
        <v>0.68924302788844627</v>
      </c>
      <c r="P521" s="15">
        <f>IFERROR(Tabla2[[#This Row],[Sin tapabocas]]/Tabla2[[#This Row],[Total]],0)</f>
        <v>2.3904382470119521E-2</v>
      </c>
      <c r="Q521" s="15">
        <f>IFERROR(Tabla2[[#This Row],[Vendedor tapabocas bien puesto ]]/Tabla2[[#This Row],[Total vendedor]],0)</f>
        <v>0.36363636363636365</v>
      </c>
      <c r="R521" s="15">
        <f>IFERROR(Tabla2[[#This Row],[Vendedor sin tapabocas ]]/Tabla2[[#This Row],[Total vendedor]],0)</f>
        <v>5.4545454545454543E-2</v>
      </c>
      <c r="S521" s="31">
        <f>WEEKNUM(Tabla2[[#This Row],[Fecha de recolección2]])</f>
        <v>32</v>
      </c>
    </row>
    <row r="522" spans="1:19" x14ac:dyDescent="0.25">
      <c r="A522" s="11">
        <f t="shared" si="16"/>
        <v>44412</v>
      </c>
      <c r="B522" s="6" t="s">
        <v>318</v>
      </c>
      <c r="C522" s="1" t="s">
        <v>19</v>
      </c>
      <c r="D522" s="1" t="s">
        <v>26</v>
      </c>
      <c r="E522" s="1" t="s">
        <v>27</v>
      </c>
      <c r="F522" s="1" t="s">
        <v>10</v>
      </c>
      <c r="G522" s="1">
        <v>268</v>
      </c>
      <c r="H522" s="2">
        <v>86</v>
      </c>
      <c r="I522" s="2">
        <v>6</v>
      </c>
      <c r="J522" s="2">
        <v>43</v>
      </c>
      <c r="K522" s="2">
        <v>62</v>
      </c>
      <c r="L522" s="2">
        <v>2</v>
      </c>
      <c r="M522">
        <f t="shared" si="17"/>
        <v>360</v>
      </c>
      <c r="N522">
        <f>Tabla2[[#This Row],[Vendedor tapabocas bien puesto ]]+Tabla2[[#This Row],[Vendedor tapabocas mal puesto ]]+Tabla2[[#This Row],[Vendedor sin tapabocas ]]</f>
        <v>107</v>
      </c>
      <c r="O522" s="15">
        <f>IFERROR(Tabla2[[#This Row],[Tapabocas bien puesto ]]/Tabla2[[#This Row],[Total]],0)</f>
        <v>0.74444444444444446</v>
      </c>
      <c r="P522" s="15">
        <f>IFERROR(Tabla2[[#This Row],[Sin tapabocas]]/Tabla2[[#This Row],[Total]],0)</f>
        <v>1.6666666666666666E-2</v>
      </c>
      <c r="Q522" s="15">
        <f>IFERROR(Tabla2[[#This Row],[Vendedor tapabocas bien puesto ]]/Tabla2[[#This Row],[Total vendedor]],0)</f>
        <v>0.40186915887850466</v>
      </c>
      <c r="R522" s="15">
        <f>IFERROR(Tabla2[[#This Row],[Vendedor sin tapabocas ]]/Tabla2[[#This Row],[Total vendedor]],0)</f>
        <v>1.8691588785046728E-2</v>
      </c>
      <c r="S522" s="31">
        <f>WEEKNUM(Tabla2[[#This Row],[Fecha de recolección2]])</f>
        <v>32</v>
      </c>
    </row>
    <row r="523" spans="1:19" x14ac:dyDescent="0.25">
      <c r="A523" s="11">
        <f t="shared" si="16"/>
        <v>44412</v>
      </c>
      <c r="B523" s="6" t="s">
        <v>318</v>
      </c>
      <c r="C523" s="1" t="s">
        <v>131</v>
      </c>
      <c r="D523" s="1" t="s">
        <v>63</v>
      </c>
      <c r="E523" s="1" t="s">
        <v>127</v>
      </c>
      <c r="F523" s="1" t="s">
        <v>9</v>
      </c>
      <c r="G523" s="1">
        <v>12</v>
      </c>
      <c r="H523" s="2">
        <v>15</v>
      </c>
      <c r="I523" s="2">
        <v>0</v>
      </c>
      <c r="J523" s="2">
        <v>2</v>
      </c>
      <c r="K523" s="2">
        <v>0</v>
      </c>
      <c r="L523" s="2">
        <v>3</v>
      </c>
      <c r="M523">
        <f t="shared" si="17"/>
        <v>27</v>
      </c>
      <c r="N523">
        <f>Tabla2[[#This Row],[Vendedor tapabocas bien puesto ]]+Tabla2[[#This Row],[Vendedor tapabocas mal puesto ]]+Tabla2[[#This Row],[Vendedor sin tapabocas ]]</f>
        <v>5</v>
      </c>
      <c r="O523" s="15">
        <f>IFERROR(Tabla2[[#This Row],[Tapabocas bien puesto ]]/Tabla2[[#This Row],[Total]],0)</f>
        <v>0.44444444444444442</v>
      </c>
      <c r="P523" s="15">
        <f>IFERROR(Tabla2[[#This Row],[Sin tapabocas]]/Tabla2[[#This Row],[Total]],0)</f>
        <v>0</v>
      </c>
      <c r="Q523" s="15">
        <f>IFERROR(Tabla2[[#This Row],[Vendedor tapabocas bien puesto ]]/Tabla2[[#This Row],[Total vendedor]],0)</f>
        <v>0.4</v>
      </c>
      <c r="R523" s="15">
        <f>IFERROR(Tabla2[[#This Row],[Vendedor sin tapabocas ]]/Tabla2[[#This Row],[Total vendedor]],0)</f>
        <v>0.6</v>
      </c>
      <c r="S523" s="31">
        <f>WEEKNUM(Tabla2[[#This Row],[Fecha de recolección2]])</f>
        <v>32</v>
      </c>
    </row>
    <row r="524" spans="1:19" x14ac:dyDescent="0.25">
      <c r="A524" s="11">
        <f t="shared" si="16"/>
        <v>44412</v>
      </c>
      <c r="B524" s="6" t="s">
        <v>318</v>
      </c>
      <c r="C524" s="1" t="s">
        <v>158</v>
      </c>
      <c r="D524" s="1" t="s">
        <v>40</v>
      </c>
      <c r="E524" s="1" t="s">
        <v>158</v>
      </c>
      <c r="F524" s="1" t="s">
        <v>9</v>
      </c>
      <c r="G524" s="1">
        <v>283</v>
      </c>
      <c r="H524" s="2">
        <v>46</v>
      </c>
      <c r="I524" s="2">
        <v>4</v>
      </c>
      <c r="J524" s="2">
        <v>36</v>
      </c>
      <c r="K524" s="2">
        <v>42</v>
      </c>
      <c r="L524" s="2">
        <v>6</v>
      </c>
      <c r="M524">
        <f t="shared" si="17"/>
        <v>333</v>
      </c>
      <c r="N524">
        <f>Tabla2[[#This Row],[Vendedor tapabocas bien puesto ]]+Tabla2[[#This Row],[Vendedor tapabocas mal puesto ]]+Tabla2[[#This Row],[Vendedor sin tapabocas ]]</f>
        <v>84</v>
      </c>
      <c r="O524" s="15">
        <f>IFERROR(Tabla2[[#This Row],[Tapabocas bien puesto ]]/Tabla2[[#This Row],[Total]],0)</f>
        <v>0.8498498498498499</v>
      </c>
      <c r="P524" s="15">
        <f>IFERROR(Tabla2[[#This Row],[Sin tapabocas]]/Tabla2[[#This Row],[Total]],0)</f>
        <v>1.2012012012012012E-2</v>
      </c>
      <c r="Q524" s="15">
        <f>IFERROR(Tabla2[[#This Row],[Vendedor tapabocas bien puesto ]]/Tabla2[[#This Row],[Total vendedor]],0)</f>
        <v>0.42857142857142855</v>
      </c>
      <c r="R524" s="15">
        <f>IFERROR(Tabla2[[#This Row],[Vendedor sin tapabocas ]]/Tabla2[[#This Row],[Total vendedor]],0)</f>
        <v>7.1428571428571425E-2</v>
      </c>
      <c r="S524" s="31">
        <f>WEEKNUM(Tabla2[[#This Row],[Fecha de recolección2]])</f>
        <v>32</v>
      </c>
    </row>
    <row r="525" spans="1:19" x14ac:dyDescent="0.25">
      <c r="A525" s="11">
        <f t="shared" si="16"/>
        <v>44412</v>
      </c>
      <c r="B525" s="6" t="s">
        <v>318</v>
      </c>
      <c r="C525" s="1" t="s">
        <v>158</v>
      </c>
      <c r="D525" s="1" t="s">
        <v>40</v>
      </c>
      <c r="E525" s="1" t="s">
        <v>41</v>
      </c>
      <c r="F525" s="1" t="s">
        <v>10</v>
      </c>
      <c r="G525" s="1">
        <v>162</v>
      </c>
      <c r="H525" s="2">
        <v>35</v>
      </c>
      <c r="I525" s="2">
        <v>2</v>
      </c>
      <c r="J525" s="2">
        <v>17</v>
      </c>
      <c r="K525" s="2">
        <v>27</v>
      </c>
      <c r="L525" s="2">
        <v>4</v>
      </c>
      <c r="M525">
        <f t="shared" si="17"/>
        <v>199</v>
      </c>
      <c r="N525">
        <f>Tabla2[[#This Row],[Vendedor tapabocas bien puesto ]]+Tabla2[[#This Row],[Vendedor tapabocas mal puesto ]]+Tabla2[[#This Row],[Vendedor sin tapabocas ]]</f>
        <v>48</v>
      </c>
      <c r="O525" s="15">
        <f>IFERROR(Tabla2[[#This Row],[Tapabocas bien puesto ]]/Tabla2[[#This Row],[Total]],0)</f>
        <v>0.81407035175879394</v>
      </c>
      <c r="P525" s="15">
        <f>IFERROR(Tabla2[[#This Row],[Sin tapabocas]]/Tabla2[[#This Row],[Total]],0)</f>
        <v>1.0050251256281407E-2</v>
      </c>
      <c r="Q525" s="15">
        <f>IFERROR(Tabla2[[#This Row],[Vendedor tapabocas bien puesto ]]/Tabla2[[#This Row],[Total vendedor]],0)</f>
        <v>0.35416666666666669</v>
      </c>
      <c r="R525" s="15">
        <f>IFERROR(Tabla2[[#This Row],[Vendedor sin tapabocas ]]/Tabla2[[#This Row],[Total vendedor]],0)</f>
        <v>8.3333333333333329E-2</v>
      </c>
      <c r="S525" s="31">
        <f>WEEKNUM(Tabla2[[#This Row],[Fecha de recolección2]])</f>
        <v>32</v>
      </c>
    </row>
    <row r="526" spans="1:19" x14ac:dyDescent="0.25">
      <c r="A526" s="11">
        <f t="shared" si="16"/>
        <v>44412</v>
      </c>
      <c r="B526" s="6" t="s">
        <v>318</v>
      </c>
      <c r="C526" s="1" t="s">
        <v>158</v>
      </c>
      <c r="D526" s="1" t="s">
        <v>40</v>
      </c>
      <c r="E526" s="1" t="s">
        <v>41</v>
      </c>
      <c r="F526" s="1" t="s">
        <v>11</v>
      </c>
      <c r="G526" s="1">
        <v>43</v>
      </c>
      <c r="H526" s="2">
        <v>3</v>
      </c>
      <c r="I526" s="2">
        <v>3</v>
      </c>
      <c r="J526" s="2">
        <v>1</v>
      </c>
      <c r="K526" s="2">
        <v>0</v>
      </c>
      <c r="L526" s="2">
        <v>0</v>
      </c>
      <c r="M526">
        <f t="shared" si="17"/>
        <v>49</v>
      </c>
      <c r="N526">
        <f>Tabla2[[#This Row],[Vendedor tapabocas bien puesto ]]+Tabla2[[#This Row],[Vendedor tapabocas mal puesto ]]+Tabla2[[#This Row],[Vendedor sin tapabocas ]]</f>
        <v>1</v>
      </c>
      <c r="O526" s="15">
        <f>IFERROR(Tabla2[[#This Row],[Tapabocas bien puesto ]]/Tabla2[[#This Row],[Total]],0)</f>
        <v>0.87755102040816324</v>
      </c>
      <c r="P526" s="15">
        <f>IFERROR(Tabla2[[#This Row],[Sin tapabocas]]/Tabla2[[#This Row],[Total]],0)</f>
        <v>6.1224489795918366E-2</v>
      </c>
      <c r="Q526" s="15">
        <f>IFERROR(Tabla2[[#This Row],[Vendedor tapabocas bien puesto ]]/Tabla2[[#This Row],[Total vendedor]],0)</f>
        <v>1</v>
      </c>
      <c r="R526" s="15">
        <f>IFERROR(Tabla2[[#This Row],[Vendedor sin tapabocas ]]/Tabla2[[#This Row],[Total vendedor]],0)</f>
        <v>0</v>
      </c>
      <c r="S526" s="31">
        <f>WEEKNUM(Tabla2[[#This Row],[Fecha de recolección2]])</f>
        <v>32</v>
      </c>
    </row>
    <row r="527" spans="1:19" x14ac:dyDescent="0.25">
      <c r="A527" s="11">
        <f t="shared" si="16"/>
        <v>44412</v>
      </c>
      <c r="B527" s="6" t="s">
        <v>318</v>
      </c>
      <c r="C527" s="1" t="s">
        <v>190</v>
      </c>
      <c r="D527" s="1" t="s">
        <v>63</v>
      </c>
      <c r="E527" s="1" t="s">
        <v>319</v>
      </c>
      <c r="F527" s="1" t="s">
        <v>11</v>
      </c>
      <c r="G527" s="1">
        <v>15</v>
      </c>
      <c r="H527" s="2">
        <v>27</v>
      </c>
      <c r="I527" s="2">
        <v>4</v>
      </c>
      <c r="J527" s="2">
        <v>17</v>
      </c>
      <c r="K527" s="2">
        <v>11</v>
      </c>
      <c r="L527" s="2">
        <v>0</v>
      </c>
      <c r="M527">
        <f t="shared" si="17"/>
        <v>46</v>
      </c>
      <c r="N527">
        <f>Tabla2[[#This Row],[Vendedor tapabocas bien puesto ]]+Tabla2[[#This Row],[Vendedor tapabocas mal puesto ]]+Tabla2[[#This Row],[Vendedor sin tapabocas ]]</f>
        <v>28</v>
      </c>
      <c r="O527" s="15">
        <f>IFERROR(Tabla2[[#This Row],[Tapabocas bien puesto ]]/Tabla2[[#This Row],[Total]],0)</f>
        <v>0.32608695652173914</v>
      </c>
      <c r="P527" s="15">
        <f>IFERROR(Tabla2[[#This Row],[Sin tapabocas]]/Tabla2[[#This Row],[Total]],0)</f>
        <v>8.6956521739130432E-2</v>
      </c>
      <c r="Q527" s="15">
        <f>IFERROR(Tabla2[[#This Row],[Vendedor tapabocas bien puesto ]]/Tabla2[[#This Row],[Total vendedor]],0)</f>
        <v>0.6071428571428571</v>
      </c>
      <c r="R527" s="15">
        <f>IFERROR(Tabla2[[#This Row],[Vendedor sin tapabocas ]]/Tabla2[[#This Row],[Total vendedor]],0)</f>
        <v>0</v>
      </c>
      <c r="S527" s="31">
        <f>WEEKNUM(Tabla2[[#This Row],[Fecha de recolección2]])</f>
        <v>32</v>
      </c>
    </row>
    <row r="528" spans="1:19" x14ac:dyDescent="0.25">
      <c r="A528" s="11">
        <f t="shared" si="16"/>
        <v>44412</v>
      </c>
      <c r="B528" s="6" t="s">
        <v>318</v>
      </c>
      <c r="C528" s="1" t="s">
        <v>190</v>
      </c>
      <c r="D528" s="1" t="s">
        <v>63</v>
      </c>
      <c r="E528" s="1" t="s">
        <v>320</v>
      </c>
      <c r="F528" s="1" t="s">
        <v>10</v>
      </c>
      <c r="G528" s="1">
        <v>96</v>
      </c>
      <c r="H528" s="2">
        <v>101</v>
      </c>
      <c r="I528" s="2">
        <v>8</v>
      </c>
      <c r="J528" s="2">
        <v>87</v>
      </c>
      <c r="K528" s="2">
        <v>65</v>
      </c>
      <c r="L528" s="2">
        <v>17</v>
      </c>
      <c r="M528">
        <f t="shared" si="17"/>
        <v>205</v>
      </c>
      <c r="N528">
        <f>Tabla2[[#This Row],[Vendedor tapabocas bien puesto ]]+Tabla2[[#This Row],[Vendedor tapabocas mal puesto ]]+Tabla2[[#This Row],[Vendedor sin tapabocas ]]</f>
        <v>169</v>
      </c>
      <c r="O528" s="15">
        <f>IFERROR(Tabla2[[#This Row],[Tapabocas bien puesto ]]/Tabla2[[#This Row],[Total]],0)</f>
        <v>0.4682926829268293</v>
      </c>
      <c r="P528" s="15">
        <f>IFERROR(Tabla2[[#This Row],[Sin tapabocas]]/Tabla2[[#This Row],[Total]],0)</f>
        <v>3.9024390243902439E-2</v>
      </c>
      <c r="Q528" s="15">
        <f>IFERROR(Tabla2[[#This Row],[Vendedor tapabocas bien puesto ]]/Tabla2[[#This Row],[Total vendedor]],0)</f>
        <v>0.51479289940828399</v>
      </c>
      <c r="R528" s="15">
        <f>IFERROR(Tabla2[[#This Row],[Vendedor sin tapabocas ]]/Tabla2[[#This Row],[Total vendedor]],0)</f>
        <v>0.10059171597633136</v>
      </c>
      <c r="S528" s="31">
        <f>WEEKNUM(Tabla2[[#This Row],[Fecha de recolección2]])</f>
        <v>32</v>
      </c>
    </row>
    <row r="529" spans="1:19" x14ac:dyDescent="0.25">
      <c r="A529" s="11">
        <f t="shared" si="16"/>
        <v>44412</v>
      </c>
      <c r="B529" s="6" t="s">
        <v>318</v>
      </c>
      <c r="C529" s="1" t="s">
        <v>128</v>
      </c>
      <c r="D529" s="1" t="s">
        <v>76</v>
      </c>
      <c r="E529" s="1" t="s">
        <v>76</v>
      </c>
      <c r="F529" s="1" t="s">
        <v>25</v>
      </c>
      <c r="G529" s="1">
        <v>166</v>
      </c>
      <c r="H529" s="2">
        <v>58</v>
      </c>
      <c r="I529" s="2">
        <v>8</v>
      </c>
      <c r="J529" s="2">
        <v>8</v>
      </c>
      <c r="K529" s="2">
        <v>19</v>
      </c>
      <c r="L529" s="2">
        <v>0</v>
      </c>
      <c r="M529">
        <f t="shared" si="17"/>
        <v>232</v>
      </c>
      <c r="N529">
        <f>Tabla2[[#This Row],[Vendedor tapabocas bien puesto ]]+Tabla2[[#This Row],[Vendedor tapabocas mal puesto ]]+Tabla2[[#This Row],[Vendedor sin tapabocas ]]</f>
        <v>27</v>
      </c>
      <c r="O529" s="15">
        <f>IFERROR(Tabla2[[#This Row],[Tapabocas bien puesto ]]/Tabla2[[#This Row],[Total]],0)</f>
        <v>0.71551724137931039</v>
      </c>
      <c r="P529" s="15">
        <f>IFERROR(Tabla2[[#This Row],[Sin tapabocas]]/Tabla2[[#This Row],[Total]],0)</f>
        <v>3.4482758620689655E-2</v>
      </c>
      <c r="Q529" s="15">
        <f>IFERROR(Tabla2[[#This Row],[Vendedor tapabocas bien puesto ]]/Tabla2[[#This Row],[Total vendedor]],0)</f>
        <v>0.29629629629629628</v>
      </c>
      <c r="R529" s="15">
        <f>IFERROR(Tabla2[[#This Row],[Vendedor sin tapabocas ]]/Tabla2[[#This Row],[Total vendedor]],0)</f>
        <v>0</v>
      </c>
      <c r="S529" s="31">
        <f>WEEKNUM(Tabla2[[#This Row],[Fecha de recolección2]])</f>
        <v>32</v>
      </c>
    </row>
    <row r="530" spans="1:19" x14ac:dyDescent="0.25">
      <c r="A530" s="11">
        <f t="shared" si="16"/>
        <v>44412</v>
      </c>
      <c r="B530" s="6" t="s">
        <v>318</v>
      </c>
      <c r="C530" s="1" t="s">
        <v>128</v>
      </c>
      <c r="D530" s="1" t="s">
        <v>76</v>
      </c>
      <c r="E530" s="1" t="s">
        <v>76</v>
      </c>
      <c r="F530" s="1" t="s">
        <v>10</v>
      </c>
      <c r="G530" s="1">
        <v>125</v>
      </c>
      <c r="H530" s="2">
        <v>80</v>
      </c>
      <c r="I530" s="2">
        <v>5</v>
      </c>
      <c r="J530" s="2">
        <v>4</v>
      </c>
      <c r="K530" s="2">
        <v>2</v>
      </c>
      <c r="L530" s="2">
        <v>0</v>
      </c>
      <c r="M530">
        <f t="shared" si="17"/>
        <v>210</v>
      </c>
      <c r="N530">
        <f>Tabla2[[#This Row],[Vendedor tapabocas bien puesto ]]+Tabla2[[#This Row],[Vendedor tapabocas mal puesto ]]+Tabla2[[#This Row],[Vendedor sin tapabocas ]]</f>
        <v>6</v>
      </c>
      <c r="O530" s="15">
        <f>IFERROR(Tabla2[[#This Row],[Tapabocas bien puesto ]]/Tabla2[[#This Row],[Total]],0)</f>
        <v>0.59523809523809523</v>
      </c>
      <c r="P530" s="15">
        <f>IFERROR(Tabla2[[#This Row],[Sin tapabocas]]/Tabla2[[#This Row],[Total]],0)</f>
        <v>2.3809523809523808E-2</v>
      </c>
      <c r="Q530" s="15">
        <f>IFERROR(Tabla2[[#This Row],[Vendedor tapabocas bien puesto ]]/Tabla2[[#This Row],[Total vendedor]],0)</f>
        <v>0.66666666666666663</v>
      </c>
      <c r="R530" s="15">
        <f>IFERROR(Tabla2[[#This Row],[Vendedor sin tapabocas ]]/Tabla2[[#This Row],[Total vendedor]],0)</f>
        <v>0</v>
      </c>
      <c r="S530" s="31">
        <f>WEEKNUM(Tabla2[[#This Row],[Fecha de recolección2]])</f>
        <v>32</v>
      </c>
    </row>
    <row r="531" spans="1:19" x14ac:dyDescent="0.25">
      <c r="A531" s="11">
        <f t="shared" si="16"/>
        <v>44412</v>
      </c>
      <c r="B531" s="6" t="s">
        <v>318</v>
      </c>
      <c r="C531" s="1" t="s">
        <v>128</v>
      </c>
      <c r="D531" s="1" t="s">
        <v>76</v>
      </c>
      <c r="E531" s="1" t="s">
        <v>76</v>
      </c>
      <c r="F531" s="1" t="s">
        <v>11</v>
      </c>
      <c r="G531" s="1">
        <v>110</v>
      </c>
      <c r="H531" s="2">
        <v>65</v>
      </c>
      <c r="I531" s="2">
        <v>7</v>
      </c>
      <c r="J531" s="2">
        <v>22</v>
      </c>
      <c r="K531" s="2">
        <v>15</v>
      </c>
      <c r="L531" s="2">
        <v>4</v>
      </c>
      <c r="M531">
        <f t="shared" si="17"/>
        <v>182</v>
      </c>
      <c r="N531">
        <f>Tabla2[[#This Row],[Vendedor tapabocas bien puesto ]]+Tabla2[[#This Row],[Vendedor tapabocas mal puesto ]]+Tabla2[[#This Row],[Vendedor sin tapabocas ]]</f>
        <v>41</v>
      </c>
      <c r="O531" s="15">
        <f>IFERROR(Tabla2[[#This Row],[Tapabocas bien puesto ]]/Tabla2[[#This Row],[Total]],0)</f>
        <v>0.60439560439560436</v>
      </c>
      <c r="P531" s="15">
        <f>IFERROR(Tabla2[[#This Row],[Sin tapabocas]]/Tabla2[[#This Row],[Total]],0)</f>
        <v>3.8461538461538464E-2</v>
      </c>
      <c r="Q531" s="15">
        <f>IFERROR(Tabla2[[#This Row],[Vendedor tapabocas bien puesto ]]/Tabla2[[#This Row],[Total vendedor]],0)</f>
        <v>0.53658536585365857</v>
      </c>
      <c r="R531" s="15">
        <f>IFERROR(Tabla2[[#This Row],[Vendedor sin tapabocas ]]/Tabla2[[#This Row],[Total vendedor]],0)</f>
        <v>9.7560975609756101E-2</v>
      </c>
      <c r="S531" s="31">
        <f>WEEKNUM(Tabla2[[#This Row],[Fecha de recolección2]])</f>
        <v>32</v>
      </c>
    </row>
    <row r="532" spans="1:19" x14ac:dyDescent="0.25">
      <c r="A532" s="11">
        <f t="shared" si="16"/>
        <v>44413</v>
      </c>
      <c r="B532" s="6" t="s">
        <v>321</v>
      </c>
      <c r="C532" s="1" t="s">
        <v>131</v>
      </c>
      <c r="D532" s="1" t="s">
        <v>7</v>
      </c>
      <c r="E532" s="1" t="s">
        <v>292</v>
      </c>
      <c r="F532" s="1" t="s">
        <v>9</v>
      </c>
      <c r="G532" s="1">
        <v>102</v>
      </c>
      <c r="H532" s="2">
        <v>25</v>
      </c>
      <c r="I532" s="2">
        <v>6</v>
      </c>
      <c r="J532" s="2">
        <v>7</v>
      </c>
      <c r="K532" s="2">
        <v>16</v>
      </c>
      <c r="L532" s="2">
        <v>0</v>
      </c>
      <c r="M532">
        <f t="shared" si="17"/>
        <v>133</v>
      </c>
      <c r="N532">
        <f>Tabla2[[#This Row],[Vendedor tapabocas bien puesto ]]+Tabla2[[#This Row],[Vendedor tapabocas mal puesto ]]+Tabla2[[#This Row],[Vendedor sin tapabocas ]]</f>
        <v>23</v>
      </c>
      <c r="O532" s="15">
        <f>IFERROR(Tabla2[[#This Row],[Tapabocas bien puesto ]]/Tabla2[[#This Row],[Total]],0)</f>
        <v>0.76691729323308266</v>
      </c>
      <c r="P532" s="15">
        <f>IFERROR(Tabla2[[#This Row],[Sin tapabocas]]/Tabla2[[#This Row],[Total]],0)</f>
        <v>4.5112781954887216E-2</v>
      </c>
      <c r="Q532" s="15">
        <f>IFERROR(Tabla2[[#This Row],[Vendedor tapabocas bien puesto ]]/Tabla2[[#This Row],[Total vendedor]],0)</f>
        <v>0.30434782608695654</v>
      </c>
      <c r="R532" s="15">
        <f>IFERROR(Tabla2[[#This Row],[Vendedor sin tapabocas ]]/Tabla2[[#This Row],[Total vendedor]],0)</f>
        <v>0</v>
      </c>
      <c r="S532" s="31">
        <f>WEEKNUM(Tabla2[[#This Row],[Fecha de recolección2]])</f>
        <v>32</v>
      </c>
    </row>
    <row r="533" spans="1:19" x14ac:dyDescent="0.25">
      <c r="A533" s="11">
        <f t="shared" si="16"/>
        <v>44413</v>
      </c>
      <c r="B533" s="6" t="s">
        <v>321</v>
      </c>
      <c r="C533" s="1" t="s">
        <v>131</v>
      </c>
      <c r="D533" s="1" t="s">
        <v>7</v>
      </c>
      <c r="E533" s="1" t="s">
        <v>292</v>
      </c>
      <c r="F533" s="1" t="s">
        <v>10</v>
      </c>
      <c r="G533" s="1">
        <v>71</v>
      </c>
      <c r="H533" s="2">
        <v>36</v>
      </c>
      <c r="I533" s="2">
        <v>6</v>
      </c>
      <c r="J533" s="2">
        <v>8</v>
      </c>
      <c r="K533" s="2">
        <v>23</v>
      </c>
      <c r="L533" s="2">
        <v>4</v>
      </c>
      <c r="M533">
        <f t="shared" si="17"/>
        <v>113</v>
      </c>
      <c r="N533">
        <f>Tabla2[[#This Row],[Vendedor tapabocas bien puesto ]]+Tabla2[[#This Row],[Vendedor tapabocas mal puesto ]]+Tabla2[[#This Row],[Vendedor sin tapabocas ]]</f>
        <v>35</v>
      </c>
      <c r="O533" s="15">
        <f>IFERROR(Tabla2[[#This Row],[Tapabocas bien puesto ]]/Tabla2[[#This Row],[Total]],0)</f>
        <v>0.62831858407079644</v>
      </c>
      <c r="P533" s="15">
        <f>IFERROR(Tabla2[[#This Row],[Sin tapabocas]]/Tabla2[[#This Row],[Total]],0)</f>
        <v>5.3097345132743362E-2</v>
      </c>
      <c r="Q533" s="15">
        <f>IFERROR(Tabla2[[#This Row],[Vendedor tapabocas bien puesto ]]/Tabla2[[#This Row],[Total vendedor]],0)</f>
        <v>0.22857142857142856</v>
      </c>
      <c r="R533" s="15">
        <f>IFERROR(Tabla2[[#This Row],[Vendedor sin tapabocas ]]/Tabla2[[#This Row],[Total vendedor]],0)</f>
        <v>0.11428571428571428</v>
      </c>
      <c r="S533" s="31">
        <f>WEEKNUM(Tabla2[[#This Row],[Fecha de recolección2]])</f>
        <v>32</v>
      </c>
    </row>
    <row r="534" spans="1:19" x14ac:dyDescent="0.25">
      <c r="A534" s="11">
        <f t="shared" si="16"/>
        <v>44413</v>
      </c>
      <c r="B534" s="6" t="s">
        <v>321</v>
      </c>
      <c r="C534" s="1" t="s">
        <v>190</v>
      </c>
      <c r="D534" s="1" t="s">
        <v>7</v>
      </c>
      <c r="E534" s="1" t="s">
        <v>175</v>
      </c>
      <c r="F534" s="1" t="s">
        <v>10</v>
      </c>
      <c r="G534" s="1">
        <v>179</v>
      </c>
      <c r="H534" s="2">
        <v>46</v>
      </c>
      <c r="I534" s="2">
        <v>13</v>
      </c>
      <c r="J534" s="2">
        <v>21</v>
      </c>
      <c r="K534" s="2">
        <v>61</v>
      </c>
      <c r="L534" s="2">
        <v>11</v>
      </c>
      <c r="M534">
        <f t="shared" si="17"/>
        <v>238</v>
      </c>
      <c r="N534">
        <f>Tabla2[[#This Row],[Vendedor tapabocas bien puesto ]]+Tabla2[[#This Row],[Vendedor tapabocas mal puesto ]]+Tabla2[[#This Row],[Vendedor sin tapabocas ]]</f>
        <v>93</v>
      </c>
      <c r="O534" s="15">
        <f>IFERROR(Tabla2[[#This Row],[Tapabocas bien puesto ]]/Tabla2[[#This Row],[Total]],0)</f>
        <v>0.75210084033613445</v>
      </c>
      <c r="P534" s="15">
        <f>IFERROR(Tabla2[[#This Row],[Sin tapabocas]]/Tabla2[[#This Row],[Total]],0)</f>
        <v>5.4621848739495799E-2</v>
      </c>
      <c r="Q534" s="15">
        <f>IFERROR(Tabla2[[#This Row],[Vendedor tapabocas bien puesto ]]/Tabla2[[#This Row],[Total vendedor]],0)</f>
        <v>0.22580645161290322</v>
      </c>
      <c r="R534" s="15">
        <f>IFERROR(Tabla2[[#This Row],[Vendedor sin tapabocas ]]/Tabla2[[#This Row],[Total vendedor]],0)</f>
        <v>0.11827956989247312</v>
      </c>
      <c r="S534" s="31">
        <f>WEEKNUM(Tabla2[[#This Row],[Fecha de recolección2]])</f>
        <v>32</v>
      </c>
    </row>
    <row r="535" spans="1:19" x14ac:dyDescent="0.25">
      <c r="A535" s="11">
        <f t="shared" si="16"/>
        <v>44413</v>
      </c>
      <c r="B535" s="6" t="s">
        <v>321</v>
      </c>
      <c r="C535" s="1" t="s">
        <v>19</v>
      </c>
      <c r="D535" s="1" t="s">
        <v>20</v>
      </c>
      <c r="E535" s="1" t="s">
        <v>71</v>
      </c>
      <c r="F535" s="1" t="s">
        <v>10</v>
      </c>
      <c r="G535" s="1">
        <v>63</v>
      </c>
      <c r="H535" s="2">
        <v>28</v>
      </c>
      <c r="I535" s="2">
        <v>3</v>
      </c>
      <c r="J535" s="2">
        <v>10</v>
      </c>
      <c r="K535" s="2">
        <v>7</v>
      </c>
      <c r="L535" s="2">
        <v>0</v>
      </c>
      <c r="M535">
        <f t="shared" si="17"/>
        <v>94</v>
      </c>
      <c r="N535">
        <f>Tabla2[[#This Row],[Vendedor tapabocas bien puesto ]]+Tabla2[[#This Row],[Vendedor tapabocas mal puesto ]]+Tabla2[[#This Row],[Vendedor sin tapabocas ]]</f>
        <v>17</v>
      </c>
      <c r="O535" s="15">
        <f>IFERROR(Tabla2[[#This Row],[Tapabocas bien puesto ]]/Tabla2[[#This Row],[Total]],0)</f>
        <v>0.67021276595744683</v>
      </c>
      <c r="P535" s="15">
        <f>IFERROR(Tabla2[[#This Row],[Sin tapabocas]]/Tabla2[[#This Row],[Total]],0)</f>
        <v>3.1914893617021274E-2</v>
      </c>
      <c r="Q535" s="15">
        <f>IFERROR(Tabla2[[#This Row],[Vendedor tapabocas bien puesto ]]/Tabla2[[#This Row],[Total vendedor]],0)</f>
        <v>0.58823529411764708</v>
      </c>
      <c r="R535" s="15">
        <f>IFERROR(Tabla2[[#This Row],[Vendedor sin tapabocas ]]/Tabla2[[#This Row],[Total vendedor]],0)</f>
        <v>0</v>
      </c>
      <c r="S535" s="31">
        <f>WEEKNUM(Tabla2[[#This Row],[Fecha de recolección2]])</f>
        <v>32</v>
      </c>
    </row>
    <row r="536" spans="1:19" x14ac:dyDescent="0.25">
      <c r="A536" s="11">
        <f t="shared" si="16"/>
        <v>44413</v>
      </c>
      <c r="B536" s="6" t="s">
        <v>321</v>
      </c>
      <c r="C536" s="1" t="s">
        <v>19</v>
      </c>
      <c r="D536" s="1" t="s">
        <v>20</v>
      </c>
      <c r="E536" s="1" t="s">
        <v>236</v>
      </c>
      <c r="F536" s="1" t="s">
        <v>11</v>
      </c>
      <c r="G536" s="1">
        <v>100</v>
      </c>
      <c r="H536" s="2">
        <v>33</v>
      </c>
      <c r="I536" s="2">
        <v>6</v>
      </c>
      <c r="J536" s="2">
        <v>24</v>
      </c>
      <c r="K536" s="2">
        <v>23</v>
      </c>
      <c r="L536" s="2">
        <v>0</v>
      </c>
      <c r="M536">
        <f t="shared" si="17"/>
        <v>139</v>
      </c>
      <c r="N536">
        <f>Tabla2[[#This Row],[Vendedor tapabocas bien puesto ]]+Tabla2[[#This Row],[Vendedor tapabocas mal puesto ]]+Tabla2[[#This Row],[Vendedor sin tapabocas ]]</f>
        <v>47</v>
      </c>
      <c r="O536" s="15">
        <f>IFERROR(Tabla2[[#This Row],[Tapabocas bien puesto ]]/Tabla2[[#This Row],[Total]],0)</f>
        <v>0.71942446043165464</v>
      </c>
      <c r="P536" s="15">
        <f>IFERROR(Tabla2[[#This Row],[Sin tapabocas]]/Tabla2[[#This Row],[Total]],0)</f>
        <v>4.3165467625899283E-2</v>
      </c>
      <c r="Q536" s="15">
        <f>IFERROR(Tabla2[[#This Row],[Vendedor tapabocas bien puesto ]]/Tabla2[[#This Row],[Total vendedor]],0)</f>
        <v>0.51063829787234039</v>
      </c>
      <c r="R536" s="15">
        <f>IFERROR(Tabla2[[#This Row],[Vendedor sin tapabocas ]]/Tabla2[[#This Row],[Total vendedor]],0)</f>
        <v>0</v>
      </c>
      <c r="S536" s="31">
        <f>WEEKNUM(Tabla2[[#This Row],[Fecha de recolección2]])</f>
        <v>32</v>
      </c>
    </row>
    <row r="537" spans="1:19" x14ac:dyDescent="0.25">
      <c r="A537" s="11">
        <f t="shared" si="16"/>
        <v>44413</v>
      </c>
      <c r="B537" s="6" t="s">
        <v>321</v>
      </c>
      <c r="C537" s="1" t="s">
        <v>19</v>
      </c>
      <c r="D537" s="1" t="s">
        <v>20</v>
      </c>
      <c r="E537" s="1" t="s">
        <v>236</v>
      </c>
      <c r="F537" s="1" t="s">
        <v>10</v>
      </c>
      <c r="G537" s="1">
        <v>81</v>
      </c>
      <c r="H537" s="2">
        <v>33</v>
      </c>
      <c r="I537" s="2">
        <v>1</v>
      </c>
      <c r="J537" s="2">
        <v>17</v>
      </c>
      <c r="K537" s="2">
        <v>9</v>
      </c>
      <c r="L537" s="2">
        <v>0</v>
      </c>
      <c r="M537">
        <f t="shared" si="17"/>
        <v>115</v>
      </c>
      <c r="N537">
        <f>Tabla2[[#This Row],[Vendedor tapabocas bien puesto ]]+Tabla2[[#This Row],[Vendedor tapabocas mal puesto ]]+Tabla2[[#This Row],[Vendedor sin tapabocas ]]</f>
        <v>26</v>
      </c>
      <c r="O537" s="15">
        <f>IFERROR(Tabla2[[#This Row],[Tapabocas bien puesto ]]/Tabla2[[#This Row],[Total]],0)</f>
        <v>0.70434782608695656</v>
      </c>
      <c r="P537" s="15">
        <f>IFERROR(Tabla2[[#This Row],[Sin tapabocas]]/Tabla2[[#This Row],[Total]],0)</f>
        <v>8.6956521739130436E-3</v>
      </c>
      <c r="Q537" s="15">
        <f>IFERROR(Tabla2[[#This Row],[Vendedor tapabocas bien puesto ]]/Tabla2[[#This Row],[Total vendedor]],0)</f>
        <v>0.65384615384615385</v>
      </c>
      <c r="R537" s="15">
        <f>IFERROR(Tabla2[[#This Row],[Vendedor sin tapabocas ]]/Tabla2[[#This Row],[Total vendedor]],0)</f>
        <v>0</v>
      </c>
      <c r="S537" s="31">
        <f>WEEKNUM(Tabla2[[#This Row],[Fecha de recolección2]])</f>
        <v>32</v>
      </c>
    </row>
    <row r="538" spans="1:19" x14ac:dyDescent="0.25">
      <c r="A538" s="11">
        <f t="shared" si="16"/>
        <v>44413</v>
      </c>
      <c r="B538" s="6" t="s">
        <v>321</v>
      </c>
      <c r="C538" s="1" t="s">
        <v>128</v>
      </c>
      <c r="D538" s="1" t="s">
        <v>44</v>
      </c>
      <c r="E538" s="1" t="s">
        <v>47</v>
      </c>
      <c r="F538" s="1" t="s">
        <v>10</v>
      </c>
      <c r="G538" s="1">
        <v>96</v>
      </c>
      <c r="H538" s="2">
        <v>40</v>
      </c>
      <c r="I538" s="2">
        <v>5</v>
      </c>
      <c r="J538" s="2">
        <v>19</v>
      </c>
      <c r="K538" s="2">
        <v>17</v>
      </c>
      <c r="L538" s="2">
        <v>0</v>
      </c>
      <c r="M538">
        <f t="shared" si="17"/>
        <v>141</v>
      </c>
      <c r="N538">
        <f>Tabla2[[#This Row],[Vendedor tapabocas bien puesto ]]+Tabla2[[#This Row],[Vendedor tapabocas mal puesto ]]+Tabla2[[#This Row],[Vendedor sin tapabocas ]]</f>
        <v>36</v>
      </c>
      <c r="O538" s="15">
        <f>IFERROR(Tabla2[[#This Row],[Tapabocas bien puesto ]]/Tabla2[[#This Row],[Total]],0)</f>
        <v>0.68085106382978722</v>
      </c>
      <c r="P538" s="15">
        <f>IFERROR(Tabla2[[#This Row],[Sin tapabocas]]/Tabla2[[#This Row],[Total]],0)</f>
        <v>3.5460992907801421E-2</v>
      </c>
      <c r="Q538" s="15">
        <f>IFERROR(Tabla2[[#This Row],[Vendedor tapabocas bien puesto ]]/Tabla2[[#This Row],[Total vendedor]],0)</f>
        <v>0.52777777777777779</v>
      </c>
      <c r="R538" s="15">
        <f>IFERROR(Tabla2[[#This Row],[Vendedor sin tapabocas ]]/Tabla2[[#This Row],[Total vendedor]],0)</f>
        <v>0</v>
      </c>
      <c r="S538" s="31">
        <f>WEEKNUM(Tabla2[[#This Row],[Fecha de recolección2]])</f>
        <v>32</v>
      </c>
    </row>
    <row r="539" spans="1:19" x14ac:dyDescent="0.25">
      <c r="A539" s="11">
        <f t="shared" si="16"/>
        <v>44413</v>
      </c>
      <c r="B539" s="6" t="s">
        <v>321</v>
      </c>
      <c r="C539" s="1" t="s">
        <v>128</v>
      </c>
      <c r="D539" s="1" t="s">
        <v>40</v>
      </c>
      <c r="E539" s="1" t="s">
        <v>322</v>
      </c>
      <c r="F539" s="1" t="s">
        <v>25</v>
      </c>
      <c r="G539" s="1">
        <v>143</v>
      </c>
      <c r="H539" s="2">
        <v>35</v>
      </c>
      <c r="I539" s="2">
        <v>2</v>
      </c>
      <c r="J539" s="2">
        <v>15</v>
      </c>
      <c r="K539" s="2">
        <v>11</v>
      </c>
      <c r="L539" s="2">
        <v>1</v>
      </c>
      <c r="M539">
        <f t="shared" si="17"/>
        <v>180</v>
      </c>
      <c r="N539">
        <f>Tabla2[[#This Row],[Vendedor tapabocas bien puesto ]]+Tabla2[[#This Row],[Vendedor tapabocas mal puesto ]]+Tabla2[[#This Row],[Vendedor sin tapabocas ]]</f>
        <v>27</v>
      </c>
      <c r="O539" s="15">
        <f>IFERROR(Tabla2[[#This Row],[Tapabocas bien puesto ]]/Tabla2[[#This Row],[Total]],0)</f>
        <v>0.7944444444444444</v>
      </c>
      <c r="P539" s="15">
        <f>IFERROR(Tabla2[[#This Row],[Sin tapabocas]]/Tabla2[[#This Row],[Total]],0)</f>
        <v>1.1111111111111112E-2</v>
      </c>
      <c r="Q539" s="15">
        <f>IFERROR(Tabla2[[#This Row],[Vendedor tapabocas bien puesto ]]/Tabla2[[#This Row],[Total vendedor]],0)</f>
        <v>0.55555555555555558</v>
      </c>
      <c r="R539" s="15">
        <f>IFERROR(Tabla2[[#This Row],[Vendedor sin tapabocas ]]/Tabla2[[#This Row],[Total vendedor]],0)</f>
        <v>3.7037037037037035E-2</v>
      </c>
      <c r="S539" s="31">
        <f>WEEKNUM(Tabla2[[#This Row],[Fecha de recolección2]])</f>
        <v>32</v>
      </c>
    </row>
    <row r="540" spans="1:19" x14ac:dyDescent="0.25">
      <c r="A540" s="11">
        <f t="shared" si="16"/>
        <v>44413</v>
      </c>
      <c r="B540" s="6" t="s">
        <v>321</v>
      </c>
      <c r="C540" s="1" t="s">
        <v>128</v>
      </c>
      <c r="D540" s="1" t="s">
        <v>44</v>
      </c>
      <c r="E540" s="1" t="s">
        <v>47</v>
      </c>
      <c r="F540" s="1" t="s">
        <v>10</v>
      </c>
      <c r="G540" s="1">
        <v>294</v>
      </c>
      <c r="H540" s="2">
        <v>184</v>
      </c>
      <c r="I540" s="2">
        <v>94</v>
      </c>
      <c r="J540" s="2">
        <v>38</v>
      </c>
      <c r="K540" s="2">
        <v>28</v>
      </c>
      <c r="L540" s="2">
        <v>17</v>
      </c>
      <c r="M540">
        <f t="shared" si="17"/>
        <v>572</v>
      </c>
      <c r="N540">
        <f>Tabla2[[#This Row],[Vendedor tapabocas bien puesto ]]+Tabla2[[#This Row],[Vendedor tapabocas mal puesto ]]+Tabla2[[#This Row],[Vendedor sin tapabocas ]]</f>
        <v>83</v>
      </c>
      <c r="O540" s="15">
        <f>IFERROR(Tabla2[[#This Row],[Tapabocas bien puesto ]]/Tabla2[[#This Row],[Total]],0)</f>
        <v>0.51398601398601396</v>
      </c>
      <c r="P540" s="15">
        <f>IFERROR(Tabla2[[#This Row],[Sin tapabocas]]/Tabla2[[#This Row],[Total]],0)</f>
        <v>0.16433566433566432</v>
      </c>
      <c r="Q540" s="15">
        <f>IFERROR(Tabla2[[#This Row],[Vendedor tapabocas bien puesto ]]/Tabla2[[#This Row],[Total vendedor]],0)</f>
        <v>0.45783132530120479</v>
      </c>
      <c r="R540" s="15">
        <f>IFERROR(Tabla2[[#This Row],[Vendedor sin tapabocas ]]/Tabla2[[#This Row],[Total vendedor]],0)</f>
        <v>0.20481927710843373</v>
      </c>
      <c r="S540" s="31">
        <f>WEEKNUM(Tabla2[[#This Row],[Fecha de recolección2]])</f>
        <v>32</v>
      </c>
    </row>
    <row r="541" spans="1:19" x14ac:dyDescent="0.25">
      <c r="A541" s="11">
        <f t="shared" si="16"/>
        <v>44414</v>
      </c>
      <c r="B541" s="6" t="s">
        <v>323</v>
      </c>
      <c r="C541" s="1" t="s">
        <v>128</v>
      </c>
      <c r="D541" s="1" t="s">
        <v>14</v>
      </c>
      <c r="E541" s="1" t="s">
        <v>314</v>
      </c>
      <c r="F541" s="1" t="s">
        <v>10</v>
      </c>
      <c r="G541" s="1">
        <v>117</v>
      </c>
      <c r="H541" s="2">
        <v>68</v>
      </c>
      <c r="I541" s="2">
        <v>17</v>
      </c>
      <c r="J541" s="2">
        <v>36</v>
      </c>
      <c r="K541" s="2">
        <v>17</v>
      </c>
      <c r="L541" s="2">
        <v>3</v>
      </c>
      <c r="M541">
        <f t="shared" si="17"/>
        <v>202</v>
      </c>
      <c r="N541">
        <f>Tabla2[[#This Row],[Vendedor tapabocas bien puesto ]]+Tabla2[[#This Row],[Vendedor tapabocas mal puesto ]]+Tabla2[[#This Row],[Vendedor sin tapabocas ]]</f>
        <v>56</v>
      </c>
      <c r="O541" s="15">
        <f>IFERROR(Tabla2[[#This Row],[Tapabocas bien puesto ]]/Tabla2[[#This Row],[Total]],0)</f>
        <v>0.57920792079207917</v>
      </c>
      <c r="P541" s="15">
        <f>IFERROR(Tabla2[[#This Row],[Sin tapabocas]]/Tabla2[[#This Row],[Total]],0)</f>
        <v>8.4158415841584164E-2</v>
      </c>
      <c r="Q541" s="15">
        <f>IFERROR(Tabla2[[#This Row],[Vendedor tapabocas bien puesto ]]/Tabla2[[#This Row],[Total vendedor]],0)</f>
        <v>0.6428571428571429</v>
      </c>
      <c r="R541" s="15">
        <f>IFERROR(Tabla2[[#This Row],[Vendedor sin tapabocas ]]/Tabla2[[#This Row],[Total vendedor]],0)</f>
        <v>5.3571428571428568E-2</v>
      </c>
      <c r="S541" s="31">
        <f>WEEKNUM(Tabla2[[#This Row],[Fecha de recolección2]])</f>
        <v>32</v>
      </c>
    </row>
    <row r="542" spans="1:19" x14ac:dyDescent="0.25">
      <c r="A542" s="11">
        <f t="shared" si="16"/>
        <v>44414</v>
      </c>
      <c r="B542" s="6" t="s">
        <v>323</v>
      </c>
      <c r="C542" s="1" t="s">
        <v>128</v>
      </c>
      <c r="D542" s="1" t="s">
        <v>14</v>
      </c>
      <c r="E542" s="1" t="s">
        <v>15</v>
      </c>
      <c r="F542" s="1" t="s">
        <v>11</v>
      </c>
      <c r="G542" s="1">
        <v>130</v>
      </c>
      <c r="H542" s="2">
        <v>24</v>
      </c>
      <c r="I542" s="2">
        <v>3</v>
      </c>
      <c r="J542" s="2">
        <v>31</v>
      </c>
      <c r="K542" s="2">
        <v>10</v>
      </c>
      <c r="L542" s="2">
        <v>5</v>
      </c>
      <c r="M542">
        <f t="shared" si="17"/>
        <v>157</v>
      </c>
      <c r="N542">
        <f>Tabla2[[#This Row],[Vendedor tapabocas bien puesto ]]+Tabla2[[#This Row],[Vendedor tapabocas mal puesto ]]+Tabla2[[#This Row],[Vendedor sin tapabocas ]]</f>
        <v>46</v>
      </c>
      <c r="O542" s="15">
        <f>IFERROR(Tabla2[[#This Row],[Tapabocas bien puesto ]]/Tabla2[[#This Row],[Total]],0)</f>
        <v>0.82802547770700641</v>
      </c>
      <c r="P542" s="15">
        <f>IFERROR(Tabla2[[#This Row],[Sin tapabocas]]/Tabla2[[#This Row],[Total]],0)</f>
        <v>1.9108280254777069E-2</v>
      </c>
      <c r="Q542" s="15">
        <f>IFERROR(Tabla2[[#This Row],[Vendedor tapabocas bien puesto ]]/Tabla2[[#This Row],[Total vendedor]],0)</f>
        <v>0.67391304347826086</v>
      </c>
      <c r="R542" s="15">
        <f>IFERROR(Tabla2[[#This Row],[Vendedor sin tapabocas ]]/Tabla2[[#This Row],[Total vendedor]],0)</f>
        <v>0.10869565217391304</v>
      </c>
      <c r="S542" s="31">
        <f>WEEKNUM(Tabla2[[#This Row],[Fecha de recolección2]])</f>
        <v>32</v>
      </c>
    </row>
    <row r="543" spans="1:19" x14ac:dyDescent="0.25">
      <c r="A543" s="11">
        <f t="shared" si="16"/>
        <v>44414</v>
      </c>
      <c r="B543" s="6" t="s">
        <v>323</v>
      </c>
      <c r="C543" s="1" t="s">
        <v>128</v>
      </c>
      <c r="D543" s="1" t="s">
        <v>14</v>
      </c>
      <c r="E543" s="1" t="s">
        <v>324</v>
      </c>
      <c r="F543" s="1" t="s">
        <v>9</v>
      </c>
      <c r="G543" s="1">
        <v>129</v>
      </c>
      <c r="H543" s="2">
        <v>23</v>
      </c>
      <c r="I543" s="2">
        <v>16</v>
      </c>
      <c r="J543" s="2">
        <v>39</v>
      </c>
      <c r="K543" s="2">
        <v>15</v>
      </c>
      <c r="L543" s="2">
        <v>8</v>
      </c>
      <c r="M543">
        <f t="shared" si="17"/>
        <v>168</v>
      </c>
      <c r="N543">
        <f>Tabla2[[#This Row],[Vendedor tapabocas bien puesto ]]+Tabla2[[#This Row],[Vendedor tapabocas mal puesto ]]+Tabla2[[#This Row],[Vendedor sin tapabocas ]]</f>
        <v>62</v>
      </c>
      <c r="O543" s="15">
        <f>IFERROR(Tabla2[[#This Row],[Tapabocas bien puesto ]]/Tabla2[[#This Row],[Total]],0)</f>
        <v>0.7678571428571429</v>
      </c>
      <c r="P543" s="15">
        <f>IFERROR(Tabla2[[#This Row],[Sin tapabocas]]/Tabla2[[#This Row],[Total]],0)</f>
        <v>9.5238095238095233E-2</v>
      </c>
      <c r="Q543" s="15">
        <f>IFERROR(Tabla2[[#This Row],[Vendedor tapabocas bien puesto ]]/Tabla2[[#This Row],[Total vendedor]],0)</f>
        <v>0.62903225806451613</v>
      </c>
      <c r="R543" s="15">
        <f>IFERROR(Tabla2[[#This Row],[Vendedor sin tapabocas ]]/Tabla2[[#This Row],[Total vendedor]],0)</f>
        <v>0.12903225806451613</v>
      </c>
      <c r="S543" s="31">
        <f>WEEKNUM(Tabla2[[#This Row],[Fecha de recolección2]])</f>
        <v>32</v>
      </c>
    </row>
    <row r="544" spans="1:19" x14ac:dyDescent="0.25">
      <c r="A544" s="11">
        <f t="shared" si="16"/>
        <v>44414</v>
      </c>
      <c r="B544" s="6" t="s">
        <v>323</v>
      </c>
      <c r="C544" s="1" t="s">
        <v>131</v>
      </c>
      <c r="D544" s="1" t="s">
        <v>12</v>
      </c>
      <c r="E544" s="1" t="s">
        <v>13</v>
      </c>
      <c r="F544" s="1" t="s">
        <v>10</v>
      </c>
      <c r="G544" s="1">
        <v>120</v>
      </c>
      <c r="H544" s="2">
        <v>56</v>
      </c>
      <c r="I544" s="2">
        <v>6</v>
      </c>
      <c r="J544" s="2">
        <v>29</v>
      </c>
      <c r="K544" s="2">
        <v>37</v>
      </c>
      <c r="L544" s="2">
        <v>7</v>
      </c>
      <c r="M544">
        <f t="shared" si="17"/>
        <v>182</v>
      </c>
      <c r="N544">
        <f>Tabla2[[#This Row],[Vendedor tapabocas bien puesto ]]+Tabla2[[#This Row],[Vendedor tapabocas mal puesto ]]+Tabla2[[#This Row],[Vendedor sin tapabocas ]]</f>
        <v>73</v>
      </c>
      <c r="O544" s="15">
        <f>IFERROR(Tabla2[[#This Row],[Tapabocas bien puesto ]]/Tabla2[[#This Row],[Total]],0)</f>
        <v>0.65934065934065933</v>
      </c>
      <c r="P544" s="15">
        <f>IFERROR(Tabla2[[#This Row],[Sin tapabocas]]/Tabla2[[#This Row],[Total]],0)</f>
        <v>3.2967032967032968E-2</v>
      </c>
      <c r="Q544" s="15">
        <f>IFERROR(Tabla2[[#This Row],[Vendedor tapabocas bien puesto ]]/Tabla2[[#This Row],[Total vendedor]],0)</f>
        <v>0.39726027397260272</v>
      </c>
      <c r="R544" s="15">
        <f>IFERROR(Tabla2[[#This Row],[Vendedor sin tapabocas ]]/Tabla2[[#This Row],[Total vendedor]],0)</f>
        <v>9.5890410958904104E-2</v>
      </c>
      <c r="S544" s="31">
        <f>WEEKNUM(Tabla2[[#This Row],[Fecha de recolección2]])</f>
        <v>32</v>
      </c>
    </row>
    <row r="545" spans="1:19" x14ac:dyDescent="0.25">
      <c r="A545" s="11">
        <f t="shared" si="16"/>
        <v>44414</v>
      </c>
      <c r="B545" s="6" t="s">
        <v>323</v>
      </c>
      <c r="C545" s="1" t="s">
        <v>131</v>
      </c>
      <c r="D545" s="1" t="s">
        <v>12</v>
      </c>
      <c r="E545" s="1" t="s">
        <v>13</v>
      </c>
      <c r="F545" s="1" t="s">
        <v>9</v>
      </c>
      <c r="G545" s="1">
        <v>163</v>
      </c>
      <c r="H545" s="2">
        <v>50</v>
      </c>
      <c r="I545" s="2">
        <v>5</v>
      </c>
      <c r="J545" s="2">
        <v>12</v>
      </c>
      <c r="K545" s="2">
        <v>56</v>
      </c>
      <c r="L545" s="2">
        <v>13</v>
      </c>
      <c r="M545">
        <f t="shared" si="17"/>
        <v>218</v>
      </c>
      <c r="N545">
        <f>Tabla2[[#This Row],[Vendedor tapabocas bien puesto ]]+Tabla2[[#This Row],[Vendedor tapabocas mal puesto ]]+Tabla2[[#This Row],[Vendedor sin tapabocas ]]</f>
        <v>81</v>
      </c>
      <c r="O545" s="15">
        <f>IFERROR(Tabla2[[#This Row],[Tapabocas bien puesto ]]/Tabla2[[#This Row],[Total]],0)</f>
        <v>0.74770642201834858</v>
      </c>
      <c r="P545" s="15">
        <f>IFERROR(Tabla2[[#This Row],[Sin tapabocas]]/Tabla2[[#This Row],[Total]],0)</f>
        <v>2.2935779816513763E-2</v>
      </c>
      <c r="Q545" s="15">
        <f>IFERROR(Tabla2[[#This Row],[Vendedor tapabocas bien puesto ]]/Tabla2[[#This Row],[Total vendedor]],0)</f>
        <v>0.14814814814814814</v>
      </c>
      <c r="R545" s="15">
        <f>IFERROR(Tabla2[[#This Row],[Vendedor sin tapabocas ]]/Tabla2[[#This Row],[Total vendedor]],0)</f>
        <v>0.16049382716049382</v>
      </c>
      <c r="S545" s="31">
        <f>WEEKNUM(Tabla2[[#This Row],[Fecha de recolección2]])</f>
        <v>32</v>
      </c>
    </row>
    <row r="546" spans="1:19" x14ac:dyDescent="0.25">
      <c r="A546" s="11">
        <f t="shared" si="16"/>
        <v>44414</v>
      </c>
      <c r="B546" s="6" t="s">
        <v>323</v>
      </c>
      <c r="C546" s="1" t="s">
        <v>131</v>
      </c>
      <c r="D546" s="1" t="s">
        <v>12</v>
      </c>
      <c r="E546" s="1" t="s">
        <v>325</v>
      </c>
      <c r="F546" s="1" t="s">
        <v>11</v>
      </c>
      <c r="G546" s="1">
        <v>95</v>
      </c>
      <c r="H546" s="2">
        <v>40</v>
      </c>
      <c r="I546" s="2">
        <v>14</v>
      </c>
      <c r="J546" s="2">
        <v>18</v>
      </c>
      <c r="K546" s="2">
        <v>27</v>
      </c>
      <c r="L546" s="2">
        <v>2</v>
      </c>
      <c r="M546">
        <f t="shared" si="17"/>
        <v>149</v>
      </c>
      <c r="N546">
        <f>Tabla2[[#This Row],[Vendedor tapabocas bien puesto ]]+Tabla2[[#This Row],[Vendedor tapabocas mal puesto ]]+Tabla2[[#This Row],[Vendedor sin tapabocas ]]</f>
        <v>47</v>
      </c>
      <c r="O546" s="15">
        <f>IFERROR(Tabla2[[#This Row],[Tapabocas bien puesto ]]/Tabla2[[#This Row],[Total]],0)</f>
        <v>0.63758389261744963</v>
      </c>
      <c r="P546" s="15">
        <f>IFERROR(Tabla2[[#This Row],[Sin tapabocas]]/Tabla2[[#This Row],[Total]],0)</f>
        <v>9.3959731543624164E-2</v>
      </c>
      <c r="Q546" s="15">
        <f>IFERROR(Tabla2[[#This Row],[Vendedor tapabocas bien puesto ]]/Tabla2[[#This Row],[Total vendedor]],0)</f>
        <v>0.38297872340425532</v>
      </c>
      <c r="R546" s="15">
        <f>IFERROR(Tabla2[[#This Row],[Vendedor sin tapabocas ]]/Tabla2[[#This Row],[Total vendedor]],0)</f>
        <v>4.2553191489361701E-2</v>
      </c>
      <c r="S546" s="31">
        <f>WEEKNUM(Tabla2[[#This Row],[Fecha de recolección2]])</f>
        <v>32</v>
      </c>
    </row>
    <row r="547" spans="1:19" x14ac:dyDescent="0.25">
      <c r="A547" s="11">
        <f t="shared" si="16"/>
        <v>44420</v>
      </c>
      <c r="B547" s="6" t="s">
        <v>326</v>
      </c>
      <c r="C547" s="1" t="s">
        <v>19</v>
      </c>
      <c r="D547" s="1" t="s">
        <v>20</v>
      </c>
      <c r="E547" s="1" t="s">
        <v>71</v>
      </c>
      <c r="F547" s="1" t="s">
        <v>10</v>
      </c>
      <c r="G547" s="1">
        <v>114</v>
      </c>
      <c r="H547" s="2">
        <v>21</v>
      </c>
      <c r="I547" s="2">
        <v>9</v>
      </c>
      <c r="J547" s="2">
        <v>7</v>
      </c>
      <c r="K547" s="2">
        <v>4</v>
      </c>
      <c r="L547" s="2">
        <v>0</v>
      </c>
      <c r="M547">
        <f t="shared" si="17"/>
        <v>144</v>
      </c>
      <c r="N547">
        <f>Tabla2[[#This Row],[Vendedor tapabocas bien puesto ]]+Tabla2[[#This Row],[Vendedor tapabocas mal puesto ]]+Tabla2[[#This Row],[Vendedor sin tapabocas ]]</f>
        <v>11</v>
      </c>
      <c r="O547" s="15">
        <f>IFERROR(Tabla2[[#This Row],[Tapabocas bien puesto ]]/Tabla2[[#This Row],[Total]],0)</f>
        <v>0.79166666666666663</v>
      </c>
      <c r="P547" s="15">
        <f>IFERROR(Tabla2[[#This Row],[Sin tapabocas]]/Tabla2[[#This Row],[Total]],0)</f>
        <v>6.25E-2</v>
      </c>
      <c r="Q547" s="15">
        <f>IFERROR(Tabla2[[#This Row],[Vendedor tapabocas bien puesto ]]/Tabla2[[#This Row],[Total vendedor]],0)</f>
        <v>0.63636363636363635</v>
      </c>
      <c r="R547" s="15">
        <f>IFERROR(Tabla2[[#This Row],[Vendedor sin tapabocas ]]/Tabla2[[#This Row],[Total vendedor]],0)</f>
        <v>0</v>
      </c>
      <c r="S547" s="31">
        <f>WEEKNUM(Tabla2[[#This Row],[Fecha de recolección2]])</f>
        <v>33</v>
      </c>
    </row>
    <row r="548" spans="1:19" x14ac:dyDescent="0.25">
      <c r="A548" s="11">
        <f t="shared" si="16"/>
        <v>44420</v>
      </c>
      <c r="B548" s="6" t="s">
        <v>326</v>
      </c>
      <c r="C548" s="1" t="s">
        <v>19</v>
      </c>
      <c r="D548" s="1" t="s">
        <v>20</v>
      </c>
      <c r="E548" s="1" t="s">
        <v>236</v>
      </c>
      <c r="F548" s="1" t="s">
        <v>11</v>
      </c>
      <c r="G548" s="1">
        <v>180</v>
      </c>
      <c r="H548" s="2">
        <v>40</v>
      </c>
      <c r="I548" s="2">
        <v>7</v>
      </c>
      <c r="J548" s="2">
        <v>16</v>
      </c>
      <c r="K548" s="2">
        <v>5</v>
      </c>
      <c r="L548" s="2">
        <v>1</v>
      </c>
      <c r="M548">
        <f t="shared" si="17"/>
        <v>227</v>
      </c>
      <c r="N548">
        <f>Tabla2[[#This Row],[Vendedor tapabocas bien puesto ]]+Tabla2[[#This Row],[Vendedor tapabocas mal puesto ]]+Tabla2[[#This Row],[Vendedor sin tapabocas ]]</f>
        <v>22</v>
      </c>
      <c r="O548" s="15">
        <f>IFERROR(Tabla2[[#This Row],[Tapabocas bien puesto ]]/Tabla2[[#This Row],[Total]],0)</f>
        <v>0.79295154185022021</v>
      </c>
      <c r="P548" s="15">
        <f>IFERROR(Tabla2[[#This Row],[Sin tapabocas]]/Tabla2[[#This Row],[Total]],0)</f>
        <v>3.0837004405286344E-2</v>
      </c>
      <c r="Q548" s="15">
        <f>IFERROR(Tabla2[[#This Row],[Vendedor tapabocas bien puesto ]]/Tabla2[[#This Row],[Total vendedor]],0)</f>
        <v>0.72727272727272729</v>
      </c>
      <c r="R548" s="15">
        <f>IFERROR(Tabla2[[#This Row],[Vendedor sin tapabocas ]]/Tabla2[[#This Row],[Total vendedor]],0)</f>
        <v>4.5454545454545456E-2</v>
      </c>
      <c r="S548" s="31">
        <f>WEEKNUM(Tabla2[[#This Row],[Fecha de recolección2]])</f>
        <v>33</v>
      </c>
    </row>
    <row r="549" spans="1:19" x14ac:dyDescent="0.25">
      <c r="A549" s="11">
        <f t="shared" si="16"/>
        <v>44420</v>
      </c>
      <c r="B549" s="6" t="s">
        <v>326</v>
      </c>
      <c r="C549" s="1" t="s">
        <v>19</v>
      </c>
      <c r="D549" s="1" t="s">
        <v>20</v>
      </c>
      <c r="E549" s="1" t="s">
        <v>236</v>
      </c>
      <c r="F549" s="1" t="s">
        <v>10</v>
      </c>
      <c r="G549" s="1">
        <v>158</v>
      </c>
      <c r="H549" s="2">
        <v>32</v>
      </c>
      <c r="I549" s="2">
        <v>4</v>
      </c>
      <c r="J549" s="2">
        <v>8</v>
      </c>
      <c r="K549" s="2">
        <v>5</v>
      </c>
      <c r="L549" s="2">
        <v>1</v>
      </c>
      <c r="M549">
        <f t="shared" si="17"/>
        <v>194</v>
      </c>
      <c r="N549">
        <f>Tabla2[[#This Row],[Vendedor tapabocas bien puesto ]]+Tabla2[[#This Row],[Vendedor tapabocas mal puesto ]]+Tabla2[[#This Row],[Vendedor sin tapabocas ]]</f>
        <v>14</v>
      </c>
      <c r="O549" s="15">
        <f>IFERROR(Tabla2[[#This Row],[Tapabocas bien puesto ]]/Tabla2[[#This Row],[Total]],0)</f>
        <v>0.81443298969072164</v>
      </c>
      <c r="P549" s="15">
        <f>IFERROR(Tabla2[[#This Row],[Sin tapabocas]]/Tabla2[[#This Row],[Total]],0)</f>
        <v>2.0618556701030927E-2</v>
      </c>
      <c r="Q549" s="15">
        <f>IFERROR(Tabla2[[#This Row],[Vendedor tapabocas bien puesto ]]/Tabla2[[#This Row],[Total vendedor]],0)</f>
        <v>0.5714285714285714</v>
      </c>
      <c r="R549" s="15">
        <f>IFERROR(Tabla2[[#This Row],[Vendedor sin tapabocas ]]/Tabla2[[#This Row],[Total vendedor]],0)</f>
        <v>7.1428571428571425E-2</v>
      </c>
      <c r="S549" s="31">
        <f>WEEKNUM(Tabla2[[#This Row],[Fecha de recolección2]])</f>
        <v>33</v>
      </c>
    </row>
    <row r="550" spans="1:19" x14ac:dyDescent="0.25">
      <c r="A550" s="11">
        <f t="shared" si="16"/>
        <v>44425</v>
      </c>
      <c r="B550" s="6" t="s">
        <v>327</v>
      </c>
      <c r="C550" s="1" t="s">
        <v>19</v>
      </c>
      <c r="D550" s="1" t="s">
        <v>32</v>
      </c>
      <c r="E550" s="1" t="s">
        <v>27</v>
      </c>
      <c r="F550" s="1" t="s">
        <v>11</v>
      </c>
      <c r="G550" s="1">
        <v>254</v>
      </c>
      <c r="H550" s="2">
        <v>42</v>
      </c>
      <c r="I550" s="2">
        <v>7</v>
      </c>
      <c r="J550" s="2">
        <v>31</v>
      </c>
      <c r="K550" s="2">
        <v>36</v>
      </c>
      <c r="L550" s="2">
        <v>3</v>
      </c>
      <c r="M550">
        <f t="shared" si="17"/>
        <v>303</v>
      </c>
      <c r="N550">
        <f>Tabla2[[#This Row],[Vendedor tapabocas bien puesto ]]+Tabla2[[#This Row],[Vendedor tapabocas mal puesto ]]+Tabla2[[#This Row],[Vendedor sin tapabocas ]]</f>
        <v>70</v>
      </c>
      <c r="O550" s="15">
        <f>IFERROR(Tabla2[[#This Row],[Tapabocas bien puesto ]]/Tabla2[[#This Row],[Total]],0)</f>
        <v>0.83828382838283833</v>
      </c>
      <c r="P550" s="15">
        <f>IFERROR(Tabla2[[#This Row],[Sin tapabocas]]/Tabla2[[#This Row],[Total]],0)</f>
        <v>2.3102310231023101E-2</v>
      </c>
      <c r="Q550" s="15">
        <f>IFERROR(Tabla2[[#This Row],[Vendedor tapabocas bien puesto ]]/Tabla2[[#This Row],[Total vendedor]],0)</f>
        <v>0.44285714285714284</v>
      </c>
      <c r="R550" s="15">
        <f>IFERROR(Tabla2[[#This Row],[Vendedor sin tapabocas ]]/Tabla2[[#This Row],[Total vendedor]],0)</f>
        <v>4.2857142857142858E-2</v>
      </c>
      <c r="S550" s="31">
        <f>WEEKNUM(Tabla2[[#This Row],[Fecha de recolección2]])</f>
        <v>34</v>
      </c>
    </row>
    <row r="551" spans="1:19" x14ac:dyDescent="0.25">
      <c r="A551" s="11">
        <f t="shared" si="16"/>
        <v>44425</v>
      </c>
      <c r="B551" s="6" t="s">
        <v>327</v>
      </c>
      <c r="C551" s="1" t="s">
        <v>19</v>
      </c>
      <c r="D551" s="1" t="s">
        <v>32</v>
      </c>
      <c r="E551" s="1" t="s">
        <v>27</v>
      </c>
      <c r="F551" s="1" t="s">
        <v>10</v>
      </c>
      <c r="G551" s="1">
        <v>149</v>
      </c>
      <c r="H551" s="2">
        <v>24</v>
      </c>
      <c r="I551" s="2">
        <v>6</v>
      </c>
      <c r="J551" s="2">
        <v>12</v>
      </c>
      <c r="K551" s="2">
        <v>5</v>
      </c>
      <c r="L551" s="2">
        <v>2</v>
      </c>
      <c r="M551">
        <f t="shared" si="17"/>
        <v>179</v>
      </c>
      <c r="N551">
        <f>Tabla2[[#This Row],[Vendedor tapabocas bien puesto ]]+Tabla2[[#This Row],[Vendedor tapabocas mal puesto ]]+Tabla2[[#This Row],[Vendedor sin tapabocas ]]</f>
        <v>19</v>
      </c>
      <c r="O551" s="15">
        <f>IFERROR(Tabla2[[#This Row],[Tapabocas bien puesto ]]/Tabla2[[#This Row],[Total]],0)</f>
        <v>0.83240223463687146</v>
      </c>
      <c r="P551" s="15">
        <f>IFERROR(Tabla2[[#This Row],[Sin tapabocas]]/Tabla2[[#This Row],[Total]],0)</f>
        <v>3.3519553072625698E-2</v>
      </c>
      <c r="Q551" s="15">
        <f>IFERROR(Tabla2[[#This Row],[Vendedor tapabocas bien puesto ]]/Tabla2[[#This Row],[Total vendedor]],0)</f>
        <v>0.63157894736842102</v>
      </c>
      <c r="R551" s="15">
        <f>IFERROR(Tabla2[[#This Row],[Vendedor sin tapabocas ]]/Tabla2[[#This Row],[Total vendedor]],0)</f>
        <v>0.10526315789473684</v>
      </c>
      <c r="S551" s="31">
        <f>WEEKNUM(Tabla2[[#This Row],[Fecha de recolección2]])</f>
        <v>34</v>
      </c>
    </row>
    <row r="552" spans="1:19" x14ac:dyDescent="0.25">
      <c r="A552" s="11">
        <f t="shared" si="16"/>
        <v>44425</v>
      </c>
      <c r="B552" s="6" t="s">
        <v>327</v>
      </c>
      <c r="C552" s="1" t="s">
        <v>19</v>
      </c>
      <c r="D552" s="1" t="s">
        <v>32</v>
      </c>
      <c r="E552" s="1" t="s">
        <v>27</v>
      </c>
      <c r="F552" s="1" t="s">
        <v>25</v>
      </c>
      <c r="G552" s="1">
        <v>131</v>
      </c>
      <c r="H552" s="2">
        <v>24</v>
      </c>
      <c r="I552" s="2">
        <v>3</v>
      </c>
      <c r="J552" s="2">
        <v>0</v>
      </c>
      <c r="K552" s="2">
        <v>2</v>
      </c>
      <c r="L552" s="2">
        <v>0</v>
      </c>
      <c r="M552">
        <f t="shared" si="17"/>
        <v>158</v>
      </c>
      <c r="N552">
        <f>Tabla2[[#This Row],[Vendedor tapabocas bien puesto ]]+Tabla2[[#This Row],[Vendedor tapabocas mal puesto ]]+Tabla2[[#This Row],[Vendedor sin tapabocas ]]</f>
        <v>2</v>
      </c>
      <c r="O552" s="15">
        <f>IFERROR(Tabla2[[#This Row],[Tapabocas bien puesto ]]/Tabla2[[#This Row],[Total]],0)</f>
        <v>0.82911392405063289</v>
      </c>
      <c r="P552" s="15">
        <f>IFERROR(Tabla2[[#This Row],[Sin tapabocas]]/Tabla2[[#This Row],[Total]],0)</f>
        <v>1.8987341772151899E-2</v>
      </c>
      <c r="Q552" s="15">
        <f>IFERROR(Tabla2[[#This Row],[Vendedor tapabocas bien puesto ]]/Tabla2[[#This Row],[Total vendedor]],0)</f>
        <v>0</v>
      </c>
      <c r="R552" s="15">
        <f>IFERROR(Tabla2[[#This Row],[Vendedor sin tapabocas ]]/Tabla2[[#This Row],[Total vendedor]],0)</f>
        <v>0</v>
      </c>
      <c r="S552" s="31">
        <f>WEEKNUM(Tabla2[[#This Row],[Fecha de recolección2]])</f>
        <v>34</v>
      </c>
    </row>
    <row r="553" spans="1:19" x14ac:dyDescent="0.25">
      <c r="A553" s="11">
        <f t="shared" si="16"/>
        <v>44425</v>
      </c>
      <c r="B553" s="6" t="s">
        <v>327</v>
      </c>
      <c r="C553" s="1" t="s">
        <v>192</v>
      </c>
      <c r="D553" s="1" t="s">
        <v>106</v>
      </c>
      <c r="E553" s="1" t="s">
        <v>108</v>
      </c>
      <c r="F553" s="1" t="s">
        <v>9</v>
      </c>
      <c r="G553" s="1">
        <v>35</v>
      </c>
      <c r="H553" s="2">
        <v>18</v>
      </c>
      <c r="I553" s="2">
        <v>4</v>
      </c>
      <c r="J553" s="2">
        <v>9</v>
      </c>
      <c r="K553" s="2">
        <v>2</v>
      </c>
      <c r="L553" s="2">
        <v>0</v>
      </c>
      <c r="M553">
        <f t="shared" si="17"/>
        <v>57</v>
      </c>
      <c r="N553">
        <f>Tabla2[[#This Row],[Vendedor tapabocas bien puesto ]]+Tabla2[[#This Row],[Vendedor tapabocas mal puesto ]]+Tabla2[[#This Row],[Vendedor sin tapabocas ]]</f>
        <v>11</v>
      </c>
      <c r="O553" s="15">
        <f>IFERROR(Tabla2[[#This Row],[Tapabocas bien puesto ]]/Tabla2[[#This Row],[Total]],0)</f>
        <v>0.61403508771929827</v>
      </c>
      <c r="P553" s="15">
        <f>IFERROR(Tabla2[[#This Row],[Sin tapabocas]]/Tabla2[[#This Row],[Total]],0)</f>
        <v>7.0175438596491224E-2</v>
      </c>
      <c r="Q553" s="15">
        <f>IFERROR(Tabla2[[#This Row],[Vendedor tapabocas bien puesto ]]/Tabla2[[#This Row],[Total vendedor]],0)</f>
        <v>0.81818181818181823</v>
      </c>
      <c r="R553" s="15">
        <f>IFERROR(Tabla2[[#This Row],[Vendedor sin tapabocas ]]/Tabla2[[#This Row],[Total vendedor]],0)</f>
        <v>0</v>
      </c>
      <c r="S553" s="31">
        <f>WEEKNUM(Tabla2[[#This Row],[Fecha de recolección2]])</f>
        <v>34</v>
      </c>
    </row>
    <row r="554" spans="1:19" x14ac:dyDescent="0.25">
      <c r="A554" s="11">
        <f t="shared" si="16"/>
        <v>44425</v>
      </c>
      <c r="B554" s="6" t="s">
        <v>327</v>
      </c>
      <c r="C554" s="1" t="s">
        <v>192</v>
      </c>
      <c r="D554" s="1" t="s">
        <v>106</v>
      </c>
      <c r="E554" s="1" t="s">
        <v>108</v>
      </c>
      <c r="F554" s="1" t="s">
        <v>11</v>
      </c>
      <c r="G554" s="1">
        <v>140</v>
      </c>
      <c r="H554" s="2">
        <v>75</v>
      </c>
      <c r="I554" s="2">
        <v>8</v>
      </c>
      <c r="J554" s="2">
        <v>28</v>
      </c>
      <c r="K554" s="2">
        <v>20</v>
      </c>
      <c r="L554" s="2">
        <v>4</v>
      </c>
      <c r="M554">
        <f t="shared" si="17"/>
        <v>223</v>
      </c>
      <c r="N554">
        <f>Tabla2[[#This Row],[Vendedor tapabocas bien puesto ]]+Tabla2[[#This Row],[Vendedor tapabocas mal puesto ]]+Tabla2[[#This Row],[Vendedor sin tapabocas ]]</f>
        <v>52</v>
      </c>
      <c r="O554" s="15">
        <f>IFERROR(Tabla2[[#This Row],[Tapabocas bien puesto ]]/Tabla2[[#This Row],[Total]],0)</f>
        <v>0.62780269058295968</v>
      </c>
      <c r="P554" s="15">
        <f>IFERROR(Tabla2[[#This Row],[Sin tapabocas]]/Tabla2[[#This Row],[Total]],0)</f>
        <v>3.5874439461883408E-2</v>
      </c>
      <c r="Q554" s="15">
        <f>IFERROR(Tabla2[[#This Row],[Vendedor tapabocas bien puesto ]]/Tabla2[[#This Row],[Total vendedor]],0)</f>
        <v>0.53846153846153844</v>
      </c>
      <c r="R554" s="15">
        <f>IFERROR(Tabla2[[#This Row],[Vendedor sin tapabocas ]]/Tabla2[[#This Row],[Total vendedor]],0)</f>
        <v>7.6923076923076927E-2</v>
      </c>
      <c r="S554" s="31">
        <f>WEEKNUM(Tabla2[[#This Row],[Fecha de recolección2]])</f>
        <v>34</v>
      </c>
    </row>
    <row r="555" spans="1:19" x14ac:dyDescent="0.25">
      <c r="A555" s="11">
        <f t="shared" si="16"/>
        <v>44426</v>
      </c>
      <c r="B555" s="6" t="s">
        <v>328</v>
      </c>
      <c r="C555" s="1" t="s">
        <v>245</v>
      </c>
      <c r="D555" s="1" t="s">
        <v>61</v>
      </c>
      <c r="E555" s="1" t="s">
        <v>331</v>
      </c>
      <c r="F555" s="1" t="s">
        <v>9</v>
      </c>
      <c r="G555" s="1">
        <v>188</v>
      </c>
      <c r="H555" s="2">
        <v>39</v>
      </c>
      <c r="I555" s="2">
        <v>6</v>
      </c>
      <c r="J555" s="2">
        <v>21</v>
      </c>
      <c r="K555" s="2">
        <v>34</v>
      </c>
      <c r="L555" s="2">
        <v>2</v>
      </c>
      <c r="M555">
        <f t="shared" si="17"/>
        <v>233</v>
      </c>
      <c r="N555">
        <f>Tabla2[[#This Row],[Vendedor tapabocas bien puesto ]]+Tabla2[[#This Row],[Vendedor tapabocas mal puesto ]]+Tabla2[[#This Row],[Vendedor sin tapabocas ]]</f>
        <v>57</v>
      </c>
      <c r="O555" s="15">
        <f>IFERROR(Tabla2[[#This Row],[Tapabocas bien puesto ]]/Tabla2[[#This Row],[Total]],0)</f>
        <v>0.80686695278969955</v>
      </c>
      <c r="P555" s="15">
        <f>IFERROR(Tabla2[[#This Row],[Sin tapabocas]]/Tabla2[[#This Row],[Total]],0)</f>
        <v>2.575107296137339E-2</v>
      </c>
      <c r="Q555" s="15">
        <f>IFERROR(Tabla2[[#This Row],[Vendedor tapabocas bien puesto ]]/Tabla2[[#This Row],[Total vendedor]],0)</f>
        <v>0.36842105263157893</v>
      </c>
      <c r="R555" s="15">
        <f>IFERROR(Tabla2[[#This Row],[Vendedor sin tapabocas ]]/Tabla2[[#This Row],[Total vendedor]],0)</f>
        <v>3.5087719298245612E-2</v>
      </c>
      <c r="S555" s="31">
        <f>WEEKNUM(Tabla2[[#This Row],[Fecha de recolección2]])</f>
        <v>34</v>
      </c>
    </row>
    <row r="556" spans="1:19" x14ac:dyDescent="0.25">
      <c r="A556" s="11">
        <f t="shared" si="16"/>
        <v>44426</v>
      </c>
      <c r="B556" s="6" t="s">
        <v>328</v>
      </c>
      <c r="C556" s="1" t="s">
        <v>300</v>
      </c>
      <c r="D556" s="1" t="s">
        <v>61</v>
      </c>
      <c r="E556" s="1" t="s">
        <v>332</v>
      </c>
      <c r="F556" s="1" t="s">
        <v>10</v>
      </c>
      <c r="G556" s="1">
        <v>159</v>
      </c>
      <c r="H556" s="2">
        <v>52</v>
      </c>
      <c r="I556" s="2">
        <v>7</v>
      </c>
      <c r="J556" s="2">
        <v>13</v>
      </c>
      <c r="K556" s="2">
        <v>44</v>
      </c>
      <c r="L556" s="2">
        <v>11</v>
      </c>
      <c r="M556">
        <f t="shared" si="17"/>
        <v>218</v>
      </c>
      <c r="N556">
        <f>Tabla2[[#This Row],[Vendedor tapabocas bien puesto ]]+Tabla2[[#This Row],[Vendedor tapabocas mal puesto ]]+Tabla2[[#This Row],[Vendedor sin tapabocas ]]</f>
        <v>68</v>
      </c>
      <c r="O556" s="15">
        <f>IFERROR(Tabla2[[#This Row],[Tapabocas bien puesto ]]/Tabla2[[#This Row],[Total]],0)</f>
        <v>0.72935779816513757</v>
      </c>
      <c r="P556" s="15">
        <f>IFERROR(Tabla2[[#This Row],[Sin tapabocas]]/Tabla2[[#This Row],[Total]],0)</f>
        <v>3.2110091743119268E-2</v>
      </c>
      <c r="Q556" s="15">
        <f>IFERROR(Tabla2[[#This Row],[Vendedor tapabocas bien puesto ]]/Tabla2[[#This Row],[Total vendedor]],0)</f>
        <v>0.19117647058823528</v>
      </c>
      <c r="R556" s="15">
        <f>IFERROR(Tabla2[[#This Row],[Vendedor sin tapabocas ]]/Tabla2[[#This Row],[Total vendedor]],0)</f>
        <v>0.16176470588235295</v>
      </c>
      <c r="S556" s="31">
        <f>WEEKNUM(Tabla2[[#This Row],[Fecha de recolección2]])</f>
        <v>34</v>
      </c>
    </row>
    <row r="557" spans="1:19" x14ac:dyDescent="0.25">
      <c r="A557" s="11">
        <f t="shared" si="16"/>
        <v>44426</v>
      </c>
      <c r="B557" s="6" t="s">
        <v>328</v>
      </c>
      <c r="C557" s="1" t="s">
        <v>300</v>
      </c>
      <c r="D557" s="1" t="s">
        <v>61</v>
      </c>
      <c r="E557" s="1" t="s">
        <v>333</v>
      </c>
      <c r="F557" s="1" t="s">
        <v>11</v>
      </c>
      <c r="G557" s="1">
        <v>151</v>
      </c>
      <c r="H557" s="2">
        <v>81</v>
      </c>
      <c r="I557" s="2">
        <v>7</v>
      </c>
      <c r="J557" s="2">
        <v>30</v>
      </c>
      <c r="K557" s="2">
        <v>79</v>
      </c>
      <c r="L557" s="2">
        <v>4</v>
      </c>
      <c r="M557">
        <f t="shared" si="17"/>
        <v>239</v>
      </c>
      <c r="N557">
        <f>Tabla2[[#This Row],[Vendedor tapabocas bien puesto ]]+Tabla2[[#This Row],[Vendedor tapabocas mal puesto ]]+Tabla2[[#This Row],[Vendedor sin tapabocas ]]</f>
        <v>113</v>
      </c>
      <c r="O557" s="15">
        <f>IFERROR(Tabla2[[#This Row],[Tapabocas bien puesto ]]/Tabla2[[#This Row],[Total]],0)</f>
        <v>0.63179916317991636</v>
      </c>
      <c r="P557" s="15">
        <f>IFERROR(Tabla2[[#This Row],[Sin tapabocas]]/Tabla2[[#This Row],[Total]],0)</f>
        <v>2.9288702928870293E-2</v>
      </c>
      <c r="Q557" s="15">
        <f>IFERROR(Tabla2[[#This Row],[Vendedor tapabocas bien puesto ]]/Tabla2[[#This Row],[Total vendedor]],0)</f>
        <v>0.26548672566371684</v>
      </c>
      <c r="R557" s="15">
        <f>IFERROR(Tabla2[[#This Row],[Vendedor sin tapabocas ]]/Tabla2[[#This Row],[Total vendedor]],0)</f>
        <v>3.5398230088495575E-2</v>
      </c>
      <c r="S557" s="31">
        <f>WEEKNUM(Tabla2[[#This Row],[Fecha de recolección2]])</f>
        <v>34</v>
      </c>
    </row>
    <row r="558" spans="1:19" x14ac:dyDescent="0.25">
      <c r="A558" s="11">
        <f t="shared" si="16"/>
        <v>44427</v>
      </c>
      <c r="B558" s="6" t="s">
        <v>329</v>
      </c>
      <c r="C558" s="1" t="s">
        <v>6</v>
      </c>
      <c r="D558" s="1" t="s">
        <v>63</v>
      </c>
      <c r="E558" s="1" t="s">
        <v>93</v>
      </c>
      <c r="F558" s="1" t="s">
        <v>9</v>
      </c>
      <c r="G558" s="1">
        <v>86</v>
      </c>
      <c r="H558" s="2">
        <v>21</v>
      </c>
      <c r="I558" s="2">
        <v>9</v>
      </c>
      <c r="J558" s="2">
        <v>1</v>
      </c>
      <c r="K558" s="2">
        <v>0</v>
      </c>
      <c r="L558" s="2">
        <v>0</v>
      </c>
      <c r="M558">
        <f t="shared" si="17"/>
        <v>116</v>
      </c>
      <c r="N558">
        <f>Tabla2[[#This Row],[Vendedor tapabocas bien puesto ]]+Tabla2[[#This Row],[Vendedor tapabocas mal puesto ]]+Tabla2[[#This Row],[Vendedor sin tapabocas ]]</f>
        <v>1</v>
      </c>
      <c r="O558" s="15">
        <f>IFERROR(Tabla2[[#This Row],[Tapabocas bien puesto ]]/Tabla2[[#This Row],[Total]],0)</f>
        <v>0.74137931034482762</v>
      </c>
      <c r="P558" s="15">
        <f>IFERROR(Tabla2[[#This Row],[Sin tapabocas]]/Tabla2[[#This Row],[Total]],0)</f>
        <v>7.7586206896551727E-2</v>
      </c>
      <c r="Q558" s="15">
        <f>IFERROR(Tabla2[[#This Row],[Vendedor tapabocas bien puesto ]]/Tabla2[[#This Row],[Total vendedor]],0)</f>
        <v>1</v>
      </c>
      <c r="R558" s="15">
        <f>IFERROR(Tabla2[[#This Row],[Vendedor sin tapabocas ]]/Tabla2[[#This Row],[Total vendedor]],0)</f>
        <v>0</v>
      </c>
      <c r="S558" s="31">
        <f>WEEKNUM(Tabla2[[#This Row],[Fecha de recolección2]])</f>
        <v>34</v>
      </c>
    </row>
    <row r="559" spans="1:19" x14ac:dyDescent="0.25">
      <c r="A559" s="11">
        <f t="shared" si="16"/>
        <v>44427</v>
      </c>
      <c r="B559" s="6" t="s">
        <v>329</v>
      </c>
      <c r="C559" s="1" t="s">
        <v>6</v>
      </c>
      <c r="D559" s="1" t="s">
        <v>63</v>
      </c>
      <c r="E559" s="1" t="s">
        <v>27</v>
      </c>
      <c r="F559" s="1" t="s">
        <v>11</v>
      </c>
      <c r="G559" s="1">
        <v>192</v>
      </c>
      <c r="H559" s="2">
        <v>84</v>
      </c>
      <c r="I559" s="2">
        <v>22</v>
      </c>
      <c r="J559" s="2">
        <v>12</v>
      </c>
      <c r="K559" s="2">
        <v>32</v>
      </c>
      <c r="L559" s="2">
        <v>8</v>
      </c>
      <c r="M559">
        <f t="shared" si="17"/>
        <v>298</v>
      </c>
      <c r="N559">
        <f>Tabla2[[#This Row],[Vendedor tapabocas bien puesto ]]+Tabla2[[#This Row],[Vendedor tapabocas mal puesto ]]+Tabla2[[#This Row],[Vendedor sin tapabocas ]]</f>
        <v>52</v>
      </c>
      <c r="O559" s="15">
        <f>IFERROR(Tabla2[[#This Row],[Tapabocas bien puesto ]]/Tabla2[[#This Row],[Total]],0)</f>
        <v>0.64429530201342278</v>
      </c>
      <c r="P559" s="15">
        <f>IFERROR(Tabla2[[#This Row],[Sin tapabocas]]/Tabla2[[#This Row],[Total]],0)</f>
        <v>7.3825503355704702E-2</v>
      </c>
      <c r="Q559" s="15">
        <f>IFERROR(Tabla2[[#This Row],[Vendedor tapabocas bien puesto ]]/Tabla2[[#This Row],[Total vendedor]],0)</f>
        <v>0.23076923076923078</v>
      </c>
      <c r="R559" s="15">
        <f>IFERROR(Tabla2[[#This Row],[Vendedor sin tapabocas ]]/Tabla2[[#This Row],[Total vendedor]],0)</f>
        <v>0.15384615384615385</v>
      </c>
      <c r="S559" s="31">
        <f>WEEKNUM(Tabla2[[#This Row],[Fecha de recolección2]])</f>
        <v>34</v>
      </c>
    </row>
    <row r="560" spans="1:19" x14ac:dyDescent="0.25">
      <c r="A560" s="11">
        <f t="shared" si="16"/>
        <v>44427</v>
      </c>
      <c r="B560" s="6" t="s">
        <v>329</v>
      </c>
      <c r="C560" s="1" t="s">
        <v>6</v>
      </c>
      <c r="D560" s="1" t="s">
        <v>63</v>
      </c>
      <c r="E560" s="1" t="s">
        <v>27</v>
      </c>
      <c r="F560" s="1" t="s">
        <v>10</v>
      </c>
      <c r="G560" s="1">
        <v>263</v>
      </c>
      <c r="H560" s="2">
        <v>102</v>
      </c>
      <c r="I560" s="2">
        <v>41</v>
      </c>
      <c r="J560" s="2">
        <v>27</v>
      </c>
      <c r="K560" s="2">
        <v>50</v>
      </c>
      <c r="L560" s="2">
        <v>11</v>
      </c>
      <c r="M560">
        <f t="shared" si="17"/>
        <v>406</v>
      </c>
      <c r="N560">
        <f>Tabla2[[#This Row],[Vendedor tapabocas bien puesto ]]+Tabla2[[#This Row],[Vendedor tapabocas mal puesto ]]+Tabla2[[#This Row],[Vendedor sin tapabocas ]]</f>
        <v>88</v>
      </c>
      <c r="O560" s="15">
        <f>IFERROR(Tabla2[[#This Row],[Tapabocas bien puesto ]]/Tabla2[[#This Row],[Total]],0)</f>
        <v>0.64778325123152714</v>
      </c>
      <c r="P560" s="15">
        <f>IFERROR(Tabla2[[#This Row],[Sin tapabocas]]/Tabla2[[#This Row],[Total]],0)</f>
        <v>0.10098522167487685</v>
      </c>
      <c r="Q560" s="15">
        <f>IFERROR(Tabla2[[#This Row],[Vendedor tapabocas bien puesto ]]/Tabla2[[#This Row],[Total vendedor]],0)</f>
        <v>0.30681818181818182</v>
      </c>
      <c r="R560" s="15">
        <f>IFERROR(Tabla2[[#This Row],[Vendedor sin tapabocas ]]/Tabla2[[#This Row],[Total vendedor]],0)</f>
        <v>0.125</v>
      </c>
      <c r="S560" s="31">
        <f>WEEKNUM(Tabla2[[#This Row],[Fecha de recolección2]])</f>
        <v>34</v>
      </c>
    </row>
    <row r="561" spans="1:19" x14ac:dyDescent="0.25">
      <c r="A561" s="11">
        <f t="shared" si="16"/>
        <v>44428</v>
      </c>
      <c r="B561" s="6" t="s">
        <v>330</v>
      </c>
      <c r="C561" s="1" t="s">
        <v>6</v>
      </c>
      <c r="D561" s="1" t="s">
        <v>14</v>
      </c>
      <c r="E561" s="1" t="s">
        <v>15</v>
      </c>
      <c r="F561" s="1" t="s">
        <v>9</v>
      </c>
      <c r="G561" s="1">
        <v>73</v>
      </c>
      <c r="H561" s="2">
        <v>50</v>
      </c>
      <c r="I561" s="2">
        <v>8</v>
      </c>
      <c r="J561" s="2">
        <v>23</v>
      </c>
      <c r="K561" s="2">
        <v>71</v>
      </c>
      <c r="L561" s="2">
        <v>18</v>
      </c>
      <c r="M561">
        <f t="shared" si="17"/>
        <v>131</v>
      </c>
      <c r="N561">
        <f>Tabla2[[#This Row],[Vendedor tapabocas bien puesto ]]+Tabla2[[#This Row],[Vendedor tapabocas mal puesto ]]+Tabla2[[#This Row],[Vendedor sin tapabocas ]]</f>
        <v>112</v>
      </c>
      <c r="O561" s="15">
        <f>IFERROR(Tabla2[[#This Row],[Tapabocas bien puesto ]]/Tabla2[[#This Row],[Total]],0)</f>
        <v>0.5572519083969466</v>
      </c>
      <c r="P561" s="15">
        <f>IFERROR(Tabla2[[#This Row],[Sin tapabocas]]/Tabla2[[#This Row],[Total]],0)</f>
        <v>6.1068702290076333E-2</v>
      </c>
      <c r="Q561" s="15">
        <f>IFERROR(Tabla2[[#This Row],[Vendedor tapabocas bien puesto ]]/Tabla2[[#This Row],[Total vendedor]],0)</f>
        <v>0.20535714285714285</v>
      </c>
      <c r="R561" s="15">
        <f>IFERROR(Tabla2[[#This Row],[Vendedor sin tapabocas ]]/Tabla2[[#This Row],[Total vendedor]],0)</f>
        <v>0.16071428571428573</v>
      </c>
      <c r="S561" s="31">
        <f>WEEKNUM(Tabla2[[#This Row],[Fecha de recolección2]])</f>
        <v>34</v>
      </c>
    </row>
    <row r="562" spans="1:19" x14ac:dyDescent="0.25">
      <c r="A562" s="11">
        <f t="shared" si="16"/>
        <v>44428</v>
      </c>
      <c r="B562" s="6" t="s">
        <v>330</v>
      </c>
      <c r="C562" s="1" t="s">
        <v>192</v>
      </c>
      <c r="D562" s="1" t="s">
        <v>106</v>
      </c>
      <c r="E562" s="1" t="s">
        <v>334</v>
      </c>
      <c r="F562" s="1" t="s">
        <v>10</v>
      </c>
      <c r="G562" s="1">
        <v>66</v>
      </c>
      <c r="H562" s="2">
        <v>30</v>
      </c>
      <c r="I562" s="2">
        <v>7</v>
      </c>
      <c r="J562" s="2">
        <v>13</v>
      </c>
      <c r="K562" s="2">
        <v>4</v>
      </c>
      <c r="L562" s="2">
        <v>2</v>
      </c>
      <c r="M562">
        <f t="shared" si="17"/>
        <v>103</v>
      </c>
      <c r="N562">
        <f>Tabla2[[#This Row],[Vendedor tapabocas bien puesto ]]+Tabla2[[#This Row],[Vendedor tapabocas mal puesto ]]+Tabla2[[#This Row],[Vendedor sin tapabocas ]]</f>
        <v>19</v>
      </c>
      <c r="O562" s="15">
        <f>IFERROR(Tabla2[[#This Row],[Tapabocas bien puesto ]]/Tabla2[[#This Row],[Total]],0)</f>
        <v>0.64077669902912626</v>
      </c>
      <c r="P562" s="15">
        <f>IFERROR(Tabla2[[#This Row],[Sin tapabocas]]/Tabla2[[#This Row],[Total]],0)</f>
        <v>6.7961165048543687E-2</v>
      </c>
      <c r="Q562" s="15">
        <f>IFERROR(Tabla2[[#This Row],[Vendedor tapabocas bien puesto ]]/Tabla2[[#This Row],[Total vendedor]],0)</f>
        <v>0.68421052631578949</v>
      </c>
      <c r="R562" s="15">
        <f>IFERROR(Tabla2[[#This Row],[Vendedor sin tapabocas ]]/Tabla2[[#This Row],[Total vendedor]],0)</f>
        <v>0.10526315789473684</v>
      </c>
      <c r="S562" s="31">
        <f>WEEKNUM(Tabla2[[#This Row],[Fecha de recolección2]])</f>
        <v>34</v>
      </c>
    </row>
    <row r="563" spans="1:19" x14ac:dyDescent="0.25">
      <c r="A563" s="11">
        <f t="shared" si="16"/>
        <v>44428</v>
      </c>
      <c r="B563" s="6" t="s">
        <v>330</v>
      </c>
      <c r="C563" s="1" t="s">
        <v>192</v>
      </c>
      <c r="D563" s="1" t="s">
        <v>12</v>
      </c>
      <c r="E563" s="1" t="s">
        <v>13</v>
      </c>
      <c r="F563" s="1" t="s">
        <v>10</v>
      </c>
      <c r="G563" s="1">
        <v>55</v>
      </c>
      <c r="H563" s="2">
        <v>60</v>
      </c>
      <c r="I563" s="2">
        <v>6</v>
      </c>
      <c r="J563" s="2">
        <v>6</v>
      </c>
      <c r="K563" s="2">
        <v>15</v>
      </c>
      <c r="L563" s="2">
        <v>2</v>
      </c>
      <c r="M563">
        <f t="shared" si="17"/>
        <v>121</v>
      </c>
      <c r="N563">
        <f>Tabla2[[#This Row],[Vendedor tapabocas bien puesto ]]+Tabla2[[#This Row],[Vendedor tapabocas mal puesto ]]+Tabla2[[#This Row],[Vendedor sin tapabocas ]]</f>
        <v>23</v>
      </c>
      <c r="O563" s="15">
        <f>IFERROR(Tabla2[[#This Row],[Tapabocas bien puesto ]]/Tabla2[[#This Row],[Total]],0)</f>
        <v>0.45454545454545453</v>
      </c>
      <c r="P563" s="15">
        <f>IFERROR(Tabla2[[#This Row],[Sin tapabocas]]/Tabla2[[#This Row],[Total]],0)</f>
        <v>4.9586776859504134E-2</v>
      </c>
      <c r="Q563" s="15">
        <f>IFERROR(Tabla2[[#This Row],[Vendedor tapabocas bien puesto ]]/Tabla2[[#This Row],[Total vendedor]],0)</f>
        <v>0.2608695652173913</v>
      </c>
      <c r="R563" s="15">
        <f>IFERROR(Tabla2[[#This Row],[Vendedor sin tapabocas ]]/Tabla2[[#This Row],[Total vendedor]],0)</f>
        <v>8.6956521739130432E-2</v>
      </c>
      <c r="S563" s="31">
        <f>WEEKNUM(Tabla2[[#This Row],[Fecha de recolección2]])</f>
        <v>34</v>
      </c>
    </row>
    <row r="564" spans="1:19" x14ac:dyDescent="0.25">
      <c r="A564" s="11">
        <f t="shared" si="16"/>
        <v>44428</v>
      </c>
      <c r="B564" s="6" t="s">
        <v>330</v>
      </c>
      <c r="C564" s="1" t="s">
        <v>192</v>
      </c>
      <c r="D564" s="1" t="s">
        <v>12</v>
      </c>
      <c r="E564" s="1" t="s">
        <v>13</v>
      </c>
      <c r="F564" s="1" t="s">
        <v>9</v>
      </c>
      <c r="G564" s="1">
        <v>75</v>
      </c>
      <c r="H564" s="2">
        <v>122</v>
      </c>
      <c r="I564" s="2">
        <v>20</v>
      </c>
      <c r="J564" s="2">
        <v>28</v>
      </c>
      <c r="K564" s="2">
        <v>75</v>
      </c>
      <c r="L564" s="2">
        <v>39</v>
      </c>
      <c r="M564">
        <f t="shared" si="17"/>
        <v>217</v>
      </c>
      <c r="N564">
        <f>Tabla2[[#This Row],[Vendedor tapabocas bien puesto ]]+Tabla2[[#This Row],[Vendedor tapabocas mal puesto ]]+Tabla2[[#This Row],[Vendedor sin tapabocas ]]</f>
        <v>142</v>
      </c>
      <c r="O564" s="15">
        <f>IFERROR(Tabla2[[#This Row],[Tapabocas bien puesto ]]/Tabla2[[#This Row],[Total]],0)</f>
        <v>0.34562211981566821</v>
      </c>
      <c r="P564" s="15">
        <f>IFERROR(Tabla2[[#This Row],[Sin tapabocas]]/Tabla2[[#This Row],[Total]],0)</f>
        <v>9.2165898617511524E-2</v>
      </c>
      <c r="Q564" s="15">
        <f>IFERROR(Tabla2[[#This Row],[Vendedor tapabocas bien puesto ]]/Tabla2[[#This Row],[Total vendedor]],0)</f>
        <v>0.19718309859154928</v>
      </c>
      <c r="R564" s="15">
        <f>IFERROR(Tabla2[[#This Row],[Vendedor sin tapabocas ]]/Tabla2[[#This Row],[Total vendedor]],0)</f>
        <v>0.27464788732394368</v>
      </c>
      <c r="S564" s="31">
        <f>WEEKNUM(Tabla2[[#This Row],[Fecha de recolección2]])</f>
        <v>34</v>
      </c>
    </row>
    <row r="565" spans="1:19" x14ac:dyDescent="0.25">
      <c r="A565" s="11">
        <f t="shared" si="16"/>
        <v>44428</v>
      </c>
      <c r="B565" s="6" t="s">
        <v>330</v>
      </c>
      <c r="C565" s="1" t="s">
        <v>192</v>
      </c>
      <c r="D565" s="1" t="s">
        <v>12</v>
      </c>
      <c r="E565" s="1" t="s">
        <v>13</v>
      </c>
      <c r="F565" s="1" t="s">
        <v>11</v>
      </c>
      <c r="G565" s="1">
        <v>40</v>
      </c>
      <c r="H565" s="2">
        <v>49</v>
      </c>
      <c r="I565" s="2">
        <v>4</v>
      </c>
      <c r="J565" s="2">
        <v>11</v>
      </c>
      <c r="K565" s="2">
        <v>7</v>
      </c>
      <c r="L565" s="2">
        <v>5</v>
      </c>
      <c r="M565">
        <f t="shared" si="17"/>
        <v>93</v>
      </c>
      <c r="N565">
        <f>Tabla2[[#This Row],[Vendedor tapabocas bien puesto ]]+Tabla2[[#This Row],[Vendedor tapabocas mal puesto ]]+Tabla2[[#This Row],[Vendedor sin tapabocas ]]</f>
        <v>23</v>
      </c>
      <c r="O565" s="15">
        <f>IFERROR(Tabla2[[#This Row],[Tapabocas bien puesto ]]/Tabla2[[#This Row],[Total]],0)</f>
        <v>0.43010752688172044</v>
      </c>
      <c r="P565" s="15">
        <f>IFERROR(Tabla2[[#This Row],[Sin tapabocas]]/Tabla2[[#This Row],[Total]],0)</f>
        <v>4.3010752688172046E-2</v>
      </c>
      <c r="Q565" s="15">
        <f>IFERROR(Tabla2[[#This Row],[Vendedor tapabocas bien puesto ]]/Tabla2[[#This Row],[Total vendedor]],0)</f>
        <v>0.47826086956521741</v>
      </c>
      <c r="R565" s="15">
        <f>IFERROR(Tabla2[[#This Row],[Vendedor sin tapabocas ]]/Tabla2[[#This Row],[Total vendedor]],0)</f>
        <v>0.21739130434782608</v>
      </c>
      <c r="S565" s="31">
        <f>WEEKNUM(Tabla2[[#This Row],[Fecha de recolección2]])</f>
        <v>34</v>
      </c>
    </row>
    <row r="566" spans="1:19" x14ac:dyDescent="0.25">
      <c r="A566" s="11">
        <f t="shared" si="16"/>
        <v>44428</v>
      </c>
      <c r="B566" s="6" t="s">
        <v>330</v>
      </c>
      <c r="C566" s="1" t="s">
        <v>6</v>
      </c>
      <c r="D566" s="1" t="s">
        <v>14</v>
      </c>
      <c r="E566" s="1" t="s">
        <v>43</v>
      </c>
      <c r="F566" s="1" t="s">
        <v>10</v>
      </c>
      <c r="G566" s="1">
        <v>117</v>
      </c>
      <c r="H566" s="2">
        <v>62</v>
      </c>
      <c r="I566" s="2">
        <v>11</v>
      </c>
      <c r="J566" s="2">
        <v>5</v>
      </c>
      <c r="K566" s="2">
        <v>9</v>
      </c>
      <c r="L566" s="2">
        <v>2</v>
      </c>
      <c r="M566">
        <f t="shared" si="17"/>
        <v>190</v>
      </c>
      <c r="N566">
        <f>Tabla2[[#This Row],[Vendedor tapabocas bien puesto ]]+Tabla2[[#This Row],[Vendedor tapabocas mal puesto ]]+Tabla2[[#This Row],[Vendedor sin tapabocas ]]</f>
        <v>16</v>
      </c>
      <c r="O566" s="15">
        <f>IFERROR(Tabla2[[#This Row],[Tapabocas bien puesto ]]/Tabla2[[#This Row],[Total]],0)</f>
        <v>0.61578947368421055</v>
      </c>
      <c r="P566" s="15">
        <f>IFERROR(Tabla2[[#This Row],[Sin tapabocas]]/Tabla2[[#This Row],[Total]],0)</f>
        <v>5.7894736842105263E-2</v>
      </c>
      <c r="Q566" s="15">
        <f>IFERROR(Tabla2[[#This Row],[Vendedor tapabocas bien puesto ]]/Tabla2[[#This Row],[Total vendedor]],0)</f>
        <v>0.3125</v>
      </c>
      <c r="R566" s="15">
        <f>IFERROR(Tabla2[[#This Row],[Vendedor sin tapabocas ]]/Tabla2[[#This Row],[Total vendedor]],0)</f>
        <v>0.125</v>
      </c>
      <c r="S566" s="31">
        <f>WEEKNUM(Tabla2[[#This Row],[Fecha de recolección2]])</f>
        <v>34</v>
      </c>
    </row>
    <row r="567" spans="1:19" x14ac:dyDescent="0.25">
      <c r="A567" s="11">
        <f t="shared" si="16"/>
        <v>44428</v>
      </c>
      <c r="B567" s="6" t="s">
        <v>330</v>
      </c>
      <c r="C567" s="1" t="s">
        <v>6</v>
      </c>
      <c r="D567" s="1" t="s">
        <v>14</v>
      </c>
      <c r="E567" s="1" t="s">
        <v>116</v>
      </c>
      <c r="F567" s="1" t="s">
        <v>11</v>
      </c>
      <c r="G567" s="1">
        <v>252</v>
      </c>
      <c r="H567" s="2">
        <v>40</v>
      </c>
      <c r="I567" s="2">
        <v>9</v>
      </c>
      <c r="J567" s="2">
        <v>3</v>
      </c>
      <c r="K567" s="2">
        <v>11</v>
      </c>
      <c r="L567" s="2">
        <v>1</v>
      </c>
      <c r="M567">
        <f t="shared" si="17"/>
        <v>301</v>
      </c>
      <c r="N567">
        <f>Tabla2[[#This Row],[Vendedor tapabocas bien puesto ]]+Tabla2[[#This Row],[Vendedor tapabocas mal puesto ]]+Tabla2[[#This Row],[Vendedor sin tapabocas ]]</f>
        <v>15</v>
      </c>
      <c r="O567" s="15">
        <f>IFERROR(Tabla2[[#This Row],[Tapabocas bien puesto ]]/Tabla2[[#This Row],[Total]],0)</f>
        <v>0.83720930232558144</v>
      </c>
      <c r="P567" s="15">
        <f>IFERROR(Tabla2[[#This Row],[Sin tapabocas]]/Tabla2[[#This Row],[Total]],0)</f>
        <v>2.9900332225913623E-2</v>
      </c>
      <c r="Q567" s="15">
        <f>IFERROR(Tabla2[[#This Row],[Vendedor tapabocas bien puesto ]]/Tabla2[[#This Row],[Total vendedor]],0)</f>
        <v>0.2</v>
      </c>
      <c r="R567" s="15">
        <f>IFERROR(Tabla2[[#This Row],[Vendedor sin tapabocas ]]/Tabla2[[#This Row],[Total vendedor]],0)</f>
        <v>6.6666666666666666E-2</v>
      </c>
      <c r="S567" s="31">
        <f>WEEKNUM(Tabla2[[#This Row],[Fecha de recolección2]])</f>
        <v>34</v>
      </c>
    </row>
    <row r="568" spans="1:19" x14ac:dyDescent="0.25">
      <c r="A568" s="11">
        <f t="shared" ref="A568:A599" si="18">DATE(MID(B568,1,4),MID(B568,6,2),MID(B568,9,11))</f>
        <v>44436</v>
      </c>
      <c r="B568" s="6" t="s">
        <v>362</v>
      </c>
      <c r="C568" s="1" t="s">
        <v>79</v>
      </c>
      <c r="D568" s="44" t="s">
        <v>79</v>
      </c>
      <c r="E568" s="1"/>
      <c r="F568" s="1" t="s">
        <v>10</v>
      </c>
      <c r="G568" s="1">
        <v>35</v>
      </c>
      <c r="H568" s="2">
        <v>13</v>
      </c>
      <c r="I568" s="2">
        <v>7</v>
      </c>
      <c r="J568" s="2">
        <v>11</v>
      </c>
      <c r="K568" s="2">
        <v>21</v>
      </c>
      <c r="L568" s="2">
        <v>4</v>
      </c>
      <c r="M568" s="23">
        <f t="shared" ref="M568:M599" si="19">G568+H568+I568</f>
        <v>55</v>
      </c>
      <c r="N568" s="24">
        <f>Tabla2[[#This Row],[Vendedor tapabocas bien puesto ]]+Tabla2[[#This Row],[Vendedor tapabocas mal puesto ]]+Tabla2[[#This Row],[Vendedor sin tapabocas ]]</f>
        <v>36</v>
      </c>
      <c r="O568" s="15">
        <f>IFERROR(Tabla2[[#This Row],[Tapabocas bien puesto ]]/Tabla2[[#This Row],[Total]],0)</f>
        <v>0.63636363636363635</v>
      </c>
      <c r="P568" s="15">
        <f>IFERROR(Tabla2[[#This Row],[Sin tapabocas]]/Tabla2[[#This Row],[Total]],0)</f>
        <v>0.12727272727272726</v>
      </c>
      <c r="Q568" s="15">
        <f>IFERROR(Tabla2[[#This Row],[Vendedor tapabocas bien puesto ]]/Tabla2[[#This Row],[Total vendedor]],0)</f>
        <v>0.30555555555555558</v>
      </c>
      <c r="R568" s="15">
        <f>IFERROR(Tabla2[[#This Row],[Vendedor sin tapabocas ]]/Tabla2[[#This Row],[Total vendedor]],0)</f>
        <v>0.1111111111111111</v>
      </c>
      <c r="S568" s="31">
        <f>WEEKNUM(Tabla2[[#This Row],[Fecha de recolección2]])</f>
        <v>35</v>
      </c>
    </row>
    <row r="569" spans="1:19" x14ac:dyDescent="0.25">
      <c r="A569" s="11">
        <f t="shared" si="18"/>
        <v>44436</v>
      </c>
      <c r="B569" s="6" t="s">
        <v>362</v>
      </c>
      <c r="C569" s="1" t="s">
        <v>79</v>
      </c>
      <c r="D569" s="44" t="s">
        <v>79</v>
      </c>
      <c r="E569" s="1"/>
      <c r="F569" s="1" t="s">
        <v>10</v>
      </c>
      <c r="G569" s="1">
        <v>155</v>
      </c>
      <c r="H569" s="2">
        <v>66</v>
      </c>
      <c r="I569" s="2">
        <v>28</v>
      </c>
      <c r="J569" s="2">
        <v>88</v>
      </c>
      <c r="K569" s="2">
        <v>97</v>
      </c>
      <c r="L569" s="2">
        <v>24</v>
      </c>
      <c r="M569" s="23">
        <f t="shared" si="19"/>
        <v>249</v>
      </c>
      <c r="N569" s="24">
        <f>Tabla2[[#This Row],[Vendedor tapabocas bien puesto ]]+Tabla2[[#This Row],[Vendedor tapabocas mal puesto ]]+Tabla2[[#This Row],[Vendedor sin tapabocas ]]</f>
        <v>209</v>
      </c>
      <c r="O569" s="15">
        <f>IFERROR(Tabla2[[#This Row],[Tapabocas bien puesto ]]/Tabla2[[#This Row],[Total]],0)</f>
        <v>0.6224899598393574</v>
      </c>
      <c r="P569" s="15">
        <f>IFERROR(Tabla2[[#This Row],[Sin tapabocas]]/Tabla2[[#This Row],[Total]],0)</f>
        <v>0.11244979919678715</v>
      </c>
      <c r="Q569" s="15">
        <f>IFERROR(Tabla2[[#This Row],[Vendedor tapabocas bien puesto ]]/Tabla2[[#This Row],[Total vendedor]],0)</f>
        <v>0.42105263157894735</v>
      </c>
      <c r="R569" s="15">
        <f>IFERROR(Tabla2[[#This Row],[Vendedor sin tapabocas ]]/Tabla2[[#This Row],[Total vendedor]],0)</f>
        <v>0.11483253588516747</v>
      </c>
      <c r="S569" s="31">
        <f>WEEKNUM(Tabla2[[#This Row],[Fecha de recolección2]])</f>
        <v>35</v>
      </c>
    </row>
    <row r="570" spans="1:19" x14ac:dyDescent="0.25">
      <c r="A570" s="11">
        <f t="shared" si="18"/>
        <v>44436</v>
      </c>
      <c r="B570" s="6" t="s">
        <v>362</v>
      </c>
      <c r="C570" s="1" t="s">
        <v>79</v>
      </c>
      <c r="D570" s="44" t="s">
        <v>79</v>
      </c>
      <c r="E570" s="1"/>
      <c r="F570" s="1" t="s">
        <v>10</v>
      </c>
      <c r="G570" s="1">
        <v>72</v>
      </c>
      <c r="H570" s="2">
        <v>13</v>
      </c>
      <c r="I570" s="2">
        <v>9</v>
      </c>
      <c r="J570" s="2">
        <v>32</v>
      </c>
      <c r="K570" s="2">
        <v>27</v>
      </c>
      <c r="L570" s="2">
        <v>9</v>
      </c>
      <c r="M570" s="23">
        <f t="shared" si="19"/>
        <v>94</v>
      </c>
      <c r="N570" s="24">
        <f>Tabla2[[#This Row],[Vendedor tapabocas bien puesto ]]+Tabla2[[#This Row],[Vendedor tapabocas mal puesto ]]+Tabla2[[#This Row],[Vendedor sin tapabocas ]]</f>
        <v>68</v>
      </c>
      <c r="O570" s="15">
        <f>IFERROR(Tabla2[[#This Row],[Tapabocas bien puesto ]]/Tabla2[[#This Row],[Total]],0)</f>
        <v>0.76595744680851063</v>
      </c>
      <c r="P570" s="15">
        <f>IFERROR(Tabla2[[#This Row],[Sin tapabocas]]/Tabla2[[#This Row],[Total]],0)</f>
        <v>9.5744680851063829E-2</v>
      </c>
      <c r="Q570" s="15">
        <f>IFERROR(Tabla2[[#This Row],[Vendedor tapabocas bien puesto ]]/Tabla2[[#This Row],[Total vendedor]],0)</f>
        <v>0.47058823529411764</v>
      </c>
      <c r="R570" s="15">
        <f>IFERROR(Tabla2[[#This Row],[Vendedor sin tapabocas ]]/Tabla2[[#This Row],[Total vendedor]],0)</f>
        <v>0.13235294117647059</v>
      </c>
      <c r="S570" s="31">
        <f>WEEKNUM(Tabla2[[#This Row],[Fecha de recolección2]])</f>
        <v>35</v>
      </c>
    </row>
    <row r="571" spans="1:19" x14ac:dyDescent="0.25">
      <c r="A571" s="11">
        <f t="shared" si="18"/>
        <v>44438</v>
      </c>
      <c r="B571" s="6" t="s">
        <v>363</v>
      </c>
      <c r="C571" s="1" t="s">
        <v>106</v>
      </c>
      <c r="D571" s="44" t="s">
        <v>106</v>
      </c>
      <c r="E571" s="1"/>
      <c r="F571" s="1" t="s">
        <v>11</v>
      </c>
      <c r="G571" s="1">
        <v>198</v>
      </c>
      <c r="H571" s="2">
        <v>123</v>
      </c>
      <c r="I571" s="2">
        <v>11</v>
      </c>
      <c r="J571" s="2">
        <v>11</v>
      </c>
      <c r="K571" s="2">
        <v>14</v>
      </c>
      <c r="L571" s="2">
        <v>1</v>
      </c>
      <c r="M571" s="23">
        <f t="shared" si="19"/>
        <v>332</v>
      </c>
      <c r="N571" s="24">
        <f>Tabla2[[#This Row],[Vendedor tapabocas bien puesto ]]+Tabla2[[#This Row],[Vendedor tapabocas mal puesto ]]+Tabla2[[#This Row],[Vendedor sin tapabocas ]]</f>
        <v>26</v>
      </c>
      <c r="O571" s="15">
        <f>IFERROR(Tabla2[[#This Row],[Tapabocas bien puesto ]]/Tabla2[[#This Row],[Total]],0)</f>
        <v>0.59638554216867468</v>
      </c>
      <c r="P571" s="15">
        <f>IFERROR(Tabla2[[#This Row],[Sin tapabocas]]/Tabla2[[#This Row],[Total]],0)</f>
        <v>3.313253012048193E-2</v>
      </c>
      <c r="Q571" s="15">
        <f>IFERROR(Tabla2[[#This Row],[Vendedor tapabocas bien puesto ]]/Tabla2[[#This Row],[Total vendedor]],0)</f>
        <v>0.42307692307692307</v>
      </c>
      <c r="R571" s="15">
        <f>IFERROR(Tabla2[[#This Row],[Vendedor sin tapabocas ]]/Tabla2[[#This Row],[Total vendedor]],0)</f>
        <v>3.8461538461538464E-2</v>
      </c>
      <c r="S571" s="31">
        <f>WEEKNUM(Tabla2[[#This Row],[Fecha de recolección2]])</f>
        <v>36</v>
      </c>
    </row>
    <row r="572" spans="1:19" x14ac:dyDescent="0.25">
      <c r="A572" s="11">
        <f t="shared" si="18"/>
        <v>44438</v>
      </c>
      <c r="B572" s="6" t="s">
        <v>363</v>
      </c>
      <c r="C572" s="1" t="s">
        <v>106</v>
      </c>
      <c r="D572" s="44" t="s">
        <v>106</v>
      </c>
      <c r="E572" s="1"/>
      <c r="F572" s="1" t="s">
        <v>9</v>
      </c>
      <c r="G572" s="1">
        <v>52</v>
      </c>
      <c r="H572" s="2">
        <v>55</v>
      </c>
      <c r="I572" s="2">
        <v>5</v>
      </c>
      <c r="J572" s="2">
        <v>1</v>
      </c>
      <c r="K572" s="2">
        <v>4</v>
      </c>
      <c r="L572" s="2">
        <v>1</v>
      </c>
      <c r="M572" s="23">
        <f t="shared" si="19"/>
        <v>112</v>
      </c>
      <c r="N572" s="24">
        <f>Tabla2[[#This Row],[Vendedor tapabocas bien puesto ]]+Tabla2[[#This Row],[Vendedor tapabocas mal puesto ]]+Tabla2[[#This Row],[Vendedor sin tapabocas ]]</f>
        <v>6</v>
      </c>
      <c r="O572" s="15">
        <f>IFERROR(Tabla2[[#This Row],[Tapabocas bien puesto ]]/Tabla2[[#This Row],[Total]],0)</f>
        <v>0.4642857142857143</v>
      </c>
      <c r="P572" s="15">
        <f>IFERROR(Tabla2[[#This Row],[Sin tapabocas]]/Tabla2[[#This Row],[Total]],0)</f>
        <v>4.4642857142857144E-2</v>
      </c>
      <c r="Q572" s="15">
        <f>IFERROR(Tabla2[[#This Row],[Vendedor tapabocas bien puesto ]]/Tabla2[[#This Row],[Total vendedor]],0)</f>
        <v>0.16666666666666666</v>
      </c>
      <c r="R572" s="15">
        <f>IFERROR(Tabla2[[#This Row],[Vendedor sin tapabocas ]]/Tabla2[[#This Row],[Total vendedor]],0)</f>
        <v>0.16666666666666666</v>
      </c>
      <c r="S572" s="31">
        <f>WEEKNUM(Tabla2[[#This Row],[Fecha de recolección2]])</f>
        <v>36</v>
      </c>
    </row>
    <row r="573" spans="1:19" x14ac:dyDescent="0.25">
      <c r="A573" s="11">
        <f t="shared" si="18"/>
        <v>44438</v>
      </c>
      <c r="B573" s="6" t="s">
        <v>363</v>
      </c>
      <c r="C573" s="1" t="s">
        <v>106</v>
      </c>
      <c r="D573" s="44" t="s">
        <v>106</v>
      </c>
      <c r="E573" s="1"/>
      <c r="F573" s="1" t="s">
        <v>10</v>
      </c>
      <c r="G573" s="1">
        <v>70</v>
      </c>
      <c r="H573" s="2">
        <v>65</v>
      </c>
      <c r="I573" s="2">
        <v>6</v>
      </c>
      <c r="J573" s="2">
        <v>8</v>
      </c>
      <c r="K573" s="2">
        <v>4</v>
      </c>
      <c r="L573" s="2">
        <v>3</v>
      </c>
      <c r="M573" s="23">
        <f t="shared" si="19"/>
        <v>141</v>
      </c>
      <c r="N573" s="24">
        <f>Tabla2[[#This Row],[Vendedor tapabocas bien puesto ]]+Tabla2[[#This Row],[Vendedor tapabocas mal puesto ]]+Tabla2[[#This Row],[Vendedor sin tapabocas ]]</f>
        <v>15</v>
      </c>
      <c r="O573" s="15">
        <f>IFERROR(Tabla2[[#This Row],[Tapabocas bien puesto ]]/Tabla2[[#This Row],[Total]],0)</f>
        <v>0.49645390070921985</v>
      </c>
      <c r="P573" s="15">
        <f>IFERROR(Tabla2[[#This Row],[Sin tapabocas]]/Tabla2[[#This Row],[Total]],0)</f>
        <v>4.2553191489361701E-2</v>
      </c>
      <c r="Q573" s="15">
        <f>IFERROR(Tabla2[[#This Row],[Vendedor tapabocas bien puesto ]]/Tabla2[[#This Row],[Total vendedor]],0)</f>
        <v>0.53333333333333333</v>
      </c>
      <c r="R573" s="15">
        <f>IFERROR(Tabla2[[#This Row],[Vendedor sin tapabocas ]]/Tabla2[[#This Row],[Total vendedor]],0)</f>
        <v>0.2</v>
      </c>
      <c r="S573" s="31">
        <f>WEEKNUM(Tabla2[[#This Row],[Fecha de recolección2]])</f>
        <v>36</v>
      </c>
    </row>
    <row r="574" spans="1:19" x14ac:dyDescent="0.25">
      <c r="A574" s="11">
        <f t="shared" si="18"/>
        <v>44438</v>
      </c>
      <c r="B574" s="6" t="s">
        <v>363</v>
      </c>
      <c r="C574" s="1" t="s">
        <v>30</v>
      </c>
      <c r="D574" s="44" t="s">
        <v>30</v>
      </c>
      <c r="E574" s="1"/>
      <c r="F574" s="1" t="s">
        <v>9</v>
      </c>
      <c r="G574" s="1">
        <v>124</v>
      </c>
      <c r="H574" s="2">
        <v>82</v>
      </c>
      <c r="I574" s="2">
        <v>3</v>
      </c>
      <c r="J574" s="2">
        <v>26</v>
      </c>
      <c r="K574" s="2">
        <v>30</v>
      </c>
      <c r="L574" s="2">
        <v>1</v>
      </c>
      <c r="M574" s="23">
        <f t="shared" si="19"/>
        <v>209</v>
      </c>
      <c r="N574" s="24">
        <f>Tabla2[[#This Row],[Vendedor tapabocas bien puesto ]]+Tabla2[[#This Row],[Vendedor tapabocas mal puesto ]]+Tabla2[[#This Row],[Vendedor sin tapabocas ]]</f>
        <v>57</v>
      </c>
      <c r="O574" s="15">
        <f>IFERROR(Tabla2[[#This Row],[Tapabocas bien puesto ]]/Tabla2[[#This Row],[Total]],0)</f>
        <v>0.59330143540669855</v>
      </c>
      <c r="P574" s="15">
        <f>IFERROR(Tabla2[[#This Row],[Sin tapabocas]]/Tabla2[[#This Row],[Total]],0)</f>
        <v>1.4354066985645933E-2</v>
      </c>
      <c r="Q574" s="15">
        <f>IFERROR(Tabla2[[#This Row],[Vendedor tapabocas bien puesto ]]/Tabla2[[#This Row],[Total vendedor]],0)</f>
        <v>0.45614035087719296</v>
      </c>
      <c r="R574" s="15">
        <f>IFERROR(Tabla2[[#This Row],[Vendedor sin tapabocas ]]/Tabla2[[#This Row],[Total vendedor]],0)</f>
        <v>1.7543859649122806E-2</v>
      </c>
      <c r="S574" s="31">
        <f>WEEKNUM(Tabla2[[#This Row],[Fecha de recolección2]])</f>
        <v>36</v>
      </c>
    </row>
    <row r="575" spans="1:19" x14ac:dyDescent="0.25">
      <c r="A575" s="11">
        <f t="shared" si="18"/>
        <v>44438</v>
      </c>
      <c r="B575" s="6" t="s">
        <v>363</v>
      </c>
      <c r="C575" s="1" t="s">
        <v>30</v>
      </c>
      <c r="D575" s="44" t="s">
        <v>30</v>
      </c>
      <c r="E575" s="1"/>
      <c r="F575" s="1" t="s">
        <v>10</v>
      </c>
      <c r="G575" s="1">
        <v>149</v>
      </c>
      <c r="H575" s="2">
        <v>136</v>
      </c>
      <c r="I575" s="2">
        <v>13</v>
      </c>
      <c r="J575" s="2">
        <v>25</v>
      </c>
      <c r="K575" s="2">
        <v>38</v>
      </c>
      <c r="L575" s="2">
        <v>2</v>
      </c>
      <c r="M575" s="23">
        <f t="shared" si="19"/>
        <v>298</v>
      </c>
      <c r="N575" s="24">
        <f>Tabla2[[#This Row],[Vendedor tapabocas bien puesto ]]+Tabla2[[#This Row],[Vendedor tapabocas mal puesto ]]+Tabla2[[#This Row],[Vendedor sin tapabocas ]]</f>
        <v>65</v>
      </c>
      <c r="O575" s="15">
        <f>IFERROR(Tabla2[[#This Row],[Tapabocas bien puesto ]]/Tabla2[[#This Row],[Total]],0)</f>
        <v>0.5</v>
      </c>
      <c r="P575" s="15">
        <f>IFERROR(Tabla2[[#This Row],[Sin tapabocas]]/Tabla2[[#This Row],[Total]],0)</f>
        <v>4.3624161073825503E-2</v>
      </c>
      <c r="Q575" s="15">
        <f>IFERROR(Tabla2[[#This Row],[Vendedor tapabocas bien puesto ]]/Tabla2[[#This Row],[Total vendedor]],0)</f>
        <v>0.38461538461538464</v>
      </c>
      <c r="R575" s="15">
        <f>IFERROR(Tabla2[[#This Row],[Vendedor sin tapabocas ]]/Tabla2[[#This Row],[Total vendedor]],0)</f>
        <v>3.0769230769230771E-2</v>
      </c>
      <c r="S575" s="31">
        <f>WEEKNUM(Tabla2[[#This Row],[Fecha de recolección2]])</f>
        <v>36</v>
      </c>
    </row>
    <row r="576" spans="1:19" x14ac:dyDescent="0.25">
      <c r="A576" s="11">
        <f t="shared" si="18"/>
        <v>44438</v>
      </c>
      <c r="B576" s="6" t="s">
        <v>363</v>
      </c>
      <c r="C576" s="1" t="s">
        <v>30</v>
      </c>
      <c r="D576" s="44" t="s">
        <v>30</v>
      </c>
      <c r="E576" s="1"/>
      <c r="F576" s="1" t="s">
        <v>10</v>
      </c>
      <c r="G576" s="1">
        <v>172</v>
      </c>
      <c r="H576" s="2">
        <v>69</v>
      </c>
      <c r="I576" s="2">
        <v>11</v>
      </c>
      <c r="J576" s="2">
        <v>22</v>
      </c>
      <c r="K576" s="2">
        <v>9</v>
      </c>
      <c r="L576" s="2">
        <v>2</v>
      </c>
      <c r="M576" s="23">
        <f t="shared" si="19"/>
        <v>252</v>
      </c>
      <c r="N576" s="24">
        <f>Tabla2[[#This Row],[Vendedor tapabocas bien puesto ]]+Tabla2[[#This Row],[Vendedor tapabocas mal puesto ]]+Tabla2[[#This Row],[Vendedor sin tapabocas ]]</f>
        <v>33</v>
      </c>
      <c r="O576" s="15">
        <f>IFERROR(Tabla2[[#This Row],[Tapabocas bien puesto ]]/Tabla2[[#This Row],[Total]],0)</f>
        <v>0.68253968253968256</v>
      </c>
      <c r="P576" s="15">
        <f>IFERROR(Tabla2[[#This Row],[Sin tapabocas]]/Tabla2[[#This Row],[Total]],0)</f>
        <v>4.3650793650793648E-2</v>
      </c>
      <c r="Q576" s="15">
        <f>IFERROR(Tabla2[[#This Row],[Vendedor tapabocas bien puesto ]]/Tabla2[[#This Row],[Total vendedor]],0)</f>
        <v>0.66666666666666663</v>
      </c>
      <c r="R576" s="15">
        <f>IFERROR(Tabla2[[#This Row],[Vendedor sin tapabocas ]]/Tabla2[[#This Row],[Total vendedor]],0)</f>
        <v>6.0606060606060608E-2</v>
      </c>
      <c r="S576" s="31">
        <f>WEEKNUM(Tabla2[[#This Row],[Fecha de recolección2]])</f>
        <v>36</v>
      </c>
    </row>
    <row r="577" spans="1:19" x14ac:dyDescent="0.25">
      <c r="A577" s="11">
        <f t="shared" si="18"/>
        <v>44439</v>
      </c>
      <c r="B577" s="6" t="s">
        <v>364</v>
      </c>
      <c r="C577" s="1" t="s">
        <v>7</v>
      </c>
      <c r="D577" s="44" t="s">
        <v>7</v>
      </c>
      <c r="E577" s="1"/>
      <c r="F577" s="1" t="s">
        <v>9</v>
      </c>
      <c r="G577" s="1">
        <v>72</v>
      </c>
      <c r="H577" s="2">
        <v>85</v>
      </c>
      <c r="I577" s="2">
        <v>7</v>
      </c>
      <c r="J577" s="2">
        <v>11</v>
      </c>
      <c r="K577" s="2">
        <v>16</v>
      </c>
      <c r="L577" s="2">
        <v>9</v>
      </c>
      <c r="M577" s="23">
        <f t="shared" si="19"/>
        <v>164</v>
      </c>
      <c r="N577" s="24">
        <f>Tabla2[[#This Row],[Vendedor tapabocas bien puesto ]]+Tabla2[[#This Row],[Vendedor tapabocas mal puesto ]]+Tabla2[[#This Row],[Vendedor sin tapabocas ]]</f>
        <v>36</v>
      </c>
      <c r="O577" s="15">
        <f>IFERROR(Tabla2[[#This Row],[Tapabocas bien puesto ]]/Tabla2[[#This Row],[Total]],0)</f>
        <v>0.43902439024390244</v>
      </c>
      <c r="P577" s="15">
        <f>IFERROR(Tabla2[[#This Row],[Sin tapabocas]]/Tabla2[[#This Row],[Total]],0)</f>
        <v>4.2682926829268296E-2</v>
      </c>
      <c r="Q577" s="15">
        <f>IFERROR(Tabla2[[#This Row],[Vendedor tapabocas bien puesto ]]/Tabla2[[#This Row],[Total vendedor]],0)</f>
        <v>0.30555555555555558</v>
      </c>
      <c r="R577" s="15">
        <f>IFERROR(Tabla2[[#This Row],[Vendedor sin tapabocas ]]/Tabla2[[#This Row],[Total vendedor]],0)</f>
        <v>0.25</v>
      </c>
      <c r="S577" s="31">
        <f>WEEKNUM(Tabla2[[#This Row],[Fecha de recolección2]])</f>
        <v>36</v>
      </c>
    </row>
    <row r="578" spans="1:19" x14ac:dyDescent="0.25">
      <c r="A578" s="11">
        <f t="shared" si="18"/>
        <v>44439</v>
      </c>
      <c r="B578" s="6" t="s">
        <v>364</v>
      </c>
      <c r="C578" s="1" t="s">
        <v>7</v>
      </c>
      <c r="D578" s="44" t="s">
        <v>7</v>
      </c>
      <c r="E578" s="1"/>
      <c r="F578" s="1" t="s">
        <v>10</v>
      </c>
      <c r="G578" s="1">
        <v>34</v>
      </c>
      <c r="H578" s="2">
        <v>28</v>
      </c>
      <c r="I578" s="2">
        <v>8</v>
      </c>
      <c r="J578" s="2">
        <v>9</v>
      </c>
      <c r="K578" s="2">
        <v>24</v>
      </c>
      <c r="L578" s="2">
        <v>9</v>
      </c>
      <c r="M578" s="23">
        <f t="shared" si="19"/>
        <v>70</v>
      </c>
      <c r="N578" s="24">
        <f>Tabla2[[#This Row],[Vendedor tapabocas bien puesto ]]+Tabla2[[#This Row],[Vendedor tapabocas mal puesto ]]+Tabla2[[#This Row],[Vendedor sin tapabocas ]]</f>
        <v>42</v>
      </c>
      <c r="O578" s="15">
        <f>IFERROR(Tabla2[[#This Row],[Tapabocas bien puesto ]]/Tabla2[[#This Row],[Total]],0)</f>
        <v>0.48571428571428571</v>
      </c>
      <c r="P578" s="15">
        <f>IFERROR(Tabla2[[#This Row],[Sin tapabocas]]/Tabla2[[#This Row],[Total]],0)</f>
        <v>0.11428571428571428</v>
      </c>
      <c r="Q578" s="15">
        <f>IFERROR(Tabla2[[#This Row],[Vendedor tapabocas bien puesto ]]/Tabla2[[#This Row],[Total vendedor]],0)</f>
        <v>0.21428571428571427</v>
      </c>
      <c r="R578" s="15">
        <f>IFERROR(Tabla2[[#This Row],[Vendedor sin tapabocas ]]/Tabla2[[#This Row],[Total vendedor]],0)</f>
        <v>0.21428571428571427</v>
      </c>
      <c r="S578" s="31">
        <f>WEEKNUM(Tabla2[[#This Row],[Fecha de recolección2]])</f>
        <v>36</v>
      </c>
    </row>
    <row r="579" spans="1:19" x14ac:dyDescent="0.25">
      <c r="A579" s="11">
        <f t="shared" si="18"/>
        <v>44439</v>
      </c>
      <c r="B579" s="6" t="s">
        <v>364</v>
      </c>
      <c r="C579" s="1" t="s">
        <v>7</v>
      </c>
      <c r="D579" s="44" t="s">
        <v>7</v>
      </c>
      <c r="E579" s="1"/>
      <c r="F579" s="1" t="s">
        <v>10</v>
      </c>
      <c r="G579" s="1">
        <v>274</v>
      </c>
      <c r="H579" s="2">
        <v>76</v>
      </c>
      <c r="I579" s="2">
        <v>25</v>
      </c>
      <c r="J579" s="2">
        <v>31</v>
      </c>
      <c r="K579" s="2">
        <v>46</v>
      </c>
      <c r="L579" s="2">
        <v>12</v>
      </c>
      <c r="M579" s="23">
        <f t="shared" si="19"/>
        <v>375</v>
      </c>
      <c r="N579" s="24">
        <f>Tabla2[[#This Row],[Vendedor tapabocas bien puesto ]]+Tabla2[[#This Row],[Vendedor tapabocas mal puesto ]]+Tabla2[[#This Row],[Vendedor sin tapabocas ]]</f>
        <v>89</v>
      </c>
      <c r="O579" s="15">
        <f>IFERROR(Tabla2[[#This Row],[Tapabocas bien puesto ]]/Tabla2[[#This Row],[Total]],0)</f>
        <v>0.73066666666666669</v>
      </c>
      <c r="P579" s="15">
        <f>IFERROR(Tabla2[[#This Row],[Sin tapabocas]]/Tabla2[[#This Row],[Total]],0)</f>
        <v>6.6666666666666666E-2</v>
      </c>
      <c r="Q579" s="15">
        <f>IFERROR(Tabla2[[#This Row],[Vendedor tapabocas bien puesto ]]/Tabla2[[#This Row],[Total vendedor]],0)</f>
        <v>0.34831460674157305</v>
      </c>
      <c r="R579" s="15">
        <f>IFERROR(Tabla2[[#This Row],[Vendedor sin tapabocas ]]/Tabla2[[#This Row],[Total vendedor]],0)</f>
        <v>0.1348314606741573</v>
      </c>
      <c r="S579" s="31">
        <f>WEEKNUM(Tabla2[[#This Row],[Fecha de recolección2]])</f>
        <v>36</v>
      </c>
    </row>
    <row r="580" spans="1:19" x14ac:dyDescent="0.25">
      <c r="A580" s="11">
        <f t="shared" si="18"/>
        <v>44439</v>
      </c>
      <c r="B580" s="6" t="s">
        <v>364</v>
      </c>
      <c r="C580" s="1" t="s">
        <v>26</v>
      </c>
      <c r="D580" s="44" t="s">
        <v>26</v>
      </c>
      <c r="E580" s="1"/>
      <c r="F580" s="1" t="s">
        <v>9</v>
      </c>
      <c r="G580" s="1">
        <v>47</v>
      </c>
      <c r="H580" s="2">
        <v>58</v>
      </c>
      <c r="I580" s="2">
        <v>9</v>
      </c>
      <c r="J580" s="2">
        <v>4</v>
      </c>
      <c r="K580" s="2">
        <v>4</v>
      </c>
      <c r="L580" s="2">
        <v>0</v>
      </c>
      <c r="M580" s="23">
        <f t="shared" si="19"/>
        <v>114</v>
      </c>
      <c r="N580" s="24">
        <f>Tabla2[[#This Row],[Vendedor tapabocas bien puesto ]]+Tabla2[[#This Row],[Vendedor tapabocas mal puesto ]]+Tabla2[[#This Row],[Vendedor sin tapabocas ]]</f>
        <v>8</v>
      </c>
      <c r="O580" s="15">
        <f>IFERROR(Tabla2[[#This Row],[Tapabocas bien puesto ]]/Tabla2[[#This Row],[Total]],0)</f>
        <v>0.41228070175438597</v>
      </c>
      <c r="P580" s="15">
        <f>IFERROR(Tabla2[[#This Row],[Sin tapabocas]]/Tabla2[[#This Row],[Total]],0)</f>
        <v>7.8947368421052627E-2</v>
      </c>
      <c r="Q580" s="15">
        <f>IFERROR(Tabla2[[#This Row],[Vendedor tapabocas bien puesto ]]/Tabla2[[#This Row],[Total vendedor]],0)</f>
        <v>0.5</v>
      </c>
      <c r="R580" s="15">
        <f>IFERROR(Tabla2[[#This Row],[Vendedor sin tapabocas ]]/Tabla2[[#This Row],[Total vendedor]],0)</f>
        <v>0</v>
      </c>
      <c r="S580" s="31">
        <f>WEEKNUM(Tabla2[[#This Row],[Fecha de recolección2]])</f>
        <v>36</v>
      </c>
    </row>
    <row r="581" spans="1:19" x14ac:dyDescent="0.25">
      <c r="A581" s="11">
        <f t="shared" si="18"/>
        <v>44439</v>
      </c>
      <c r="B581" s="6" t="s">
        <v>364</v>
      </c>
      <c r="C581" s="1" t="s">
        <v>26</v>
      </c>
      <c r="D581" s="44" t="s">
        <v>26</v>
      </c>
      <c r="E581" s="1"/>
      <c r="F581" s="1" t="s">
        <v>10</v>
      </c>
      <c r="G581" s="1">
        <v>185</v>
      </c>
      <c r="H581" s="2">
        <v>92</v>
      </c>
      <c r="I581" s="2">
        <v>2</v>
      </c>
      <c r="J581" s="2">
        <v>16</v>
      </c>
      <c r="K581" s="2">
        <v>22</v>
      </c>
      <c r="L581" s="2">
        <v>3</v>
      </c>
      <c r="M581" s="23">
        <f t="shared" si="19"/>
        <v>279</v>
      </c>
      <c r="N581" s="24">
        <f>Tabla2[[#This Row],[Vendedor tapabocas bien puesto ]]+Tabla2[[#This Row],[Vendedor tapabocas mal puesto ]]+Tabla2[[#This Row],[Vendedor sin tapabocas ]]</f>
        <v>41</v>
      </c>
      <c r="O581" s="15">
        <f>IFERROR(Tabla2[[#This Row],[Tapabocas bien puesto ]]/Tabla2[[#This Row],[Total]],0)</f>
        <v>0.6630824372759857</v>
      </c>
      <c r="P581" s="15">
        <f>IFERROR(Tabla2[[#This Row],[Sin tapabocas]]/Tabla2[[#This Row],[Total]],0)</f>
        <v>7.1684587813620072E-3</v>
      </c>
      <c r="Q581" s="15">
        <f>IFERROR(Tabla2[[#This Row],[Vendedor tapabocas bien puesto ]]/Tabla2[[#This Row],[Total vendedor]],0)</f>
        <v>0.3902439024390244</v>
      </c>
      <c r="R581" s="15">
        <f>IFERROR(Tabla2[[#This Row],[Vendedor sin tapabocas ]]/Tabla2[[#This Row],[Total vendedor]],0)</f>
        <v>7.3170731707317069E-2</v>
      </c>
      <c r="S581" s="31">
        <f>WEEKNUM(Tabla2[[#This Row],[Fecha de recolección2]])</f>
        <v>36</v>
      </c>
    </row>
    <row r="582" spans="1:19" x14ac:dyDescent="0.25">
      <c r="A582" s="11">
        <f t="shared" si="18"/>
        <v>44439</v>
      </c>
      <c r="B582" s="6" t="s">
        <v>364</v>
      </c>
      <c r="C582" s="1" t="s">
        <v>26</v>
      </c>
      <c r="D582" s="44" t="s">
        <v>26</v>
      </c>
      <c r="E582" s="1"/>
      <c r="F582" s="1" t="s">
        <v>10</v>
      </c>
      <c r="G582" s="1">
        <v>221</v>
      </c>
      <c r="H582" s="2">
        <v>109</v>
      </c>
      <c r="I582" s="2">
        <v>9</v>
      </c>
      <c r="J582" s="2">
        <v>12</v>
      </c>
      <c r="K582" s="2">
        <v>29</v>
      </c>
      <c r="L582" s="2">
        <v>8</v>
      </c>
      <c r="M582" s="23">
        <f t="shared" si="19"/>
        <v>339</v>
      </c>
      <c r="N582" s="24">
        <f>Tabla2[[#This Row],[Vendedor tapabocas bien puesto ]]+Tabla2[[#This Row],[Vendedor tapabocas mal puesto ]]+Tabla2[[#This Row],[Vendedor sin tapabocas ]]</f>
        <v>49</v>
      </c>
      <c r="O582" s="15">
        <f>IFERROR(Tabla2[[#This Row],[Tapabocas bien puesto ]]/Tabla2[[#This Row],[Total]],0)</f>
        <v>0.65191740412979349</v>
      </c>
      <c r="P582" s="15">
        <f>IFERROR(Tabla2[[#This Row],[Sin tapabocas]]/Tabla2[[#This Row],[Total]],0)</f>
        <v>2.6548672566371681E-2</v>
      </c>
      <c r="Q582" s="15">
        <f>IFERROR(Tabla2[[#This Row],[Vendedor tapabocas bien puesto ]]/Tabla2[[#This Row],[Total vendedor]],0)</f>
        <v>0.24489795918367346</v>
      </c>
      <c r="R582" s="15">
        <f>IFERROR(Tabla2[[#This Row],[Vendedor sin tapabocas ]]/Tabla2[[#This Row],[Total vendedor]],0)</f>
        <v>0.16326530612244897</v>
      </c>
      <c r="S582" s="31">
        <f>WEEKNUM(Tabla2[[#This Row],[Fecha de recolección2]])</f>
        <v>36</v>
      </c>
    </row>
    <row r="583" spans="1:19" x14ac:dyDescent="0.25">
      <c r="A583" s="11">
        <f t="shared" si="18"/>
        <v>44439</v>
      </c>
      <c r="B583" s="6" t="s">
        <v>364</v>
      </c>
      <c r="C583" s="1" t="s">
        <v>79</v>
      </c>
      <c r="D583" s="44" t="s">
        <v>79</v>
      </c>
      <c r="E583" s="1"/>
      <c r="F583" s="1" t="s">
        <v>10</v>
      </c>
      <c r="G583" s="1">
        <v>85</v>
      </c>
      <c r="H583" s="2">
        <v>18</v>
      </c>
      <c r="I583" s="2">
        <v>5</v>
      </c>
      <c r="J583" s="2">
        <v>5</v>
      </c>
      <c r="K583" s="2">
        <v>22</v>
      </c>
      <c r="L583" s="2">
        <v>4</v>
      </c>
      <c r="M583" s="23">
        <f t="shared" si="19"/>
        <v>108</v>
      </c>
      <c r="N583" s="24">
        <f>Tabla2[[#This Row],[Vendedor tapabocas bien puesto ]]+Tabla2[[#This Row],[Vendedor tapabocas mal puesto ]]+Tabla2[[#This Row],[Vendedor sin tapabocas ]]</f>
        <v>31</v>
      </c>
      <c r="O583" s="15">
        <f>IFERROR(Tabla2[[#This Row],[Tapabocas bien puesto ]]/Tabla2[[#This Row],[Total]],0)</f>
        <v>0.78703703703703709</v>
      </c>
      <c r="P583" s="15">
        <f>IFERROR(Tabla2[[#This Row],[Sin tapabocas]]/Tabla2[[#This Row],[Total]],0)</f>
        <v>4.6296296296296294E-2</v>
      </c>
      <c r="Q583" s="15">
        <f>IFERROR(Tabla2[[#This Row],[Vendedor tapabocas bien puesto ]]/Tabla2[[#This Row],[Total vendedor]],0)</f>
        <v>0.16129032258064516</v>
      </c>
      <c r="R583" s="15">
        <f>IFERROR(Tabla2[[#This Row],[Vendedor sin tapabocas ]]/Tabla2[[#This Row],[Total vendedor]],0)</f>
        <v>0.12903225806451613</v>
      </c>
      <c r="S583" s="31">
        <f>WEEKNUM(Tabla2[[#This Row],[Fecha de recolección2]])</f>
        <v>36</v>
      </c>
    </row>
    <row r="584" spans="1:19" x14ac:dyDescent="0.25">
      <c r="A584" s="11">
        <f t="shared" si="18"/>
        <v>44439</v>
      </c>
      <c r="B584" s="6" t="s">
        <v>364</v>
      </c>
      <c r="C584" s="1" t="s">
        <v>79</v>
      </c>
      <c r="D584" s="44" t="s">
        <v>79</v>
      </c>
      <c r="E584" s="1"/>
      <c r="F584" s="1" t="s">
        <v>10</v>
      </c>
      <c r="G584" s="1">
        <v>136</v>
      </c>
      <c r="H584" s="2">
        <v>50</v>
      </c>
      <c r="I584" s="2">
        <v>12</v>
      </c>
      <c r="J584" s="2">
        <v>19</v>
      </c>
      <c r="K584" s="2">
        <v>40</v>
      </c>
      <c r="L584" s="2">
        <v>7</v>
      </c>
      <c r="M584" s="23">
        <f t="shared" si="19"/>
        <v>198</v>
      </c>
      <c r="N584" s="24">
        <f>Tabla2[[#This Row],[Vendedor tapabocas bien puesto ]]+Tabla2[[#This Row],[Vendedor tapabocas mal puesto ]]+Tabla2[[#This Row],[Vendedor sin tapabocas ]]</f>
        <v>66</v>
      </c>
      <c r="O584" s="15">
        <f>IFERROR(Tabla2[[#This Row],[Tapabocas bien puesto ]]/Tabla2[[#This Row],[Total]],0)</f>
        <v>0.68686868686868685</v>
      </c>
      <c r="P584" s="15">
        <f>IFERROR(Tabla2[[#This Row],[Sin tapabocas]]/Tabla2[[#This Row],[Total]],0)</f>
        <v>6.0606060606060608E-2</v>
      </c>
      <c r="Q584" s="15">
        <f>IFERROR(Tabla2[[#This Row],[Vendedor tapabocas bien puesto ]]/Tabla2[[#This Row],[Total vendedor]],0)</f>
        <v>0.2878787878787879</v>
      </c>
      <c r="R584" s="15">
        <f>IFERROR(Tabla2[[#This Row],[Vendedor sin tapabocas ]]/Tabla2[[#This Row],[Total vendedor]],0)</f>
        <v>0.10606060606060606</v>
      </c>
      <c r="S584" s="31">
        <f>WEEKNUM(Tabla2[[#This Row],[Fecha de recolección2]])</f>
        <v>36</v>
      </c>
    </row>
    <row r="585" spans="1:19" x14ac:dyDescent="0.25">
      <c r="A585" s="11">
        <f t="shared" si="18"/>
        <v>44439</v>
      </c>
      <c r="B585" s="6" t="s">
        <v>364</v>
      </c>
      <c r="C585" s="1" t="s">
        <v>79</v>
      </c>
      <c r="D585" s="44" t="s">
        <v>79</v>
      </c>
      <c r="E585" s="1"/>
      <c r="F585" s="1" t="s">
        <v>10</v>
      </c>
      <c r="G585" s="1">
        <v>120</v>
      </c>
      <c r="H585" s="2">
        <v>52</v>
      </c>
      <c r="I585" s="2">
        <v>9</v>
      </c>
      <c r="J585" s="2">
        <v>36</v>
      </c>
      <c r="K585" s="2">
        <v>53</v>
      </c>
      <c r="L585" s="2">
        <v>11</v>
      </c>
      <c r="M585" s="23">
        <f t="shared" si="19"/>
        <v>181</v>
      </c>
      <c r="N585" s="24">
        <f>Tabla2[[#This Row],[Vendedor tapabocas bien puesto ]]+Tabla2[[#This Row],[Vendedor tapabocas mal puesto ]]+Tabla2[[#This Row],[Vendedor sin tapabocas ]]</f>
        <v>100</v>
      </c>
      <c r="O585" s="15">
        <f>IFERROR(Tabla2[[#This Row],[Tapabocas bien puesto ]]/Tabla2[[#This Row],[Total]],0)</f>
        <v>0.66298342541436461</v>
      </c>
      <c r="P585" s="15">
        <f>IFERROR(Tabla2[[#This Row],[Sin tapabocas]]/Tabla2[[#This Row],[Total]],0)</f>
        <v>4.9723756906077346E-2</v>
      </c>
      <c r="Q585" s="15">
        <f>IFERROR(Tabla2[[#This Row],[Vendedor tapabocas bien puesto ]]/Tabla2[[#This Row],[Total vendedor]],0)</f>
        <v>0.36</v>
      </c>
      <c r="R585" s="15">
        <f>IFERROR(Tabla2[[#This Row],[Vendedor sin tapabocas ]]/Tabla2[[#This Row],[Total vendedor]],0)</f>
        <v>0.11</v>
      </c>
      <c r="S585" s="31">
        <f>WEEKNUM(Tabla2[[#This Row],[Fecha de recolección2]])</f>
        <v>36</v>
      </c>
    </row>
    <row r="586" spans="1:19" x14ac:dyDescent="0.25">
      <c r="A586" s="11">
        <f t="shared" si="18"/>
        <v>44440</v>
      </c>
      <c r="B586" s="6" t="s">
        <v>365</v>
      </c>
      <c r="C586" s="1" t="s">
        <v>44</v>
      </c>
      <c r="D586" s="44" t="s">
        <v>44</v>
      </c>
      <c r="E586" s="1"/>
      <c r="F586" s="1" t="s">
        <v>10</v>
      </c>
      <c r="G586" s="1">
        <v>88</v>
      </c>
      <c r="H586" s="2">
        <v>46</v>
      </c>
      <c r="I586" s="2">
        <v>0</v>
      </c>
      <c r="J586" s="2">
        <v>14</v>
      </c>
      <c r="K586" s="2">
        <v>17</v>
      </c>
      <c r="L586" s="2">
        <v>2</v>
      </c>
      <c r="M586" s="23">
        <f t="shared" si="19"/>
        <v>134</v>
      </c>
      <c r="N586" s="24">
        <f>Tabla2[[#This Row],[Vendedor tapabocas bien puesto ]]+Tabla2[[#This Row],[Vendedor tapabocas mal puesto ]]+Tabla2[[#This Row],[Vendedor sin tapabocas ]]</f>
        <v>33</v>
      </c>
      <c r="O586" s="15">
        <f>IFERROR(Tabla2[[#This Row],[Tapabocas bien puesto ]]/Tabla2[[#This Row],[Total]],0)</f>
        <v>0.65671641791044777</v>
      </c>
      <c r="P586" s="15">
        <f>IFERROR(Tabla2[[#This Row],[Sin tapabocas]]/Tabla2[[#This Row],[Total]],0)</f>
        <v>0</v>
      </c>
      <c r="Q586" s="15">
        <f>IFERROR(Tabla2[[#This Row],[Vendedor tapabocas bien puesto ]]/Tabla2[[#This Row],[Total vendedor]],0)</f>
        <v>0.42424242424242425</v>
      </c>
      <c r="R586" s="15">
        <f>IFERROR(Tabla2[[#This Row],[Vendedor sin tapabocas ]]/Tabla2[[#This Row],[Total vendedor]],0)</f>
        <v>6.0606060606060608E-2</v>
      </c>
      <c r="S586" s="31">
        <f>WEEKNUM(Tabla2[[#This Row],[Fecha de recolección2]])</f>
        <v>36</v>
      </c>
    </row>
    <row r="587" spans="1:19" x14ac:dyDescent="0.25">
      <c r="A587" s="11">
        <f t="shared" si="18"/>
        <v>44440</v>
      </c>
      <c r="B587" s="6" t="s">
        <v>365</v>
      </c>
      <c r="C587" s="1" t="s">
        <v>44</v>
      </c>
      <c r="D587" s="44" t="s">
        <v>44</v>
      </c>
      <c r="E587" s="1"/>
      <c r="F587" s="1" t="s">
        <v>10</v>
      </c>
      <c r="G587" s="1">
        <v>188</v>
      </c>
      <c r="H587" s="2">
        <v>86</v>
      </c>
      <c r="I587" s="2">
        <v>6</v>
      </c>
      <c r="J587" s="2">
        <v>15</v>
      </c>
      <c r="K587" s="2">
        <v>26</v>
      </c>
      <c r="L587" s="2">
        <v>3</v>
      </c>
      <c r="M587" s="23">
        <f t="shared" si="19"/>
        <v>280</v>
      </c>
      <c r="N587" s="24">
        <f>Tabla2[[#This Row],[Vendedor tapabocas bien puesto ]]+Tabla2[[#This Row],[Vendedor tapabocas mal puesto ]]+Tabla2[[#This Row],[Vendedor sin tapabocas ]]</f>
        <v>44</v>
      </c>
      <c r="O587" s="15">
        <f>IFERROR(Tabla2[[#This Row],[Tapabocas bien puesto ]]/Tabla2[[#This Row],[Total]],0)</f>
        <v>0.67142857142857137</v>
      </c>
      <c r="P587" s="15">
        <f>IFERROR(Tabla2[[#This Row],[Sin tapabocas]]/Tabla2[[#This Row],[Total]],0)</f>
        <v>2.1428571428571429E-2</v>
      </c>
      <c r="Q587" s="15">
        <f>IFERROR(Tabla2[[#This Row],[Vendedor tapabocas bien puesto ]]/Tabla2[[#This Row],[Total vendedor]],0)</f>
        <v>0.34090909090909088</v>
      </c>
      <c r="R587" s="15">
        <f>IFERROR(Tabla2[[#This Row],[Vendedor sin tapabocas ]]/Tabla2[[#This Row],[Total vendedor]],0)</f>
        <v>6.8181818181818177E-2</v>
      </c>
      <c r="S587" s="31">
        <f>WEEKNUM(Tabla2[[#This Row],[Fecha de recolección2]])</f>
        <v>36</v>
      </c>
    </row>
    <row r="588" spans="1:19" x14ac:dyDescent="0.25">
      <c r="A588" s="11">
        <f t="shared" si="18"/>
        <v>44440</v>
      </c>
      <c r="B588" s="6" t="s">
        <v>365</v>
      </c>
      <c r="C588" s="1" t="s">
        <v>61</v>
      </c>
      <c r="D588" s="44" t="s">
        <v>61</v>
      </c>
      <c r="E588" s="1"/>
      <c r="F588" s="1" t="s">
        <v>9</v>
      </c>
      <c r="G588" s="1">
        <v>83</v>
      </c>
      <c r="H588" s="2">
        <v>46</v>
      </c>
      <c r="I588" s="2">
        <v>7</v>
      </c>
      <c r="J588" s="2">
        <v>20</v>
      </c>
      <c r="K588" s="2">
        <v>26</v>
      </c>
      <c r="L588" s="2">
        <v>8</v>
      </c>
      <c r="M588" s="23">
        <f t="shared" si="19"/>
        <v>136</v>
      </c>
      <c r="N588" s="24">
        <f>Tabla2[[#This Row],[Vendedor tapabocas bien puesto ]]+Tabla2[[#This Row],[Vendedor tapabocas mal puesto ]]+Tabla2[[#This Row],[Vendedor sin tapabocas ]]</f>
        <v>54</v>
      </c>
      <c r="O588" s="15">
        <f>IFERROR(Tabla2[[#This Row],[Tapabocas bien puesto ]]/Tabla2[[#This Row],[Total]],0)</f>
        <v>0.61029411764705888</v>
      </c>
      <c r="P588" s="15">
        <f>IFERROR(Tabla2[[#This Row],[Sin tapabocas]]/Tabla2[[#This Row],[Total]],0)</f>
        <v>5.1470588235294115E-2</v>
      </c>
      <c r="Q588" s="15">
        <f>IFERROR(Tabla2[[#This Row],[Vendedor tapabocas bien puesto ]]/Tabla2[[#This Row],[Total vendedor]],0)</f>
        <v>0.37037037037037035</v>
      </c>
      <c r="R588" s="15">
        <f>IFERROR(Tabla2[[#This Row],[Vendedor sin tapabocas ]]/Tabla2[[#This Row],[Total vendedor]],0)</f>
        <v>0.14814814814814814</v>
      </c>
      <c r="S588" s="31">
        <f>WEEKNUM(Tabla2[[#This Row],[Fecha de recolección2]])</f>
        <v>36</v>
      </c>
    </row>
    <row r="589" spans="1:19" x14ac:dyDescent="0.25">
      <c r="A589" s="11">
        <f t="shared" si="18"/>
        <v>44440</v>
      </c>
      <c r="B589" s="6" t="s">
        <v>365</v>
      </c>
      <c r="C589" s="1" t="s">
        <v>61</v>
      </c>
      <c r="D589" s="44" t="s">
        <v>61</v>
      </c>
      <c r="E589" s="1"/>
      <c r="F589" s="1" t="s">
        <v>10</v>
      </c>
      <c r="G589" s="1">
        <v>160</v>
      </c>
      <c r="H589" s="2">
        <v>74</v>
      </c>
      <c r="I589" s="2">
        <v>46</v>
      </c>
      <c r="J589" s="2">
        <v>13</v>
      </c>
      <c r="K589" s="2">
        <v>53</v>
      </c>
      <c r="L589" s="2">
        <v>7</v>
      </c>
      <c r="M589" s="23">
        <f t="shared" si="19"/>
        <v>280</v>
      </c>
      <c r="N589" s="24">
        <f>Tabla2[[#This Row],[Vendedor tapabocas bien puesto ]]+Tabla2[[#This Row],[Vendedor tapabocas mal puesto ]]+Tabla2[[#This Row],[Vendedor sin tapabocas ]]</f>
        <v>73</v>
      </c>
      <c r="O589" s="15">
        <f>IFERROR(Tabla2[[#This Row],[Tapabocas bien puesto ]]/Tabla2[[#This Row],[Total]],0)</f>
        <v>0.5714285714285714</v>
      </c>
      <c r="P589" s="15">
        <f>IFERROR(Tabla2[[#This Row],[Sin tapabocas]]/Tabla2[[#This Row],[Total]],0)</f>
        <v>0.16428571428571428</v>
      </c>
      <c r="Q589" s="15">
        <f>IFERROR(Tabla2[[#This Row],[Vendedor tapabocas bien puesto ]]/Tabla2[[#This Row],[Total vendedor]],0)</f>
        <v>0.17808219178082191</v>
      </c>
      <c r="R589" s="15">
        <f>IFERROR(Tabla2[[#This Row],[Vendedor sin tapabocas ]]/Tabla2[[#This Row],[Total vendedor]],0)</f>
        <v>9.5890410958904104E-2</v>
      </c>
      <c r="S589" s="31">
        <f>WEEKNUM(Tabla2[[#This Row],[Fecha de recolección2]])</f>
        <v>36</v>
      </c>
    </row>
    <row r="590" spans="1:19" x14ac:dyDescent="0.25">
      <c r="A590" s="11">
        <f t="shared" si="18"/>
        <v>44440</v>
      </c>
      <c r="B590" s="6" t="s">
        <v>365</v>
      </c>
      <c r="C590" s="1" t="s">
        <v>61</v>
      </c>
      <c r="D590" s="44" t="s">
        <v>61</v>
      </c>
      <c r="E590" s="1"/>
      <c r="F590" s="1" t="s">
        <v>11</v>
      </c>
      <c r="G590" s="1">
        <v>108</v>
      </c>
      <c r="H590" s="2">
        <v>63</v>
      </c>
      <c r="I590" s="2">
        <v>14</v>
      </c>
      <c r="J590" s="2">
        <v>46</v>
      </c>
      <c r="K590" s="2">
        <v>51</v>
      </c>
      <c r="L590" s="2">
        <v>8</v>
      </c>
      <c r="M590" s="23">
        <f t="shared" si="19"/>
        <v>185</v>
      </c>
      <c r="N590" s="24">
        <f>Tabla2[[#This Row],[Vendedor tapabocas bien puesto ]]+Tabla2[[#This Row],[Vendedor tapabocas mal puesto ]]+Tabla2[[#This Row],[Vendedor sin tapabocas ]]</f>
        <v>105</v>
      </c>
      <c r="O590" s="15">
        <f>IFERROR(Tabla2[[#This Row],[Tapabocas bien puesto ]]/Tabla2[[#This Row],[Total]],0)</f>
        <v>0.58378378378378382</v>
      </c>
      <c r="P590" s="15">
        <f>IFERROR(Tabla2[[#This Row],[Sin tapabocas]]/Tabla2[[#This Row],[Total]],0)</f>
        <v>7.567567567567568E-2</v>
      </c>
      <c r="Q590" s="15">
        <f>IFERROR(Tabla2[[#This Row],[Vendedor tapabocas bien puesto ]]/Tabla2[[#This Row],[Total vendedor]],0)</f>
        <v>0.43809523809523809</v>
      </c>
      <c r="R590" s="15">
        <f>IFERROR(Tabla2[[#This Row],[Vendedor sin tapabocas ]]/Tabla2[[#This Row],[Total vendedor]],0)</f>
        <v>7.6190476190476197E-2</v>
      </c>
      <c r="S590" s="31">
        <f>WEEKNUM(Tabla2[[#This Row],[Fecha de recolección2]])</f>
        <v>36</v>
      </c>
    </row>
    <row r="591" spans="1:19" x14ac:dyDescent="0.25">
      <c r="A591" s="11">
        <f t="shared" si="18"/>
        <v>44440</v>
      </c>
      <c r="B591" s="6" t="s">
        <v>365</v>
      </c>
      <c r="C591" s="1" t="s">
        <v>44</v>
      </c>
      <c r="D591" s="44" t="s">
        <v>44</v>
      </c>
      <c r="E591" s="1"/>
      <c r="F591" s="1" t="s">
        <v>10</v>
      </c>
      <c r="G591" s="1">
        <v>169</v>
      </c>
      <c r="H591" s="2">
        <v>142</v>
      </c>
      <c r="I591" s="2">
        <v>90</v>
      </c>
      <c r="J591" s="2">
        <v>16</v>
      </c>
      <c r="K591" s="2">
        <v>30</v>
      </c>
      <c r="L591" s="2">
        <v>10</v>
      </c>
      <c r="M591" s="23">
        <f t="shared" si="19"/>
        <v>401</v>
      </c>
      <c r="N591" s="24">
        <f>Tabla2[[#This Row],[Vendedor tapabocas bien puesto ]]+Tabla2[[#This Row],[Vendedor tapabocas mal puesto ]]+Tabla2[[#This Row],[Vendedor sin tapabocas ]]</f>
        <v>56</v>
      </c>
      <c r="O591" s="15">
        <f>IFERROR(Tabla2[[#This Row],[Tapabocas bien puesto ]]/Tabla2[[#This Row],[Total]],0)</f>
        <v>0.42144638403990026</v>
      </c>
      <c r="P591" s="15">
        <f>IFERROR(Tabla2[[#This Row],[Sin tapabocas]]/Tabla2[[#This Row],[Total]],0)</f>
        <v>0.22443890274314215</v>
      </c>
      <c r="Q591" s="15">
        <f>IFERROR(Tabla2[[#This Row],[Vendedor tapabocas bien puesto ]]/Tabla2[[#This Row],[Total vendedor]],0)</f>
        <v>0.2857142857142857</v>
      </c>
      <c r="R591" s="15">
        <f>IFERROR(Tabla2[[#This Row],[Vendedor sin tapabocas ]]/Tabla2[[#This Row],[Total vendedor]],0)</f>
        <v>0.17857142857142858</v>
      </c>
      <c r="S591" s="31">
        <f>WEEKNUM(Tabla2[[#This Row],[Fecha de recolección2]])</f>
        <v>36</v>
      </c>
    </row>
    <row r="592" spans="1:19" x14ac:dyDescent="0.25">
      <c r="A592" s="11">
        <f t="shared" si="18"/>
        <v>44440</v>
      </c>
      <c r="B592" s="6" t="s">
        <v>365</v>
      </c>
      <c r="C592" s="1" t="s">
        <v>32</v>
      </c>
      <c r="D592" s="44" t="s">
        <v>32</v>
      </c>
      <c r="E592" s="1"/>
      <c r="F592" s="1" t="s">
        <v>11</v>
      </c>
      <c r="G592" s="1">
        <v>215</v>
      </c>
      <c r="H592" s="2">
        <v>75</v>
      </c>
      <c r="I592" s="2">
        <v>5</v>
      </c>
      <c r="J592" s="2">
        <v>24</v>
      </c>
      <c r="K592" s="2">
        <v>26</v>
      </c>
      <c r="L592" s="2">
        <v>12</v>
      </c>
      <c r="M592" s="23">
        <f t="shared" si="19"/>
        <v>295</v>
      </c>
      <c r="N592" s="24">
        <f>Tabla2[[#This Row],[Vendedor tapabocas bien puesto ]]+Tabla2[[#This Row],[Vendedor tapabocas mal puesto ]]+Tabla2[[#This Row],[Vendedor sin tapabocas ]]</f>
        <v>62</v>
      </c>
      <c r="O592" s="15">
        <f>IFERROR(Tabla2[[#This Row],[Tapabocas bien puesto ]]/Tabla2[[#This Row],[Total]],0)</f>
        <v>0.72881355932203384</v>
      </c>
      <c r="P592" s="15">
        <f>IFERROR(Tabla2[[#This Row],[Sin tapabocas]]/Tabla2[[#This Row],[Total]],0)</f>
        <v>1.6949152542372881E-2</v>
      </c>
      <c r="Q592" s="15">
        <f>IFERROR(Tabla2[[#This Row],[Vendedor tapabocas bien puesto ]]/Tabla2[[#This Row],[Total vendedor]],0)</f>
        <v>0.38709677419354838</v>
      </c>
      <c r="R592" s="15">
        <f>IFERROR(Tabla2[[#This Row],[Vendedor sin tapabocas ]]/Tabla2[[#This Row],[Total vendedor]],0)</f>
        <v>0.19354838709677419</v>
      </c>
      <c r="S592" s="31">
        <f>WEEKNUM(Tabla2[[#This Row],[Fecha de recolección2]])</f>
        <v>36</v>
      </c>
    </row>
    <row r="593" spans="1:19" x14ac:dyDescent="0.25">
      <c r="A593" s="11">
        <f t="shared" si="18"/>
        <v>44440</v>
      </c>
      <c r="B593" s="6" t="s">
        <v>365</v>
      </c>
      <c r="C593" s="1" t="s">
        <v>32</v>
      </c>
      <c r="D593" s="44" t="s">
        <v>32</v>
      </c>
      <c r="E593" s="1"/>
      <c r="F593" s="1" t="s">
        <v>10</v>
      </c>
      <c r="G593" s="1">
        <v>91</v>
      </c>
      <c r="H593" s="2">
        <v>27</v>
      </c>
      <c r="I593" s="2">
        <v>7</v>
      </c>
      <c r="J593" s="2">
        <v>18</v>
      </c>
      <c r="K593" s="2">
        <v>11</v>
      </c>
      <c r="L593" s="2">
        <v>2</v>
      </c>
      <c r="M593" s="23">
        <f t="shared" si="19"/>
        <v>125</v>
      </c>
      <c r="N593" s="24">
        <f>Tabla2[[#This Row],[Vendedor tapabocas bien puesto ]]+Tabla2[[#This Row],[Vendedor tapabocas mal puesto ]]+Tabla2[[#This Row],[Vendedor sin tapabocas ]]</f>
        <v>31</v>
      </c>
      <c r="O593" s="15">
        <f>IFERROR(Tabla2[[#This Row],[Tapabocas bien puesto ]]/Tabla2[[#This Row],[Total]],0)</f>
        <v>0.72799999999999998</v>
      </c>
      <c r="P593" s="15">
        <f>IFERROR(Tabla2[[#This Row],[Sin tapabocas]]/Tabla2[[#This Row],[Total]],0)</f>
        <v>5.6000000000000001E-2</v>
      </c>
      <c r="Q593" s="15">
        <f>IFERROR(Tabla2[[#This Row],[Vendedor tapabocas bien puesto ]]/Tabla2[[#This Row],[Total vendedor]],0)</f>
        <v>0.58064516129032262</v>
      </c>
      <c r="R593" s="15">
        <f>IFERROR(Tabla2[[#This Row],[Vendedor sin tapabocas ]]/Tabla2[[#This Row],[Total vendedor]],0)</f>
        <v>6.4516129032258063E-2</v>
      </c>
      <c r="S593" s="31">
        <f>WEEKNUM(Tabla2[[#This Row],[Fecha de recolección2]])</f>
        <v>36</v>
      </c>
    </row>
    <row r="594" spans="1:19" x14ac:dyDescent="0.25">
      <c r="A594" s="11">
        <f t="shared" si="18"/>
        <v>44440</v>
      </c>
      <c r="B594" s="6" t="s">
        <v>365</v>
      </c>
      <c r="C594" s="1" t="s">
        <v>32</v>
      </c>
      <c r="D594" s="44" t="s">
        <v>32</v>
      </c>
      <c r="E594" s="1" t="s">
        <v>366</v>
      </c>
      <c r="F594" s="1" t="s">
        <v>25</v>
      </c>
      <c r="G594" s="1">
        <v>89</v>
      </c>
      <c r="H594" s="2">
        <v>58</v>
      </c>
      <c r="I594" s="2">
        <v>10</v>
      </c>
      <c r="J594" s="2">
        <v>2</v>
      </c>
      <c r="K594" s="2">
        <v>4</v>
      </c>
      <c r="L594" s="2">
        <v>0</v>
      </c>
      <c r="M594" s="23">
        <f t="shared" si="19"/>
        <v>157</v>
      </c>
      <c r="N594" s="24">
        <f>Tabla2[[#This Row],[Vendedor tapabocas bien puesto ]]+Tabla2[[#This Row],[Vendedor tapabocas mal puesto ]]+Tabla2[[#This Row],[Vendedor sin tapabocas ]]</f>
        <v>6</v>
      </c>
      <c r="O594" s="15">
        <f>IFERROR(Tabla2[[#This Row],[Tapabocas bien puesto ]]/Tabla2[[#This Row],[Total]],0)</f>
        <v>0.56687898089171973</v>
      </c>
      <c r="P594" s="15">
        <f>IFERROR(Tabla2[[#This Row],[Sin tapabocas]]/Tabla2[[#This Row],[Total]],0)</f>
        <v>6.3694267515923567E-2</v>
      </c>
      <c r="Q594" s="15">
        <f>IFERROR(Tabla2[[#This Row],[Vendedor tapabocas bien puesto ]]/Tabla2[[#This Row],[Total vendedor]],0)</f>
        <v>0.33333333333333331</v>
      </c>
      <c r="R594" s="15">
        <f>IFERROR(Tabla2[[#This Row],[Vendedor sin tapabocas ]]/Tabla2[[#This Row],[Total vendedor]],0)</f>
        <v>0</v>
      </c>
      <c r="S594" s="31">
        <f>WEEKNUM(Tabla2[[#This Row],[Fecha de recolección2]])</f>
        <v>36</v>
      </c>
    </row>
    <row r="595" spans="1:19" x14ac:dyDescent="0.25">
      <c r="A595" s="11">
        <f t="shared" si="18"/>
        <v>44441</v>
      </c>
      <c r="B595" s="6" t="s">
        <v>367</v>
      </c>
      <c r="C595" s="1" t="s">
        <v>22</v>
      </c>
      <c r="D595" s="44" t="s">
        <v>22</v>
      </c>
      <c r="E595" s="1"/>
      <c r="F595" s="1" t="s">
        <v>11</v>
      </c>
      <c r="G595" s="1">
        <v>55</v>
      </c>
      <c r="H595" s="2">
        <v>31</v>
      </c>
      <c r="I595" s="2">
        <v>1</v>
      </c>
      <c r="J595" s="2">
        <v>7</v>
      </c>
      <c r="K595" s="2">
        <v>8</v>
      </c>
      <c r="L595" s="2">
        <v>0</v>
      </c>
      <c r="M595" s="23">
        <f t="shared" si="19"/>
        <v>87</v>
      </c>
      <c r="N595" s="24">
        <f>Tabla2[[#This Row],[Vendedor tapabocas bien puesto ]]+Tabla2[[#This Row],[Vendedor tapabocas mal puesto ]]+Tabla2[[#This Row],[Vendedor sin tapabocas ]]</f>
        <v>15</v>
      </c>
      <c r="O595" s="15">
        <f>IFERROR(Tabla2[[#This Row],[Tapabocas bien puesto ]]/Tabla2[[#This Row],[Total]],0)</f>
        <v>0.63218390804597702</v>
      </c>
      <c r="P595" s="15">
        <f>IFERROR(Tabla2[[#This Row],[Sin tapabocas]]/Tabla2[[#This Row],[Total]],0)</f>
        <v>1.1494252873563218E-2</v>
      </c>
      <c r="Q595" s="15">
        <f>IFERROR(Tabla2[[#This Row],[Vendedor tapabocas bien puesto ]]/Tabla2[[#This Row],[Total vendedor]],0)</f>
        <v>0.46666666666666667</v>
      </c>
      <c r="R595" s="15">
        <f>IFERROR(Tabla2[[#This Row],[Vendedor sin tapabocas ]]/Tabla2[[#This Row],[Total vendedor]],0)</f>
        <v>0</v>
      </c>
      <c r="S595" s="31">
        <f>WEEKNUM(Tabla2[[#This Row],[Fecha de recolección2]])</f>
        <v>36</v>
      </c>
    </row>
    <row r="596" spans="1:19" x14ac:dyDescent="0.25">
      <c r="A596" s="11">
        <f t="shared" si="18"/>
        <v>44441</v>
      </c>
      <c r="B596" s="6" t="s">
        <v>367</v>
      </c>
      <c r="C596" s="1" t="s">
        <v>22</v>
      </c>
      <c r="D596" s="44" t="s">
        <v>22</v>
      </c>
      <c r="E596" s="1" t="s">
        <v>368</v>
      </c>
      <c r="F596" s="1" t="s">
        <v>25</v>
      </c>
      <c r="G596" s="1">
        <v>68</v>
      </c>
      <c r="H596" s="2">
        <v>62</v>
      </c>
      <c r="I596" s="2">
        <v>35</v>
      </c>
      <c r="J596" s="2">
        <v>14</v>
      </c>
      <c r="K596" s="2">
        <v>16</v>
      </c>
      <c r="L596" s="2">
        <v>3</v>
      </c>
      <c r="M596" s="23">
        <f t="shared" si="19"/>
        <v>165</v>
      </c>
      <c r="N596" s="24">
        <f>Tabla2[[#This Row],[Vendedor tapabocas bien puesto ]]+Tabla2[[#This Row],[Vendedor tapabocas mal puesto ]]+Tabla2[[#This Row],[Vendedor sin tapabocas ]]</f>
        <v>33</v>
      </c>
      <c r="O596" s="15">
        <f>IFERROR(Tabla2[[#This Row],[Tapabocas bien puesto ]]/Tabla2[[#This Row],[Total]],0)</f>
        <v>0.41212121212121211</v>
      </c>
      <c r="P596" s="15">
        <f>IFERROR(Tabla2[[#This Row],[Sin tapabocas]]/Tabla2[[#This Row],[Total]],0)</f>
        <v>0.21212121212121213</v>
      </c>
      <c r="Q596" s="15">
        <f>IFERROR(Tabla2[[#This Row],[Vendedor tapabocas bien puesto ]]/Tabla2[[#This Row],[Total vendedor]],0)</f>
        <v>0.42424242424242425</v>
      </c>
      <c r="R596" s="15">
        <f>IFERROR(Tabla2[[#This Row],[Vendedor sin tapabocas ]]/Tabla2[[#This Row],[Total vendedor]],0)</f>
        <v>9.0909090909090912E-2</v>
      </c>
      <c r="S596" s="31">
        <f>WEEKNUM(Tabla2[[#This Row],[Fecha de recolección2]])</f>
        <v>36</v>
      </c>
    </row>
    <row r="597" spans="1:19" x14ac:dyDescent="0.25">
      <c r="A597" s="11">
        <f t="shared" si="18"/>
        <v>44441</v>
      </c>
      <c r="B597" s="6" t="s">
        <v>367</v>
      </c>
      <c r="C597" s="1" t="s">
        <v>22</v>
      </c>
      <c r="D597" s="44" t="s">
        <v>22</v>
      </c>
      <c r="E597" s="1"/>
      <c r="F597" s="1" t="s">
        <v>10</v>
      </c>
      <c r="G597" s="1">
        <v>38</v>
      </c>
      <c r="H597" s="2">
        <v>21</v>
      </c>
      <c r="I597" s="2">
        <v>2</v>
      </c>
      <c r="J597" s="2">
        <v>12</v>
      </c>
      <c r="K597" s="2">
        <v>7</v>
      </c>
      <c r="L597" s="2">
        <v>0</v>
      </c>
      <c r="M597" s="23">
        <f t="shared" si="19"/>
        <v>61</v>
      </c>
      <c r="N597" s="24">
        <f>Tabla2[[#This Row],[Vendedor tapabocas bien puesto ]]+Tabla2[[#This Row],[Vendedor tapabocas mal puesto ]]+Tabla2[[#This Row],[Vendedor sin tapabocas ]]</f>
        <v>19</v>
      </c>
      <c r="O597" s="15">
        <f>IFERROR(Tabla2[[#This Row],[Tapabocas bien puesto ]]/Tabla2[[#This Row],[Total]],0)</f>
        <v>0.62295081967213117</v>
      </c>
      <c r="P597" s="15">
        <f>IFERROR(Tabla2[[#This Row],[Sin tapabocas]]/Tabla2[[#This Row],[Total]],0)</f>
        <v>3.2786885245901641E-2</v>
      </c>
      <c r="Q597" s="15">
        <f>IFERROR(Tabla2[[#This Row],[Vendedor tapabocas bien puesto ]]/Tabla2[[#This Row],[Total vendedor]],0)</f>
        <v>0.63157894736842102</v>
      </c>
      <c r="R597" s="15">
        <f>IFERROR(Tabla2[[#This Row],[Vendedor sin tapabocas ]]/Tabla2[[#This Row],[Total vendedor]],0)</f>
        <v>0</v>
      </c>
      <c r="S597" s="31">
        <f>WEEKNUM(Tabla2[[#This Row],[Fecha de recolección2]])</f>
        <v>36</v>
      </c>
    </row>
    <row r="598" spans="1:19" x14ac:dyDescent="0.25">
      <c r="A598" s="11">
        <f t="shared" si="18"/>
        <v>44441</v>
      </c>
      <c r="B598" s="6" t="s">
        <v>367</v>
      </c>
      <c r="C598" s="1" t="s">
        <v>14</v>
      </c>
      <c r="D598" s="44" t="s">
        <v>14</v>
      </c>
      <c r="E598" s="1"/>
      <c r="F598" s="1" t="s">
        <v>10</v>
      </c>
      <c r="G598" s="1">
        <v>106</v>
      </c>
      <c r="H598" s="2">
        <v>42</v>
      </c>
      <c r="I598" s="2">
        <v>7</v>
      </c>
      <c r="J598" s="2">
        <v>15</v>
      </c>
      <c r="K598" s="2">
        <v>16</v>
      </c>
      <c r="L598" s="2">
        <v>4</v>
      </c>
      <c r="M598" s="23">
        <f t="shared" si="19"/>
        <v>155</v>
      </c>
      <c r="N598" s="24">
        <f>Tabla2[[#This Row],[Vendedor tapabocas bien puesto ]]+Tabla2[[#This Row],[Vendedor tapabocas mal puesto ]]+Tabla2[[#This Row],[Vendedor sin tapabocas ]]</f>
        <v>35</v>
      </c>
      <c r="O598" s="15">
        <f>IFERROR(Tabla2[[#This Row],[Tapabocas bien puesto ]]/Tabla2[[#This Row],[Total]],0)</f>
        <v>0.68387096774193545</v>
      </c>
      <c r="P598" s="15">
        <f>IFERROR(Tabla2[[#This Row],[Sin tapabocas]]/Tabla2[[#This Row],[Total]],0)</f>
        <v>4.5161290322580643E-2</v>
      </c>
      <c r="Q598" s="15">
        <f>IFERROR(Tabla2[[#This Row],[Vendedor tapabocas bien puesto ]]/Tabla2[[#This Row],[Total vendedor]],0)</f>
        <v>0.42857142857142855</v>
      </c>
      <c r="R598" s="15">
        <f>IFERROR(Tabla2[[#This Row],[Vendedor sin tapabocas ]]/Tabla2[[#This Row],[Total vendedor]],0)</f>
        <v>0.11428571428571428</v>
      </c>
      <c r="S598" s="31">
        <f>WEEKNUM(Tabla2[[#This Row],[Fecha de recolección2]])</f>
        <v>36</v>
      </c>
    </row>
    <row r="599" spans="1:19" x14ac:dyDescent="0.25">
      <c r="A599" s="11">
        <f t="shared" si="18"/>
        <v>44441</v>
      </c>
      <c r="B599" s="6" t="s">
        <v>367</v>
      </c>
      <c r="C599" s="1" t="s">
        <v>7</v>
      </c>
      <c r="D599" s="44" t="s">
        <v>7</v>
      </c>
      <c r="E599" s="1"/>
      <c r="F599" s="1" t="s">
        <v>9</v>
      </c>
      <c r="G599" s="1">
        <v>68</v>
      </c>
      <c r="H599" s="2">
        <v>40</v>
      </c>
      <c r="I599" s="2">
        <v>8</v>
      </c>
      <c r="J599" s="2">
        <v>7</v>
      </c>
      <c r="K599" s="2">
        <v>18</v>
      </c>
      <c r="L599" s="2">
        <v>3</v>
      </c>
      <c r="M599" s="23">
        <f t="shared" si="19"/>
        <v>116</v>
      </c>
      <c r="N599" s="24">
        <f>Tabla2[[#This Row],[Vendedor tapabocas bien puesto ]]+Tabla2[[#This Row],[Vendedor tapabocas mal puesto ]]+Tabla2[[#This Row],[Vendedor sin tapabocas ]]</f>
        <v>28</v>
      </c>
      <c r="O599" s="15">
        <f>IFERROR(Tabla2[[#This Row],[Tapabocas bien puesto ]]/Tabla2[[#This Row],[Total]],0)</f>
        <v>0.58620689655172409</v>
      </c>
      <c r="P599" s="15">
        <f>IFERROR(Tabla2[[#This Row],[Sin tapabocas]]/Tabla2[[#This Row],[Total]],0)</f>
        <v>6.8965517241379309E-2</v>
      </c>
      <c r="Q599" s="15">
        <f>IFERROR(Tabla2[[#This Row],[Vendedor tapabocas bien puesto ]]/Tabla2[[#This Row],[Total vendedor]],0)</f>
        <v>0.25</v>
      </c>
      <c r="R599" s="15">
        <f>IFERROR(Tabla2[[#This Row],[Vendedor sin tapabocas ]]/Tabla2[[#This Row],[Total vendedor]],0)</f>
        <v>0.10714285714285714</v>
      </c>
      <c r="S599" s="31">
        <f>WEEKNUM(Tabla2[[#This Row],[Fecha de recolección2]])</f>
        <v>36</v>
      </c>
    </row>
    <row r="600" spans="1:19" x14ac:dyDescent="0.25">
      <c r="A600" s="11">
        <f t="shared" ref="A600:A631" si="20">DATE(MID(B600,1,4),MID(B600,6,2),MID(B600,9,11))</f>
        <v>44441</v>
      </c>
      <c r="B600" s="6" t="s">
        <v>367</v>
      </c>
      <c r="C600" s="1" t="s">
        <v>7</v>
      </c>
      <c r="D600" s="44" t="s">
        <v>7</v>
      </c>
      <c r="E600" s="1"/>
      <c r="F600" s="1" t="s">
        <v>10</v>
      </c>
      <c r="G600" s="1">
        <v>74</v>
      </c>
      <c r="H600" s="2">
        <v>24</v>
      </c>
      <c r="I600" s="2">
        <v>13</v>
      </c>
      <c r="J600" s="2">
        <v>74</v>
      </c>
      <c r="K600" s="2">
        <v>14</v>
      </c>
      <c r="L600" s="2">
        <v>5</v>
      </c>
      <c r="M600" s="23">
        <f t="shared" ref="M600:M631" si="21">G600+H600+I600</f>
        <v>111</v>
      </c>
      <c r="N600" s="24">
        <f>Tabla2[[#This Row],[Vendedor tapabocas bien puesto ]]+Tabla2[[#This Row],[Vendedor tapabocas mal puesto ]]+Tabla2[[#This Row],[Vendedor sin tapabocas ]]</f>
        <v>93</v>
      </c>
      <c r="O600" s="15">
        <f>IFERROR(Tabla2[[#This Row],[Tapabocas bien puesto ]]/Tabla2[[#This Row],[Total]],0)</f>
        <v>0.66666666666666663</v>
      </c>
      <c r="P600" s="15">
        <f>IFERROR(Tabla2[[#This Row],[Sin tapabocas]]/Tabla2[[#This Row],[Total]],0)</f>
        <v>0.11711711711711711</v>
      </c>
      <c r="Q600" s="15">
        <f>IFERROR(Tabla2[[#This Row],[Vendedor tapabocas bien puesto ]]/Tabla2[[#This Row],[Total vendedor]],0)</f>
        <v>0.79569892473118276</v>
      </c>
      <c r="R600" s="15">
        <f>IFERROR(Tabla2[[#This Row],[Vendedor sin tapabocas ]]/Tabla2[[#This Row],[Total vendedor]],0)</f>
        <v>5.3763440860215055E-2</v>
      </c>
      <c r="S600" s="31">
        <f>WEEKNUM(Tabla2[[#This Row],[Fecha de recolección2]])</f>
        <v>36</v>
      </c>
    </row>
    <row r="601" spans="1:19" x14ac:dyDescent="0.25">
      <c r="A601" s="11">
        <f t="shared" si="20"/>
        <v>44441</v>
      </c>
      <c r="B601" s="6" t="s">
        <v>367</v>
      </c>
      <c r="C601" s="1" t="s">
        <v>7</v>
      </c>
      <c r="D601" s="44" t="s">
        <v>7</v>
      </c>
      <c r="E601" s="1"/>
      <c r="F601" s="1" t="s">
        <v>10</v>
      </c>
      <c r="G601" s="1">
        <v>181</v>
      </c>
      <c r="H601" s="2">
        <v>79</v>
      </c>
      <c r="I601" s="2">
        <v>20</v>
      </c>
      <c r="J601" s="2">
        <v>18</v>
      </c>
      <c r="K601" s="2">
        <v>32</v>
      </c>
      <c r="L601" s="2">
        <v>8</v>
      </c>
      <c r="M601" s="23">
        <f t="shared" si="21"/>
        <v>280</v>
      </c>
      <c r="N601" s="24">
        <f>Tabla2[[#This Row],[Vendedor tapabocas bien puesto ]]+Tabla2[[#This Row],[Vendedor tapabocas mal puesto ]]+Tabla2[[#This Row],[Vendedor sin tapabocas ]]</f>
        <v>58</v>
      </c>
      <c r="O601" s="15">
        <f>IFERROR(Tabla2[[#This Row],[Tapabocas bien puesto ]]/Tabla2[[#This Row],[Total]],0)</f>
        <v>0.64642857142857146</v>
      </c>
      <c r="P601" s="15">
        <f>IFERROR(Tabla2[[#This Row],[Sin tapabocas]]/Tabla2[[#This Row],[Total]],0)</f>
        <v>7.1428571428571425E-2</v>
      </c>
      <c r="Q601" s="15">
        <f>IFERROR(Tabla2[[#This Row],[Vendedor tapabocas bien puesto ]]/Tabla2[[#This Row],[Total vendedor]],0)</f>
        <v>0.31034482758620691</v>
      </c>
      <c r="R601" s="15">
        <f>IFERROR(Tabla2[[#This Row],[Vendedor sin tapabocas ]]/Tabla2[[#This Row],[Total vendedor]],0)</f>
        <v>0.13793103448275862</v>
      </c>
      <c r="S601" s="31">
        <f>WEEKNUM(Tabla2[[#This Row],[Fecha de recolección2]])</f>
        <v>36</v>
      </c>
    </row>
    <row r="602" spans="1:19" x14ac:dyDescent="0.25">
      <c r="A602" s="11">
        <f t="shared" si="20"/>
        <v>44441</v>
      </c>
      <c r="B602" s="6" t="s">
        <v>367</v>
      </c>
      <c r="C602" s="1" t="s">
        <v>14</v>
      </c>
      <c r="D602" s="44" t="s">
        <v>14</v>
      </c>
      <c r="E602" s="1"/>
      <c r="F602" s="1" t="s">
        <v>10</v>
      </c>
      <c r="G602" s="1">
        <v>111</v>
      </c>
      <c r="H602" s="2">
        <v>62</v>
      </c>
      <c r="I602" s="2">
        <v>7</v>
      </c>
      <c r="J602" s="2">
        <v>66</v>
      </c>
      <c r="K602" s="2">
        <v>68</v>
      </c>
      <c r="L602" s="2">
        <v>45</v>
      </c>
      <c r="M602" s="23">
        <f t="shared" si="21"/>
        <v>180</v>
      </c>
      <c r="N602" s="24">
        <f>Tabla2[[#This Row],[Vendedor tapabocas bien puesto ]]+Tabla2[[#This Row],[Vendedor tapabocas mal puesto ]]+Tabla2[[#This Row],[Vendedor sin tapabocas ]]</f>
        <v>179</v>
      </c>
      <c r="O602" s="15">
        <f>IFERROR(Tabla2[[#This Row],[Tapabocas bien puesto ]]/Tabla2[[#This Row],[Total]],0)</f>
        <v>0.6166666666666667</v>
      </c>
      <c r="P602" s="15">
        <f>IFERROR(Tabla2[[#This Row],[Sin tapabocas]]/Tabla2[[#This Row],[Total]],0)</f>
        <v>3.888888888888889E-2</v>
      </c>
      <c r="Q602" s="15">
        <f>IFERROR(Tabla2[[#This Row],[Vendedor tapabocas bien puesto ]]/Tabla2[[#This Row],[Total vendedor]],0)</f>
        <v>0.36871508379888268</v>
      </c>
      <c r="R602" s="15">
        <f>IFERROR(Tabla2[[#This Row],[Vendedor sin tapabocas ]]/Tabla2[[#This Row],[Total vendedor]],0)</f>
        <v>0.25139664804469275</v>
      </c>
      <c r="S602" s="31">
        <f>WEEKNUM(Tabla2[[#This Row],[Fecha de recolección2]])</f>
        <v>36</v>
      </c>
    </row>
    <row r="603" spans="1:19" x14ac:dyDescent="0.25">
      <c r="A603" s="11">
        <f t="shared" si="20"/>
        <v>44441</v>
      </c>
      <c r="B603" s="6" t="s">
        <v>367</v>
      </c>
      <c r="C603" s="1" t="s">
        <v>14</v>
      </c>
      <c r="D603" s="44" t="s">
        <v>14</v>
      </c>
      <c r="E603" s="1"/>
      <c r="F603" s="1" t="s">
        <v>11</v>
      </c>
      <c r="G603" s="1">
        <v>190</v>
      </c>
      <c r="H603" s="2">
        <v>75</v>
      </c>
      <c r="I603" s="2">
        <v>4</v>
      </c>
      <c r="J603" s="2">
        <v>28</v>
      </c>
      <c r="K603" s="2">
        <v>30</v>
      </c>
      <c r="L603" s="2">
        <v>3</v>
      </c>
      <c r="M603" s="23">
        <f t="shared" si="21"/>
        <v>269</v>
      </c>
      <c r="N603" s="24">
        <f>Tabla2[[#This Row],[Vendedor tapabocas bien puesto ]]+Tabla2[[#This Row],[Vendedor tapabocas mal puesto ]]+Tabla2[[#This Row],[Vendedor sin tapabocas ]]</f>
        <v>61</v>
      </c>
      <c r="O603" s="15">
        <f>IFERROR(Tabla2[[#This Row],[Tapabocas bien puesto ]]/Tabla2[[#This Row],[Total]],0)</f>
        <v>0.70631970260223054</v>
      </c>
      <c r="P603" s="15">
        <f>IFERROR(Tabla2[[#This Row],[Sin tapabocas]]/Tabla2[[#This Row],[Total]],0)</f>
        <v>1.4869888475836431E-2</v>
      </c>
      <c r="Q603" s="15">
        <f>IFERROR(Tabla2[[#This Row],[Vendedor tapabocas bien puesto ]]/Tabla2[[#This Row],[Total vendedor]],0)</f>
        <v>0.45901639344262296</v>
      </c>
      <c r="R603" s="15">
        <f>IFERROR(Tabla2[[#This Row],[Vendedor sin tapabocas ]]/Tabla2[[#This Row],[Total vendedor]],0)</f>
        <v>4.9180327868852458E-2</v>
      </c>
      <c r="S603" s="31">
        <f>WEEKNUM(Tabla2[[#This Row],[Fecha de recolección2]])</f>
        <v>36</v>
      </c>
    </row>
    <row r="604" spans="1:19" x14ac:dyDescent="0.25">
      <c r="A604" s="11">
        <f t="shared" si="20"/>
        <v>44441</v>
      </c>
      <c r="B604" s="6" t="s">
        <v>367</v>
      </c>
      <c r="C604" s="1" t="s">
        <v>57</v>
      </c>
      <c r="D604" s="44" t="s">
        <v>57</v>
      </c>
      <c r="E604" s="1"/>
      <c r="F604" s="1" t="s">
        <v>10</v>
      </c>
      <c r="G604" s="1">
        <v>164</v>
      </c>
      <c r="H604" s="2">
        <v>50</v>
      </c>
      <c r="I604" s="2">
        <v>7</v>
      </c>
      <c r="J604" s="2">
        <v>23</v>
      </c>
      <c r="K604" s="2">
        <v>25</v>
      </c>
      <c r="L604" s="2">
        <v>2</v>
      </c>
      <c r="M604" s="23">
        <f t="shared" si="21"/>
        <v>221</v>
      </c>
      <c r="N604" s="24">
        <f>Tabla2[[#This Row],[Vendedor tapabocas bien puesto ]]+Tabla2[[#This Row],[Vendedor tapabocas mal puesto ]]+Tabla2[[#This Row],[Vendedor sin tapabocas ]]</f>
        <v>50</v>
      </c>
      <c r="O604" s="15">
        <f>IFERROR(Tabla2[[#This Row],[Tapabocas bien puesto ]]/Tabla2[[#This Row],[Total]],0)</f>
        <v>0.74208144796380093</v>
      </c>
      <c r="P604" s="15">
        <f>IFERROR(Tabla2[[#This Row],[Sin tapabocas]]/Tabla2[[#This Row],[Total]],0)</f>
        <v>3.1674208144796379E-2</v>
      </c>
      <c r="Q604" s="15">
        <f>IFERROR(Tabla2[[#This Row],[Vendedor tapabocas bien puesto ]]/Tabla2[[#This Row],[Total vendedor]],0)</f>
        <v>0.46</v>
      </c>
      <c r="R604" s="15">
        <f>IFERROR(Tabla2[[#This Row],[Vendedor sin tapabocas ]]/Tabla2[[#This Row],[Total vendedor]],0)</f>
        <v>0.04</v>
      </c>
      <c r="S604" s="31">
        <f>WEEKNUM(Tabla2[[#This Row],[Fecha de recolección2]])</f>
        <v>36</v>
      </c>
    </row>
    <row r="605" spans="1:19" x14ac:dyDescent="0.25">
      <c r="A605" s="11">
        <f t="shared" si="20"/>
        <v>44441</v>
      </c>
      <c r="B605" s="6" t="s">
        <v>367</v>
      </c>
      <c r="C605" s="1" t="s">
        <v>57</v>
      </c>
      <c r="D605" s="44" t="s">
        <v>57</v>
      </c>
      <c r="E605" s="1"/>
      <c r="F605" s="1" t="s">
        <v>11</v>
      </c>
      <c r="G605" s="1">
        <v>254</v>
      </c>
      <c r="H605" s="2">
        <v>37</v>
      </c>
      <c r="I605" s="2">
        <v>7</v>
      </c>
      <c r="J605" s="2">
        <v>18</v>
      </c>
      <c r="K605" s="2">
        <v>25</v>
      </c>
      <c r="L605" s="2">
        <v>2</v>
      </c>
      <c r="M605" s="23">
        <f t="shared" si="21"/>
        <v>298</v>
      </c>
      <c r="N605" s="24">
        <f>Tabla2[[#This Row],[Vendedor tapabocas bien puesto ]]+Tabla2[[#This Row],[Vendedor tapabocas mal puesto ]]+Tabla2[[#This Row],[Vendedor sin tapabocas ]]</f>
        <v>45</v>
      </c>
      <c r="O605" s="15">
        <f>IFERROR(Tabla2[[#This Row],[Tapabocas bien puesto ]]/Tabla2[[#This Row],[Total]],0)</f>
        <v>0.8523489932885906</v>
      </c>
      <c r="P605" s="15">
        <f>IFERROR(Tabla2[[#This Row],[Sin tapabocas]]/Tabla2[[#This Row],[Total]],0)</f>
        <v>2.3489932885906041E-2</v>
      </c>
      <c r="Q605" s="15">
        <f>IFERROR(Tabla2[[#This Row],[Vendedor tapabocas bien puesto ]]/Tabla2[[#This Row],[Total vendedor]],0)</f>
        <v>0.4</v>
      </c>
      <c r="R605" s="15">
        <f>IFERROR(Tabla2[[#This Row],[Vendedor sin tapabocas ]]/Tabla2[[#This Row],[Total vendedor]],0)</f>
        <v>4.4444444444444446E-2</v>
      </c>
      <c r="S605" s="31">
        <f>WEEKNUM(Tabla2[[#This Row],[Fecha de recolección2]])</f>
        <v>36</v>
      </c>
    </row>
    <row r="606" spans="1:19" x14ac:dyDescent="0.25">
      <c r="A606" s="11">
        <f t="shared" si="20"/>
        <v>44441</v>
      </c>
      <c r="B606" s="6" t="s">
        <v>367</v>
      </c>
      <c r="C606" s="1" t="s">
        <v>57</v>
      </c>
      <c r="D606" s="44" t="s">
        <v>57</v>
      </c>
      <c r="E606" s="1"/>
      <c r="F606" s="1" t="s">
        <v>10</v>
      </c>
      <c r="G606" s="1">
        <v>132</v>
      </c>
      <c r="H606" s="2">
        <v>93</v>
      </c>
      <c r="I606" s="2">
        <v>8</v>
      </c>
      <c r="J606" s="2">
        <v>2</v>
      </c>
      <c r="K606" s="2">
        <v>1</v>
      </c>
      <c r="L606" s="2">
        <v>0</v>
      </c>
      <c r="M606" s="23">
        <f t="shared" si="21"/>
        <v>233</v>
      </c>
      <c r="N606" s="24">
        <f>Tabla2[[#This Row],[Vendedor tapabocas bien puesto ]]+Tabla2[[#This Row],[Vendedor tapabocas mal puesto ]]+Tabla2[[#This Row],[Vendedor sin tapabocas ]]</f>
        <v>3</v>
      </c>
      <c r="O606" s="15">
        <f>IFERROR(Tabla2[[#This Row],[Tapabocas bien puesto ]]/Tabla2[[#This Row],[Total]],0)</f>
        <v>0.5665236051502146</v>
      </c>
      <c r="P606" s="15">
        <f>IFERROR(Tabla2[[#This Row],[Sin tapabocas]]/Tabla2[[#This Row],[Total]],0)</f>
        <v>3.4334763948497854E-2</v>
      </c>
      <c r="Q606" s="15">
        <f>IFERROR(Tabla2[[#This Row],[Vendedor tapabocas bien puesto ]]/Tabla2[[#This Row],[Total vendedor]],0)</f>
        <v>0.66666666666666663</v>
      </c>
      <c r="R606" s="15">
        <f>IFERROR(Tabla2[[#This Row],[Vendedor sin tapabocas ]]/Tabla2[[#This Row],[Total vendedor]],0)</f>
        <v>0</v>
      </c>
      <c r="S606" s="31">
        <f>WEEKNUM(Tabla2[[#This Row],[Fecha de recolección2]])</f>
        <v>36</v>
      </c>
    </row>
    <row r="607" spans="1:19" x14ac:dyDescent="0.25">
      <c r="A607" s="11">
        <f t="shared" si="20"/>
        <v>44442</v>
      </c>
      <c r="B607" s="6" t="s">
        <v>369</v>
      </c>
      <c r="C607" s="1" t="s">
        <v>32</v>
      </c>
      <c r="D607" s="44" t="s">
        <v>32</v>
      </c>
      <c r="E607" s="1" t="s">
        <v>368</v>
      </c>
      <c r="F607" s="1" t="s">
        <v>25</v>
      </c>
      <c r="G607" s="1">
        <v>141</v>
      </c>
      <c r="H607" s="2">
        <v>39</v>
      </c>
      <c r="I607" s="2">
        <v>5</v>
      </c>
      <c r="J607" s="2">
        <v>8</v>
      </c>
      <c r="K607" s="2">
        <v>6</v>
      </c>
      <c r="L607" s="2">
        <v>1</v>
      </c>
      <c r="M607" s="23">
        <f t="shared" si="21"/>
        <v>185</v>
      </c>
      <c r="N607" s="24">
        <f>Tabla2[[#This Row],[Vendedor tapabocas bien puesto ]]+Tabla2[[#This Row],[Vendedor tapabocas mal puesto ]]+Tabla2[[#This Row],[Vendedor sin tapabocas ]]</f>
        <v>15</v>
      </c>
      <c r="O607" s="15">
        <f>IFERROR(Tabla2[[#This Row],[Tapabocas bien puesto ]]/Tabla2[[#This Row],[Total]],0)</f>
        <v>0.76216216216216215</v>
      </c>
      <c r="P607" s="15">
        <f>IFERROR(Tabla2[[#This Row],[Sin tapabocas]]/Tabla2[[#This Row],[Total]],0)</f>
        <v>2.7027027027027029E-2</v>
      </c>
      <c r="Q607" s="15">
        <f>IFERROR(Tabla2[[#This Row],[Vendedor tapabocas bien puesto ]]/Tabla2[[#This Row],[Total vendedor]],0)</f>
        <v>0.53333333333333333</v>
      </c>
      <c r="R607" s="15">
        <f>IFERROR(Tabla2[[#This Row],[Vendedor sin tapabocas ]]/Tabla2[[#This Row],[Total vendedor]],0)</f>
        <v>6.6666666666666666E-2</v>
      </c>
      <c r="S607" s="31">
        <f>WEEKNUM(Tabla2[[#This Row],[Fecha de recolección2]])</f>
        <v>36</v>
      </c>
    </row>
    <row r="608" spans="1:19" x14ac:dyDescent="0.25">
      <c r="A608" s="11">
        <f t="shared" si="20"/>
        <v>44442</v>
      </c>
      <c r="B608" s="6" t="s">
        <v>369</v>
      </c>
      <c r="C608" s="1" t="s">
        <v>44</v>
      </c>
      <c r="D608" s="44" t="s">
        <v>44</v>
      </c>
      <c r="E608" s="1"/>
      <c r="F608" s="1" t="s">
        <v>10</v>
      </c>
      <c r="G608" s="1">
        <v>117</v>
      </c>
      <c r="H608" s="2">
        <v>209</v>
      </c>
      <c r="I608" s="2">
        <v>152</v>
      </c>
      <c r="J608" s="2">
        <v>16</v>
      </c>
      <c r="K608" s="2">
        <v>28</v>
      </c>
      <c r="L608" s="2">
        <v>2</v>
      </c>
      <c r="M608" s="23">
        <f t="shared" si="21"/>
        <v>478</v>
      </c>
      <c r="N608" s="24">
        <f>Tabla2[[#This Row],[Vendedor tapabocas bien puesto ]]+Tabla2[[#This Row],[Vendedor tapabocas mal puesto ]]+Tabla2[[#This Row],[Vendedor sin tapabocas ]]</f>
        <v>46</v>
      </c>
      <c r="O608" s="15">
        <f>IFERROR(Tabla2[[#This Row],[Tapabocas bien puesto ]]/Tabla2[[#This Row],[Total]],0)</f>
        <v>0.24476987447698745</v>
      </c>
      <c r="P608" s="15">
        <f>IFERROR(Tabla2[[#This Row],[Sin tapabocas]]/Tabla2[[#This Row],[Total]],0)</f>
        <v>0.31799163179916318</v>
      </c>
      <c r="Q608" s="15">
        <f>IFERROR(Tabla2[[#This Row],[Vendedor tapabocas bien puesto ]]/Tabla2[[#This Row],[Total vendedor]],0)</f>
        <v>0.34782608695652173</v>
      </c>
      <c r="R608" s="15">
        <f>IFERROR(Tabla2[[#This Row],[Vendedor sin tapabocas ]]/Tabla2[[#This Row],[Total vendedor]],0)</f>
        <v>4.3478260869565216E-2</v>
      </c>
      <c r="S608" s="31">
        <f>WEEKNUM(Tabla2[[#This Row],[Fecha de recolección2]])</f>
        <v>36</v>
      </c>
    </row>
    <row r="609" spans="1:19" x14ac:dyDescent="0.25">
      <c r="A609" s="11">
        <f t="shared" si="20"/>
        <v>44442</v>
      </c>
      <c r="B609" s="6" t="s">
        <v>369</v>
      </c>
      <c r="C609" s="1" t="s">
        <v>44</v>
      </c>
      <c r="D609" s="44" t="s">
        <v>44</v>
      </c>
      <c r="E609" s="1"/>
      <c r="F609" s="1" t="s">
        <v>10</v>
      </c>
      <c r="G609" s="1">
        <v>80</v>
      </c>
      <c r="H609" s="2">
        <v>46</v>
      </c>
      <c r="I609" s="2">
        <v>9</v>
      </c>
      <c r="J609" s="2">
        <v>6</v>
      </c>
      <c r="K609" s="2">
        <v>13</v>
      </c>
      <c r="L609" s="2">
        <v>0</v>
      </c>
      <c r="M609" s="23">
        <f t="shared" si="21"/>
        <v>135</v>
      </c>
      <c r="N609" s="24">
        <f>Tabla2[[#This Row],[Vendedor tapabocas bien puesto ]]+Tabla2[[#This Row],[Vendedor tapabocas mal puesto ]]+Tabla2[[#This Row],[Vendedor sin tapabocas ]]</f>
        <v>19</v>
      </c>
      <c r="O609" s="15">
        <f>IFERROR(Tabla2[[#This Row],[Tapabocas bien puesto ]]/Tabla2[[#This Row],[Total]],0)</f>
        <v>0.59259259259259256</v>
      </c>
      <c r="P609" s="15">
        <f>IFERROR(Tabla2[[#This Row],[Sin tapabocas]]/Tabla2[[#This Row],[Total]],0)</f>
        <v>6.6666666666666666E-2</v>
      </c>
      <c r="Q609" s="15">
        <f>IFERROR(Tabla2[[#This Row],[Vendedor tapabocas bien puesto ]]/Tabla2[[#This Row],[Total vendedor]],0)</f>
        <v>0.31578947368421051</v>
      </c>
      <c r="R609" s="15">
        <f>IFERROR(Tabla2[[#This Row],[Vendedor sin tapabocas ]]/Tabla2[[#This Row],[Total vendedor]],0)</f>
        <v>0</v>
      </c>
      <c r="S609" s="31">
        <f>WEEKNUM(Tabla2[[#This Row],[Fecha de recolección2]])</f>
        <v>36</v>
      </c>
    </row>
    <row r="610" spans="1:19" x14ac:dyDescent="0.25">
      <c r="A610" s="11">
        <f t="shared" si="20"/>
        <v>44442</v>
      </c>
      <c r="B610" s="6" t="s">
        <v>369</v>
      </c>
      <c r="C610" s="1" t="s">
        <v>44</v>
      </c>
      <c r="D610" s="44" t="s">
        <v>44</v>
      </c>
      <c r="E610" s="1"/>
      <c r="F610" s="1" t="s">
        <v>10</v>
      </c>
      <c r="G610" s="1">
        <v>103</v>
      </c>
      <c r="H610" s="2">
        <v>102</v>
      </c>
      <c r="I610" s="2">
        <v>15</v>
      </c>
      <c r="J610" s="2">
        <v>16</v>
      </c>
      <c r="K610" s="2">
        <v>14</v>
      </c>
      <c r="L610" s="2">
        <v>0</v>
      </c>
      <c r="M610" s="23">
        <f t="shared" si="21"/>
        <v>220</v>
      </c>
      <c r="N610" s="24">
        <f>Tabla2[[#This Row],[Vendedor tapabocas bien puesto ]]+Tabla2[[#This Row],[Vendedor tapabocas mal puesto ]]+Tabla2[[#This Row],[Vendedor sin tapabocas ]]</f>
        <v>30</v>
      </c>
      <c r="O610" s="15">
        <f>IFERROR(Tabla2[[#This Row],[Tapabocas bien puesto ]]/Tabla2[[#This Row],[Total]],0)</f>
        <v>0.4681818181818182</v>
      </c>
      <c r="P610" s="15">
        <f>IFERROR(Tabla2[[#This Row],[Sin tapabocas]]/Tabla2[[#This Row],[Total]],0)</f>
        <v>6.8181818181818177E-2</v>
      </c>
      <c r="Q610" s="15">
        <f>IFERROR(Tabla2[[#This Row],[Vendedor tapabocas bien puesto ]]/Tabla2[[#This Row],[Total vendedor]],0)</f>
        <v>0.53333333333333333</v>
      </c>
      <c r="R610" s="15">
        <f>IFERROR(Tabla2[[#This Row],[Vendedor sin tapabocas ]]/Tabla2[[#This Row],[Total vendedor]],0)</f>
        <v>0</v>
      </c>
      <c r="S610" s="31">
        <f>WEEKNUM(Tabla2[[#This Row],[Fecha de recolección2]])</f>
        <v>36</v>
      </c>
    </row>
    <row r="611" spans="1:19" x14ac:dyDescent="0.25">
      <c r="A611" s="11">
        <f t="shared" si="20"/>
        <v>44442</v>
      </c>
      <c r="B611" s="6" t="s">
        <v>369</v>
      </c>
      <c r="C611" s="1" t="s">
        <v>26</v>
      </c>
      <c r="D611" s="44" t="s">
        <v>26</v>
      </c>
      <c r="E611" s="1"/>
      <c r="F611" s="1" t="s">
        <v>9</v>
      </c>
      <c r="G611" s="1">
        <v>68</v>
      </c>
      <c r="H611" s="2">
        <v>32</v>
      </c>
      <c r="I611" s="2">
        <v>8</v>
      </c>
      <c r="J611" s="2">
        <v>2</v>
      </c>
      <c r="K611" s="2">
        <v>1</v>
      </c>
      <c r="L611" s="2">
        <v>0</v>
      </c>
      <c r="M611" s="23">
        <f t="shared" si="21"/>
        <v>108</v>
      </c>
      <c r="N611" s="24">
        <f>Tabla2[[#This Row],[Vendedor tapabocas bien puesto ]]+Tabla2[[#This Row],[Vendedor tapabocas mal puesto ]]+Tabla2[[#This Row],[Vendedor sin tapabocas ]]</f>
        <v>3</v>
      </c>
      <c r="O611" s="15">
        <f>IFERROR(Tabla2[[#This Row],[Tapabocas bien puesto ]]/Tabla2[[#This Row],[Total]],0)</f>
        <v>0.62962962962962965</v>
      </c>
      <c r="P611" s="15">
        <f>IFERROR(Tabla2[[#This Row],[Sin tapabocas]]/Tabla2[[#This Row],[Total]],0)</f>
        <v>7.407407407407407E-2</v>
      </c>
      <c r="Q611" s="15">
        <f>IFERROR(Tabla2[[#This Row],[Vendedor tapabocas bien puesto ]]/Tabla2[[#This Row],[Total vendedor]],0)</f>
        <v>0.66666666666666663</v>
      </c>
      <c r="R611" s="15">
        <f>IFERROR(Tabla2[[#This Row],[Vendedor sin tapabocas ]]/Tabla2[[#This Row],[Total vendedor]],0)</f>
        <v>0</v>
      </c>
      <c r="S611" s="31">
        <f>WEEKNUM(Tabla2[[#This Row],[Fecha de recolección2]])</f>
        <v>36</v>
      </c>
    </row>
    <row r="612" spans="1:19" x14ac:dyDescent="0.25">
      <c r="A612" s="11">
        <f t="shared" si="20"/>
        <v>44442</v>
      </c>
      <c r="B612" s="6" t="s">
        <v>369</v>
      </c>
      <c r="C612" s="1" t="s">
        <v>32</v>
      </c>
      <c r="D612" s="44" t="s">
        <v>32</v>
      </c>
      <c r="E612" s="1"/>
      <c r="F612" s="1" t="s">
        <v>11</v>
      </c>
      <c r="G612" s="1">
        <v>206</v>
      </c>
      <c r="H612" s="2">
        <v>84</v>
      </c>
      <c r="I612" s="2">
        <v>6</v>
      </c>
      <c r="J612" s="2">
        <v>18</v>
      </c>
      <c r="K612" s="2">
        <v>29</v>
      </c>
      <c r="L612" s="2">
        <v>5</v>
      </c>
      <c r="M612" s="23">
        <f t="shared" si="21"/>
        <v>296</v>
      </c>
      <c r="N612" s="24">
        <f>Tabla2[[#This Row],[Vendedor tapabocas bien puesto ]]+Tabla2[[#This Row],[Vendedor tapabocas mal puesto ]]+Tabla2[[#This Row],[Vendedor sin tapabocas ]]</f>
        <v>52</v>
      </c>
      <c r="O612" s="15">
        <f>IFERROR(Tabla2[[#This Row],[Tapabocas bien puesto ]]/Tabla2[[#This Row],[Total]],0)</f>
        <v>0.69594594594594594</v>
      </c>
      <c r="P612" s="15">
        <f>IFERROR(Tabla2[[#This Row],[Sin tapabocas]]/Tabla2[[#This Row],[Total]],0)</f>
        <v>2.0270270270270271E-2</v>
      </c>
      <c r="Q612" s="15">
        <f>IFERROR(Tabla2[[#This Row],[Vendedor tapabocas bien puesto ]]/Tabla2[[#This Row],[Total vendedor]],0)</f>
        <v>0.34615384615384615</v>
      </c>
      <c r="R612" s="15">
        <f>IFERROR(Tabla2[[#This Row],[Vendedor sin tapabocas ]]/Tabla2[[#This Row],[Total vendedor]],0)</f>
        <v>9.6153846153846159E-2</v>
      </c>
      <c r="S612" s="31">
        <f>WEEKNUM(Tabla2[[#This Row],[Fecha de recolección2]])</f>
        <v>36</v>
      </c>
    </row>
    <row r="613" spans="1:19" x14ac:dyDescent="0.25">
      <c r="A613" s="11">
        <f t="shared" si="20"/>
        <v>44442</v>
      </c>
      <c r="B613" s="6" t="s">
        <v>369</v>
      </c>
      <c r="C613" s="1" t="s">
        <v>32</v>
      </c>
      <c r="D613" s="44" t="s">
        <v>32</v>
      </c>
      <c r="E613" s="1"/>
      <c r="F613" s="1" t="s">
        <v>10</v>
      </c>
      <c r="G613" s="1">
        <v>83</v>
      </c>
      <c r="H613" s="2">
        <v>36</v>
      </c>
      <c r="I613" s="2">
        <v>7</v>
      </c>
      <c r="J613" s="2">
        <v>12</v>
      </c>
      <c r="K613" s="2">
        <v>14</v>
      </c>
      <c r="L613" s="2">
        <v>2</v>
      </c>
      <c r="M613" s="23">
        <f t="shared" si="21"/>
        <v>126</v>
      </c>
      <c r="N613" s="24">
        <f>Tabla2[[#This Row],[Vendedor tapabocas bien puesto ]]+Tabla2[[#This Row],[Vendedor tapabocas mal puesto ]]+Tabla2[[#This Row],[Vendedor sin tapabocas ]]</f>
        <v>28</v>
      </c>
      <c r="O613" s="15">
        <f>IFERROR(Tabla2[[#This Row],[Tapabocas bien puesto ]]/Tabla2[[#This Row],[Total]],0)</f>
        <v>0.65873015873015872</v>
      </c>
      <c r="P613" s="15">
        <f>IFERROR(Tabla2[[#This Row],[Sin tapabocas]]/Tabla2[[#This Row],[Total]],0)</f>
        <v>5.5555555555555552E-2</v>
      </c>
      <c r="Q613" s="15">
        <f>IFERROR(Tabla2[[#This Row],[Vendedor tapabocas bien puesto ]]/Tabla2[[#This Row],[Total vendedor]],0)</f>
        <v>0.42857142857142855</v>
      </c>
      <c r="R613" s="15">
        <f>IFERROR(Tabla2[[#This Row],[Vendedor sin tapabocas ]]/Tabla2[[#This Row],[Total vendedor]],0)</f>
        <v>7.1428571428571425E-2</v>
      </c>
      <c r="S613" s="31">
        <f>WEEKNUM(Tabla2[[#This Row],[Fecha de recolección2]])</f>
        <v>36</v>
      </c>
    </row>
    <row r="614" spans="1:19" x14ac:dyDescent="0.25">
      <c r="A614" s="11">
        <f t="shared" si="20"/>
        <v>44442</v>
      </c>
      <c r="B614" s="6" t="s">
        <v>369</v>
      </c>
      <c r="C614" s="1" t="s">
        <v>26</v>
      </c>
      <c r="D614" s="44" t="s">
        <v>26</v>
      </c>
      <c r="E614" s="1"/>
      <c r="F614" s="1" t="s">
        <v>10</v>
      </c>
      <c r="G614" s="1">
        <v>125</v>
      </c>
      <c r="H614" s="2">
        <v>63</v>
      </c>
      <c r="I614" s="2">
        <v>9</v>
      </c>
      <c r="J614" s="2">
        <v>23</v>
      </c>
      <c r="K614" s="2">
        <v>40</v>
      </c>
      <c r="L614" s="2">
        <v>5</v>
      </c>
      <c r="M614" s="23">
        <f t="shared" si="21"/>
        <v>197</v>
      </c>
      <c r="N614" s="24">
        <f>Tabla2[[#This Row],[Vendedor tapabocas bien puesto ]]+Tabla2[[#This Row],[Vendedor tapabocas mal puesto ]]+Tabla2[[#This Row],[Vendedor sin tapabocas ]]</f>
        <v>68</v>
      </c>
      <c r="O614" s="15">
        <f>IFERROR(Tabla2[[#This Row],[Tapabocas bien puesto ]]/Tabla2[[#This Row],[Total]],0)</f>
        <v>0.63451776649746194</v>
      </c>
      <c r="P614" s="15">
        <f>IFERROR(Tabla2[[#This Row],[Sin tapabocas]]/Tabla2[[#This Row],[Total]],0)</f>
        <v>4.5685279187817257E-2</v>
      </c>
      <c r="Q614" s="15">
        <f>IFERROR(Tabla2[[#This Row],[Vendedor tapabocas bien puesto ]]/Tabla2[[#This Row],[Total vendedor]],0)</f>
        <v>0.33823529411764708</v>
      </c>
      <c r="R614" s="15">
        <f>IFERROR(Tabla2[[#This Row],[Vendedor sin tapabocas ]]/Tabla2[[#This Row],[Total vendedor]],0)</f>
        <v>7.3529411764705885E-2</v>
      </c>
      <c r="S614" s="31">
        <f>WEEKNUM(Tabla2[[#This Row],[Fecha de recolección2]])</f>
        <v>36</v>
      </c>
    </row>
    <row r="615" spans="1:19" x14ac:dyDescent="0.25">
      <c r="A615" s="11">
        <f t="shared" si="20"/>
        <v>44442</v>
      </c>
      <c r="B615" s="6" t="s">
        <v>369</v>
      </c>
      <c r="C615" s="1" t="s">
        <v>26</v>
      </c>
      <c r="D615" s="44" t="s">
        <v>26</v>
      </c>
      <c r="E615" s="1"/>
      <c r="F615" s="1" t="s">
        <v>10</v>
      </c>
      <c r="G615" s="1">
        <v>242</v>
      </c>
      <c r="H615" s="2">
        <v>93</v>
      </c>
      <c r="I615" s="2">
        <v>10</v>
      </c>
      <c r="J615" s="2">
        <v>28</v>
      </c>
      <c r="K615" s="2">
        <v>74</v>
      </c>
      <c r="L615" s="2">
        <v>9</v>
      </c>
      <c r="M615" s="23">
        <f t="shared" si="21"/>
        <v>345</v>
      </c>
      <c r="N615" s="24">
        <f>Tabla2[[#This Row],[Vendedor tapabocas bien puesto ]]+Tabla2[[#This Row],[Vendedor tapabocas mal puesto ]]+Tabla2[[#This Row],[Vendedor sin tapabocas ]]</f>
        <v>111</v>
      </c>
      <c r="O615" s="15">
        <f>IFERROR(Tabla2[[#This Row],[Tapabocas bien puesto ]]/Tabla2[[#This Row],[Total]],0)</f>
        <v>0.70144927536231882</v>
      </c>
      <c r="P615" s="15">
        <f>IFERROR(Tabla2[[#This Row],[Sin tapabocas]]/Tabla2[[#This Row],[Total]],0)</f>
        <v>2.8985507246376812E-2</v>
      </c>
      <c r="Q615" s="15">
        <f>IFERROR(Tabla2[[#This Row],[Vendedor tapabocas bien puesto ]]/Tabla2[[#This Row],[Total vendedor]],0)</f>
        <v>0.25225225225225223</v>
      </c>
      <c r="R615" s="15">
        <f>IFERROR(Tabla2[[#This Row],[Vendedor sin tapabocas ]]/Tabla2[[#This Row],[Total vendedor]],0)</f>
        <v>8.1081081081081086E-2</v>
      </c>
      <c r="S615" s="31">
        <f>WEEKNUM(Tabla2[[#This Row],[Fecha de recolección2]])</f>
        <v>36</v>
      </c>
    </row>
    <row r="616" spans="1:19" x14ac:dyDescent="0.25">
      <c r="A616" s="11">
        <f t="shared" si="20"/>
        <v>44442</v>
      </c>
      <c r="B616" s="6" t="s">
        <v>369</v>
      </c>
      <c r="C616" s="1" t="s">
        <v>63</v>
      </c>
      <c r="D616" s="44" t="s">
        <v>63</v>
      </c>
      <c r="E616" s="1"/>
      <c r="F616" s="1" t="s">
        <v>9</v>
      </c>
      <c r="G616" s="1">
        <v>23</v>
      </c>
      <c r="H616" s="2">
        <v>14</v>
      </c>
      <c r="I616" s="2">
        <v>0</v>
      </c>
      <c r="J616" s="2">
        <v>0</v>
      </c>
      <c r="K616" s="2">
        <v>0</v>
      </c>
      <c r="L616" s="2">
        <v>0</v>
      </c>
      <c r="M616" s="23">
        <f t="shared" si="21"/>
        <v>37</v>
      </c>
      <c r="N616" s="24">
        <f>Tabla2[[#This Row],[Vendedor tapabocas bien puesto ]]+Tabla2[[#This Row],[Vendedor tapabocas mal puesto ]]+Tabla2[[#This Row],[Vendedor sin tapabocas ]]</f>
        <v>0</v>
      </c>
      <c r="O616" s="15">
        <f>IFERROR(Tabla2[[#This Row],[Tapabocas bien puesto ]]/Tabla2[[#This Row],[Total]],0)</f>
        <v>0.6216216216216216</v>
      </c>
      <c r="P616" s="15">
        <f>IFERROR(Tabla2[[#This Row],[Sin tapabocas]]/Tabla2[[#This Row],[Total]],0)</f>
        <v>0</v>
      </c>
      <c r="Q616" s="15">
        <f>IFERROR(Tabla2[[#This Row],[Vendedor tapabocas bien puesto ]]/Tabla2[[#This Row],[Total vendedor]],0)</f>
        <v>0</v>
      </c>
      <c r="R616" s="15">
        <f>IFERROR(Tabla2[[#This Row],[Vendedor sin tapabocas ]]/Tabla2[[#This Row],[Total vendedor]],0)</f>
        <v>0</v>
      </c>
      <c r="S616" s="31">
        <f>WEEKNUM(Tabla2[[#This Row],[Fecha de recolección2]])</f>
        <v>36</v>
      </c>
    </row>
    <row r="617" spans="1:19" x14ac:dyDescent="0.25">
      <c r="A617" s="11">
        <f t="shared" si="20"/>
        <v>44442</v>
      </c>
      <c r="B617" s="6" t="s">
        <v>369</v>
      </c>
      <c r="C617" s="1" t="s">
        <v>63</v>
      </c>
      <c r="D617" s="44" t="s">
        <v>63</v>
      </c>
      <c r="E617" s="1"/>
      <c r="F617" s="1" t="s">
        <v>10</v>
      </c>
      <c r="G617" s="1">
        <v>243</v>
      </c>
      <c r="H617" s="2">
        <v>54</v>
      </c>
      <c r="I617" s="2">
        <v>20</v>
      </c>
      <c r="J617" s="2">
        <v>120</v>
      </c>
      <c r="K617" s="2">
        <v>32</v>
      </c>
      <c r="L617" s="2">
        <v>17</v>
      </c>
      <c r="M617" s="23">
        <f t="shared" si="21"/>
        <v>317</v>
      </c>
      <c r="N617" s="24">
        <f>Tabla2[[#This Row],[Vendedor tapabocas bien puesto ]]+Tabla2[[#This Row],[Vendedor tapabocas mal puesto ]]+Tabla2[[#This Row],[Vendedor sin tapabocas ]]</f>
        <v>169</v>
      </c>
      <c r="O617" s="15">
        <f>IFERROR(Tabla2[[#This Row],[Tapabocas bien puesto ]]/Tabla2[[#This Row],[Total]],0)</f>
        <v>0.7665615141955836</v>
      </c>
      <c r="P617" s="15">
        <f>IFERROR(Tabla2[[#This Row],[Sin tapabocas]]/Tabla2[[#This Row],[Total]],0)</f>
        <v>6.3091482649842268E-2</v>
      </c>
      <c r="Q617" s="15">
        <f>IFERROR(Tabla2[[#This Row],[Vendedor tapabocas bien puesto ]]/Tabla2[[#This Row],[Total vendedor]],0)</f>
        <v>0.7100591715976331</v>
      </c>
      <c r="R617" s="15">
        <f>IFERROR(Tabla2[[#This Row],[Vendedor sin tapabocas ]]/Tabla2[[#This Row],[Total vendedor]],0)</f>
        <v>0.10059171597633136</v>
      </c>
      <c r="S617" s="31">
        <f>WEEKNUM(Tabla2[[#This Row],[Fecha de recolección2]])</f>
        <v>36</v>
      </c>
    </row>
    <row r="618" spans="1:19" x14ac:dyDescent="0.25">
      <c r="A618" s="11">
        <f t="shared" si="20"/>
        <v>44442</v>
      </c>
      <c r="B618" s="6" t="s">
        <v>369</v>
      </c>
      <c r="C618" s="1" t="s">
        <v>63</v>
      </c>
      <c r="D618" s="44" t="s">
        <v>63</v>
      </c>
      <c r="E618" s="1"/>
      <c r="F618" s="1" t="s">
        <v>9</v>
      </c>
      <c r="G618" s="1">
        <v>23</v>
      </c>
      <c r="H618" s="2">
        <v>14</v>
      </c>
      <c r="I618" s="2">
        <v>0</v>
      </c>
      <c r="J618" s="2">
        <v>0</v>
      </c>
      <c r="K618" s="2">
        <v>0</v>
      </c>
      <c r="L618" s="2">
        <v>0</v>
      </c>
      <c r="M618" s="23">
        <f t="shared" si="21"/>
        <v>37</v>
      </c>
      <c r="N618" s="24">
        <f>Tabla2[[#This Row],[Vendedor tapabocas bien puesto ]]+Tabla2[[#This Row],[Vendedor tapabocas mal puesto ]]+Tabla2[[#This Row],[Vendedor sin tapabocas ]]</f>
        <v>0</v>
      </c>
      <c r="O618" s="15">
        <f>IFERROR(Tabla2[[#This Row],[Tapabocas bien puesto ]]/Tabla2[[#This Row],[Total]],0)</f>
        <v>0.6216216216216216</v>
      </c>
      <c r="P618" s="15">
        <f>IFERROR(Tabla2[[#This Row],[Sin tapabocas]]/Tabla2[[#This Row],[Total]],0)</f>
        <v>0</v>
      </c>
      <c r="Q618" s="15">
        <f>IFERROR(Tabla2[[#This Row],[Vendedor tapabocas bien puesto ]]/Tabla2[[#This Row],[Total vendedor]],0)</f>
        <v>0</v>
      </c>
      <c r="R618" s="15">
        <f>IFERROR(Tabla2[[#This Row],[Vendedor sin tapabocas ]]/Tabla2[[#This Row],[Total vendedor]],0)</f>
        <v>0</v>
      </c>
      <c r="S618" s="31">
        <f>WEEKNUM(Tabla2[[#This Row],[Fecha de recolección2]])</f>
        <v>36</v>
      </c>
    </row>
    <row r="619" spans="1:19" x14ac:dyDescent="0.25">
      <c r="A619" s="11">
        <f t="shared" si="20"/>
        <v>44443</v>
      </c>
      <c r="B619" s="6" t="s">
        <v>370</v>
      </c>
      <c r="C619" s="1" t="s">
        <v>26</v>
      </c>
      <c r="D619" s="44" t="s">
        <v>26</v>
      </c>
      <c r="E619" s="1"/>
      <c r="F619" s="1" t="s">
        <v>10</v>
      </c>
      <c r="G619" s="1">
        <v>64</v>
      </c>
      <c r="H619" s="2">
        <v>32</v>
      </c>
      <c r="I619" s="2">
        <v>1</v>
      </c>
      <c r="J619" s="2">
        <v>21</v>
      </c>
      <c r="K619" s="2">
        <v>13</v>
      </c>
      <c r="L619" s="2">
        <v>2</v>
      </c>
      <c r="M619" s="23">
        <f t="shared" si="21"/>
        <v>97</v>
      </c>
      <c r="N619" s="24">
        <f>Tabla2[[#This Row],[Vendedor tapabocas bien puesto ]]+Tabla2[[#This Row],[Vendedor tapabocas mal puesto ]]+Tabla2[[#This Row],[Vendedor sin tapabocas ]]</f>
        <v>36</v>
      </c>
      <c r="O619" s="15">
        <f>IFERROR(Tabla2[[#This Row],[Tapabocas bien puesto ]]/Tabla2[[#This Row],[Total]],0)</f>
        <v>0.65979381443298968</v>
      </c>
      <c r="P619" s="15">
        <f>IFERROR(Tabla2[[#This Row],[Sin tapabocas]]/Tabla2[[#This Row],[Total]],0)</f>
        <v>1.0309278350515464E-2</v>
      </c>
      <c r="Q619" s="15">
        <f>IFERROR(Tabla2[[#This Row],[Vendedor tapabocas bien puesto ]]/Tabla2[[#This Row],[Total vendedor]],0)</f>
        <v>0.58333333333333337</v>
      </c>
      <c r="R619" s="15">
        <f>IFERROR(Tabla2[[#This Row],[Vendedor sin tapabocas ]]/Tabla2[[#This Row],[Total vendedor]],0)</f>
        <v>5.5555555555555552E-2</v>
      </c>
      <c r="S619" s="31">
        <f>WEEKNUM(Tabla2[[#This Row],[Fecha de recolección2]])</f>
        <v>36</v>
      </c>
    </row>
    <row r="620" spans="1:19" x14ac:dyDescent="0.25">
      <c r="A620" s="11">
        <f t="shared" si="20"/>
        <v>44443</v>
      </c>
      <c r="B620" s="6" t="s">
        <v>370</v>
      </c>
      <c r="C620" s="1" t="s">
        <v>26</v>
      </c>
      <c r="D620" s="44" t="s">
        <v>26</v>
      </c>
      <c r="E620" s="1"/>
      <c r="F620" s="1" t="s">
        <v>10</v>
      </c>
      <c r="G620" s="1">
        <v>261</v>
      </c>
      <c r="H620" s="2">
        <v>69</v>
      </c>
      <c r="I620" s="2">
        <v>6</v>
      </c>
      <c r="J620" s="2">
        <v>38</v>
      </c>
      <c r="K620" s="2">
        <v>29</v>
      </c>
      <c r="L620" s="2">
        <v>7</v>
      </c>
      <c r="M620" s="23">
        <f t="shared" si="21"/>
        <v>336</v>
      </c>
      <c r="N620" s="24">
        <f>Tabla2[[#This Row],[Vendedor tapabocas bien puesto ]]+Tabla2[[#This Row],[Vendedor tapabocas mal puesto ]]+Tabla2[[#This Row],[Vendedor sin tapabocas ]]</f>
        <v>74</v>
      </c>
      <c r="O620" s="15">
        <f>IFERROR(Tabla2[[#This Row],[Tapabocas bien puesto ]]/Tabla2[[#This Row],[Total]],0)</f>
        <v>0.7767857142857143</v>
      </c>
      <c r="P620" s="15">
        <f>IFERROR(Tabla2[[#This Row],[Sin tapabocas]]/Tabla2[[#This Row],[Total]],0)</f>
        <v>1.7857142857142856E-2</v>
      </c>
      <c r="Q620" s="15">
        <f>IFERROR(Tabla2[[#This Row],[Vendedor tapabocas bien puesto ]]/Tabla2[[#This Row],[Total vendedor]],0)</f>
        <v>0.51351351351351349</v>
      </c>
      <c r="R620" s="15">
        <f>IFERROR(Tabla2[[#This Row],[Vendedor sin tapabocas ]]/Tabla2[[#This Row],[Total vendedor]],0)</f>
        <v>9.45945945945946E-2</v>
      </c>
      <c r="S620" s="31">
        <f>WEEKNUM(Tabla2[[#This Row],[Fecha de recolección2]])</f>
        <v>36</v>
      </c>
    </row>
    <row r="621" spans="1:19" x14ac:dyDescent="0.25">
      <c r="A621" s="11">
        <f t="shared" si="20"/>
        <v>44443</v>
      </c>
      <c r="B621" s="6" t="s">
        <v>370</v>
      </c>
      <c r="C621" s="1" t="s">
        <v>30</v>
      </c>
      <c r="D621" s="44" t="s">
        <v>30</v>
      </c>
      <c r="E621" s="1" t="s">
        <v>371</v>
      </c>
      <c r="F621" s="1" t="s">
        <v>25</v>
      </c>
      <c r="G621" s="1">
        <v>311</v>
      </c>
      <c r="H621" s="2">
        <v>54</v>
      </c>
      <c r="I621" s="2">
        <v>7</v>
      </c>
      <c r="J621" s="2">
        <v>16</v>
      </c>
      <c r="K621" s="2">
        <v>49</v>
      </c>
      <c r="L621" s="2">
        <v>3</v>
      </c>
      <c r="M621" s="23">
        <f t="shared" si="21"/>
        <v>372</v>
      </c>
      <c r="N621" s="24">
        <f>Tabla2[[#This Row],[Vendedor tapabocas bien puesto ]]+Tabla2[[#This Row],[Vendedor tapabocas mal puesto ]]+Tabla2[[#This Row],[Vendedor sin tapabocas ]]</f>
        <v>68</v>
      </c>
      <c r="O621" s="15">
        <f>IFERROR(Tabla2[[#This Row],[Tapabocas bien puesto ]]/Tabla2[[#This Row],[Total]],0)</f>
        <v>0.83602150537634412</v>
      </c>
      <c r="P621" s="15">
        <f>IFERROR(Tabla2[[#This Row],[Sin tapabocas]]/Tabla2[[#This Row],[Total]],0)</f>
        <v>1.8817204301075269E-2</v>
      </c>
      <c r="Q621" s="15">
        <f>IFERROR(Tabla2[[#This Row],[Vendedor tapabocas bien puesto ]]/Tabla2[[#This Row],[Total vendedor]],0)</f>
        <v>0.23529411764705882</v>
      </c>
      <c r="R621" s="15">
        <f>IFERROR(Tabla2[[#This Row],[Vendedor sin tapabocas ]]/Tabla2[[#This Row],[Total vendedor]],0)</f>
        <v>4.4117647058823532E-2</v>
      </c>
      <c r="S621" s="31">
        <f>WEEKNUM(Tabla2[[#This Row],[Fecha de recolección2]])</f>
        <v>36</v>
      </c>
    </row>
    <row r="622" spans="1:19" x14ac:dyDescent="0.25">
      <c r="A622" s="11">
        <f t="shared" si="20"/>
        <v>44443</v>
      </c>
      <c r="B622" s="6" t="s">
        <v>370</v>
      </c>
      <c r="C622" s="1" t="s">
        <v>30</v>
      </c>
      <c r="D622" s="44" t="s">
        <v>30</v>
      </c>
      <c r="E622" s="1"/>
      <c r="F622" s="1" t="s">
        <v>9</v>
      </c>
      <c r="G622" s="1">
        <v>190</v>
      </c>
      <c r="H622" s="2">
        <v>50</v>
      </c>
      <c r="I622" s="2">
        <v>4</v>
      </c>
      <c r="J622" s="2">
        <v>31</v>
      </c>
      <c r="K622" s="2">
        <v>56</v>
      </c>
      <c r="L622" s="2">
        <v>8</v>
      </c>
      <c r="M622" s="23">
        <f t="shared" si="21"/>
        <v>244</v>
      </c>
      <c r="N622" s="24">
        <f>Tabla2[[#This Row],[Vendedor tapabocas bien puesto ]]+Tabla2[[#This Row],[Vendedor tapabocas mal puesto ]]+Tabla2[[#This Row],[Vendedor sin tapabocas ]]</f>
        <v>95</v>
      </c>
      <c r="O622" s="15">
        <f>IFERROR(Tabla2[[#This Row],[Tapabocas bien puesto ]]/Tabla2[[#This Row],[Total]],0)</f>
        <v>0.77868852459016391</v>
      </c>
      <c r="P622" s="15">
        <f>IFERROR(Tabla2[[#This Row],[Sin tapabocas]]/Tabla2[[#This Row],[Total]],0)</f>
        <v>1.6393442622950821E-2</v>
      </c>
      <c r="Q622" s="15">
        <f>IFERROR(Tabla2[[#This Row],[Vendedor tapabocas bien puesto ]]/Tabla2[[#This Row],[Total vendedor]],0)</f>
        <v>0.32631578947368423</v>
      </c>
      <c r="R622" s="15">
        <f>IFERROR(Tabla2[[#This Row],[Vendedor sin tapabocas ]]/Tabla2[[#This Row],[Total vendedor]],0)</f>
        <v>8.4210526315789472E-2</v>
      </c>
      <c r="S622" s="31">
        <f>WEEKNUM(Tabla2[[#This Row],[Fecha de recolección2]])</f>
        <v>36</v>
      </c>
    </row>
    <row r="623" spans="1:19" x14ac:dyDescent="0.25">
      <c r="A623" s="11">
        <f t="shared" si="20"/>
        <v>44443</v>
      </c>
      <c r="B623" s="6" t="s">
        <v>370</v>
      </c>
      <c r="C623" s="1" t="s">
        <v>30</v>
      </c>
      <c r="D623" s="44" t="s">
        <v>30</v>
      </c>
      <c r="E623" s="1"/>
      <c r="F623" s="1" t="s">
        <v>10</v>
      </c>
      <c r="G623" s="1">
        <v>74</v>
      </c>
      <c r="H623" s="2">
        <v>32</v>
      </c>
      <c r="I623" s="2">
        <v>5</v>
      </c>
      <c r="J623" s="2">
        <v>3</v>
      </c>
      <c r="K623" s="2">
        <v>16</v>
      </c>
      <c r="L623" s="2">
        <v>2</v>
      </c>
      <c r="M623" s="23">
        <f t="shared" si="21"/>
        <v>111</v>
      </c>
      <c r="N623" s="24">
        <f>Tabla2[[#This Row],[Vendedor tapabocas bien puesto ]]+Tabla2[[#This Row],[Vendedor tapabocas mal puesto ]]+Tabla2[[#This Row],[Vendedor sin tapabocas ]]</f>
        <v>21</v>
      </c>
      <c r="O623" s="15">
        <f>IFERROR(Tabla2[[#This Row],[Tapabocas bien puesto ]]/Tabla2[[#This Row],[Total]],0)</f>
        <v>0.66666666666666663</v>
      </c>
      <c r="P623" s="15">
        <f>IFERROR(Tabla2[[#This Row],[Sin tapabocas]]/Tabla2[[#This Row],[Total]],0)</f>
        <v>4.5045045045045043E-2</v>
      </c>
      <c r="Q623" s="15">
        <f>IFERROR(Tabla2[[#This Row],[Vendedor tapabocas bien puesto ]]/Tabla2[[#This Row],[Total vendedor]],0)</f>
        <v>0.14285714285714285</v>
      </c>
      <c r="R623" s="15">
        <f>IFERROR(Tabla2[[#This Row],[Vendedor sin tapabocas ]]/Tabla2[[#This Row],[Total vendedor]],0)</f>
        <v>9.5238095238095233E-2</v>
      </c>
      <c r="S623" s="31">
        <f>WEEKNUM(Tabla2[[#This Row],[Fecha de recolección2]])</f>
        <v>36</v>
      </c>
    </row>
    <row r="624" spans="1:19" x14ac:dyDescent="0.25">
      <c r="A624" s="11">
        <f t="shared" si="20"/>
        <v>44443</v>
      </c>
      <c r="B624" s="6" t="s">
        <v>370</v>
      </c>
      <c r="C624" s="1" t="s">
        <v>49</v>
      </c>
      <c r="D624" s="44" t="s">
        <v>49</v>
      </c>
      <c r="E624" s="1"/>
      <c r="F624" s="1" t="s">
        <v>11</v>
      </c>
      <c r="G624" s="1">
        <v>166</v>
      </c>
      <c r="H624" s="2">
        <v>68</v>
      </c>
      <c r="I624" s="2">
        <v>5</v>
      </c>
      <c r="J624" s="2">
        <v>12</v>
      </c>
      <c r="K624" s="2">
        <v>11</v>
      </c>
      <c r="L624" s="2">
        <v>0</v>
      </c>
      <c r="M624" s="23">
        <f t="shared" si="21"/>
        <v>239</v>
      </c>
      <c r="N624" s="24">
        <f>Tabla2[[#This Row],[Vendedor tapabocas bien puesto ]]+Tabla2[[#This Row],[Vendedor tapabocas mal puesto ]]+Tabla2[[#This Row],[Vendedor sin tapabocas ]]</f>
        <v>23</v>
      </c>
      <c r="O624" s="15">
        <f>IFERROR(Tabla2[[#This Row],[Tapabocas bien puesto ]]/Tabla2[[#This Row],[Total]],0)</f>
        <v>0.69456066945606698</v>
      </c>
      <c r="P624" s="15">
        <f>IFERROR(Tabla2[[#This Row],[Sin tapabocas]]/Tabla2[[#This Row],[Total]],0)</f>
        <v>2.0920502092050208E-2</v>
      </c>
      <c r="Q624" s="15">
        <f>IFERROR(Tabla2[[#This Row],[Vendedor tapabocas bien puesto ]]/Tabla2[[#This Row],[Total vendedor]],0)</f>
        <v>0.52173913043478259</v>
      </c>
      <c r="R624" s="15">
        <f>IFERROR(Tabla2[[#This Row],[Vendedor sin tapabocas ]]/Tabla2[[#This Row],[Total vendedor]],0)</f>
        <v>0</v>
      </c>
      <c r="S624" s="31">
        <f>WEEKNUM(Tabla2[[#This Row],[Fecha de recolección2]])</f>
        <v>36</v>
      </c>
    </row>
    <row r="625" spans="1:19" x14ac:dyDescent="0.25">
      <c r="A625" s="11">
        <f t="shared" si="20"/>
        <v>44443</v>
      </c>
      <c r="B625" s="6" t="s">
        <v>370</v>
      </c>
      <c r="C625" s="1" t="s">
        <v>49</v>
      </c>
      <c r="D625" s="44" t="s">
        <v>49</v>
      </c>
      <c r="E625" s="1"/>
      <c r="F625" s="1" t="s">
        <v>10</v>
      </c>
      <c r="G625" s="1">
        <v>66</v>
      </c>
      <c r="H625" s="2">
        <v>45</v>
      </c>
      <c r="I625" s="2">
        <v>6</v>
      </c>
      <c r="J625" s="2">
        <v>8</v>
      </c>
      <c r="K625" s="2">
        <v>8</v>
      </c>
      <c r="L625" s="2">
        <v>3</v>
      </c>
      <c r="M625" s="23">
        <f t="shared" si="21"/>
        <v>117</v>
      </c>
      <c r="N625" s="24">
        <f>Tabla2[[#This Row],[Vendedor tapabocas bien puesto ]]+Tabla2[[#This Row],[Vendedor tapabocas mal puesto ]]+Tabla2[[#This Row],[Vendedor sin tapabocas ]]</f>
        <v>19</v>
      </c>
      <c r="O625" s="15">
        <f>IFERROR(Tabla2[[#This Row],[Tapabocas bien puesto ]]/Tabla2[[#This Row],[Total]],0)</f>
        <v>0.5641025641025641</v>
      </c>
      <c r="P625" s="15">
        <f>IFERROR(Tabla2[[#This Row],[Sin tapabocas]]/Tabla2[[#This Row],[Total]],0)</f>
        <v>5.128205128205128E-2</v>
      </c>
      <c r="Q625" s="15">
        <f>IFERROR(Tabla2[[#This Row],[Vendedor tapabocas bien puesto ]]/Tabla2[[#This Row],[Total vendedor]],0)</f>
        <v>0.42105263157894735</v>
      </c>
      <c r="R625" s="15">
        <f>IFERROR(Tabla2[[#This Row],[Vendedor sin tapabocas ]]/Tabla2[[#This Row],[Total vendedor]],0)</f>
        <v>0.15789473684210525</v>
      </c>
      <c r="S625" s="31">
        <f>WEEKNUM(Tabla2[[#This Row],[Fecha de recolección2]])</f>
        <v>36</v>
      </c>
    </row>
    <row r="626" spans="1:19" x14ac:dyDescent="0.25">
      <c r="A626" s="11">
        <f t="shared" si="20"/>
        <v>44443</v>
      </c>
      <c r="B626" s="6" t="s">
        <v>370</v>
      </c>
      <c r="C626" s="1" t="s">
        <v>49</v>
      </c>
      <c r="D626" s="44" t="s">
        <v>49</v>
      </c>
      <c r="E626" s="1"/>
      <c r="F626" s="1" t="s">
        <v>9</v>
      </c>
      <c r="G626" s="1">
        <v>29</v>
      </c>
      <c r="H626" s="2">
        <v>60</v>
      </c>
      <c r="I626" s="2">
        <v>10</v>
      </c>
      <c r="J626" s="2">
        <v>1</v>
      </c>
      <c r="K626" s="2">
        <v>5</v>
      </c>
      <c r="L626" s="2">
        <v>0</v>
      </c>
      <c r="M626" s="23">
        <f t="shared" si="21"/>
        <v>99</v>
      </c>
      <c r="N626" s="24">
        <f>Tabla2[[#This Row],[Vendedor tapabocas bien puesto ]]+Tabla2[[#This Row],[Vendedor tapabocas mal puesto ]]+Tabla2[[#This Row],[Vendedor sin tapabocas ]]</f>
        <v>6</v>
      </c>
      <c r="O626" s="15">
        <f>IFERROR(Tabla2[[#This Row],[Tapabocas bien puesto ]]/Tabla2[[#This Row],[Total]],0)</f>
        <v>0.29292929292929293</v>
      </c>
      <c r="P626" s="15">
        <f>IFERROR(Tabla2[[#This Row],[Sin tapabocas]]/Tabla2[[#This Row],[Total]],0)</f>
        <v>0.10101010101010101</v>
      </c>
      <c r="Q626" s="15">
        <f>IFERROR(Tabla2[[#This Row],[Vendedor tapabocas bien puesto ]]/Tabla2[[#This Row],[Total vendedor]],0)</f>
        <v>0.16666666666666666</v>
      </c>
      <c r="R626" s="15">
        <f>IFERROR(Tabla2[[#This Row],[Vendedor sin tapabocas ]]/Tabla2[[#This Row],[Total vendedor]],0)</f>
        <v>0</v>
      </c>
      <c r="S626" s="31">
        <f>WEEKNUM(Tabla2[[#This Row],[Fecha de recolección2]])</f>
        <v>36</v>
      </c>
    </row>
    <row r="627" spans="1:19" x14ac:dyDescent="0.25">
      <c r="A627" s="11">
        <f t="shared" si="20"/>
        <v>44443</v>
      </c>
      <c r="B627" s="6" t="s">
        <v>370</v>
      </c>
      <c r="C627" s="1" t="s">
        <v>26</v>
      </c>
      <c r="D627" s="44" t="s">
        <v>26</v>
      </c>
      <c r="E627" s="1"/>
      <c r="F627" s="1" t="s">
        <v>9</v>
      </c>
      <c r="G627" s="1">
        <v>33</v>
      </c>
      <c r="H627" s="2">
        <v>29</v>
      </c>
      <c r="I627" s="2">
        <v>7</v>
      </c>
      <c r="J627" s="2">
        <v>0</v>
      </c>
      <c r="K627" s="2">
        <v>0</v>
      </c>
      <c r="L627" s="2">
        <v>0</v>
      </c>
      <c r="M627" s="23">
        <f t="shared" si="21"/>
        <v>69</v>
      </c>
      <c r="N627" s="24">
        <f>Tabla2[[#This Row],[Vendedor tapabocas bien puesto ]]+Tabla2[[#This Row],[Vendedor tapabocas mal puesto ]]+Tabla2[[#This Row],[Vendedor sin tapabocas ]]</f>
        <v>0</v>
      </c>
      <c r="O627" s="15">
        <f>IFERROR(Tabla2[[#This Row],[Tapabocas bien puesto ]]/Tabla2[[#This Row],[Total]],0)</f>
        <v>0.47826086956521741</v>
      </c>
      <c r="P627" s="15">
        <f>IFERROR(Tabla2[[#This Row],[Sin tapabocas]]/Tabla2[[#This Row],[Total]],0)</f>
        <v>0.10144927536231885</v>
      </c>
      <c r="Q627" s="15">
        <f>IFERROR(Tabla2[[#This Row],[Vendedor tapabocas bien puesto ]]/Tabla2[[#This Row],[Total vendedor]],0)</f>
        <v>0</v>
      </c>
      <c r="R627" s="15">
        <f>IFERROR(Tabla2[[#This Row],[Vendedor sin tapabocas ]]/Tabla2[[#This Row],[Total vendedor]],0)</f>
        <v>0</v>
      </c>
      <c r="S627" s="31">
        <f>WEEKNUM(Tabla2[[#This Row],[Fecha de recolección2]])</f>
        <v>36</v>
      </c>
    </row>
    <row r="628" spans="1:19" x14ac:dyDescent="0.25">
      <c r="A628" s="11">
        <f t="shared" si="20"/>
        <v>44443</v>
      </c>
      <c r="B628" s="6" t="s">
        <v>370</v>
      </c>
      <c r="C628" s="1" t="s">
        <v>40</v>
      </c>
      <c r="D628" s="44" t="s">
        <v>40</v>
      </c>
      <c r="E628" s="1"/>
      <c r="F628" s="1" t="s">
        <v>10</v>
      </c>
      <c r="G628" s="1">
        <v>201</v>
      </c>
      <c r="H628" s="2">
        <v>87</v>
      </c>
      <c r="I628" s="2">
        <v>8</v>
      </c>
      <c r="J628" s="2">
        <v>9</v>
      </c>
      <c r="K628" s="2">
        <v>10</v>
      </c>
      <c r="L628" s="2">
        <v>2</v>
      </c>
      <c r="M628" s="23">
        <f t="shared" si="21"/>
        <v>296</v>
      </c>
      <c r="N628" s="24">
        <f>Tabla2[[#This Row],[Vendedor tapabocas bien puesto ]]+Tabla2[[#This Row],[Vendedor tapabocas mal puesto ]]+Tabla2[[#This Row],[Vendedor sin tapabocas ]]</f>
        <v>21</v>
      </c>
      <c r="O628" s="15">
        <f>IFERROR(Tabla2[[#This Row],[Tapabocas bien puesto ]]/Tabla2[[#This Row],[Total]],0)</f>
        <v>0.67905405405405406</v>
      </c>
      <c r="P628" s="15">
        <f>IFERROR(Tabla2[[#This Row],[Sin tapabocas]]/Tabla2[[#This Row],[Total]],0)</f>
        <v>2.7027027027027029E-2</v>
      </c>
      <c r="Q628" s="15">
        <f>IFERROR(Tabla2[[#This Row],[Vendedor tapabocas bien puesto ]]/Tabla2[[#This Row],[Total vendedor]],0)</f>
        <v>0.42857142857142855</v>
      </c>
      <c r="R628" s="15">
        <f>IFERROR(Tabla2[[#This Row],[Vendedor sin tapabocas ]]/Tabla2[[#This Row],[Total vendedor]],0)</f>
        <v>9.5238095238095233E-2</v>
      </c>
      <c r="S628" s="31">
        <f>WEEKNUM(Tabla2[[#This Row],[Fecha de recolección2]])</f>
        <v>36</v>
      </c>
    </row>
    <row r="629" spans="1:19" x14ac:dyDescent="0.25">
      <c r="A629" s="11">
        <f t="shared" si="20"/>
        <v>44443</v>
      </c>
      <c r="B629" s="6" t="s">
        <v>370</v>
      </c>
      <c r="C629" s="1" t="s">
        <v>40</v>
      </c>
      <c r="D629" s="44" t="s">
        <v>40</v>
      </c>
      <c r="E629" s="1"/>
      <c r="F629" s="1" t="s">
        <v>9</v>
      </c>
      <c r="G629" s="1">
        <v>314</v>
      </c>
      <c r="H629" s="2">
        <v>82</v>
      </c>
      <c r="I629" s="2">
        <v>9</v>
      </c>
      <c r="J629" s="2">
        <v>32</v>
      </c>
      <c r="K629" s="2">
        <v>31</v>
      </c>
      <c r="L629" s="2">
        <v>11</v>
      </c>
      <c r="M629" s="23">
        <f t="shared" si="21"/>
        <v>405</v>
      </c>
      <c r="N629" s="24">
        <f>Tabla2[[#This Row],[Vendedor tapabocas bien puesto ]]+Tabla2[[#This Row],[Vendedor tapabocas mal puesto ]]+Tabla2[[#This Row],[Vendedor sin tapabocas ]]</f>
        <v>74</v>
      </c>
      <c r="O629" s="15">
        <f>IFERROR(Tabla2[[#This Row],[Tapabocas bien puesto ]]/Tabla2[[#This Row],[Total]],0)</f>
        <v>0.77530864197530869</v>
      </c>
      <c r="P629" s="15">
        <f>IFERROR(Tabla2[[#This Row],[Sin tapabocas]]/Tabla2[[#This Row],[Total]],0)</f>
        <v>2.2222222222222223E-2</v>
      </c>
      <c r="Q629" s="15">
        <f>IFERROR(Tabla2[[#This Row],[Vendedor tapabocas bien puesto ]]/Tabla2[[#This Row],[Total vendedor]],0)</f>
        <v>0.43243243243243246</v>
      </c>
      <c r="R629" s="15">
        <f>IFERROR(Tabla2[[#This Row],[Vendedor sin tapabocas ]]/Tabla2[[#This Row],[Total vendedor]],0)</f>
        <v>0.14864864864864866</v>
      </c>
      <c r="S629" s="31">
        <f>WEEKNUM(Tabla2[[#This Row],[Fecha de recolección2]])</f>
        <v>36</v>
      </c>
    </row>
    <row r="630" spans="1:19" x14ac:dyDescent="0.25">
      <c r="A630" s="11">
        <f t="shared" si="20"/>
        <v>44443</v>
      </c>
      <c r="B630" s="6" t="s">
        <v>370</v>
      </c>
      <c r="C630" s="1" t="s">
        <v>40</v>
      </c>
      <c r="D630" s="44" t="s">
        <v>40</v>
      </c>
      <c r="E630" s="1"/>
      <c r="F630" s="1" t="s">
        <v>11</v>
      </c>
      <c r="G630" s="1">
        <v>59</v>
      </c>
      <c r="H630" s="2">
        <v>23</v>
      </c>
      <c r="I630" s="2">
        <v>3</v>
      </c>
      <c r="J630" s="2">
        <v>0</v>
      </c>
      <c r="K630" s="2">
        <v>0</v>
      </c>
      <c r="L630" s="2">
        <v>0</v>
      </c>
      <c r="M630" s="23">
        <f t="shared" si="21"/>
        <v>85</v>
      </c>
      <c r="N630" s="24">
        <f>Tabla2[[#This Row],[Vendedor tapabocas bien puesto ]]+Tabla2[[#This Row],[Vendedor tapabocas mal puesto ]]+Tabla2[[#This Row],[Vendedor sin tapabocas ]]</f>
        <v>0</v>
      </c>
      <c r="O630" s="15">
        <f>IFERROR(Tabla2[[#This Row],[Tapabocas bien puesto ]]/Tabla2[[#This Row],[Total]],0)</f>
        <v>0.69411764705882351</v>
      </c>
      <c r="P630" s="15">
        <f>IFERROR(Tabla2[[#This Row],[Sin tapabocas]]/Tabla2[[#This Row],[Total]],0)</f>
        <v>3.5294117647058823E-2</v>
      </c>
      <c r="Q630" s="15">
        <f>IFERROR(Tabla2[[#This Row],[Vendedor tapabocas bien puesto ]]/Tabla2[[#This Row],[Total vendedor]],0)</f>
        <v>0</v>
      </c>
      <c r="R630" s="15">
        <f>IFERROR(Tabla2[[#This Row],[Vendedor sin tapabocas ]]/Tabla2[[#This Row],[Total vendedor]],0)</f>
        <v>0</v>
      </c>
      <c r="S630" s="31">
        <f>WEEKNUM(Tabla2[[#This Row],[Fecha de recolección2]])</f>
        <v>36</v>
      </c>
    </row>
    <row r="631" spans="1:19" x14ac:dyDescent="0.25">
      <c r="A631" s="11">
        <f t="shared" si="20"/>
        <v>44445</v>
      </c>
      <c r="B631" s="6" t="s">
        <v>372</v>
      </c>
      <c r="C631" s="1" t="s">
        <v>40</v>
      </c>
      <c r="D631" s="44" t="s">
        <v>40</v>
      </c>
      <c r="E631" s="1"/>
      <c r="F631" s="1" t="s">
        <v>9</v>
      </c>
      <c r="G631" s="1">
        <v>249</v>
      </c>
      <c r="H631" s="2">
        <v>54</v>
      </c>
      <c r="I631" s="2">
        <v>10</v>
      </c>
      <c r="J631" s="2">
        <v>28</v>
      </c>
      <c r="K631" s="2">
        <v>43</v>
      </c>
      <c r="L631" s="2">
        <v>6</v>
      </c>
      <c r="M631" s="23">
        <f t="shared" si="21"/>
        <v>313</v>
      </c>
      <c r="N631" s="24">
        <f>Tabla2[[#This Row],[Vendedor tapabocas bien puesto ]]+Tabla2[[#This Row],[Vendedor tapabocas mal puesto ]]+Tabla2[[#This Row],[Vendedor sin tapabocas ]]</f>
        <v>77</v>
      </c>
      <c r="O631" s="15">
        <f>IFERROR(Tabla2[[#This Row],[Tapabocas bien puesto ]]/Tabla2[[#This Row],[Total]],0)</f>
        <v>0.79552715654952078</v>
      </c>
      <c r="P631" s="15">
        <f>IFERROR(Tabla2[[#This Row],[Sin tapabocas]]/Tabla2[[#This Row],[Total]],0)</f>
        <v>3.1948881789137379E-2</v>
      </c>
      <c r="Q631" s="15">
        <f>IFERROR(Tabla2[[#This Row],[Vendedor tapabocas bien puesto ]]/Tabla2[[#This Row],[Total vendedor]],0)</f>
        <v>0.36363636363636365</v>
      </c>
      <c r="R631" s="15">
        <f>IFERROR(Tabla2[[#This Row],[Vendedor sin tapabocas ]]/Tabla2[[#This Row],[Total vendedor]],0)</f>
        <v>7.792207792207792E-2</v>
      </c>
      <c r="S631" s="31">
        <f>WEEKNUM(Tabla2[[#This Row],[Fecha de recolección2]])</f>
        <v>37</v>
      </c>
    </row>
    <row r="632" spans="1:19" x14ac:dyDescent="0.25">
      <c r="A632" s="11">
        <f t="shared" ref="A632:A655" si="22">DATE(MID(B632,1,4),MID(B632,6,2),MID(B632,9,11))</f>
        <v>44445</v>
      </c>
      <c r="B632" s="6" t="s">
        <v>372</v>
      </c>
      <c r="C632" s="1" t="s">
        <v>40</v>
      </c>
      <c r="D632" s="44" t="s">
        <v>40</v>
      </c>
      <c r="E632" s="1"/>
      <c r="F632" s="1" t="s">
        <v>10</v>
      </c>
      <c r="G632" s="1">
        <v>130</v>
      </c>
      <c r="H632" s="2">
        <v>50</v>
      </c>
      <c r="I632" s="2">
        <v>11</v>
      </c>
      <c r="J632" s="2">
        <v>6</v>
      </c>
      <c r="K632" s="2">
        <v>1</v>
      </c>
      <c r="L632" s="2">
        <v>0</v>
      </c>
      <c r="M632" s="23">
        <f t="shared" ref="M632:M655" si="23">G632+H632+I632</f>
        <v>191</v>
      </c>
      <c r="N632" s="24">
        <f>Tabla2[[#This Row],[Vendedor tapabocas bien puesto ]]+Tabla2[[#This Row],[Vendedor tapabocas mal puesto ]]+Tabla2[[#This Row],[Vendedor sin tapabocas ]]</f>
        <v>7</v>
      </c>
      <c r="O632" s="15">
        <f>IFERROR(Tabla2[[#This Row],[Tapabocas bien puesto ]]/Tabla2[[#This Row],[Total]],0)</f>
        <v>0.68062827225130895</v>
      </c>
      <c r="P632" s="15">
        <f>IFERROR(Tabla2[[#This Row],[Sin tapabocas]]/Tabla2[[#This Row],[Total]],0)</f>
        <v>5.7591623036649213E-2</v>
      </c>
      <c r="Q632" s="15">
        <f>IFERROR(Tabla2[[#This Row],[Vendedor tapabocas bien puesto ]]/Tabla2[[#This Row],[Total vendedor]],0)</f>
        <v>0.8571428571428571</v>
      </c>
      <c r="R632" s="15">
        <f>IFERROR(Tabla2[[#This Row],[Vendedor sin tapabocas ]]/Tabla2[[#This Row],[Total vendedor]],0)</f>
        <v>0</v>
      </c>
      <c r="S632" s="31">
        <f>WEEKNUM(Tabla2[[#This Row],[Fecha de recolección2]])</f>
        <v>37</v>
      </c>
    </row>
    <row r="633" spans="1:19" x14ac:dyDescent="0.25">
      <c r="A633" s="11">
        <f t="shared" si="22"/>
        <v>44445</v>
      </c>
      <c r="B633" s="6" t="s">
        <v>372</v>
      </c>
      <c r="C633" s="1" t="s">
        <v>40</v>
      </c>
      <c r="D633" s="44" t="s">
        <v>40</v>
      </c>
      <c r="E633" s="1"/>
      <c r="F633" s="1" t="s">
        <v>11</v>
      </c>
      <c r="G633" s="1">
        <v>133</v>
      </c>
      <c r="H633" s="2">
        <v>41</v>
      </c>
      <c r="I633" s="2">
        <v>22</v>
      </c>
      <c r="J633" s="2">
        <v>1</v>
      </c>
      <c r="K633" s="2">
        <v>1</v>
      </c>
      <c r="L633" s="2">
        <v>1</v>
      </c>
      <c r="M633" s="23">
        <f t="shared" si="23"/>
        <v>196</v>
      </c>
      <c r="N633" s="24">
        <f>Tabla2[[#This Row],[Vendedor tapabocas bien puesto ]]+Tabla2[[#This Row],[Vendedor tapabocas mal puesto ]]+Tabla2[[#This Row],[Vendedor sin tapabocas ]]</f>
        <v>3</v>
      </c>
      <c r="O633" s="15">
        <f>IFERROR(Tabla2[[#This Row],[Tapabocas bien puesto ]]/Tabla2[[#This Row],[Total]],0)</f>
        <v>0.6785714285714286</v>
      </c>
      <c r="P633" s="15">
        <f>IFERROR(Tabla2[[#This Row],[Sin tapabocas]]/Tabla2[[#This Row],[Total]],0)</f>
        <v>0.11224489795918367</v>
      </c>
      <c r="Q633" s="15">
        <f>IFERROR(Tabla2[[#This Row],[Vendedor tapabocas bien puesto ]]/Tabla2[[#This Row],[Total vendedor]],0)</f>
        <v>0.33333333333333331</v>
      </c>
      <c r="R633" s="15">
        <f>IFERROR(Tabla2[[#This Row],[Vendedor sin tapabocas ]]/Tabla2[[#This Row],[Total vendedor]],0)</f>
        <v>0.33333333333333331</v>
      </c>
      <c r="S633" s="31">
        <f>WEEKNUM(Tabla2[[#This Row],[Fecha de recolección2]])</f>
        <v>37</v>
      </c>
    </row>
    <row r="634" spans="1:19" x14ac:dyDescent="0.25">
      <c r="A634" s="11">
        <f t="shared" si="22"/>
        <v>44445</v>
      </c>
      <c r="B634" s="6" t="s">
        <v>372</v>
      </c>
      <c r="C634" s="1" t="s">
        <v>61</v>
      </c>
      <c r="D634" s="44" t="s">
        <v>61</v>
      </c>
      <c r="E634" s="1"/>
      <c r="F634" s="1" t="s">
        <v>9</v>
      </c>
      <c r="G634" s="1">
        <v>72</v>
      </c>
      <c r="H634" s="2">
        <v>50</v>
      </c>
      <c r="I634" s="2">
        <v>4</v>
      </c>
      <c r="J634" s="2">
        <v>19</v>
      </c>
      <c r="K634" s="2">
        <v>26</v>
      </c>
      <c r="L634" s="2">
        <v>2</v>
      </c>
      <c r="M634" s="23">
        <f t="shared" si="23"/>
        <v>126</v>
      </c>
      <c r="N634" s="24">
        <f>Tabla2[[#This Row],[Vendedor tapabocas bien puesto ]]+Tabla2[[#This Row],[Vendedor tapabocas mal puesto ]]+Tabla2[[#This Row],[Vendedor sin tapabocas ]]</f>
        <v>47</v>
      </c>
      <c r="O634" s="15">
        <f>IFERROR(Tabla2[[#This Row],[Tapabocas bien puesto ]]/Tabla2[[#This Row],[Total]],0)</f>
        <v>0.5714285714285714</v>
      </c>
      <c r="P634" s="15">
        <f>IFERROR(Tabla2[[#This Row],[Sin tapabocas]]/Tabla2[[#This Row],[Total]],0)</f>
        <v>3.1746031746031744E-2</v>
      </c>
      <c r="Q634" s="15">
        <f>IFERROR(Tabla2[[#This Row],[Vendedor tapabocas bien puesto ]]/Tabla2[[#This Row],[Total vendedor]],0)</f>
        <v>0.40425531914893614</v>
      </c>
      <c r="R634" s="15">
        <f>IFERROR(Tabla2[[#This Row],[Vendedor sin tapabocas ]]/Tabla2[[#This Row],[Total vendedor]],0)</f>
        <v>4.2553191489361701E-2</v>
      </c>
      <c r="S634" s="31">
        <f>WEEKNUM(Tabla2[[#This Row],[Fecha de recolección2]])</f>
        <v>37</v>
      </c>
    </row>
    <row r="635" spans="1:19" x14ac:dyDescent="0.25">
      <c r="A635" s="11">
        <f t="shared" si="22"/>
        <v>44445</v>
      </c>
      <c r="B635" s="6" t="s">
        <v>372</v>
      </c>
      <c r="C635" s="1" t="s">
        <v>61</v>
      </c>
      <c r="D635" s="44" t="s">
        <v>61</v>
      </c>
      <c r="E635" s="1"/>
      <c r="F635" s="1" t="s">
        <v>10</v>
      </c>
      <c r="G635" s="1">
        <v>167</v>
      </c>
      <c r="H635" s="2">
        <v>84</v>
      </c>
      <c r="I635" s="2">
        <v>17</v>
      </c>
      <c r="J635" s="2">
        <v>12</v>
      </c>
      <c r="K635" s="2">
        <v>44</v>
      </c>
      <c r="L635" s="2">
        <v>3</v>
      </c>
      <c r="M635" s="23">
        <f t="shared" si="23"/>
        <v>268</v>
      </c>
      <c r="N635" s="24">
        <f>Tabla2[[#This Row],[Vendedor tapabocas bien puesto ]]+Tabla2[[#This Row],[Vendedor tapabocas mal puesto ]]+Tabla2[[#This Row],[Vendedor sin tapabocas ]]</f>
        <v>59</v>
      </c>
      <c r="O635" s="15">
        <f>IFERROR(Tabla2[[#This Row],[Tapabocas bien puesto ]]/Tabla2[[#This Row],[Total]],0)</f>
        <v>0.62313432835820892</v>
      </c>
      <c r="P635" s="15">
        <f>IFERROR(Tabla2[[#This Row],[Sin tapabocas]]/Tabla2[[#This Row],[Total]],0)</f>
        <v>6.3432835820895525E-2</v>
      </c>
      <c r="Q635" s="15">
        <f>IFERROR(Tabla2[[#This Row],[Vendedor tapabocas bien puesto ]]/Tabla2[[#This Row],[Total vendedor]],0)</f>
        <v>0.20338983050847459</v>
      </c>
      <c r="R635" s="15">
        <f>IFERROR(Tabla2[[#This Row],[Vendedor sin tapabocas ]]/Tabla2[[#This Row],[Total vendedor]],0)</f>
        <v>5.0847457627118647E-2</v>
      </c>
      <c r="S635" s="31">
        <f>WEEKNUM(Tabla2[[#This Row],[Fecha de recolección2]])</f>
        <v>37</v>
      </c>
    </row>
    <row r="636" spans="1:19" x14ac:dyDescent="0.25">
      <c r="A636" s="11">
        <f t="shared" si="22"/>
        <v>44445</v>
      </c>
      <c r="B636" s="6" t="s">
        <v>372</v>
      </c>
      <c r="C636" s="1" t="s">
        <v>61</v>
      </c>
      <c r="D636" s="44" t="s">
        <v>61</v>
      </c>
      <c r="E636" s="1"/>
      <c r="F636" s="1" t="s">
        <v>11</v>
      </c>
      <c r="G636" s="1">
        <v>96</v>
      </c>
      <c r="H636" s="2">
        <v>43</v>
      </c>
      <c r="I636" s="2">
        <v>10</v>
      </c>
      <c r="J636" s="2">
        <v>44</v>
      </c>
      <c r="K636" s="2">
        <v>73</v>
      </c>
      <c r="L636" s="2">
        <v>8</v>
      </c>
      <c r="M636" s="23">
        <f t="shared" si="23"/>
        <v>149</v>
      </c>
      <c r="N636" s="24">
        <f>Tabla2[[#This Row],[Vendedor tapabocas bien puesto ]]+Tabla2[[#This Row],[Vendedor tapabocas mal puesto ]]+Tabla2[[#This Row],[Vendedor sin tapabocas ]]</f>
        <v>125</v>
      </c>
      <c r="O636" s="15">
        <f>IFERROR(Tabla2[[#This Row],[Tapabocas bien puesto ]]/Tabla2[[#This Row],[Total]],0)</f>
        <v>0.64429530201342278</v>
      </c>
      <c r="P636" s="15">
        <f>IFERROR(Tabla2[[#This Row],[Sin tapabocas]]/Tabla2[[#This Row],[Total]],0)</f>
        <v>6.7114093959731544E-2</v>
      </c>
      <c r="Q636" s="15">
        <f>IFERROR(Tabla2[[#This Row],[Vendedor tapabocas bien puesto ]]/Tabla2[[#This Row],[Total vendedor]],0)</f>
        <v>0.35199999999999998</v>
      </c>
      <c r="R636" s="15">
        <f>IFERROR(Tabla2[[#This Row],[Vendedor sin tapabocas ]]/Tabla2[[#This Row],[Total vendedor]],0)</f>
        <v>6.4000000000000001E-2</v>
      </c>
      <c r="S636" s="31">
        <f>WEEKNUM(Tabla2[[#This Row],[Fecha de recolección2]])</f>
        <v>37</v>
      </c>
    </row>
    <row r="637" spans="1:19" x14ac:dyDescent="0.25">
      <c r="A637" s="11">
        <f t="shared" si="22"/>
        <v>44445</v>
      </c>
      <c r="B637" s="6" t="s">
        <v>372</v>
      </c>
      <c r="C637" s="1" t="s">
        <v>30</v>
      </c>
      <c r="D637" s="44" t="s">
        <v>30</v>
      </c>
      <c r="E637" s="1" t="s">
        <v>373</v>
      </c>
      <c r="F637" s="1" t="s">
        <v>25</v>
      </c>
      <c r="G637" s="1">
        <v>84</v>
      </c>
      <c r="H637" s="2">
        <v>80</v>
      </c>
      <c r="I637" s="2">
        <v>8</v>
      </c>
      <c r="J637" s="2">
        <v>8</v>
      </c>
      <c r="K637" s="2">
        <v>11</v>
      </c>
      <c r="L637" s="2">
        <v>3</v>
      </c>
      <c r="M637" s="23">
        <f t="shared" si="23"/>
        <v>172</v>
      </c>
      <c r="N637" s="24">
        <f>Tabla2[[#This Row],[Vendedor tapabocas bien puesto ]]+Tabla2[[#This Row],[Vendedor tapabocas mal puesto ]]+Tabla2[[#This Row],[Vendedor sin tapabocas ]]</f>
        <v>22</v>
      </c>
      <c r="O637" s="15">
        <f>IFERROR(Tabla2[[#This Row],[Tapabocas bien puesto ]]/Tabla2[[#This Row],[Total]],0)</f>
        <v>0.48837209302325579</v>
      </c>
      <c r="P637" s="15">
        <f>IFERROR(Tabla2[[#This Row],[Sin tapabocas]]/Tabla2[[#This Row],[Total]],0)</f>
        <v>4.6511627906976744E-2</v>
      </c>
      <c r="Q637" s="15">
        <f>IFERROR(Tabla2[[#This Row],[Vendedor tapabocas bien puesto ]]/Tabla2[[#This Row],[Total vendedor]],0)</f>
        <v>0.36363636363636365</v>
      </c>
      <c r="R637" s="15">
        <f>IFERROR(Tabla2[[#This Row],[Vendedor sin tapabocas ]]/Tabla2[[#This Row],[Total vendedor]],0)</f>
        <v>0.13636363636363635</v>
      </c>
      <c r="S637" s="31">
        <f>WEEKNUM(Tabla2[[#This Row],[Fecha de recolección2]])</f>
        <v>37</v>
      </c>
    </row>
    <row r="638" spans="1:19" x14ac:dyDescent="0.25">
      <c r="A638" s="11">
        <f t="shared" si="22"/>
        <v>44445</v>
      </c>
      <c r="B638" s="6" t="s">
        <v>372</v>
      </c>
      <c r="C638" s="1" t="s">
        <v>30</v>
      </c>
      <c r="D638" s="44" t="s">
        <v>30</v>
      </c>
      <c r="E638" s="1"/>
      <c r="F638" s="1" t="s">
        <v>10</v>
      </c>
      <c r="G638" s="1">
        <v>285</v>
      </c>
      <c r="H638" s="2">
        <v>100</v>
      </c>
      <c r="I638" s="2">
        <v>11</v>
      </c>
      <c r="J638" s="2">
        <v>20</v>
      </c>
      <c r="K638" s="2">
        <v>25</v>
      </c>
      <c r="L638" s="2">
        <v>1</v>
      </c>
      <c r="M638" s="23">
        <f t="shared" si="23"/>
        <v>396</v>
      </c>
      <c r="N638" s="24">
        <f>Tabla2[[#This Row],[Vendedor tapabocas bien puesto ]]+Tabla2[[#This Row],[Vendedor tapabocas mal puesto ]]+Tabla2[[#This Row],[Vendedor sin tapabocas ]]</f>
        <v>46</v>
      </c>
      <c r="O638" s="15">
        <f>IFERROR(Tabla2[[#This Row],[Tapabocas bien puesto ]]/Tabla2[[#This Row],[Total]],0)</f>
        <v>0.71969696969696972</v>
      </c>
      <c r="P638" s="15">
        <f>IFERROR(Tabla2[[#This Row],[Sin tapabocas]]/Tabla2[[#This Row],[Total]],0)</f>
        <v>2.7777777777777776E-2</v>
      </c>
      <c r="Q638" s="15">
        <f>IFERROR(Tabla2[[#This Row],[Vendedor tapabocas bien puesto ]]/Tabla2[[#This Row],[Total vendedor]],0)</f>
        <v>0.43478260869565216</v>
      </c>
      <c r="R638" s="15">
        <f>IFERROR(Tabla2[[#This Row],[Vendedor sin tapabocas ]]/Tabla2[[#This Row],[Total vendedor]],0)</f>
        <v>2.1739130434782608E-2</v>
      </c>
      <c r="S638" s="31">
        <f>WEEKNUM(Tabla2[[#This Row],[Fecha de recolección2]])</f>
        <v>37</v>
      </c>
    </row>
    <row r="639" spans="1:19" x14ac:dyDescent="0.25">
      <c r="A639" s="11">
        <f t="shared" si="22"/>
        <v>44445</v>
      </c>
      <c r="B639" s="6" t="s">
        <v>372</v>
      </c>
      <c r="C639" s="1" t="s">
        <v>30</v>
      </c>
      <c r="D639" s="44" t="s">
        <v>30</v>
      </c>
      <c r="E639" s="1"/>
      <c r="F639" s="1" t="s">
        <v>9</v>
      </c>
      <c r="G639" s="1">
        <v>132</v>
      </c>
      <c r="H639" s="2">
        <v>63</v>
      </c>
      <c r="I639" s="2">
        <v>6</v>
      </c>
      <c r="J639" s="2">
        <v>36</v>
      </c>
      <c r="K639" s="2">
        <v>30</v>
      </c>
      <c r="L639" s="2">
        <v>1</v>
      </c>
      <c r="M639" s="23">
        <f t="shared" si="23"/>
        <v>201</v>
      </c>
      <c r="N639" s="24">
        <f>Tabla2[[#This Row],[Vendedor tapabocas bien puesto ]]+Tabla2[[#This Row],[Vendedor tapabocas mal puesto ]]+Tabla2[[#This Row],[Vendedor sin tapabocas ]]</f>
        <v>67</v>
      </c>
      <c r="O639" s="15">
        <f>IFERROR(Tabla2[[#This Row],[Tapabocas bien puesto ]]/Tabla2[[#This Row],[Total]],0)</f>
        <v>0.65671641791044777</v>
      </c>
      <c r="P639" s="15">
        <f>IFERROR(Tabla2[[#This Row],[Sin tapabocas]]/Tabla2[[#This Row],[Total]],0)</f>
        <v>2.9850746268656716E-2</v>
      </c>
      <c r="Q639" s="15">
        <f>IFERROR(Tabla2[[#This Row],[Vendedor tapabocas bien puesto ]]/Tabla2[[#This Row],[Total vendedor]],0)</f>
        <v>0.53731343283582089</v>
      </c>
      <c r="R639" s="15">
        <f>IFERROR(Tabla2[[#This Row],[Vendedor sin tapabocas ]]/Tabla2[[#This Row],[Total vendedor]],0)</f>
        <v>1.4925373134328358E-2</v>
      </c>
      <c r="S639" s="31">
        <f>WEEKNUM(Tabla2[[#This Row],[Fecha de recolección2]])</f>
        <v>37</v>
      </c>
    </row>
    <row r="640" spans="1:19" x14ac:dyDescent="0.25">
      <c r="A640" s="11">
        <f t="shared" si="22"/>
        <v>44445</v>
      </c>
      <c r="B640" s="6" t="s">
        <v>372</v>
      </c>
      <c r="C640" s="1" t="s">
        <v>79</v>
      </c>
      <c r="D640" s="44" t="s">
        <v>79</v>
      </c>
      <c r="E640" s="1"/>
      <c r="F640" s="1" t="s">
        <v>10</v>
      </c>
      <c r="G640" s="1">
        <v>200</v>
      </c>
      <c r="H640" s="2">
        <v>55</v>
      </c>
      <c r="I640" s="2">
        <v>5</v>
      </c>
      <c r="J640" s="2">
        <v>20</v>
      </c>
      <c r="K640" s="2">
        <v>23</v>
      </c>
      <c r="L640" s="2">
        <v>5</v>
      </c>
      <c r="M640" s="23">
        <f t="shared" si="23"/>
        <v>260</v>
      </c>
      <c r="N640" s="24">
        <f>Tabla2[[#This Row],[Vendedor tapabocas bien puesto ]]+Tabla2[[#This Row],[Vendedor tapabocas mal puesto ]]+Tabla2[[#This Row],[Vendedor sin tapabocas ]]</f>
        <v>48</v>
      </c>
      <c r="O640" s="15">
        <f>IFERROR(Tabla2[[#This Row],[Tapabocas bien puesto ]]/Tabla2[[#This Row],[Total]],0)</f>
        <v>0.76923076923076927</v>
      </c>
      <c r="P640" s="15">
        <f>IFERROR(Tabla2[[#This Row],[Sin tapabocas]]/Tabla2[[#This Row],[Total]],0)</f>
        <v>1.9230769230769232E-2</v>
      </c>
      <c r="Q640" s="15">
        <f>IFERROR(Tabla2[[#This Row],[Vendedor tapabocas bien puesto ]]/Tabla2[[#This Row],[Total vendedor]],0)</f>
        <v>0.41666666666666669</v>
      </c>
      <c r="R640" s="15">
        <f>IFERROR(Tabla2[[#This Row],[Vendedor sin tapabocas ]]/Tabla2[[#This Row],[Total vendedor]],0)</f>
        <v>0.10416666666666667</v>
      </c>
      <c r="S640" s="31">
        <f>WEEKNUM(Tabla2[[#This Row],[Fecha de recolección2]])</f>
        <v>37</v>
      </c>
    </row>
    <row r="641" spans="1:19" x14ac:dyDescent="0.25">
      <c r="A641" s="11">
        <f t="shared" si="22"/>
        <v>44445</v>
      </c>
      <c r="B641" s="6" t="s">
        <v>372</v>
      </c>
      <c r="C641" s="1" t="s">
        <v>106</v>
      </c>
      <c r="D641" s="44" t="s">
        <v>106</v>
      </c>
      <c r="E641" s="1"/>
      <c r="F641" s="1" t="s">
        <v>9</v>
      </c>
      <c r="G641" s="1">
        <v>97</v>
      </c>
      <c r="H641" s="2">
        <v>37</v>
      </c>
      <c r="I641" s="2">
        <v>0</v>
      </c>
      <c r="J641" s="2">
        <v>6</v>
      </c>
      <c r="K641" s="2">
        <v>2</v>
      </c>
      <c r="L641" s="2">
        <v>0</v>
      </c>
      <c r="M641" s="23">
        <f t="shared" si="23"/>
        <v>134</v>
      </c>
      <c r="N641" s="24">
        <f>Tabla2[[#This Row],[Vendedor tapabocas bien puesto ]]+Tabla2[[#This Row],[Vendedor tapabocas mal puesto ]]+Tabla2[[#This Row],[Vendedor sin tapabocas ]]</f>
        <v>8</v>
      </c>
      <c r="O641" s="15">
        <f>IFERROR(Tabla2[[#This Row],[Tapabocas bien puesto ]]/Tabla2[[#This Row],[Total]],0)</f>
        <v>0.72388059701492535</v>
      </c>
      <c r="P641" s="15">
        <f>IFERROR(Tabla2[[#This Row],[Sin tapabocas]]/Tabla2[[#This Row],[Total]],0)</f>
        <v>0</v>
      </c>
      <c r="Q641" s="15">
        <f>IFERROR(Tabla2[[#This Row],[Vendedor tapabocas bien puesto ]]/Tabla2[[#This Row],[Total vendedor]],0)</f>
        <v>0.75</v>
      </c>
      <c r="R641" s="15">
        <f>IFERROR(Tabla2[[#This Row],[Vendedor sin tapabocas ]]/Tabla2[[#This Row],[Total vendedor]],0)</f>
        <v>0</v>
      </c>
      <c r="S641" s="31">
        <f>WEEKNUM(Tabla2[[#This Row],[Fecha de recolección2]])</f>
        <v>37</v>
      </c>
    </row>
    <row r="642" spans="1:19" x14ac:dyDescent="0.25">
      <c r="A642" s="11">
        <f t="shared" si="22"/>
        <v>44445</v>
      </c>
      <c r="B642" s="6" t="s">
        <v>372</v>
      </c>
      <c r="C642" s="1" t="s">
        <v>106</v>
      </c>
      <c r="D642" s="44" t="s">
        <v>106</v>
      </c>
      <c r="E642" s="1"/>
      <c r="F642" s="1" t="s">
        <v>10</v>
      </c>
      <c r="G642" s="1">
        <v>210</v>
      </c>
      <c r="H642" s="2">
        <v>34</v>
      </c>
      <c r="I642" s="2">
        <v>4</v>
      </c>
      <c r="J642" s="2">
        <v>12</v>
      </c>
      <c r="K642" s="2">
        <v>5</v>
      </c>
      <c r="L642" s="2">
        <v>3</v>
      </c>
      <c r="M642" s="23">
        <f t="shared" si="23"/>
        <v>248</v>
      </c>
      <c r="N642" s="24">
        <f>Tabla2[[#This Row],[Vendedor tapabocas bien puesto ]]+Tabla2[[#This Row],[Vendedor tapabocas mal puesto ]]+Tabla2[[#This Row],[Vendedor sin tapabocas ]]</f>
        <v>20</v>
      </c>
      <c r="O642" s="15">
        <f>IFERROR(Tabla2[[#This Row],[Tapabocas bien puesto ]]/Tabla2[[#This Row],[Total]],0)</f>
        <v>0.84677419354838712</v>
      </c>
      <c r="P642" s="15">
        <f>IFERROR(Tabla2[[#This Row],[Sin tapabocas]]/Tabla2[[#This Row],[Total]],0)</f>
        <v>1.6129032258064516E-2</v>
      </c>
      <c r="Q642" s="15">
        <f>IFERROR(Tabla2[[#This Row],[Vendedor tapabocas bien puesto ]]/Tabla2[[#This Row],[Total vendedor]],0)</f>
        <v>0.6</v>
      </c>
      <c r="R642" s="15">
        <f>IFERROR(Tabla2[[#This Row],[Vendedor sin tapabocas ]]/Tabla2[[#This Row],[Total vendedor]],0)</f>
        <v>0.15</v>
      </c>
      <c r="S642" s="31">
        <f>WEEKNUM(Tabla2[[#This Row],[Fecha de recolección2]])</f>
        <v>37</v>
      </c>
    </row>
    <row r="643" spans="1:19" x14ac:dyDescent="0.25">
      <c r="A643" s="11">
        <f t="shared" si="22"/>
        <v>44445</v>
      </c>
      <c r="B643" s="6" t="s">
        <v>372</v>
      </c>
      <c r="C643" s="1" t="s">
        <v>106</v>
      </c>
      <c r="D643" s="44" t="s">
        <v>106</v>
      </c>
      <c r="E643" s="1"/>
      <c r="F643" s="1" t="s">
        <v>10</v>
      </c>
      <c r="G643" s="1">
        <v>47</v>
      </c>
      <c r="H643" s="2">
        <v>22</v>
      </c>
      <c r="I643" s="2">
        <v>5</v>
      </c>
      <c r="J643" s="2">
        <v>10</v>
      </c>
      <c r="K643" s="2">
        <v>4</v>
      </c>
      <c r="L643" s="2">
        <v>0</v>
      </c>
      <c r="M643" s="23">
        <f t="shared" si="23"/>
        <v>74</v>
      </c>
      <c r="N643" s="24">
        <f>Tabla2[[#This Row],[Vendedor tapabocas bien puesto ]]+Tabla2[[#This Row],[Vendedor tapabocas mal puesto ]]+Tabla2[[#This Row],[Vendedor sin tapabocas ]]</f>
        <v>14</v>
      </c>
      <c r="O643" s="15">
        <f>IFERROR(Tabla2[[#This Row],[Tapabocas bien puesto ]]/Tabla2[[#This Row],[Total]],0)</f>
        <v>0.63513513513513509</v>
      </c>
      <c r="P643" s="15">
        <f>IFERROR(Tabla2[[#This Row],[Sin tapabocas]]/Tabla2[[#This Row],[Total]],0)</f>
        <v>6.7567567567567571E-2</v>
      </c>
      <c r="Q643" s="15">
        <f>IFERROR(Tabla2[[#This Row],[Vendedor tapabocas bien puesto ]]/Tabla2[[#This Row],[Total vendedor]],0)</f>
        <v>0.7142857142857143</v>
      </c>
      <c r="R643" s="15">
        <f>IFERROR(Tabla2[[#This Row],[Vendedor sin tapabocas ]]/Tabla2[[#This Row],[Total vendedor]],0)</f>
        <v>0</v>
      </c>
      <c r="S643" s="31">
        <f>WEEKNUM(Tabla2[[#This Row],[Fecha de recolección2]])</f>
        <v>37</v>
      </c>
    </row>
    <row r="644" spans="1:19" x14ac:dyDescent="0.25">
      <c r="A644" s="11">
        <f t="shared" si="22"/>
        <v>44447</v>
      </c>
      <c r="B644" s="6" t="s">
        <v>374</v>
      </c>
      <c r="C644" s="1" t="s">
        <v>20</v>
      </c>
      <c r="D644" s="44" t="s">
        <v>20</v>
      </c>
      <c r="E644" s="1"/>
      <c r="F644" s="1" t="s">
        <v>10</v>
      </c>
      <c r="G644" s="1">
        <v>219</v>
      </c>
      <c r="H644" s="2">
        <v>16</v>
      </c>
      <c r="I644" s="2">
        <v>3</v>
      </c>
      <c r="J644" s="2">
        <v>8</v>
      </c>
      <c r="K644" s="2">
        <v>4</v>
      </c>
      <c r="L644" s="2">
        <v>1</v>
      </c>
      <c r="M644" s="23">
        <f t="shared" si="23"/>
        <v>238</v>
      </c>
      <c r="N644" s="24">
        <f>Tabla2[[#This Row],[Vendedor tapabocas bien puesto ]]+Tabla2[[#This Row],[Vendedor tapabocas mal puesto ]]+Tabla2[[#This Row],[Vendedor sin tapabocas ]]</f>
        <v>13</v>
      </c>
      <c r="O644" s="15">
        <f>IFERROR(Tabla2[[#This Row],[Tapabocas bien puesto ]]/Tabla2[[#This Row],[Total]],0)</f>
        <v>0.92016806722689071</v>
      </c>
      <c r="P644" s="15">
        <f>IFERROR(Tabla2[[#This Row],[Sin tapabocas]]/Tabla2[[#This Row],[Total]],0)</f>
        <v>1.2605042016806723E-2</v>
      </c>
      <c r="Q644" s="15">
        <f>IFERROR(Tabla2[[#This Row],[Vendedor tapabocas bien puesto ]]/Tabla2[[#This Row],[Total vendedor]],0)</f>
        <v>0.61538461538461542</v>
      </c>
      <c r="R644" s="15">
        <f>IFERROR(Tabla2[[#This Row],[Vendedor sin tapabocas ]]/Tabla2[[#This Row],[Total vendedor]],0)</f>
        <v>7.6923076923076927E-2</v>
      </c>
      <c r="S644" s="31">
        <f>WEEKNUM(Tabla2[[#This Row],[Fecha de recolección2]])</f>
        <v>37</v>
      </c>
    </row>
    <row r="645" spans="1:19" x14ac:dyDescent="0.25">
      <c r="A645" s="11">
        <f t="shared" si="22"/>
        <v>44447</v>
      </c>
      <c r="B645" s="6" t="s">
        <v>374</v>
      </c>
      <c r="C645" s="1" t="s">
        <v>20</v>
      </c>
      <c r="D645" s="44" t="s">
        <v>20</v>
      </c>
      <c r="E645" s="1"/>
      <c r="F645" s="1" t="s">
        <v>11</v>
      </c>
      <c r="G645" s="1">
        <v>141</v>
      </c>
      <c r="H645" s="2">
        <v>10</v>
      </c>
      <c r="I645" s="2">
        <v>1</v>
      </c>
      <c r="J645" s="2">
        <v>12</v>
      </c>
      <c r="K645" s="2">
        <v>8</v>
      </c>
      <c r="L645" s="2">
        <v>0</v>
      </c>
      <c r="M645" s="23">
        <f t="shared" si="23"/>
        <v>152</v>
      </c>
      <c r="N645" s="24">
        <f>Tabla2[[#This Row],[Vendedor tapabocas bien puesto ]]+Tabla2[[#This Row],[Vendedor tapabocas mal puesto ]]+Tabla2[[#This Row],[Vendedor sin tapabocas ]]</f>
        <v>20</v>
      </c>
      <c r="O645" s="15">
        <f>IFERROR(Tabla2[[#This Row],[Tapabocas bien puesto ]]/Tabla2[[#This Row],[Total]],0)</f>
        <v>0.92763157894736847</v>
      </c>
      <c r="P645" s="15">
        <f>IFERROR(Tabla2[[#This Row],[Sin tapabocas]]/Tabla2[[#This Row],[Total]],0)</f>
        <v>6.5789473684210523E-3</v>
      </c>
      <c r="Q645" s="15">
        <f>IFERROR(Tabla2[[#This Row],[Vendedor tapabocas bien puesto ]]/Tabla2[[#This Row],[Total vendedor]],0)</f>
        <v>0.6</v>
      </c>
      <c r="R645" s="15">
        <f>IFERROR(Tabla2[[#This Row],[Vendedor sin tapabocas ]]/Tabla2[[#This Row],[Total vendedor]],0)</f>
        <v>0</v>
      </c>
      <c r="S645" s="31">
        <f>WEEKNUM(Tabla2[[#This Row],[Fecha de recolección2]])</f>
        <v>37</v>
      </c>
    </row>
    <row r="646" spans="1:19" x14ac:dyDescent="0.25">
      <c r="A646" s="11">
        <f t="shared" si="22"/>
        <v>44447</v>
      </c>
      <c r="B646" s="6" t="s">
        <v>374</v>
      </c>
      <c r="C646" s="1" t="s">
        <v>20</v>
      </c>
      <c r="D646" s="44" t="s">
        <v>20</v>
      </c>
      <c r="E646" s="1"/>
      <c r="F646" s="1" t="s">
        <v>10</v>
      </c>
      <c r="G646" s="1">
        <v>69</v>
      </c>
      <c r="H646" s="2">
        <v>19</v>
      </c>
      <c r="I646" s="2">
        <v>2</v>
      </c>
      <c r="J646" s="2">
        <v>7</v>
      </c>
      <c r="K646" s="2">
        <v>3</v>
      </c>
      <c r="L646" s="2">
        <v>0</v>
      </c>
      <c r="M646" s="23">
        <f t="shared" si="23"/>
        <v>90</v>
      </c>
      <c r="N646" s="24">
        <f>Tabla2[[#This Row],[Vendedor tapabocas bien puesto ]]+Tabla2[[#This Row],[Vendedor tapabocas mal puesto ]]+Tabla2[[#This Row],[Vendedor sin tapabocas ]]</f>
        <v>10</v>
      </c>
      <c r="O646" s="15">
        <f>IFERROR(Tabla2[[#This Row],[Tapabocas bien puesto ]]/Tabla2[[#This Row],[Total]],0)</f>
        <v>0.76666666666666672</v>
      </c>
      <c r="P646" s="15">
        <f>IFERROR(Tabla2[[#This Row],[Sin tapabocas]]/Tabla2[[#This Row],[Total]],0)</f>
        <v>2.2222222222222223E-2</v>
      </c>
      <c r="Q646" s="15">
        <f>IFERROR(Tabla2[[#This Row],[Vendedor tapabocas bien puesto ]]/Tabla2[[#This Row],[Total vendedor]],0)</f>
        <v>0.7</v>
      </c>
      <c r="R646" s="15">
        <f>IFERROR(Tabla2[[#This Row],[Vendedor sin tapabocas ]]/Tabla2[[#This Row],[Total vendedor]],0)</f>
        <v>0</v>
      </c>
      <c r="S646" s="31">
        <f>WEEKNUM(Tabla2[[#This Row],[Fecha de recolección2]])</f>
        <v>37</v>
      </c>
    </row>
    <row r="647" spans="1:19" x14ac:dyDescent="0.25">
      <c r="A647" s="11">
        <f t="shared" si="22"/>
        <v>44447</v>
      </c>
      <c r="B647" s="6" t="s">
        <v>374</v>
      </c>
      <c r="C647" s="1" t="s">
        <v>49</v>
      </c>
      <c r="D647" s="44" t="s">
        <v>49</v>
      </c>
      <c r="E647" s="1"/>
      <c r="F647" s="1" t="s">
        <v>11</v>
      </c>
      <c r="G647" s="1">
        <v>50</v>
      </c>
      <c r="H647" s="2">
        <v>35</v>
      </c>
      <c r="I647" s="2">
        <v>0</v>
      </c>
      <c r="J647" s="2">
        <v>4</v>
      </c>
      <c r="K647" s="2">
        <v>2</v>
      </c>
      <c r="L647" s="2">
        <v>0</v>
      </c>
      <c r="M647" s="23">
        <f t="shared" si="23"/>
        <v>85</v>
      </c>
      <c r="N647" s="24">
        <f>Tabla2[[#This Row],[Vendedor tapabocas bien puesto ]]+Tabla2[[#This Row],[Vendedor tapabocas mal puesto ]]+Tabla2[[#This Row],[Vendedor sin tapabocas ]]</f>
        <v>6</v>
      </c>
      <c r="O647" s="15">
        <f>IFERROR(Tabla2[[#This Row],[Tapabocas bien puesto ]]/Tabla2[[#This Row],[Total]],0)</f>
        <v>0.58823529411764708</v>
      </c>
      <c r="P647" s="15">
        <f>IFERROR(Tabla2[[#This Row],[Sin tapabocas]]/Tabla2[[#This Row],[Total]],0)</f>
        <v>0</v>
      </c>
      <c r="Q647" s="15">
        <f>IFERROR(Tabla2[[#This Row],[Vendedor tapabocas bien puesto ]]/Tabla2[[#This Row],[Total vendedor]],0)</f>
        <v>0.66666666666666663</v>
      </c>
      <c r="R647" s="15">
        <f>IFERROR(Tabla2[[#This Row],[Vendedor sin tapabocas ]]/Tabla2[[#This Row],[Total vendedor]],0)</f>
        <v>0</v>
      </c>
      <c r="S647" s="31">
        <f>WEEKNUM(Tabla2[[#This Row],[Fecha de recolección2]])</f>
        <v>37</v>
      </c>
    </row>
    <row r="648" spans="1:19" x14ac:dyDescent="0.25">
      <c r="A648" s="11">
        <f t="shared" si="22"/>
        <v>44447</v>
      </c>
      <c r="B648" s="6" t="s">
        <v>374</v>
      </c>
      <c r="C648" s="1" t="s">
        <v>49</v>
      </c>
      <c r="D648" s="44" t="s">
        <v>49</v>
      </c>
      <c r="E648" s="1"/>
      <c r="F648" s="1" t="s">
        <v>10</v>
      </c>
      <c r="G648" s="1">
        <v>59</v>
      </c>
      <c r="H648" s="2">
        <v>30</v>
      </c>
      <c r="I648" s="2">
        <v>0</v>
      </c>
      <c r="J648" s="2">
        <v>11</v>
      </c>
      <c r="K648" s="2">
        <v>5</v>
      </c>
      <c r="L648" s="2">
        <v>0</v>
      </c>
      <c r="M648" s="23">
        <f t="shared" si="23"/>
        <v>89</v>
      </c>
      <c r="N648" s="24">
        <f>Tabla2[[#This Row],[Vendedor tapabocas bien puesto ]]+Tabla2[[#This Row],[Vendedor tapabocas mal puesto ]]+Tabla2[[#This Row],[Vendedor sin tapabocas ]]</f>
        <v>16</v>
      </c>
      <c r="O648" s="15">
        <f>IFERROR(Tabla2[[#This Row],[Tapabocas bien puesto ]]/Tabla2[[#This Row],[Total]],0)</f>
        <v>0.6629213483146067</v>
      </c>
      <c r="P648" s="15">
        <f>IFERROR(Tabla2[[#This Row],[Sin tapabocas]]/Tabla2[[#This Row],[Total]],0)</f>
        <v>0</v>
      </c>
      <c r="Q648" s="15">
        <f>IFERROR(Tabla2[[#This Row],[Vendedor tapabocas bien puesto ]]/Tabla2[[#This Row],[Total vendedor]],0)</f>
        <v>0.6875</v>
      </c>
      <c r="R648" s="15">
        <f>IFERROR(Tabla2[[#This Row],[Vendedor sin tapabocas ]]/Tabla2[[#This Row],[Total vendedor]],0)</f>
        <v>0</v>
      </c>
      <c r="S648" s="31">
        <f>WEEKNUM(Tabla2[[#This Row],[Fecha de recolección2]])</f>
        <v>37</v>
      </c>
    </row>
    <row r="649" spans="1:19" x14ac:dyDescent="0.25">
      <c r="A649" s="11">
        <f t="shared" si="22"/>
        <v>44447</v>
      </c>
      <c r="B649" s="6" t="s">
        <v>374</v>
      </c>
      <c r="C649" s="1" t="s">
        <v>49</v>
      </c>
      <c r="D649" s="44" t="s">
        <v>49</v>
      </c>
      <c r="E649" s="1"/>
      <c r="F649" s="1" t="s">
        <v>9</v>
      </c>
      <c r="G649" s="1">
        <v>60</v>
      </c>
      <c r="H649" s="2">
        <v>15</v>
      </c>
      <c r="I649" s="2">
        <v>3</v>
      </c>
      <c r="J649" s="2">
        <v>2</v>
      </c>
      <c r="K649" s="2">
        <v>2</v>
      </c>
      <c r="L649" s="2">
        <v>0</v>
      </c>
      <c r="M649" s="23">
        <f t="shared" si="23"/>
        <v>78</v>
      </c>
      <c r="N649" s="24">
        <f>Tabla2[[#This Row],[Vendedor tapabocas bien puesto ]]+Tabla2[[#This Row],[Vendedor tapabocas mal puesto ]]+Tabla2[[#This Row],[Vendedor sin tapabocas ]]</f>
        <v>4</v>
      </c>
      <c r="O649" s="15">
        <f>IFERROR(Tabla2[[#This Row],[Tapabocas bien puesto ]]/Tabla2[[#This Row],[Total]],0)</f>
        <v>0.76923076923076927</v>
      </c>
      <c r="P649" s="15">
        <f>IFERROR(Tabla2[[#This Row],[Sin tapabocas]]/Tabla2[[#This Row],[Total]],0)</f>
        <v>3.8461538461538464E-2</v>
      </c>
      <c r="Q649" s="15">
        <f>IFERROR(Tabla2[[#This Row],[Vendedor tapabocas bien puesto ]]/Tabla2[[#This Row],[Total vendedor]],0)</f>
        <v>0.5</v>
      </c>
      <c r="R649" s="15">
        <f>IFERROR(Tabla2[[#This Row],[Vendedor sin tapabocas ]]/Tabla2[[#This Row],[Total vendedor]],0)</f>
        <v>0</v>
      </c>
      <c r="S649" s="31">
        <f>WEEKNUM(Tabla2[[#This Row],[Fecha de recolección2]])</f>
        <v>37</v>
      </c>
    </row>
    <row r="650" spans="1:19" x14ac:dyDescent="0.25">
      <c r="A650" s="11">
        <f t="shared" si="22"/>
        <v>44447</v>
      </c>
      <c r="B650" s="6" t="s">
        <v>374</v>
      </c>
      <c r="C650" s="1" t="s">
        <v>79</v>
      </c>
      <c r="D650" s="44" t="s">
        <v>79</v>
      </c>
      <c r="E650" s="1"/>
      <c r="F650" s="1" t="s">
        <v>10</v>
      </c>
      <c r="G650" s="1">
        <v>132</v>
      </c>
      <c r="H650" s="2">
        <v>75</v>
      </c>
      <c r="I650" s="2">
        <v>7</v>
      </c>
      <c r="J650" s="2">
        <v>24</v>
      </c>
      <c r="K650" s="2">
        <v>23</v>
      </c>
      <c r="L650" s="2">
        <v>5</v>
      </c>
      <c r="M650" s="23">
        <f t="shared" si="23"/>
        <v>214</v>
      </c>
      <c r="N650" s="24">
        <f>Tabla2[[#This Row],[Vendedor tapabocas bien puesto ]]+Tabla2[[#This Row],[Vendedor tapabocas mal puesto ]]+Tabla2[[#This Row],[Vendedor sin tapabocas ]]</f>
        <v>52</v>
      </c>
      <c r="O650" s="15">
        <f>IFERROR(Tabla2[[#This Row],[Tapabocas bien puesto ]]/Tabla2[[#This Row],[Total]],0)</f>
        <v>0.61682242990654201</v>
      </c>
      <c r="P650" s="15">
        <f>IFERROR(Tabla2[[#This Row],[Sin tapabocas]]/Tabla2[[#This Row],[Total]],0)</f>
        <v>3.2710280373831772E-2</v>
      </c>
      <c r="Q650" s="15">
        <f>IFERROR(Tabla2[[#This Row],[Vendedor tapabocas bien puesto ]]/Tabla2[[#This Row],[Total vendedor]],0)</f>
        <v>0.46153846153846156</v>
      </c>
      <c r="R650" s="15">
        <f>IFERROR(Tabla2[[#This Row],[Vendedor sin tapabocas ]]/Tabla2[[#This Row],[Total vendedor]],0)</f>
        <v>9.6153846153846159E-2</v>
      </c>
      <c r="S650" s="31">
        <f>WEEKNUM(Tabla2[[#This Row],[Fecha de recolección2]])</f>
        <v>37</v>
      </c>
    </row>
    <row r="651" spans="1:19" x14ac:dyDescent="0.25">
      <c r="A651" s="11">
        <f t="shared" si="22"/>
        <v>44447</v>
      </c>
      <c r="B651" s="6" t="s">
        <v>374</v>
      </c>
      <c r="C651" s="1" t="s">
        <v>79</v>
      </c>
      <c r="D651" s="44" t="s">
        <v>79</v>
      </c>
      <c r="E651" s="1"/>
      <c r="F651" s="1" t="s">
        <v>10</v>
      </c>
      <c r="G651" s="1">
        <v>198</v>
      </c>
      <c r="H651" s="2">
        <v>83</v>
      </c>
      <c r="I651" s="2">
        <v>12</v>
      </c>
      <c r="J651" s="2">
        <v>59</v>
      </c>
      <c r="K651" s="2">
        <v>59</v>
      </c>
      <c r="L651" s="2">
        <v>12</v>
      </c>
      <c r="M651" s="23">
        <f t="shared" si="23"/>
        <v>293</v>
      </c>
      <c r="N651" s="24">
        <f>Tabla2[[#This Row],[Vendedor tapabocas bien puesto ]]+Tabla2[[#This Row],[Vendedor tapabocas mal puesto ]]+Tabla2[[#This Row],[Vendedor sin tapabocas ]]</f>
        <v>130</v>
      </c>
      <c r="O651" s="15">
        <f>IFERROR(Tabla2[[#This Row],[Tapabocas bien puesto ]]/Tabla2[[#This Row],[Total]],0)</f>
        <v>0.67576791808873715</v>
      </c>
      <c r="P651" s="15">
        <f>IFERROR(Tabla2[[#This Row],[Sin tapabocas]]/Tabla2[[#This Row],[Total]],0)</f>
        <v>4.0955631399317405E-2</v>
      </c>
      <c r="Q651" s="15">
        <f>IFERROR(Tabla2[[#This Row],[Vendedor tapabocas bien puesto ]]/Tabla2[[#This Row],[Total vendedor]],0)</f>
        <v>0.45384615384615384</v>
      </c>
      <c r="R651" s="15">
        <f>IFERROR(Tabla2[[#This Row],[Vendedor sin tapabocas ]]/Tabla2[[#This Row],[Total vendedor]],0)</f>
        <v>9.2307692307692313E-2</v>
      </c>
      <c r="S651" s="31">
        <f>WEEKNUM(Tabla2[[#This Row],[Fecha de recolección2]])</f>
        <v>37</v>
      </c>
    </row>
    <row r="652" spans="1:19" x14ac:dyDescent="0.25">
      <c r="A652" s="11">
        <f t="shared" si="22"/>
        <v>44447</v>
      </c>
      <c r="B652" s="6" t="s">
        <v>374</v>
      </c>
      <c r="C652" s="1" t="s">
        <v>79</v>
      </c>
      <c r="D652" s="44" t="s">
        <v>79</v>
      </c>
      <c r="E652" s="1"/>
      <c r="F652" s="1" t="s">
        <v>10</v>
      </c>
      <c r="G652" s="1">
        <v>70</v>
      </c>
      <c r="H652" s="2">
        <v>27</v>
      </c>
      <c r="I652" s="2">
        <v>0</v>
      </c>
      <c r="J652" s="2">
        <v>17</v>
      </c>
      <c r="K652" s="2">
        <v>10</v>
      </c>
      <c r="L652" s="2">
        <v>2</v>
      </c>
      <c r="M652" s="23">
        <f t="shared" si="23"/>
        <v>97</v>
      </c>
      <c r="N652" s="24">
        <f>Tabla2[[#This Row],[Vendedor tapabocas bien puesto ]]+Tabla2[[#This Row],[Vendedor tapabocas mal puesto ]]+Tabla2[[#This Row],[Vendedor sin tapabocas ]]</f>
        <v>29</v>
      </c>
      <c r="O652" s="15">
        <f>IFERROR(Tabla2[[#This Row],[Tapabocas bien puesto ]]/Tabla2[[#This Row],[Total]],0)</f>
        <v>0.72164948453608246</v>
      </c>
      <c r="P652" s="15">
        <f>IFERROR(Tabla2[[#This Row],[Sin tapabocas]]/Tabla2[[#This Row],[Total]],0)</f>
        <v>0</v>
      </c>
      <c r="Q652" s="15">
        <f>IFERROR(Tabla2[[#This Row],[Vendedor tapabocas bien puesto ]]/Tabla2[[#This Row],[Total vendedor]],0)</f>
        <v>0.58620689655172409</v>
      </c>
      <c r="R652" s="15">
        <f>IFERROR(Tabla2[[#This Row],[Vendedor sin tapabocas ]]/Tabla2[[#This Row],[Total vendedor]],0)</f>
        <v>6.8965517241379309E-2</v>
      </c>
      <c r="S652" s="31">
        <f>WEEKNUM(Tabla2[[#This Row],[Fecha de recolección2]])</f>
        <v>37</v>
      </c>
    </row>
    <row r="653" spans="1:19" x14ac:dyDescent="0.25">
      <c r="A653" s="11">
        <f t="shared" si="22"/>
        <v>44447</v>
      </c>
      <c r="B653" s="6" t="s">
        <v>374</v>
      </c>
      <c r="C653" s="1" t="s">
        <v>32</v>
      </c>
      <c r="D653" s="44" t="s">
        <v>32</v>
      </c>
      <c r="E653" s="1"/>
      <c r="F653" s="1" t="s">
        <v>11</v>
      </c>
      <c r="G653" s="1">
        <v>97</v>
      </c>
      <c r="H653" s="2">
        <v>48</v>
      </c>
      <c r="I653" s="2">
        <v>9</v>
      </c>
      <c r="J653" s="2">
        <v>13</v>
      </c>
      <c r="K653" s="2">
        <v>28</v>
      </c>
      <c r="L653" s="2">
        <v>2</v>
      </c>
      <c r="M653" s="23">
        <f t="shared" si="23"/>
        <v>154</v>
      </c>
      <c r="N653" s="24">
        <f>Tabla2[[#This Row],[Vendedor tapabocas bien puesto ]]+Tabla2[[#This Row],[Vendedor tapabocas mal puesto ]]+Tabla2[[#This Row],[Vendedor sin tapabocas ]]</f>
        <v>43</v>
      </c>
      <c r="O653" s="15">
        <f>IFERROR(Tabla2[[#This Row],[Tapabocas bien puesto ]]/Tabla2[[#This Row],[Total]],0)</f>
        <v>0.62987012987012991</v>
      </c>
      <c r="P653" s="15">
        <f>IFERROR(Tabla2[[#This Row],[Sin tapabocas]]/Tabla2[[#This Row],[Total]],0)</f>
        <v>5.844155844155844E-2</v>
      </c>
      <c r="Q653" s="15">
        <f>IFERROR(Tabla2[[#This Row],[Vendedor tapabocas bien puesto ]]/Tabla2[[#This Row],[Total vendedor]],0)</f>
        <v>0.30232558139534882</v>
      </c>
      <c r="R653" s="15">
        <f>IFERROR(Tabla2[[#This Row],[Vendedor sin tapabocas ]]/Tabla2[[#This Row],[Total vendedor]],0)</f>
        <v>4.6511627906976744E-2</v>
      </c>
      <c r="S653" s="31">
        <f>WEEKNUM(Tabla2[[#This Row],[Fecha de recolección2]])</f>
        <v>37</v>
      </c>
    </row>
    <row r="654" spans="1:19" x14ac:dyDescent="0.25">
      <c r="A654" s="11">
        <f t="shared" si="22"/>
        <v>44447</v>
      </c>
      <c r="B654" s="6" t="s">
        <v>374</v>
      </c>
      <c r="C654" s="1" t="s">
        <v>32</v>
      </c>
      <c r="D654" s="44" t="s">
        <v>32</v>
      </c>
      <c r="E654" s="1"/>
      <c r="F654" s="1" t="s">
        <v>10</v>
      </c>
      <c r="G654" s="1">
        <v>72</v>
      </c>
      <c r="H654" s="2">
        <v>26</v>
      </c>
      <c r="I654" s="2">
        <v>3</v>
      </c>
      <c r="J654" s="2">
        <v>7</v>
      </c>
      <c r="K654" s="2">
        <v>15</v>
      </c>
      <c r="L654" s="2">
        <v>0</v>
      </c>
      <c r="M654" s="23">
        <f t="shared" si="23"/>
        <v>101</v>
      </c>
      <c r="N654" s="24">
        <f>Tabla2[[#This Row],[Vendedor tapabocas bien puesto ]]+Tabla2[[#This Row],[Vendedor tapabocas mal puesto ]]+Tabla2[[#This Row],[Vendedor sin tapabocas ]]</f>
        <v>22</v>
      </c>
      <c r="O654" s="15">
        <f>IFERROR(Tabla2[[#This Row],[Tapabocas bien puesto ]]/Tabla2[[#This Row],[Total]],0)</f>
        <v>0.71287128712871284</v>
      </c>
      <c r="P654" s="15">
        <f>IFERROR(Tabla2[[#This Row],[Sin tapabocas]]/Tabla2[[#This Row],[Total]],0)</f>
        <v>2.9702970297029702E-2</v>
      </c>
      <c r="Q654" s="15">
        <f>IFERROR(Tabla2[[#This Row],[Vendedor tapabocas bien puesto ]]/Tabla2[[#This Row],[Total vendedor]],0)</f>
        <v>0.31818181818181818</v>
      </c>
      <c r="R654" s="15">
        <f>IFERROR(Tabla2[[#This Row],[Vendedor sin tapabocas ]]/Tabla2[[#This Row],[Total vendedor]],0)</f>
        <v>0</v>
      </c>
      <c r="S654" s="31">
        <f>WEEKNUM(Tabla2[[#This Row],[Fecha de recolección2]])</f>
        <v>37</v>
      </c>
    </row>
    <row r="655" spans="1:19" x14ac:dyDescent="0.25">
      <c r="A655" s="19">
        <f t="shared" si="22"/>
        <v>44447</v>
      </c>
      <c r="B655" s="20" t="s">
        <v>374</v>
      </c>
      <c r="C655" s="21" t="s">
        <v>32</v>
      </c>
      <c r="D655" s="21" t="s">
        <v>32</v>
      </c>
      <c r="E655" s="21" t="s">
        <v>375</v>
      </c>
      <c r="F655" s="21" t="s">
        <v>25</v>
      </c>
      <c r="G655" s="21">
        <v>45</v>
      </c>
      <c r="H655" s="22">
        <v>24</v>
      </c>
      <c r="I655" s="22">
        <v>2</v>
      </c>
      <c r="J655" s="22">
        <v>1</v>
      </c>
      <c r="K655" s="22">
        <v>3</v>
      </c>
      <c r="L655" s="22">
        <v>0</v>
      </c>
      <c r="M655" s="23">
        <f t="shared" si="23"/>
        <v>71</v>
      </c>
      <c r="N655" s="24">
        <f>Tabla2[[#This Row],[Vendedor tapabocas bien puesto ]]+Tabla2[[#This Row],[Vendedor tapabocas mal puesto ]]+Tabla2[[#This Row],[Vendedor sin tapabocas ]]</f>
        <v>4</v>
      </c>
      <c r="O655" s="15">
        <f>IFERROR(Tabla2[[#This Row],[Tapabocas bien puesto ]]/Tabla2[[#This Row],[Total]],0)</f>
        <v>0.63380281690140849</v>
      </c>
      <c r="P655" s="15">
        <f>IFERROR(Tabla2[[#This Row],[Sin tapabocas]]/Tabla2[[#This Row],[Total]],0)</f>
        <v>2.8169014084507043E-2</v>
      </c>
      <c r="Q655" s="15">
        <f>IFERROR(Tabla2[[#This Row],[Vendedor tapabocas bien puesto ]]/Tabla2[[#This Row],[Total vendedor]],0)</f>
        <v>0.25</v>
      </c>
      <c r="R655" s="15">
        <f>IFERROR(Tabla2[[#This Row],[Vendedor sin tapabocas ]]/Tabla2[[#This Row],[Total vendedor]],0)</f>
        <v>0</v>
      </c>
      <c r="S655" s="31">
        <f>WEEKNUM(Tabla2[[#This Row],[Fecha de recolección2]])</f>
        <v>37</v>
      </c>
    </row>
    <row r="656" spans="1:19" x14ac:dyDescent="0.25">
      <c r="A656" s="11">
        <f t="shared" ref="A656:A687" si="24">DATE(MID(B656,1,4),MID(B656,6,2),MID(B656,9,11))</f>
        <v>44449</v>
      </c>
      <c r="B656" s="6" t="s">
        <v>377</v>
      </c>
      <c r="C656" s="1" t="s">
        <v>57</v>
      </c>
      <c r="D656" s="44" t="s">
        <v>57</v>
      </c>
      <c r="E656" s="1"/>
      <c r="F656" s="1" t="s">
        <v>11</v>
      </c>
      <c r="G656" s="1">
        <v>188</v>
      </c>
      <c r="H656" s="2">
        <v>39</v>
      </c>
      <c r="I656" s="2">
        <v>3</v>
      </c>
      <c r="J656" s="2">
        <v>34</v>
      </c>
      <c r="K656" s="2">
        <v>26</v>
      </c>
      <c r="L656" s="2">
        <v>4</v>
      </c>
      <c r="M656" s="23">
        <f t="shared" ref="M656:M687" si="25">G656+H656+I656</f>
        <v>230</v>
      </c>
      <c r="N656" s="24">
        <f>Tabla2[[#This Row],[Vendedor tapabocas bien puesto ]]+Tabla2[[#This Row],[Vendedor tapabocas mal puesto ]]+Tabla2[[#This Row],[Vendedor sin tapabocas ]]</f>
        <v>64</v>
      </c>
      <c r="O656" s="15">
        <f>IFERROR(Tabla2[[#This Row],[Tapabocas bien puesto ]]/Tabla2[[#This Row],[Total]],0)</f>
        <v>0.81739130434782614</v>
      </c>
      <c r="P656" s="15">
        <f>IFERROR(Tabla2[[#This Row],[Sin tapabocas]]/Tabla2[[#This Row],[Total]],0)</f>
        <v>1.3043478260869565E-2</v>
      </c>
      <c r="Q656" s="15">
        <f>IFERROR(Tabla2[[#This Row],[Vendedor tapabocas bien puesto ]]/Tabla2[[#This Row],[Total vendedor]],0)</f>
        <v>0.53125</v>
      </c>
      <c r="R656" s="15">
        <f>IFERROR(Tabla2[[#This Row],[Vendedor sin tapabocas ]]/Tabla2[[#This Row],[Total vendedor]],0)</f>
        <v>6.25E-2</v>
      </c>
      <c r="S656" s="31">
        <f>WEEKNUM(Tabla2[[#This Row],[Fecha de recolección2]])</f>
        <v>37</v>
      </c>
    </row>
    <row r="657" spans="1:19" x14ac:dyDescent="0.25">
      <c r="A657" s="11">
        <f t="shared" si="24"/>
        <v>44449</v>
      </c>
      <c r="B657" s="6" t="s">
        <v>377</v>
      </c>
      <c r="C657" s="1" t="s">
        <v>61</v>
      </c>
      <c r="D657" s="44" t="s">
        <v>61</v>
      </c>
      <c r="E657" s="1"/>
      <c r="F657" s="1" t="s">
        <v>11</v>
      </c>
      <c r="G657" s="1">
        <v>132</v>
      </c>
      <c r="H657" s="2">
        <v>35</v>
      </c>
      <c r="I657" s="2">
        <v>7</v>
      </c>
      <c r="J657" s="2">
        <v>22</v>
      </c>
      <c r="K657" s="2">
        <v>28</v>
      </c>
      <c r="L657" s="2">
        <v>8</v>
      </c>
      <c r="M657" s="23">
        <f t="shared" si="25"/>
        <v>174</v>
      </c>
      <c r="N657" s="24">
        <f>Tabla2[[#This Row],[Vendedor tapabocas bien puesto ]]+Tabla2[[#This Row],[Vendedor tapabocas mal puesto ]]+Tabla2[[#This Row],[Vendedor sin tapabocas ]]</f>
        <v>58</v>
      </c>
      <c r="O657" s="15">
        <f>IFERROR(Tabla2[[#This Row],[Tapabocas bien puesto ]]/Tabla2[[#This Row],[Total]],0)</f>
        <v>0.75862068965517238</v>
      </c>
      <c r="P657" s="15">
        <f>IFERROR(Tabla2[[#This Row],[Sin tapabocas]]/Tabla2[[#This Row],[Total]],0)</f>
        <v>4.0229885057471264E-2</v>
      </c>
      <c r="Q657" s="15">
        <f>IFERROR(Tabla2[[#This Row],[Vendedor tapabocas bien puesto ]]/Tabla2[[#This Row],[Total vendedor]],0)</f>
        <v>0.37931034482758619</v>
      </c>
      <c r="R657" s="15">
        <f>IFERROR(Tabla2[[#This Row],[Vendedor sin tapabocas ]]/Tabla2[[#This Row],[Total vendedor]],0)</f>
        <v>0.13793103448275862</v>
      </c>
      <c r="S657" s="31">
        <f>WEEKNUM(Tabla2[[#This Row],[Fecha de recolección2]])</f>
        <v>37</v>
      </c>
    </row>
    <row r="658" spans="1:19" x14ac:dyDescent="0.25">
      <c r="A658" s="11">
        <f t="shared" si="24"/>
        <v>44449</v>
      </c>
      <c r="B658" s="6" t="s">
        <v>377</v>
      </c>
      <c r="C658" s="1" t="s">
        <v>61</v>
      </c>
      <c r="D658" s="44" t="s">
        <v>61</v>
      </c>
      <c r="E658" s="1"/>
      <c r="F658" s="1" t="s">
        <v>10</v>
      </c>
      <c r="G658" s="1">
        <v>114</v>
      </c>
      <c r="H658" s="2">
        <v>47</v>
      </c>
      <c r="I658" s="2">
        <v>11</v>
      </c>
      <c r="J658" s="2">
        <v>34</v>
      </c>
      <c r="K658" s="2">
        <v>39</v>
      </c>
      <c r="L658" s="2">
        <v>29</v>
      </c>
      <c r="M658" s="23">
        <f t="shared" si="25"/>
        <v>172</v>
      </c>
      <c r="N658" s="24">
        <f>Tabla2[[#This Row],[Vendedor tapabocas bien puesto ]]+Tabla2[[#This Row],[Vendedor tapabocas mal puesto ]]+Tabla2[[#This Row],[Vendedor sin tapabocas ]]</f>
        <v>102</v>
      </c>
      <c r="O658" s="15">
        <f>IFERROR(Tabla2[[#This Row],[Tapabocas bien puesto ]]/Tabla2[[#This Row],[Total]],0)</f>
        <v>0.66279069767441856</v>
      </c>
      <c r="P658" s="15">
        <f>IFERROR(Tabla2[[#This Row],[Sin tapabocas]]/Tabla2[[#This Row],[Total]],0)</f>
        <v>6.3953488372093026E-2</v>
      </c>
      <c r="Q658" s="15">
        <f>IFERROR(Tabla2[[#This Row],[Vendedor tapabocas bien puesto ]]/Tabla2[[#This Row],[Total vendedor]],0)</f>
        <v>0.33333333333333331</v>
      </c>
      <c r="R658" s="15">
        <f>IFERROR(Tabla2[[#This Row],[Vendedor sin tapabocas ]]/Tabla2[[#This Row],[Total vendedor]],0)</f>
        <v>0.28431372549019607</v>
      </c>
      <c r="S658" s="31">
        <f>WEEKNUM(Tabla2[[#This Row],[Fecha de recolección2]])</f>
        <v>37</v>
      </c>
    </row>
    <row r="659" spans="1:19" x14ac:dyDescent="0.25">
      <c r="A659" s="11">
        <f t="shared" si="24"/>
        <v>44449</v>
      </c>
      <c r="B659" s="6" t="s">
        <v>377</v>
      </c>
      <c r="C659" s="1" t="s">
        <v>61</v>
      </c>
      <c r="D659" s="44" t="s">
        <v>61</v>
      </c>
      <c r="E659" s="1"/>
      <c r="F659" s="1" t="s">
        <v>9</v>
      </c>
      <c r="G659" s="1">
        <v>62</v>
      </c>
      <c r="H659" s="2">
        <v>94</v>
      </c>
      <c r="I659" s="2">
        <v>2</v>
      </c>
      <c r="J659" s="2">
        <v>19</v>
      </c>
      <c r="K659" s="2">
        <v>48</v>
      </c>
      <c r="L659" s="2">
        <v>2</v>
      </c>
      <c r="M659" s="23">
        <f t="shared" si="25"/>
        <v>158</v>
      </c>
      <c r="N659" s="24">
        <f>Tabla2[[#This Row],[Vendedor tapabocas bien puesto ]]+Tabla2[[#This Row],[Vendedor tapabocas mal puesto ]]+Tabla2[[#This Row],[Vendedor sin tapabocas ]]</f>
        <v>69</v>
      </c>
      <c r="O659" s="15">
        <f>IFERROR(Tabla2[[#This Row],[Tapabocas bien puesto ]]/Tabla2[[#This Row],[Total]],0)</f>
        <v>0.39240506329113922</v>
      </c>
      <c r="P659" s="15">
        <f>IFERROR(Tabla2[[#This Row],[Sin tapabocas]]/Tabla2[[#This Row],[Total]],0)</f>
        <v>1.2658227848101266E-2</v>
      </c>
      <c r="Q659" s="15">
        <f>IFERROR(Tabla2[[#This Row],[Vendedor tapabocas bien puesto ]]/Tabla2[[#This Row],[Total vendedor]],0)</f>
        <v>0.27536231884057971</v>
      </c>
      <c r="R659" s="15">
        <f>IFERROR(Tabla2[[#This Row],[Vendedor sin tapabocas ]]/Tabla2[[#This Row],[Total vendedor]],0)</f>
        <v>2.8985507246376812E-2</v>
      </c>
      <c r="S659" s="31">
        <f>WEEKNUM(Tabla2[[#This Row],[Fecha de recolección2]])</f>
        <v>37</v>
      </c>
    </row>
    <row r="660" spans="1:19" x14ac:dyDescent="0.25">
      <c r="A660" s="11">
        <f t="shared" si="24"/>
        <v>44449</v>
      </c>
      <c r="B660" s="6" t="s">
        <v>377</v>
      </c>
      <c r="C660" s="1" t="s">
        <v>32</v>
      </c>
      <c r="D660" s="44" t="s">
        <v>32</v>
      </c>
      <c r="E660" s="1"/>
      <c r="F660" s="1" t="s">
        <v>11</v>
      </c>
      <c r="G660" s="1">
        <v>230</v>
      </c>
      <c r="H660" s="2">
        <v>30</v>
      </c>
      <c r="I660" s="2">
        <v>1</v>
      </c>
      <c r="J660" s="2">
        <v>26</v>
      </c>
      <c r="K660" s="2">
        <v>33</v>
      </c>
      <c r="L660" s="2">
        <v>1</v>
      </c>
      <c r="M660" s="23">
        <f t="shared" si="25"/>
        <v>261</v>
      </c>
      <c r="N660" s="24">
        <f>Tabla2[[#This Row],[Vendedor tapabocas bien puesto ]]+Tabla2[[#This Row],[Vendedor tapabocas mal puesto ]]+Tabla2[[#This Row],[Vendedor sin tapabocas ]]</f>
        <v>60</v>
      </c>
      <c r="O660" s="15">
        <f>IFERROR(Tabla2[[#This Row],[Tapabocas bien puesto ]]/Tabla2[[#This Row],[Total]],0)</f>
        <v>0.88122605363984674</v>
      </c>
      <c r="P660" s="15">
        <f>IFERROR(Tabla2[[#This Row],[Sin tapabocas]]/Tabla2[[#This Row],[Total]],0)</f>
        <v>3.8314176245210726E-3</v>
      </c>
      <c r="Q660" s="15">
        <f>IFERROR(Tabla2[[#This Row],[Vendedor tapabocas bien puesto ]]/Tabla2[[#This Row],[Total vendedor]],0)</f>
        <v>0.43333333333333335</v>
      </c>
      <c r="R660" s="15">
        <f>IFERROR(Tabla2[[#This Row],[Vendedor sin tapabocas ]]/Tabla2[[#This Row],[Total vendedor]],0)</f>
        <v>1.6666666666666666E-2</v>
      </c>
      <c r="S660" s="31">
        <f>WEEKNUM(Tabla2[[#This Row],[Fecha de recolección2]])</f>
        <v>37</v>
      </c>
    </row>
    <row r="661" spans="1:19" x14ac:dyDescent="0.25">
      <c r="A661" s="11">
        <f t="shared" si="24"/>
        <v>44449</v>
      </c>
      <c r="B661" s="6" t="s">
        <v>377</v>
      </c>
      <c r="C661" s="1" t="s">
        <v>32</v>
      </c>
      <c r="D661" s="44" t="s">
        <v>32</v>
      </c>
      <c r="E661" s="1"/>
      <c r="F661" s="1" t="s">
        <v>10</v>
      </c>
      <c r="G661" s="1">
        <v>301</v>
      </c>
      <c r="H661" s="2">
        <v>52</v>
      </c>
      <c r="I661" s="2">
        <v>7</v>
      </c>
      <c r="J661" s="2">
        <v>15</v>
      </c>
      <c r="K661" s="2">
        <v>21</v>
      </c>
      <c r="L661" s="2">
        <v>3</v>
      </c>
      <c r="M661" s="23">
        <f t="shared" si="25"/>
        <v>360</v>
      </c>
      <c r="N661" s="24">
        <f>Tabla2[[#This Row],[Vendedor tapabocas bien puesto ]]+Tabla2[[#This Row],[Vendedor tapabocas mal puesto ]]+Tabla2[[#This Row],[Vendedor sin tapabocas ]]</f>
        <v>39</v>
      </c>
      <c r="O661" s="15">
        <f>IFERROR(Tabla2[[#This Row],[Tapabocas bien puesto ]]/Tabla2[[#This Row],[Total]],0)</f>
        <v>0.83611111111111114</v>
      </c>
      <c r="P661" s="15">
        <f>IFERROR(Tabla2[[#This Row],[Sin tapabocas]]/Tabla2[[#This Row],[Total]],0)</f>
        <v>1.9444444444444445E-2</v>
      </c>
      <c r="Q661" s="15">
        <f>IFERROR(Tabla2[[#This Row],[Vendedor tapabocas bien puesto ]]/Tabla2[[#This Row],[Total vendedor]],0)</f>
        <v>0.38461538461538464</v>
      </c>
      <c r="R661" s="15">
        <f>IFERROR(Tabla2[[#This Row],[Vendedor sin tapabocas ]]/Tabla2[[#This Row],[Total vendedor]],0)</f>
        <v>7.6923076923076927E-2</v>
      </c>
      <c r="S661" s="31">
        <f>WEEKNUM(Tabla2[[#This Row],[Fecha de recolección2]])</f>
        <v>37</v>
      </c>
    </row>
    <row r="662" spans="1:19" x14ac:dyDescent="0.25">
      <c r="A662" s="11">
        <f t="shared" si="24"/>
        <v>44449</v>
      </c>
      <c r="B662" s="6" t="s">
        <v>377</v>
      </c>
      <c r="C662" s="1" t="s">
        <v>32</v>
      </c>
      <c r="D662" s="44" t="s">
        <v>32</v>
      </c>
      <c r="E662" s="1"/>
      <c r="F662" s="1" t="s">
        <v>25</v>
      </c>
      <c r="G662" s="1">
        <v>347</v>
      </c>
      <c r="H662" s="2">
        <v>38</v>
      </c>
      <c r="I662" s="2">
        <v>6</v>
      </c>
      <c r="J662" s="2">
        <v>8</v>
      </c>
      <c r="K662" s="2">
        <v>8</v>
      </c>
      <c r="L662" s="2">
        <v>0</v>
      </c>
      <c r="M662" s="23">
        <f t="shared" si="25"/>
        <v>391</v>
      </c>
      <c r="N662" s="24">
        <f>Tabla2[[#This Row],[Vendedor tapabocas bien puesto ]]+Tabla2[[#This Row],[Vendedor tapabocas mal puesto ]]+Tabla2[[#This Row],[Vendedor sin tapabocas ]]</f>
        <v>16</v>
      </c>
      <c r="O662" s="15">
        <f>IFERROR(Tabla2[[#This Row],[Tapabocas bien puesto ]]/Tabla2[[#This Row],[Total]],0)</f>
        <v>0.88746803069053704</v>
      </c>
      <c r="P662" s="15">
        <f>IFERROR(Tabla2[[#This Row],[Sin tapabocas]]/Tabla2[[#This Row],[Total]],0)</f>
        <v>1.5345268542199489E-2</v>
      </c>
      <c r="Q662" s="15">
        <f>IFERROR(Tabla2[[#This Row],[Vendedor tapabocas bien puesto ]]/Tabla2[[#This Row],[Total vendedor]],0)</f>
        <v>0.5</v>
      </c>
      <c r="R662" s="15">
        <f>IFERROR(Tabla2[[#This Row],[Vendedor sin tapabocas ]]/Tabla2[[#This Row],[Total vendedor]],0)</f>
        <v>0</v>
      </c>
      <c r="S662" s="31">
        <f>WEEKNUM(Tabla2[[#This Row],[Fecha de recolección2]])</f>
        <v>37</v>
      </c>
    </row>
    <row r="663" spans="1:19" x14ac:dyDescent="0.25">
      <c r="A663" s="11">
        <f t="shared" si="24"/>
        <v>44449</v>
      </c>
      <c r="B663" s="6" t="s">
        <v>377</v>
      </c>
      <c r="C663" s="1" t="s">
        <v>57</v>
      </c>
      <c r="D663" s="44" t="s">
        <v>57</v>
      </c>
      <c r="E663" s="1"/>
      <c r="F663" s="1" t="s">
        <v>10</v>
      </c>
      <c r="G663" s="1">
        <v>288</v>
      </c>
      <c r="H663" s="2">
        <v>82</v>
      </c>
      <c r="I663" s="2">
        <v>18</v>
      </c>
      <c r="J663" s="2">
        <v>26</v>
      </c>
      <c r="K663" s="2">
        <v>31</v>
      </c>
      <c r="L663" s="2">
        <v>1</v>
      </c>
      <c r="M663" s="23">
        <f t="shared" si="25"/>
        <v>388</v>
      </c>
      <c r="N663" s="24">
        <f>Tabla2[[#This Row],[Vendedor tapabocas bien puesto ]]+Tabla2[[#This Row],[Vendedor tapabocas mal puesto ]]+Tabla2[[#This Row],[Vendedor sin tapabocas ]]</f>
        <v>58</v>
      </c>
      <c r="O663" s="15">
        <f>IFERROR(Tabla2[[#This Row],[Tapabocas bien puesto ]]/Tabla2[[#This Row],[Total]],0)</f>
        <v>0.74226804123711343</v>
      </c>
      <c r="P663" s="15">
        <f>IFERROR(Tabla2[[#This Row],[Sin tapabocas]]/Tabla2[[#This Row],[Total]],0)</f>
        <v>4.6391752577319589E-2</v>
      </c>
      <c r="Q663" s="15">
        <f>IFERROR(Tabla2[[#This Row],[Vendedor tapabocas bien puesto ]]/Tabla2[[#This Row],[Total vendedor]],0)</f>
        <v>0.44827586206896552</v>
      </c>
      <c r="R663" s="15">
        <f>IFERROR(Tabla2[[#This Row],[Vendedor sin tapabocas ]]/Tabla2[[#This Row],[Total vendedor]],0)</f>
        <v>1.7241379310344827E-2</v>
      </c>
      <c r="S663" s="31">
        <f>WEEKNUM(Tabla2[[#This Row],[Fecha de recolección2]])</f>
        <v>37</v>
      </c>
    </row>
    <row r="664" spans="1:19" x14ac:dyDescent="0.25">
      <c r="A664" s="11">
        <f t="shared" si="24"/>
        <v>44449</v>
      </c>
      <c r="B664" s="6" t="s">
        <v>377</v>
      </c>
      <c r="C664" s="1" t="s">
        <v>57</v>
      </c>
      <c r="D664" s="44" t="s">
        <v>57</v>
      </c>
      <c r="E664" s="1"/>
      <c r="F664" s="1" t="s">
        <v>10</v>
      </c>
      <c r="G664" s="1">
        <v>122</v>
      </c>
      <c r="H664" s="2">
        <v>21</v>
      </c>
      <c r="I664" s="2">
        <v>7</v>
      </c>
      <c r="J664" s="2">
        <v>3</v>
      </c>
      <c r="K664" s="2">
        <v>3</v>
      </c>
      <c r="L664" s="2">
        <v>0</v>
      </c>
      <c r="M664" s="23">
        <f t="shared" si="25"/>
        <v>150</v>
      </c>
      <c r="N664" s="24">
        <f>Tabla2[[#This Row],[Vendedor tapabocas bien puesto ]]+Tabla2[[#This Row],[Vendedor tapabocas mal puesto ]]+Tabla2[[#This Row],[Vendedor sin tapabocas ]]</f>
        <v>6</v>
      </c>
      <c r="O664" s="15">
        <f>IFERROR(Tabla2[[#This Row],[Tapabocas bien puesto ]]/Tabla2[[#This Row],[Total]],0)</f>
        <v>0.81333333333333335</v>
      </c>
      <c r="P664" s="15">
        <f>IFERROR(Tabla2[[#This Row],[Sin tapabocas]]/Tabla2[[#This Row],[Total]],0)</f>
        <v>4.6666666666666669E-2</v>
      </c>
      <c r="Q664" s="15">
        <f>IFERROR(Tabla2[[#This Row],[Vendedor tapabocas bien puesto ]]/Tabla2[[#This Row],[Total vendedor]],0)</f>
        <v>0.5</v>
      </c>
      <c r="R664" s="15">
        <f>IFERROR(Tabla2[[#This Row],[Vendedor sin tapabocas ]]/Tabla2[[#This Row],[Total vendedor]],0)</f>
        <v>0</v>
      </c>
      <c r="S664" s="31">
        <f>WEEKNUM(Tabla2[[#This Row],[Fecha de recolección2]])</f>
        <v>37</v>
      </c>
    </row>
    <row r="665" spans="1:19" x14ac:dyDescent="0.25">
      <c r="A665" s="11">
        <f t="shared" si="24"/>
        <v>44452</v>
      </c>
      <c r="B665" s="6" t="s">
        <v>378</v>
      </c>
      <c r="C665" s="1" t="s">
        <v>12</v>
      </c>
      <c r="D665" s="44" t="s">
        <v>12</v>
      </c>
      <c r="E665" s="1"/>
      <c r="F665" s="1" t="s">
        <v>10</v>
      </c>
      <c r="G665" s="1">
        <v>98</v>
      </c>
      <c r="H665" s="2">
        <v>42</v>
      </c>
      <c r="I665" s="2">
        <v>7</v>
      </c>
      <c r="J665" s="2">
        <v>22</v>
      </c>
      <c r="K665" s="2">
        <v>35</v>
      </c>
      <c r="L665" s="2">
        <v>5</v>
      </c>
      <c r="M665" s="23">
        <f t="shared" si="25"/>
        <v>147</v>
      </c>
      <c r="N665" s="24">
        <f>Tabla2[[#This Row],[Vendedor tapabocas bien puesto ]]+Tabla2[[#This Row],[Vendedor tapabocas mal puesto ]]+Tabla2[[#This Row],[Vendedor sin tapabocas ]]</f>
        <v>62</v>
      </c>
      <c r="O665" s="15">
        <f>IFERROR(Tabla2[[#This Row],[Tapabocas bien puesto ]]/Tabla2[[#This Row],[Total]],0)</f>
        <v>0.66666666666666663</v>
      </c>
      <c r="P665" s="15">
        <f>IFERROR(Tabla2[[#This Row],[Sin tapabocas]]/Tabla2[[#This Row],[Total]],0)</f>
        <v>4.7619047619047616E-2</v>
      </c>
      <c r="Q665" s="15">
        <f>IFERROR(Tabla2[[#This Row],[Vendedor tapabocas bien puesto ]]/Tabla2[[#This Row],[Total vendedor]],0)</f>
        <v>0.35483870967741937</v>
      </c>
      <c r="R665" s="15">
        <f>IFERROR(Tabla2[[#This Row],[Vendedor sin tapabocas ]]/Tabla2[[#This Row],[Total vendedor]],0)</f>
        <v>8.0645161290322578E-2</v>
      </c>
      <c r="S665" s="31">
        <f>WEEKNUM(Tabla2[[#This Row],[Fecha de recolección2]])</f>
        <v>38</v>
      </c>
    </row>
    <row r="666" spans="1:19" x14ac:dyDescent="0.25">
      <c r="A666" s="11">
        <f t="shared" si="24"/>
        <v>44452</v>
      </c>
      <c r="B666" s="6" t="s">
        <v>378</v>
      </c>
      <c r="C666" s="1" t="s">
        <v>12</v>
      </c>
      <c r="D666" s="44" t="s">
        <v>12</v>
      </c>
      <c r="E666" s="1"/>
      <c r="F666" s="1" t="s">
        <v>9</v>
      </c>
      <c r="G666" s="1">
        <v>110</v>
      </c>
      <c r="H666" s="2">
        <v>26</v>
      </c>
      <c r="I666" s="2">
        <v>7</v>
      </c>
      <c r="J666" s="2">
        <v>25</v>
      </c>
      <c r="K666" s="2">
        <v>42</v>
      </c>
      <c r="L666" s="2">
        <v>7</v>
      </c>
      <c r="M666" s="23">
        <f t="shared" si="25"/>
        <v>143</v>
      </c>
      <c r="N666" s="24">
        <f>Tabla2[[#This Row],[Vendedor tapabocas bien puesto ]]+Tabla2[[#This Row],[Vendedor tapabocas mal puesto ]]+Tabla2[[#This Row],[Vendedor sin tapabocas ]]</f>
        <v>74</v>
      </c>
      <c r="O666" s="15">
        <f>IFERROR(Tabla2[[#This Row],[Tapabocas bien puesto ]]/Tabla2[[#This Row],[Total]],0)</f>
        <v>0.76923076923076927</v>
      </c>
      <c r="P666" s="15">
        <f>IFERROR(Tabla2[[#This Row],[Sin tapabocas]]/Tabla2[[#This Row],[Total]],0)</f>
        <v>4.8951048951048952E-2</v>
      </c>
      <c r="Q666" s="15">
        <f>IFERROR(Tabla2[[#This Row],[Vendedor tapabocas bien puesto ]]/Tabla2[[#This Row],[Total vendedor]],0)</f>
        <v>0.33783783783783783</v>
      </c>
      <c r="R666" s="15">
        <f>IFERROR(Tabla2[[#This Row],[Vendedor sin tapabocas ]]/Tabla2[[#This Row],[Total vendedor]],0)</f>
        <v>9.45945945945946E-2</v>
      </c>
      <c r="S666" s="31">
        <f>WEEKNUM(Tabla2[[#This Row],[Fecha de recolección2]])</f>
        <v>38</v>
      </c>
    </row>
    <row r="667" spans="1:19" x14ac:dyDescent="0.25">
      <c r="A667" s="11">
        <f t="shared" si="24"/>
        <v>44452</v>
      </c>
      <c r="B667" s="6" t="s">
        <v>378</v>
      </c>
      <c r="C667" s="1" t="s">
        <v>12</v>
      </c>
      <c r="D667" s="44" t="s">
        <v>12</v>
      </c>
      <c r="E667" s="1"/>
      <c r="F667" s="1" t="s">
        <v>11</v>
      </c>
      <c r="G667" s="1">
        <v>123</v>
      </c>
      <c r="H667" s="2">
        <v>39</v>
      </c>
      <c r="I667" s="2">
        <v>9</v>
      </c>
      <c r="J667" s="2">
        <v>3</v>
      </c>
      <c r="K667" s="2">
        <v>15</v>
      </c>
      <c r="L667" s="2">
        <v>1</v>
      </c>
      <c r="M667" s="23">
        <f t="shared" si="25"/>
        <v>171</v>
      </c>
      <c r="N667" s="24">
        <f>Tabla2[[#This Row],[Vendedor tapabocas bien puesto ]]+Tabla2[[#This Row],[Vendedor tapabocas mal puesto ]]+Tabla2[[#This Row],[Vendedor sin tapabocas ]]</f>
        <v>19</v>
      </c>
      <c r="O667" s="15">
        <f>IFERROR(Tabla2[[#This Row],[Tapabocas bien puesto ]]/Tabla2[[#This Row],[Total]],0)</f>
        <v>0.7192982456140351</v>
      </c>
      <c r="P667" s="15">
        <f>IFERROR(Tabla2[[#This Row],[Sin tapabocas]]/Tabla2[[#This Row],[Total]],0)</f>
        <v>5.2631578947368418E-2</v>
      </c>
      <c r="Q667" s="15">
        <f>IFERROR(Tabla2[[#This Row],[Vendedor tapabocas bien puesto ]]/Tabla2[[#This Row],[Total vendedor]],0)</f>
        <v>0.15789473684210525</v>
      </c>
      <c r="R667" s="15">
        <f>IFERROR(Tabla2[[#This Row],[Vendedor sin tapabocas ]]/Tabla2[[#This Row],[Total vendedor]],0)</f>
        <v>5.2631578947368418E-2</v>
      </c>
      <c r="S667" s="31">
        <f>WEEKNUM(Tabla2[[#This Row],[Fecha de recolección2]])</f>
        <v>38</v>
      </c>
    </row>
    <row r="668" spans="1:19" x14ac:dyDescent="0.25">
      <c r="A668" s="11">
        <f t="shared" si="24"/>
        <v>44452</v>
      </c>
      <c r="B668" s="6" t="s">
        <v>378</v>
      </c>
      <c r="C668" s="1" t="s">
        <v>36</v>
      </c>
      <c r="D668" s="44" t="s">
        <v>36</v>
      </c>
      <c r="E668" s="1"/>
      <c r="F668" s="1" t="s">
        <v>10</v>
      </c>
      <c r="G668" s="1">
        <v>256</v>
      </c>
      <c r="H668" s="2">
        <v>42</v>
      </c>
      <c r="I668" s="2">
        <v>18</v>
      </c>
      <c r="J668" s="2">
        <v>34</v>
      </c>
      <c r="K668" s="2">
        <v>14</v>
      </c>
      <c r="L668" s="2">
        <v>5</v>
      </c>
      <c r="M668" s="23">
        <f t="shared" si="25"/>
        <v>316</v>
      </c>
      <c r="N668" s="24">
        <f>Tabla2[[#This Row],[Vendedor tapabocas bien puesto ]]+Tabla2[[#This Row],[Vendedor tapabocas mal puesto ]]+Tabla2[[#This Row],[Vendedor sin tapabocas ]]</f>
        <v>53</v>
      </c>
      <c r="O668" s="15">
        <f>IFERROR(Tabla2[[#This Row],[Tapabocas bien puesto ]]/Tabla2[[#This Row],[Total]],0)</f>
        <v>0.810126582278481</v>
      </c>
      <c r="P668" s="15">
        <f>IFERROR(Tabla2[[#This Row],[Sin tapabocas]]/Tabla2[[#This Row],[Total]],0)</f>
        <v>5.6962025316455694E-2</v>
      </c>
      <c r="Q668" s="15">
        <f>IFERROR(Tabla2[[#This Row],[Vendedor tapabocas bien puesto ]]/Tabla2[[#This Row],[Total vendedor]],0)</f>
        <v>0.64150943396226412</v>
      </c>
      <c r="R668" s="15">
        <f>IFERROR(Tabla2[[#This Row],[Vendedor sin tapabocas ]]/Tabla2[[#This Row],[Total vendedor]],0)</f>
        <v>9.4339622641509441E-2</v>
      </c>
      <c r="S668" s="31">
        <f>WEEKNUM(Tabla2[[#This Row],[Fecha de recolección2]])</f>
        <v>38</v>
      </c>
    </row>
    <row r="669" spans="1:19" x14ac:dyDescent="0.25">
      <c r="A669" s="11">
        <f t="shared" si="24"/>
        <v>44452</v>
      </c>
      <c r="B669" s="6" t="s">
        <v>378</v>
      </c>
      <c r="C669" s="1" t="s">
        <v>36</v>
      </c>
      <c r="D669" s="44" t="s">
        <v>36</v>
      </c>
      <c r="E669" s="1"/>
      <c r="F669" s="1" t="s">
        <v>10</v>
      </c>
      <c r="G669" s="1">
        <v>128</v>
      </c>
      <c r="H669" s="2">
        <v>36</v>
      </c>
      <c r="I669" s="2">
        <v>11</v>
      </c>
      <c r="J669" s="2">
        <v>7</v>
      </c>
      <c r="K669" s="2">
        <v>8</v>
      </c>
      <c r="L669" s="2">
        <v>1</v>
      </c>
      <c r="M669" s="23">
        <f t="shared" si="25"/>
        <v>175</v>
      </c>
      <c r="N669" s="24">
        <f>Tabla2[[#This Row],[Vendedor tapabocas bien puesto ]]+Tabla2[[#This Row],[Vendedor tapabocas mal puesto ]]+Tabla2[[#This Row],[Vendedor sin tapabocas ]]</f>
        <v>16</v>
      </c>
      <c r="O669" s="15">
        <f>IFERROR(Tabla2[[#This Row],[Tapabocas bien puesto ]]/Tabla2[[#This Row],[Total]],0)</f>
        <v>0.73142857142857143</v>
      </c>
      <c r="P669" s="15">
        <f>IFERROR(Tabla2[[#This Row],[Sin tapabocas]]/Tabla2[[#This Row],[Total]],0)</f>
        <v>6.2857142857142861E-2</v>
      </c>
      <c r="Q669" s="15">
        <f>IFERROR(Tabla2[[#This Row],[Vendedor tapabocas bien puesto ]]/Tabla2[[#This Row],[Total vendedor]],0)</f>
        <v>0.4375</v>
      </c>
      <c r="R669" s="15">
        <f>IFERROR(Tabla2[[#This Row],[Vendedor sin tapabocas ]]/Tabla2[[#This Row],[Total vendedor]],0)</f>
        <v>6.25E-2</v>
      </c>
      <c r="S669" s="31">
        <f>WEEKNUM(Tabla2[[#This Row],[Fecha de recolección2]])</f>
        <v>38</v>
      </c>
    </row>
    <row r="670" spans="1:19" x14ac:dyDescent="0.25">
      <c r="A670" s="11">
        <f t="shared" si="24"/>
        <v>44452</v>
      </c>
      <c r="B670" s="6" t="s">
        <v>378</v>
      </c>
      <c r="C670" s="1" t="s">
        <v>36</v>
      </c>
      <c r="D670" s="44" t="s">
        <v>36</v>
      </c>
      <c r="E670" s="1"/>
      <c r="F670" s="1" t="s">
        <v>9</v>
      </c>
      <c r="G670" s="1">
        <v>66</v>
      </c>
      <c r="H670" s="2">
        <v>20</v>
      </c>
      <c r="I670" s="2">
        <v>16</v>
      </c>
      <c r="J670" s="2">
        <v>14</v>
      </c>
      <c r="K670" s="2">
        <v>46</v>
      </c>
      <c r="L670" s="2">
        <v>6</v>
      </c>
      <c r="M670" s="23">
        <f t="shared" si="25"/>
        <v>102</v>
      </c>
      <c r="N670" s="24">
        <f>Tabla2[[#This Row],[Vendedor tapabocas bien puesto ]]+Tabla2[[#This Row],[Vendedor tapabocas mal puesto ]]+Tabla2[[#This Row],[Vendedor sin tapabocas ]]</f>
        <v>66</v>
      </c>
      <c r="O670" s="15">
        <f>IFERROR(Tabla2[[#This Row],[Tapabocas bien puesto ]]/Tabla2[[#This Row],[Total]],0)</f>
        <v>0.6470588235294118</v>
      </c>
      <c r="P670" s="15">
        <f>IFERROR(Tabla2[[#This Row],[Sin tapabocas]]/Tabla2[[#This Row],[Total]],0)</f>
        <v>0.15686274509803921</v>
      </c>
      <c r="Q670" s="15">
        <f>IFERROR(Tabla2[[#This Row],[Vendedor tapabocas bien puesto ]]/Tabla2[[#This Row],[Total vendedor]],0)</f>
        <v>0.21212121212121213</v>
      </c>
      <c r="R670" s="15">
        <f>IFERROR(Tabla2[[#This Row],[Vendedor sin tapabocas ]]/Tabla2[[#This Row],[Total vendedor]],0)</f>
        <v>9.0909090909090912E-2</v>
      </c>
      <c r="S670" s="31">
        <f>WEEKNUM(Tabla2[[#This Row],[Fecha de recolección2]])</f>
        <v>38</v>
      </c>
    </row>
    <row r="671" spans="1:19" x14ac:dyDescent="0.25">
      <c r="A671" s="11">
        <f t="shared" si="24"/>
        <v>44452</v>
      </c>
      <c r="B671" s="6" t="s">
        <v>378</v>
      </c>
      <c r="C671" s="1" t="s">
        <v>40</v>
      </c>
      <c r="D671" s="44" t="s">
        <v>40</v>
      </c>
      <c r="E671" s="1"/>
      <c r="F671" s="1" t="s">
        <v>9</v>
      </c>
      <c r="G671" s="1">
        <v>61</v>
      </c>
      <c r="H671" s="2">
        <v>36</v>
      </c>
      <c r="I671" s="2">
        <v>3</v>
      </c>
      <c r="J671" s="2">
        <v>20</v>
      </c>
      <c r="K671" s="2">
        <v>29</v>
      </c>
      <c r="L671" s="2">
        <v>6</v>
      </c>
      <c r="M671" s="23">
        <f t="shared" si="25"/>
        <v>100</v>
      </c>
      <c r="N671" s="24">
        <f>Tabla2[[#This Row],[Vendedor tapabocas bien puesto ]]+Tabla2[[#This Row],[Vendedor tapabocas mal puesto ]]+Tabla2[[#This Row],[Vendedor sin tapabocas ]]</f>
        <v>55</v>
      </c>
      <c r="O671" s="15">
        <f>IFERROR(Tabla2[[#This Row],[Tapabocas bien puesto ]]/Tabla2[[#This Row],[Total]],0)</f>
        <v>0.61</v>
      </c>
      <c r="P671" s="15">
        <f>IFERROR(Tabla2[[#This Row],[Sin tapabocas]]/Tabla2[[#This Row],[Total]],0)</f>
        <v>0.03</v>
      </c>
      <c r="Q671" s="15">
        <f>IFERROR(Tabla2[[#This Row],[Vendedor tapabocas bien puesto ]]/Tabla2[[#This Row],[Total vendedor]],0)</f>
        <v>0.36363636363636365</v>
      </c>
      <c r="R671" s="15">
        <f>IFERROR(Tabla2[[#This Row],[Vendedor sin tapabocas ]]/Tabla2[[#This Row],[Total vendedor]],0)</f>
        <v>0.10909090909090909</v>
      </c>
      <c r="S671" s="31">
        <f>WEEKNUM(Tabla2[[#This Row],[Fecha de recolección2]])</f>
        <v>38</v>
      </c>
    </row>
    <row r="672" spans="1:19" x14ac:dyDescent="0.25">
      <c r="A672" s="11">
        <f t="shared" si="24"/>
        <v>44452</v>
      </c>
      <c r="B672" s="6" t="s">
        <v>378</v>
      </c>
      <c r="C672" s="1" t="s">
        <v>40</v>
      </c>
      <c r="D672" s="44" t="s">
        <v>40</v>
      </c>
      <c r="E672" s="1"/>
      <c r="F672" s="1" t="s">
        <v>10</v>
      </c>
      <c r="G672" s="1">
        <v>92</v>
      </c>
      <c r="H672" s="2">
        <v>57</v>
      </c>
      <c r="I672" s="2">
        <v>4</v>
      </c>
      <c r="J672" s="2">
        <v>8</v>
      </c>
      <c r="K672" s="2">
        <v>16</v>
      </c>
      <c r="L672" s="2">
        <v>3</v>
      </c>
      <c r="M672" s="23">
        <f t="shared" si="25"/>
        <v>153</v>
      </c>
      <c r="N672" s="24">
        <f>Tabla2[[#This Row],[Vendedor tapabocas bien puesto ]]+Tabla2[[#This Row],[Vendedor tapabocas mal puesto ]]+Tabla2[[#This Row],[Vendedor sin tapabocas ]]</f>
        <v>27</v>
      </c>
      <c r="O672" s="15">
        <f>IFERROR(Tabla2[[#This Row],[Tapabocas bien puesto ]]/Tabla2[[#This Row],[Total]],0)</f>
        <v>0.60130718954248363</v>
      </c>
      <c r="P672" s="15">
        <f>IFERROR(Tabla2[[#This Row],[Sin tapabocas]]/Tabla2[[#This Row],[Total]],0)</f>
        <v>2.6143790849673203E-2</v>
      </c>
      <c r="Q672" s="15">
        <f>IFERROR(Tabla2[[#This Row],[Vendedor tapabocas bien puesto ]]/Tabla2[[#This Row],[Total vendedor]],0)</f>
        <v>0.29629629629629628</v>
      </c>
      <c r="R672" s="15">
        <f>IFERROR(Tabla2[[#This Row],[Vendedor sin tapabocas ]]/Tabla2[[#This Row],[Total vendedor]],0)</f>
        <v>0.1111111111111111</v>
      </c>
      <c r="S672" s="31">
        <f>WEEKNUM(Tabla2[[#This Row],[Fecha de recolección2]])</f>
        <v>38</v>
      </c>
    </row>
    <row r="673" spans="1:19" x14ac:dyDescent="0.25">
      <c r="A673" s="11">
        <f t="shared" si="24"/>
        <v>44452</v>
      </c>
      <c r="B673" s="6" t="s">
        <v>378</v>
      </c>
      <c r="C673" s="1" t="s">
        <v>40</v>
      </c>
      <c r="D673" s="44" t="s">
        <v>40</v>
      </c>
      <c r="E673" s="1"/>
      <c r="F673" s="1" t="s">
        <v>11</v>
      </c>
      <c r="G673" s="1">
        <v>49</v>
      </c>
      <c r="H673" s="2">
        <v>57</v>
      </c>
      <c r="I673" s="2">
        <v>3</v>
      </c>
      <c r="J673" s="2">
        <v>1</v>
      </c>
      <c r="K673" s="2">
        <v>0</v>
      </c>
      <c r="L673" s="2">
        <v>0</v>
      </c>
      <c r="M673" s="23">
        <f t="shared" si="25"/>
        <v>109</v>
      </c>
      <c r="N673" s="24">
        <f>Tabla2[[#This Row],[Vendedor tapabocas bien puesto ]]+Tabla2[[#This Row],[Vendedor tapabocas mal puesto ]]+Tabla2[[#This Row],[Vendedor sin tapabocas ]]</f>
        <v>1</v>
      </c>
      <c r="O673" s="15">
        <f>IFERROR(Tabla2[[#This Row],[Tapabocas bien puesto ]]/Tabla2[[#This Row],[Total]],0)</f>
        <v>0.44954128440366975</v>
      </c>
      <c r="P673" s="15">
        <f>IFERROR(Tabla2[[#This Row],[Sin tapabocas]]/Tabla2[[#This Row],[Total]],0)</f>
        <v>2.7522935779816515E-2</v>
      </c>
      <c r="Q673" s="15">
        <f>IFERROR(Tabla2[[#This Row],[Vendedor tapabocas bien puesto ]]/Tabla2[[#This Row],[Total vendedor]],0)</f>
        <v>1</v>
      </c>
      <c r="R673" s="15">
        <f>IFERROR(Tabla2[[#This Row],[Vendedor sin tapabocas ]]/Tabla2[[#This Row],[Total vendedor]],0)</f>
        <v>0</v>
      </c>
      <c r="S673" s="31">
        <f>WEEKNUM(Tabla2[[#This Row],[Fecha de recolección2]])</f>
        <v>38</v>
      </c>
    </row>
    <row r="674" spans="1:19" x14ac:dyDescent="0.25">
      <c r="A674" s="11">
        <f t="shared" si="24"/>
        <v>44453</v>
      </c>
      <c r="B674" s="6" t="s">
        <v>379</v>
      </c>
      <c r="C674" s="1" t="s">
        <v>63</v>
      </c>
      <c r="D674" s="44" t="s">
        <v>63</v>
      </c>
      <c r="E674" s="1"/>
      <c r="F674" s="1" t="s">
        <v>9</v>
      </c>
      <c r="G674" s="1">
        <v>49</v>
      </c>
      <c r="H674" s="2">
        <v>24</v>
      </c>
      <c r="I674" s="2">
        <v>9</v>
      </c>
      <c r="J674" s="2">
        <v>1</v>
      </c>
      <c r="K674" s="2">
        <v>2</v>
      </c>
      <c r="L674" s="2">
        <v>0</v>
      </c>
      <c r="M674" s="23">
        <f t="shared" si="25"/>
        <v>82</v>
      </c>
      <c r="N674" s="24">
        <f>Tabla2[[#This Row],[Vendedor tapabocas bien puesto ]]+Tabla2[[#This Row],[Vendedor tapabocas mal puesto ]]+Tabla2[[#This Row],[Vendedor sin tapabocas ]]</f>
        <v>3</v>
      </c>
      <c r="O674" s="15">
        <f>IFERROR(Tabla2[[#This Row],[Tapabocas bien puesto ]]/Tabla2[[#This Row],[Total]],0)</f>
        <v>0.59756097560975607</v>
      </c>
      <c r="P674" s="15">
        <f>IFERROR(Tabla2[[#This Row],[Sin tapabocas]]/Tabla2[[#This Row],[Total]],0)</f>
        <v>0.10975609756097561</v>
      </c>
      <c r="Q674" s="15">
        <f>IFERROR(Tabla2[[#This Row],[Vendedor tapabocas bien puesto ]]/Tabla2[[#This Row],[Total vendedor]],0)</f>
        <v>0.33333333333333331</v>
      </c>
      <c r="R674" s="15">
        <f>IFERROR(Tabla2[[#This Row],[Vendedor sin tapabocas ]]/Tabla2[[#This Row],[Total vendedor]],0)</f>
        <v>0</v>
      </c>
      <c r="S674" s="31">
        <f>WEEKNUM(Tabla2[[#This Row],[Fecha de recolección2]])</f>
        <v>38</v>
      </c>
    </row>
    <row r="675" spans="1:19" x14ac:dyDescent="0.25">
      <c r="A675" s="11">
        <f t="shared" si="24"/>
        <v>44453</v>
      </c>
      <c r="B675" s="6" t="s">
        <v>379</v>
      </c>
      <c r="C675" s="1" t="s">
        <v>63</v>
      </c>
      <c r="D675" s="44" t="s">
        <v>63</v>
      </c>
      <c r="E675" s="1"/>
      <c r="F675" s="1" t="s">
        <v>11</v>
      </c>
      <c r="G675" s="1">
        <v>43</v>
      </c>
      <c r="H675" s="2">
        <v>30</v>
      </c>
      <c r="I675" s="2">
        <v>16</v>
      </c>
      <c r="J675" s="2">
        <v>8</v>
      </c>
      <c r="K675" s="2">
        <v>6</v>
      </c>
      <c r="L675" s="2">
        <v>2</v>
      </c>
      <c r="M675" s="23">
        <f t="shared" si="25"/>
        <v>89</v>
      </c>
      <c r="N675" s="24">
        <f>Tabla2[[#This Row],[Vendedor tapabocas bien puesto ]]+Tabla2[[#This Row],[Vendedor tapabocas mal puesto ]]+Tabla2[[#This Row],[Vendedor sin tapabocas ]]</f>
        <v>16</v>
      </c>
      <c r="O675" s="15">
        <f>IFERROR(Tabla2[[#This Row],[Tapabocas bien puesto ]]/Tabla2[[#This Row],[Total]],0)</f>
        <v>0.48314606741573035</v>
      </c>
      <c r="P675" s="15">
        <f>IFERROR(Tabla2[[#This Row],[Sin tapabocas]]/Tabla2[[#This Row],[Total]],0)</f>
        <v>0.1797752808988764</v>
      </c>
      <c r="Q675" s="15">
        <f>IFERROR(Tabla2[[#This Row],[Vendedor tapabocas bien puesto ]]/Tabla2[[#This Row],[Total vendedor]],0)</f>
        <v>0.5</v>
      </c>
      <c r="R675" s="15">
        <f>IFERROR(Tabla2[[#This Row],[Vendedor sin tapabocas ]]/Tabla2[[#This Row],[Total vendedor]],0)</f>
        <v>0.125</v>
      </c>
      <c r="S675" s="31">
        <f>WEEKNUM(Tabla2[[#This Row],[Fecha de recolección2]])</f>
        <v>38</v>
      </c>
    </row>
    <row r="676" spans="1:19" x14ac:dyDescent="0.25">
      <c r="A676" s="11">
        <f t="shared" si="24"/>
        <v>44453</v>
      </c>
      <c r="B676" s="6" t="s">
        <v>379</v>
      </c>
      <c r="C676" s="1" t="s">
        <v>63</v>
      </c>
      <c r="D676" s="44" t="s">
        <v>63</v>
      </c>
      <c r="E676" s="1"/>
      <c r="F676" s="1" t="s">
        <v>10</v>
      </c>
      <c r="G676" s="1">
        <v>262</v>
      </c>
      <c r="H676" s="2">
        <v>130</v>
      </c>
      <c r="I676" s="2">
        <v>29</v>
      </c>
      <c r="J676" s="2">
        <v>43</v>
      </c>
      <c r="K676" s="2">
        <v>73</v>
      </c>
      <c r="L676" s="2">
        <v>15</v>
      </c>
      <c r="M676" s="23">
        <f t="shared" si="25"/>
        <v>421</v>
      </c>
      <c r="N676" s="24">
        <f>Tabla2[[#This Row],[Vendedor tapabocas bien puesto ]]+Tabla2[[#This Row],[Vendedor tapabocas mal puesto ]]+Tabla2[[#This Row],[Vendedor sin tapabocas ]]</f>
        <v>131</v>
      </c>
      <c r="O676" s="15">
        <f>IFERROR(Tabla2[[#This Row],[Tapabocas bien puesto ]]/Tabla2[[#This Row],[Total]],0)</f>
        <v>0.6223277909738717</v>
      </c>
      <c r="P676" s="15">
        <f>IFERROR(Tabla2[[#This Row],[Sin tapabocas]]/Tabla2[[#This Row],[Total]],0)</f>
        <v>6.8883610451306407E-2</v>
      </c>
      <c r="Q676" s="15">
        <f>IFERROR(Tabla2[[#This Row],[Vendedor tapabocas bien puesto ]]/Tabla2[[#This Row],[Total vendedor]],0)</f>
        <v>0.3282442748091603</v>
      </c>
      <c r="R676" s="15">
        <f>IFERROR(Tabla2[[#This Row],[Vendedor sin tapabocas ]]/Tabla2[[#This Row],[Total vendedor]],0)</f>
        <v>0.11450381679389313</v>
      </c>
      <c r="S676" s="31">
        <f>WEEKNUM(Tabla2[[#This Row],[Fecha de recolección2]])</f>
        <v>38</v>
      </c>
    </row>
    <row r="677" spans="1:19" x14ac:dyDescent="0.25">
      <c r="A677" s="11">
        <f t="shared" si="24"/>
        <v>44453</v>
      </c>
      <c r="B677" s="6" t="s">
        <v>379</v>
      </c>
      <c r="C677" s="1" t="s">
        <v>76</v>
      </c>
      <c r="D677" s="44" t="s">
        <v>76</v>
      </c>
      <c r="E677" s="1"/>
      <c r="F677" s="1" t="s">
        <v>10</v>
      </c>
      <c r="G677" s="1">
        <v>116</v>
      </c>
      <c r="H677" s="2">
        <v>131</v>
      </c>
      <c r="I677" s="2">
        <v>14</v>
      </c>
      <c r="J677" s="2">
        <v>11</v>
      </c>
      <c r="K677" s="2">
        <v>29</v>
      </c>
      <c r="L677" s="2">
        <v>10</v>
      </c>
      <c r="M677" s="23">
        <f t="shared" si="25"/>
        <v>261</v>
      </c>
      <c r="N677" s="24">
        <f>Tabla2[[#This Row],[Vendedor tapabocas bien puesto ]]+Tabla2[[#This Row],[Vendedor tapabocas mal puesto ]]+Tabla2[[#This Row],[Vendedor sin tapabocas ]]</f>
        <v>50</v>
      </c>
      <c r="O677" s="15">
        <f>IFERROR(Tabla2[[#This Row],[Tapabocas bien puesto ]]/Tabla2[[#This Row],[Total]],0)</f>
        <v>0.44444444444444442</v>
      </c>
      <c r="P677" s="15">
        <f>IFERROR(Tabla2[[#This Row],[Sin tapabocas]]/Tabla2[[#This Row],[Total]],0)</f>
        <v>5.3639846743295021E-2</v>
      </c>
      <c r="Q677" s="15">
        <f>IFERROR(Tabla2[[#This Row],[Vendedor tapabocas bien puesto ]]/Tabla2[[#This Row],[Total vendedor]],0)</f>
        <v>0.22</v>
      </c>
      <c r="R677" s="15">
        <f>IFERROR(Tabla2[[#This Row],[Vendedor sin tapabocas ]]/Tabla2[[#This Row],[Total vendedor]],0)</f>
        <v>0.2</v>
      </c>
      <c r="S677" s="31">
        <f>WEEKNUM(Tabla2[[#This Row],[Fecha de recolección2]])</f>
        <v>38</v>
      </c>
    </row>
    <row r="678" spans="1:19" x14ac:dyDescent="0.25">
      <c r="A678" s="11">
        <f t="shared" si="24"/>
        <v>44453</v>
      </c>
      <c r="B678" s="6" t="s">
        <v>379</v>
      </c>
      <c r="C678" s="1" t="s">
        <v>76</v>
      </c>
      <c r="D678" s="44" t="s">
        <v>76</v>
      </c>
      <c r="E678" s="1"/>
      <c r="F678" s="1" t="s">
        <v>10</v>
      </c>
      <c r="G678" s="1">
        <v>58</v>
      </c>
      <c r="H678" s="2">
        <v>81</v>
      </c>
      <c r="I678" s="2">
        <v>24</v>
      </c>
      <c r="J678" s="2">
        <v>4</v>
      </c>
      <c r="K678" s="2">
        <v>10</v>
      </c>
      <c r="L678" s="2">
        <v>1</v>
      </c>
      <c r="M678" s="23">
        <f t="shared" si="25"/>
        <v>163</v>
      </c>
      <c r="N678" s="24">
        <f>Tabla2[[#This Row],[Vendedor tapabocas bien puesto ]]+Tabla2[[#This Row],[Vendedor tapabocas mal puesto ]]+Tabla2[[#This Row],[Vendedor sin tapabocas ]]</f>
        <v>15</v>
      </c>
      <c r="O678" s="15">
        <f>IFERROR(Tabla2[[#This Row],[Tapabocas bien puesto ]]/Tabla2[[#This Row],[Total]],0)</f>
        <v>0.35582822085889571</v>
      </c>
      <c r="P678" s="15">
        <f>IFERROR(Tabla2[[#This Row],[Sin tapabocas]]/Tabla2[[#This Row],[Total]],0)</f>
        <v>0.14723926380368099</v>
      </c>
      <c r="Q678" s="15">
        <f>IFERROR(Tabla2[[#This Row],[Vendedor tapabocas bien puesto ]]/Tabla2[[#This Row],[Total vendedor]],0)</f>
        <v>0.26666666666666666</v>
      </c>
      <c r="R678" s="15">
        <f>IFERROR(Tabla2[[#This Row],[Vendedor sin tapabocas ]]/Tabla2[[#This Row],[Total vendedor]],0)</f>
        <v>6.6666666666666666E-2</v>
      </c>
      <c r="S678" s="31">
        <f>WEEKNUM(Tabla2[[#This Row],[Fecha de recolección2]])</f>
        <v>38</v>
      </c>
    </row>
    <row r="679" spans="1:19" x14ac:dyDescent="0.25">
      <c r="A679" s="11">
        <f t="shared" si="24"/>
        <v>44453</v>
      </c>
      <c r="B679" s="6" t="s">
        <v>379</v>
      </c>
      <c r="C679" s="1" t="s">
        <v>76</v>
      </c>
      <c r="D679" s="44" t="s">
        <v>76</v>
      </c>
      <c r="E679" s="1"/>
      <c r="F679" s="1" t="s">
        <v>11</v>
      </c>
      <c r="G679" s="1">
        <v>214</v>
      </c>
      <c r="H679" s="2">
        <v>66</v>
      </c>
      <c r="I679" s="2">
        <v>6</v>
      </c>
      <c r="J679" s="2">
        <v>14</v>
      </c>
      <c r="K679" s="2">
        <v>21</v>
      </c>
      <c r="L679" s="2">
        <v>2</v>
      </c>
      <c r="M679" s="23">
        <f t="shared" si="25"/>
        <v>286</v>
      </c>
      <c r="N679" s="24">
        <f>Tabla2[[#This Row],[Vendedor tapabocas bien puesto ]]+Tabla2[[#This Row],[Vendedor tapabocas mal puesto ]]+Tabla2[[#This Row],[Vendedor sin tapabocas ]]</f>
        <v>37</v>
      </c>
      <c r="O679" s="15">
        <f>IFERROR(Tabla2[[#This Row],[Tapabocas bien puesto ]]/Tabla2[[#This Row],[Total]],0)</f>
        <v>0.74825174825174823</v>
      </c>
      <c r="P679" s="15">
        <f>IFERROR(Tabla2[[#This Row],[Sin tapabocas]]/Tabla2[[#This Row],[Total]],0)</f>
        <v>2.097902097902098E-2</v>
      </c>
      <c r="Q679" s="15">
        <f>IFERROR(Tabla2[[#This Row],[Vendedor tapabocas bien puesto ]]/Tabla2[[#This Row],[Total vendedor]],0)</f>
        <v>0.3783783783783784</v>
      </c>
      <c r="R679" s="15">
        <f>IFERROR(Tabla2[[#This Row],[Vendedor sin tapabocas ]]/Tabla2[[#This Row],[Total vendedor]],0)</f>
        <v>5.4054054054054057E-2</v>
      </c>
      <c r="S679" s="31">
        <f>WEEKNUM(Tabla2[[#This Row],[Fecha de recolección2]])</f>
        <v>38</v>
      </c>
    </row>
    <row r="680" spans="1:19" x14ac:dyDescent="0.25">
      <c r="A680" s="11">
        <f t="shared" si="24"/>
        <v>44453</v>
      </c>
      <c r="B680" s="6" t="s">
        <v>379</v>
      </c>
      <c r="C680" s="1" t="s">
        <v>14</v>
      </c>
      <c r="D680" s="44" t="s">
        <v>14</v>
      </c>
      <c r="E680" s="1"/>
      <c r="F680" s="1" t="s">
        <v>10</v>
      </c>
      <c r="G680" s="1">
        <v>127</v>
      </c>
      <c r="H680" s="2">
        <v>43</v>
      </c>
      <c r="I680" s="2">
        <v>24</v>
      </c>
      <c r="J680" s="2">
        <v>8</v>
      </c>
      <c r="K680" s="2">
        <v>24</v>
      </c>
      <c r="L680" s="2">
        <v>4</v>
      </c>
      <c r="M680" s="23">
        <f t="shared" si="25"/>
        <v>194</v>
      </c>
      <c r="N680" s="24">
        <f>Tabla2[[#This Row],[Vendedor tapabocas bien puesto ]]+Tabla2[[#This Row],[Vendedor tapabocas mal puesto ]]+Tabla2[[#This Row],[Vendedor sin tapabocas ]]</f>
        <v>36</v>
      </c>
      <c r="O680" s="15">
        <f>IFERROR(Tabla2[[#This Row],[Tapabocas bien puesto ]]/Tabla2[[#This Row],[Total]],0)</f>
        <v>0.65463917525773196</v>
      </c>
      <c r="P680" s="15">
        <f>IFERROR(Tabla2[[#This Row],[Sin tapabocas]]/Tabla2[[#This Row],[Total]],0)</f>
        <v>0.12371134020618557</v>
      </c>
      <c r="Q680" s="15">
        <f>IFERROR(Tabla2[[#This Row],[Vendedor tapabocas bien puesto ]]/Tabla2[[#This Row],[Total vendedor]],0)</f>
        <v>0.22222222222222221</v>
      </c>
      <c r="R680" s="15">
        <f>IFERROR(Tabla2[[#This Row],[Vendedor sin tapabocas ]]/Tabla2[[#This Row],[Total vendedor]],0)</f>
        <v>0.1111111111111111</v>
      </c>
      <c r="S680" s="31">
        <f>WEEKNUM(Tabla2[[#This Row],[Fecha de recolección2]])</f>
        <v>38</v>
      </c>
    </row>
    <row r="681" spans="1:19" x14ac:dyDescent="0.25">
      <c r="A681" s="11">
        <f t="shared" si="24"/>
        <v>44453</v>
      </c>
      <c r="B681" s="6" t="s">
        <v>379</v>
      </c>
      <c r="C681" s="1" t="s">
        <v>14</v>
      </c>
      <c r="D681" s="44" t="s">
        <v>14</v>
      </c>
      <c r="E681" s="1"/>
      <c r="F681" s="1" t="s">
        <v>11</v>
      </c>
      <c r="G681" s="1">
        <v>267</v>
      </c>
      <c r="H681" s="2">
        <v>59</v>
      </c>
      <c r="I681" s="2">
        <v>7</v>
      </c>
      <c r="J681" s="2">
        <v>10</v>
      </c>
      <c r="K681" s="2">
        <v>21</v>
      </c>
      <c r="L681" s="2">
        <v>4</v>
      </c>
      <c r="M681" s="23">
        <f t="shared" si="25"/>
        <v>333</v>
      </c>
      <c r="N681" s="24">
        <f>Tabla2[[#This Row],[Vendedor tapabocas bien puesto ]]+Tabla2[[#This Row],[Vendedor tapabocas mal puesto ]]+Tabla2[[#This Row],[Vendedor sin tapabocas ]]</f>
        <v>35</v>
      </c>
      <c r="O681" s="15">
        <f>IFERROR(Tabla2[[#This Row],[Tapabocas bien puesto ]]/Tabla2[[#This Row],[Total]],0)</f>
        <v>0.80180180180180183</v>
      </c>
      <c r="P681" s="15">
        <f>IFERROR(Tabla2[[#This Row],[Sin tapabocas]]/Tabla2[[#This Row],[Total]],0)</f>
        <v>2.1021021021021023E-2</v>
      </c>
      <c r="Q681" s="15">
        <f>IFERROR(Tabla2[[#This Row],[Vendedor tapabocas bien puesto ]]/Tabla2[[#This Row],[Total vendedor]],0)</f>
        <v>0.2857142857142857</v>
      </c>
      <c r="R681" s="15">
        <f>IFERROR(Tabla2[[#This Row],[Vendedor sin tapabocas ]]/Tabla2[[#This Row],[Total vendedor]],0)</f>
        <v>0.11428571428571428</v>
      </c>
      <c r="S681" s="31">
        <f>WEEKNUM(Tabla2[[#This Row],[Fecha de recolección2]])</f>
        <v>38</v>
      </c>
    </row>
    <row r="682" spans="1:19" x14ac:dyDescent="0.25">
      <c r="A682" s="11">
        <f t="shared" si="24"/>
        <v>44453</v>
      </c>
      <c r="B682" s="6" t="s">
        <v>379</v>
      </c>
      <c r="C682" s="1" t="s">
        <v>14</v>
      </c>
      <c r="D682" s="44" t="s">
        <v>14</v>
      </c>
      <c r="E682" s="1"/>
      <c r="F682" s="1" t="s">
        <v>9</v>
      </c>
      <c r="G682" s="1">
        <v>120</v>
      </c>
      <c r="H682" s="2">
        <v>55</v>
      </c>
      <c r="I682" s="2">
        <v>24</v>
      </c>
      <c r="J682" s="2">
        <v>34</v>
      </c>
      <c r="K682" s="2">
        <v>52</v>
      </c>
      <c r="L682" s="2">
        <v>18</v>
      </c>
      <c r="M682" s="23">
        <f t="shared" si="25"/>
        <v>199</v>
      </c>
      <c r="N682" s="24">
        <f>Tabla2[[#This Row],[Vendedor tapabocas bien puesto ]]+Tabla2[[#This Row],[Vendedor tapabocas mal puesto ]]+Tabla2[[#This Row],[Vendedor sin tapabocas ]]</f>
        <v>104</v>
      </c>
      <c r="O682" s="15">
        <f>IFERROR(Tabla2[[#This Row],[Tapabocas bien puesto ]]/Tabla2[[#This Row],[Total]],0)</f>
        <v>0.60301507537688437</v>
      </c>
      <c r="P682" s="15">
        <f>IFERROR(Tabla2[[#This Row],[Sin tapabocas]]/Tabla2[[#This Row],[Total]],0)</f>
        <v>0.12060301507537688</v>
      </c>
      <c r="Q682" s="15">
        <f>IFERROR(Tabla2[[#This Row],[Vendedor tapabocas bien puesto ]]/Tabla2[[#This Row],[Total vendedor]],0)</f>
        <v>0.32692307692307693</v>
      </c>
      <c r="R682" s="15">
        <f>IFERROR(Tabla2[[#This Row],[Vendedor sin tapabocas ]]/Tabla2[[#This Row],[Total vendedor]],0)</f>
        <v>0.17307692307692307</v>
      </c>
      <c r="S682" s="31">
        <f>WEEKNUM(Tabla2[[#This Row],[Fecha de recolección2]])</f>
        <v>38</v>
      </c>
    </row>
    <row r="683" spans="1:19" x14ac:dyDescent="0.25">
      <c r="A683" s="11">
        <f t="shared" si="24"/>
        <v>44454</v>
      </c>
      <c r="B683" s="6" t="s">
        <v>380</v>
      </c>
      <c r="C683" s="1" t="s">
        <v>7</v>
      </c>
      <c r="D683" s="44" t="s">
        <v>7</v>
      </c>
      <c r="E683" s="1"/>
      <c r="F683" s="1" t="s">
        <v>9</v>
      </c>
      <c r="G683" s="1">
        <v>42</v>
      </c>
      <c r="H683" s="2">
        <v>30</v>
      </c>
      <c r="I683" s="2">
        <v>10</v>
      </c>
      <c r="J683" s="2">
        <v>4</v>
      </c>
      <c r="K683" s="2">
        <v>11</v>
      </c>
      <c r="L683" s="2">
        <v>5</v>
      </c>
      <c r="M683" s="23">
        <f t="shared" si="25"/>
        <v>82</v>
      </c>
      <c r="N683" s="24">
        <f>Tabla2[[#This Row],[Vendedor tapabocas bien puesto ]]+Tabla2[[#This Row],[Vendedor tapabocas mal puesto ]]+Tabla2[[#This Row],[Vendedor sin tapabocas ]]</f>
        <v>20</v>
      </c>
      <c r="O683" s="15">
        <f>IFERROR(Tabla2[[#This Row],[Tapabocas bien puesto ]]/Tabla2[[#This Row],[Total]],0)</f>
        <v>0.51219512195121952</v>
      </c>
      <c r="P683" s="15">
        <f>IFERROR(Tabla2[[#This Row],[Sin tapabocas]]/Tabla2[[#This Row],[Total]],0)</f>
        <v>0.12195121951219512</v>
      </c>
      <c r="Q683" s="15">
        <f>IFERROR(Tabla2[[#This Row],[Vendedor tapabocas bien puesto ]]/Tabla2[[#This Row],[Total vendedor]],0)</f>
        <v>0.2</v>
      </c>
      <c r="R683" s="15">
        <f>IFERROR(Tabla2[[#This Row],[Vendedor sin tapabocas ]]/Tabla2[[#This Row],[Total vendedor]],0)</f>
        <v>0.25</v>
      </c>
      <c r="S683" s="31">
        <f>WEEKNUM(Tabla2[[#This Row],[Fecha de recolección2]])</f>
        <v>38</v>
      </c>
    </row>
    <row r="684" spans="1:19" x14ac:dyDescent="0.25">
      <c r="A684" s="11">
        <f t="shared" si="24"/>
        <v>44454</v>
      </c>
      <c r="B684" s="6" t="s">
        <v>380</v>
      </c>
      <c r="C684" s="1" t="s">
        <v>7</v>
      </c>
      <c r="D684" s="44" t="s">
        <v>7</v>
      </c>
      <c r="E684" s="1"/>
      <c r="F684" s="1" t="s">
        <v>10</v>
      </c>
      <c r="G684" s="1">
        <v>69</v>
      </c>
      <c r="H684" s="2">
        <v>35</v>
      </c>
      <c r="I684" s="2">
        <v>6</v>
      </c>
      <c r="J684" s="2">
        <v>7</v>
      </c>
      <c r="K684" s="2">
        <v>8</v>
      </c>
      <c r="L684" s="2">
        <v>8</v>
      </c>
      <c r="M684" s="23">
        <f t="shared" si="25"/>
        <v>110</v>
      </c>
      <c r="N684" s="24">
        <f>Tabla2[[#This Row],[Vendedor tapabocas bien puesto ]]+Tabla2[[#This Row],[Vendedor tapabocas mal puesto ]]+Tabla2[[#This Row],[Vendedor sin tapabocas ]]</f>
        <v>23</v>
      </c>
      <c r="O684" s="15">
        <f>IFERROR(Tabla2[[#This Row],[Tapabocas bien puesto ]]/Tabla2[[#This Row],[Total]],0)</f>
        <v>0.62727272727272732</v>
      </c>
      <c r="P684" s="15">
        <f>IFERROR(Tabla2[[#This Row],[Sin tapabocas]]/Tabla2[[#This Row],[Total]],0)</f>
        <v>5.4545454545454543E-2</v>
      </c>
      <c r="Q684" s="15">
        <f>IFERROR(Tabla2[[#This Row],[Vendedor tapabocas bien puesto ]]/Tabla2[[#This Row],[Total vendedor]],0)</f>
        <v>0.30434782608695654</v>
      </c>
      <c r="R684" s="15">
        <f>IFERROR(Tabla2[[#This Row],[Vendedor sin tapabocas ]]/Tabla2[[#This Row],[Total vendedor]],0)</f>
        <v>0.34782608695652173</v>
      </c>
      <c r="S684" s="31">
        <f>WEEKNUM(Tabla2[[#This Row],[Fecha de recolección2]])</f>
        <v>38</v>
      </c>
    </row>
    <row r="685" spans="1:19" x14ac:dyDescent="0.25">
      <c r="A685" s="11">
        <f t="shared" si="24"/>
        <v>44454</v>
      </c>
      <c r="B685" s="6" t="s">
        <v>380</v>
      </c>
      <c r="C685" s="1" t="s">
        <v>7</v>
      </c>
      <c r="D685" s="44" t="s">
        <v>7</v>
      </c>
      <c r="E685" s="1"/>
      <c r="F685" s="1" t="s">
        <v>10</v>
      </c>
      <c r="G685" s="1">
        <v>91</v>
      </c>
      <c r="H685" s="2">
        <v>79</v>
      </c>
      <c r="I685" s="2">
        <v>17</v>
      </c>
      <c r="J685" s="2">
        <v>18</v>
      </c>
      <c r="K685" s="2">
        <v>33</v>
      </c>
      <c r="L685" s="2">
        <v>9</v>
      </c>
      <c r="M685" s="23">
        <f t="shared" si="25"/>
        <v>187</v>
      </c>
      <c r="N685" s="24">
        <f>Tabla2[[#This Row],[Vendedor tapabocas bien puesto ]]+Tabla2[[#This Row],[Vendedor tapabocas mal puesto ]]+Tabla2[[#This Row],[Vendedor sin tapabocas ]]</f>
        <v>60</v>
      </c>
      <c r="O685" s="15">
        <f>IFERROR(Tabla2[[#This Row],[Tapabocas bien puesto ]]/Tabla2[[#This Row],[Total]],0)</f>
        <v>0.48663101604278075</v>
      </c>
      <c r="P685" s="15">
        <f>IFERROR(Tabla2[[#This Row],[Sin tapabocas]]/Tabla2[[#This Row],[Total]],0)</f>
        <v>9.0909090909090912E-2</v>
      </c>
      <c r="Q685" s="15">
        <f>IFERROR(Tabla2[[#This Row],[Vendedor tapabocas bien puesto ]]/Tabla2[[#This Row],[Total vendedor]],0)</f>
        <v>0.3</v>
      </c>
      <c r="R685" s="15">
        <f>IFERROR(Tabla2[[#This Row],[Vendedor sin tapabocas ]]/Tabla2[[#This Row],[Total vendedor]],0)</f>
        <v>0.15</v>
      </c>
      <c r="S685" s="31">
        <f>WEEKNUM(Tabla2[[#This Row],[Fecha de recolección2]])</f>
        <v>38</v>
      </c>
    </row>
    <row r="686" spans="1:19" x14ac:dyDescent="0.25">
      <c r="A686" s="11">
        <f t="shared" si="24"/>
        <v>44454</v>
      </c>
      <c r="B686" s="6" t="s">
        <v>380</v>
      </c>
      <c r="C686" s="1" t="s">
        <v>106</v>
      </c>
      <c r="D686" s="44" t="s">
        <v>106</v>
      </c>
      <c r="E686" s="1"/>
      <c r="F686" s="1" t="s">
        <v>9</v>
      </c>
      <c r="G686" s="1">
        <v>36</v>
      </c>
      <c r="H686" s="2">
        <v>22</v>
      </c>
      <c r="I686" s="2">
        <v>10</v>
      </c>
      <c r="J686" s="2">
        <v>6</v>
      </c>
      <c r="K686" s="2">
        <v>8</v>
      </c>
      <c r="L686" s="2">
        <v>0</v>
      </c>
      <c r="M686" s="23">
        <f t="shared" si="25"/>
        <v>68</v>
      </c>
      <c r="N686" s="24">
        <f>Tabla2[[#This Row],[Vendedor tapabocas bien puesto ]]+Tabla2[[#This Row],[Vendedor tapabocas mal puesto ]]+Tabla2[[#This Row],[Vendedor sin tapabocas ]]</f>
        <v>14</v>
      </c>
      <c r="O686" s="15">
        <f>IFERROR(Tabla2[[#This Row],[Tapabocas bien puesto ]]/Tabla2[[#This Row],[Total]],0)</f>
        <v>0.52941176470588236</v>
      </c>
      <c r="P686" s="15">
        <f>IFERROR(Tabla2[[#This Row],[Sin tapabocas]]/Tabla2[[#This Row],[Total]],0)</f>
        <v>0.14705882352941177</v>
      </c>
      <c r="Q686" s="15">
        <f>IFERROR(Tabla2[[#This Row],[Vendedor tapabocas bien puesto ]]/Tabla2[[#This Row],[Total vendedor]],0)</f>
        <v>0.42857142857142855</v>
      </c>
      <c r="R686" s="15">
        <f>IFERROR(Tabla2[[#This Row],[Vendedor sin tapabocas ]]/Tabla2[[#This Row],[Total vendedor]],0)</f>
        <v>0</v>
      </c>
      <c r="S686" s="31">
        <f>WEEKNUM(Tabla2[[#This Row],[Fecha de recolección2]])</f>
        <v>38</v>
      </c>
    </row>
    <row r="687" spans="1:19" x14ac:dyDescent="0.25">
      <c r="A687" s="11">
        <f t="shared" si="24"/>
        <v>44454</v>
      </c>
      <c r="B687" s="6" t="s">
        <v>380</v>
      </c>
      <c r="C687" s="1" t="s">
        <v>106</v>
      </c>
      <c r="D687" s="44" t="s">
        <v>106</v>
      </c>
      <c r="E687" s="1"/>
      <c r="F687" s="1" t="s">
        <v>11</v>
      </c>
      <c r="G687" s="1">
        <v>151</v>
      </c>
      <c r="H687" s="2">
        <v>64</v>
      </c>
      <c r="I687" s="2">
        <v>9</v>
      </c>
      <c r="J687" s="2">
        <v>12</v>
      </c>
      <c r="K687" s="2">
        <v>16</v>
      </c>
      <c r="L687" s="2">
        <v>2</v>
      </c>
      <c r="M687" s="23">
        <f t="shared" si="25"/>
        <v>224</v>
      </c>
      <c r="N687" s="24">
        <f>Tabla2[[#This Row],[Vendedor tapabocas bien puesto ]]+Tabla2[[#This Row],[Vendedor tapabocas mal puesto ]]+Tabla2[[#This Row],[Vendedor sin tapabocas ]]</f>
        <v>30</v>
      </c>
      <c r="O687" s="15">
        <f>IFERROR(Tabla2[[#This Row],[Tapabocas bien puesto ]]/Tabla2[[#This Row],[Total]],0)</f>
        <v>0.6741071428571429</v>
      </c>
      <c r="P687" s="15">
        <f>IFERROR(Tabla2[[#This Row],[Sin tapabocas]]/Tabla2[[#This Row],[Total]],0)</f>
        <v>4.0178571428571432E-2</v>
      </c>
      <c r="Q687" s="15">
        <f>IFERROR(Tabla2[[#This Row],[Vendedor tapabocas bien puesto ]]/Tabla2[[#This Row],[Total vendedor]],0)</f>
        <v>0.4</v>
      </c>
      <c r="R687" s="15">
        <f>IFERROR(Tabla2[[#This Row],[Vendedor sin tapabocas ]]/Tabla2[[#This Row],[Total vendedor]],0)</f>
        <v>6.6666666666666666E-2</v>
      </c>
      <c r="S687" s="31">
        <f>WEEKNUM(Tabla2[[#This Row],[Fecha de recolección2]])</f>
        <v>38</v>
      </c>
    </row>
    <row r="688" spans="1:19" x14ac:dyDescent="0.25">
      <c r="A688" s="11">
        <f t="shared" ref="A688:A719" si="26">DATE(MID(B688,1,4),MID(B688,6,2),MID(B688,9,11))</f>
        <v>44454</v>
      </c>
      <c r="B688" s="6" t="s">
        <v>380</v>
      </c>
      <c r="C688" s="1" t="s">
        <v>106</v>
      </c>
      <c r="D688" s="44" t="s">
        <v>106</v>
      </c>
      <c r="E688" s="1"/>
      <c r="F688" s="1" t="s">
        <v>10</v>
      </c>
      <c r="G688" s="1">
        <v>58</v>
      </c>
      <c r="H688" s="2">
        <v>22</v>
      </c>
      <c r="I688" s="2">
        <v>8</v>
      </c>
      <c r="J688" s="2">
        <v>17</v>
      </c>
      <c r="K688" s="2">
        <v>9</v>
      </c>
      <c r="L688" s="2">
        <v>3</v>
      </c>
      <c r="M688" s="23">
        <f t="shared" ref="M688:M719" si="27">G688+H688+I688</f>
        <v>88</v>
      </c>
      <c r="N688" s="24">
        <f>Tabla2[[#This Row],[Vendedor tapabocas bien puesto ]]+Tabla2[[#This Row],[Vendedor tapabocas mal puesto ]]+Tabla2[[#This Row],[Vendedor sin tapabocas ]]</f>
        <v>29</v>
      </c>
      <c r="O688" s="15">
        <f>IFERROR(Tabla2[[#This Row],[Tapabocas bien puesto ]]/Tabla2[[#This Row],[Total]],0)</f>
        <v>0.65909090909090906</v>
      </c>
      <c r="P688" s="15">
        <f>IFERROR(Tabla2[[#This Row],[Sin tapabocas]]/Tabla2[[#This Row],[Total]],0)</f>
        <v>9.0909090909090912E-2</v>
      </c>
      <c r="Q688" s="15">
        <f>IFERROR(Tabla2[[#This Row],[Vendedor tapabocas bien puesto ]]/Tabla2[[#This Row],[Total vendedor]],0)</f>
        <v>0.58620689655172409</v>
      </c>
      <c r="R688" s="15">
        <f>IFERROR(Tabla2[[#This Row],[Vendedor sin tapabocas ]]/Tabla2[[#This Row],[Total vendedor]],0)</f>
        <v>0.10344827586206896</v>
      </c>
      <c r="S688" s="31">
        <f>WEEKNUM(Tabla2[[#This Row],[Fecha de recolección2]])</f>
        <v>38</v>
      </c>
    </row>
    <row r="689" spans="1:19" x14ac:dyDescent="0.25">
      <c r="A689" s="11">
        <f t="shared" si="26"/>
        <v>44455</v>
      </c>
      <c r="B689" s="6" t="s">
        <v>381</v>
      </c>
      <c r="C689" s="1" t="s">
        <v>36</v>
      </c>
      <c r="D689" s="44" t="s">
        <v>36</v>
      </c>
      <c r="E689" s="1"/>
      <c r="F689" s="1" t="s">
        <v>10</v>
      </c>
      <c r="G689" s="1">
        <v>139</v>
      </c>
      <c r="H689" s="2">
        <v>47</v>
      </c>
      <c r="I689" s="2">
        <v>8</v>
      </c>
      <c r="J689" s="2">
        <v>7</v>
      </c>
      <c r="K689" s="2">
        <v>12</v>
      </c>
      <c r="L689" s="2">
        <v>1</v>
      </c>
      <c r="M689" s="23">
        <f t="shared" si="27"/>
        <v>194</v>
      </c>
      <c r="N689" s="24">
        <f>Tabla2[[#This Row],[Vendedor tapabocas bien puesto ]]+Tabla2[[#This Row],[Vendedor tapabocas mal puesto ]]+Tabla2[[#This Row],[Vendedor sin tapabocas ]]</f>
        <v>20</v>
      </c>
      <c r="O689" s="15">
        <f>IFERROR(Tabla2[[#This Row],[Tapabocas bien puesto ]]/Tabla2[[#This Row],[Total]],0)</f>
        <v>0.71649484536082475</v>
      </c>
      <c r="P689" s="15">
        <f>IFERROR(Tabla2[[#This Row],[Sin tapabocas]]/Tabla2[[#This Row],[Total]],0)</f>
        <v>4.1237113402061855E-2</v>
      </c>
      <c r="Q689" s="15">
        <f>IFERROR(Tabla2[[#This Row],[Vendedor tapabocas bien puesto ]]/Tabla2[[#This Row],[Total vendedor]],0)</f>
        <v>0.35</v>
      </c>
      <c r="R689" s="15">
        <f>IFERROR(Tabla2[[#This Row],[Vendedor sin tapabocas ]]/Tabla2[[#This Row],[Total vendedor]],0)</f>
        <v>0.05</v>
      </c>
      <c r="S689" s="31">
        <f>WEEKNUM(Tabla2[[#This Row],[Fecha de recolección2]])</f>
        <v>38</v>
      </c>
    </row>
    <row r="690" spans="1:19" x14ac:dyDescent="0.25">
      <c r="A690" s="11">
        <f t="shared" si="26"/>
        <v>44455</v>
      </c>
      <c r="B690" s="6" t="s">
        <v>381</v>
      </c>
      <c r="C690" s="1" t="s">
        <v>36</v>
      </c>
      <c r="D690" s="44" t="s">
        <v>36</v>
      </c>
      <c r="E690" s="1"/>
      <c r="F690" s="1" t="s">
        <v>10</v>
      </c>
      <c r="G690" s="1">
        <v>143</v>
      </c>
      <c r="H690" s="2">
        <v>34</v>
      </c>
      <c r="I690" s="2">
        <v>2</v>
      </c>
      <c r="J690" s="2">
        <v>17</v>
      </c>
      <c r="K690" s="2">
        <v>20</v>
      </c>
      <c r="L690" s="2">
        <v>1</v>
      </c>
      <c r="M690" s="23">
        <f t="shared" si="27"/>
        <v>179</v>
      </c>
      <c r="N690" s="24">
        <f>Tabla2[[#This Row],[Vendedor tapabocas bien puesto ]]+Tabla2[[#This Row],[Vendedor tapabocas mal puesto ]]+Tabla2[[#This Row],[Vendedor sin tapabocas ]]</f>
        <v>38</v>
      </c>
      <c r="O690" s="15">
        <f>IFERROR(Tabla2[[#This Row],[Tapabocas bien puesto ]]/Tabla2[[#This Row],[Total]],0)</f>
        <v>0.7988826815642458</v>
      </c>
      <c r="P690" s="15">
        <f>IFERROR(Tabla2[[#This Row],[Sin tapabocas]]/Tabla2[[#This Row],[Total]],0)</f>
        <v>1.11731843575419E-2</v>
      </c>
      <c r="Q690" s="15">
        <f>IFERROR(Tabla2[[#This Row],[Vendedor tapabocas bien puesto ]]/Tabla2[[#This Row],[Total vendedor]],0)</f>
        <v>0.44736842105263158</v>
      </c>
      <c r="R690" s="15">
        <f>IFERROR(Tabla2[[#This Row],[Vendedor sin tapabocas ]]/Tabla2[[#This Row],[Total vendedor]],0)</f>
        <v>2.6315789473684209E-2</v>
      </c>
      <c r="S690" s="31">
        <f>WEEKNUM(Tabla2[[#This Row],[Fecha de recolección2]])</f>
        <v>38</v>
      </c>
    </row>
    <row r="691" spans="1:19" x14ac:dyDescent="0.25">
      <c r="A691" s="11">
        <f t="shared" si="26"/>
        <v>44455</v>
      </c>
      <c r="B691" s="6" t="s">
        <v>381</v>
      </c>
      <c r="C691" s="1" t="s">
        <v>36</v>
      </c>
      <c r="D691" s="44" t="s">
        <v>36</v>
      </c>
      <c r="E691" s="1"/>
      <c r="F691" s="1" t="s">
        <v>9</v>
      </c>
      <c r="G691" s="1">
        <v>72</v>
      </c>
      <c r="H691" s="2">
        <v>38</v>
      </c>
      <c r="I691" s="2">
        <v>12</v>
      </c>
      <c r="J691" s="2">
        <v>10</v>
      </c>
      <c r="K691" s="2">
        <v>37</v>
      </c>
      <c r="L691" s="2">
        <v>9</v>
      </c>
      <c r="M691" s="23">
        <f t="shared" si="27"/>
        <v>122</v>
      </c>
      <c r="N691" s="24">
        <f>Tabla2[[#This Row],[Vendedor tapabocas bien puesto ]]+Tabla2[[#This Row],[Vendedor tapabocas mal puesto ]]+Tabla2[[#This Row],[Vendedor sin tapabocas ]]</f>
        <v>56</v>
      </c>
      <c r="O691" s="15">
        <f>IFERROR(Tabla2[[#This Row],[Tapabocas bien puesto ]]/Tabla2[[#This Row],[Total]],0)</f>
        <v>0.5901639344262295</v>
      </c>
      <c r="P691" s="15">
        <f>IFERROR(Tabla2[[#This Row],[Sin tapabocas]]/Tabla2[[#This Row],[Total]],0)</f>
        <v>9.8360655737704916E-2</v>
      </c>
      <c r="Q691" s="15">
        <f>IFERROR(Tabla2[[#This Row],[Vendedor tapabocas bien puesto ]]/Tabla2[[#This Row],[Total vendedor]],0)</f>
        <v>0.17857142857142858</v>
      </c>
      <c r="R691" s="15">
        <f>IFERROR(Tabla2[[#This Row],[Vendedor sin tapabocas ]]/Tabla2[[#This Row],[Total vendedor]],0)</f>
        <v>0.16071428571428573</v>
      </c>
      <c r="S691" s="31">
        <f>WEEKNUM(Tabla2[[#This Row],[Fecha de recolección2]])</f>
        <v>38</v>
      </c>
    </row>
    <row r="692" spans="1:19" x14ac:dyDescent="0.25">
      <c r="A692" s="11">
        <f t="shared" si="26"/>
        <v>44455</v>
      </c>
      <c r="B692" s="6" t="s">
        <v>381</v>
      </c>
      <c r="C692" s="1" t="s">
        <v>7</v>
      </c>
      <c r="D692" s="44" t="s">
        <v>7</v>
      </c>
      <c r="E692" s="1"/>
      <c r="F692" s="1" t="s">
        <v>9</v>
      </c>
      <c r="G692" s="1">
        <v>54</v>
      </c>
      <c r="H692" s="2">
        <v>33</v>
      </c>
      <c r="I692" s="2">
        <v>12</v>
      </c>
      <c r="J692" s="2">
        <v>8</v>
      </c>
      <c r="K692" s="2">
        <v>34</v>
      </c>
      <c r="L692" s="2">
        <v>4</v>
      </c>
      <c r="M692" s="23">
        <f t="shared" si="27"/>
        <v>99</v>
      </c>
      <c r="N692" s="24">
        <f>Tabla2[[#This Row],[Vendedor tapabocas bien puesto ]]+Tabla2[[#This Row],[Vendedor tapabocas mal puesto ]]+Tabla2[[#This Row],[Vendedor sin tapabocas ]]</f>
        <v>46</v>
      </c>
      <c r="O692" s="15">
        <f>IFERROR(Tabla2[[#This Row],[Tapabocas bien puesto ]]/Tabla2[[#This Row],[Total]],0)</f>
        <v>0.54545454545454541</v>
      </c>
      <c r="P692" s="15">
        <f>IFERROR(Tabla2[[#This Row],[Sin tapabocas]]/Tabla2[[#This Row],[Total]],0)</f>
        <v>0.12121212121212122</v>
      </c>
      <c r="Q692" s="15">
        <f>IFERROR(Tabla2[[#This Row],[Vendedor tapabocas bien puesto ]]/Tabla2[[#This Row],[Total vendedor]],0)</f>
        <v>0.17391304347826086</v>
      </c>
      <c r="R692" s="15">
        <f>IFERROR(Tabla2[[#This Row],[Vendedor sin tapabocas ]]/Tabla2[[#This Row],[Total vendedor]],0)</f>
        <v>8.6956521739130432E-2</v>
      </c>
      <c r="S692" s="31">
        <f>WEEKNUM(Tabla2[[#This Row],[Fecha de recolección2]])</f>
        <v>38</v>
      </c>
    </row>
    <row r="693" spans="1:19" x14ac:dyDescent="0.25">
      <c r="A693" s="11">
        <f t="shared" si="26"/>
        <v>44455</v>
      </c>
      <c r="B693" s="6" t="s">
        <v>381</v>
      </c>
      <c r="C693" s="1" t="s">
        <v>7</v>
      </c>
      <c r="D693" s="44" t="s">
        <v>7</v>
      </c>
      <c r="E693" s="1"/>
      <c r="F693" s="1" t="s">
        <v>10</v>
      </c>
      <c r="G693" s="1">
        <v>85</v>
      </c>
      <c r="H693" s="2">
        <v>38</v>
      </c>
      <c r="I693" s="2">
        <v>22</v>
      </c>
      <c r="J693" s="2">
        <v>5</v>
      </c>
      <c r="K693" s="2">
        <v>15</v>
      </c>
      <c r="L693" s="2">
        <v>5</v>
      </c>
      <c r="M693" s="23">
        <f t="shared" si="27"/>
        <v>145</v>
      </c>
      <c r="N693" s="24">
        <f>Tabla2[[#This Row],[Vendedor tapabocas bien puesto ]]+Tabla2[[#This Row],[Vendedor tapabocas mal puesto ]]+Tabla2[[#This Row],[Vendedor sin tapabocas ]]</f>
        <v>25</v>
      </c>
      <c r="O693" s="15">
        <f>IFERROR(Tabla2[[#This Row],[Tapabocas bien puesto ]]/Tabla2[[#This Row],[Total]],0)</f>
        <v>0.58620689655172409</v>
      </c>
      <c r="P693" s="15">
        <f>IFERROR(Tabla2[[#This Row],[Sin tapabocas]]/Tabla2[[#This Row],[Total]],0)</f>
        <v>0.15172413793103448</v>
      </c>
      <c r="Q693" s="15">
        <f>IFERROR(Tabla2[[#This Row],[Vendedor tapabocas bien puesto ]]/Tabla2[[#This Row],[Total vendedor]],0)</f>
        <v>0.2</v>
      </c>
      <c r="R693" s="15">
        <f>IFERROR(Tabla2[[#This Row],[Vendedor sin tapabocas ]]/Tabla2[[#This Row],[Total vendedor]],0)</f>
        <v>0.2</v>
      </c>
      <c r="S693" s="31">
        <f>WEEKNUM(Tabla2[[#This Row],[Fecha de recolección2]])</f>
        <v>38</v>
      </c>
    </row>
    <row r="694" spans="1:19" x14ac:dyDescent="0.25">
      <c r="A694" s="11">
        <f t="shared" si="26"/>
        <v>44455</v>
      </c>
      <c r="B694" s="6" t="s">
        <v>381</v>
      </c>
      <c r="C694" s="1" t="s">
        <v>7</v>
      </c>
      <c r="D694" s="44" t="s">
        <v>7</v>
      </c>
      <c r="E694" s="1"/>
      <c r="F694" s="1" t="s">
        <v>10</v>
      </c>
      <c r="G694" s="1">
        <v>163</v>
      </c>
      <c r="H694" s="2">
        <v>98</v>
      </c>
      <c r="I694" s="2">
        <v>18</v>
      </c>
      <c r="J694" s="2">
        <v>11</v>
      </c>
      <c r="K694" s="2">
        <v>41</v>
      </c>
      <c r="L694" s="2">
        <v>4</v>
      </c>
      <c r="M694" s="23">
        <f t="shared" si="27"/>
        <v>279</v>
      </c>
      <c r="N694" s="24">
        <f>Tabla2[[#This Row],[Vendedor tapabocas bien puesto ]]+Tabla2[[#This Row],[Vendedor tapabocas mal puesto ]]+Tabla2[[#This Row],[Vendedor sin tapabocas ]]</f>
        <v>56</v>
      </c>
      <c r="O694" s="15">
        <f>IFERROR(Tabla2[[#This Row],[Tapabocas bien puesto ]]/Tabla2[[#This Row],[Total]],0)</f>
        <v>0.58422939068100355</v>
      </c>
      <c r="P694" s="15">
        <f>IFERROR(Tabla2[[#This Row],[Sin tapabocas]]/Tabla2[[#This Row],[Total]],0)</f>
        <v>6.4516129032258063E-2</v>
      </c>
      <c r="Q694" s="15">
        <f>IFERROR(Tabla2[[#This Row],[Vendedor tapabocas bien puesto ]]/Tabla2[[#This Row],[Total vendedor]],0)</f>
        <v>0.19642857142857142</v>
      </c>
      <c r="R694" s="15">
        <f>IFERROR(Tabla2[[#This Row],[Vendedor sin tapabocas ]]/Tabla2[[#This Row],[Total vendedor]],0)</f>
        <v>7.1428571428571425E-2</v>
      </c>
      <c r="S694" s="31">
        <f>WEEKNUM(Tabla2[[#This Row],[Fecha de recolección2]])</f>
        <v>38</v>
      </c>
    </row>
    <row r="695" spans="1:19" x14ac:dyDescent="0.25">
      <c r="A695" s="11">
        <f t="shared" si="26"/>
        <v>44455</v>
      </c>
      <c r="B695" s="6" t="s">
        <v>381</v>
      </c>
      <c r="C695" s="1" t="s">
        <v>30</v>
      </c>
      <c r="D695" s="44" t="s">
        <v>30</v>
      </c>
      <c r="E695" s="1"/>
      <c r="F695" s="1" t="s">
        <v>25</v>
      </c>
      <c r="G695" s="1">
        <v>58</v>
      </c>
      <c r="H695" s="2">
        <v>71</v>
      </c>
      <c r="I695" s="2">
        <v>13</v>
      </c>
      <c r="J695" s="2">
        <v>9</v>
      </c>
      <c r="K695" s="2">
        <v>25</v>
      </c>
      <c r="L695" s="2">
        <v>4</v>
      </c>
      <c r="M695" s="23">
        <f t="shared" si="27"/>
        <v>142</v>
      </c>
      <c r="N695" s="24">
        <f>Tabla2[[#This Row],[Vendedor tapabocas bien puesto ]]+Tabla2[[#This Row],[Vendedor tapabocas mal puesto ]]+Tabla2[[#This Row],[Vendedor sin tapabocas ]]</f>
        <v>38</v>
      </c>
      <c r="O695" s="15">
        <f>IFERROR(Tabla2[[#This Row],[Tapabocas bien puesto ]]/Tabla2[[#This Row],[Total]],0)</f>
        <v>0.40845070422535212</v>
      </c>
      <c r="P695" s="15">
        <f>IFERROR(Tabla2[[#This Row],[Sin tapabocas]]/Tabla2[[#This Row],[Total]],0)</f>
        <v>9.154929577464789E-2</v>
      </c>
      <c r="Q695" s="15">
        <f>IFERROR(Tabla2[[#This Row],[Vendedor tapabocas bien puesto ]]/Tabla2[[#This Row],[Total vendedor]],0)</f>
        <v>0.23684210526315788</v>
      </c>
      <c r="R695" s="15">
        <f>IFERROR(Tabla2[[#This Row],[Vendedor sin tapabocas ]]/Tabla2[[#This Row],[Total vendedor]],0)</f>
        <v>0.10526315789473684</v>
      </c>
      <c r="S695" s="31">
        <f>WEEKNUM(Tabla2[[#This Row],[Fecha de recolección2]])</f>
        <v>38</v>
      </c>
    </row>
    <row r="696" spans="1:19" x14ac:dyDescent="0.25">
      <c r="A696" s="11">
        <f t="shared" si="26"/>
        <v>44455</v>
      </c>
      <c r="B696" s="6" t="s">
        <v>381</v>
      </c>
      <c r="C696" s="1" t="s">
        <v>30</v>
      </c>
      <c r="D696" s="44" t="s">
        <v>30</v>
      </c>
      <c r="E696" s="1"/>
      <c r="F696" s="1" t="s">
        <v>10</v>
      </c>
      <c r="G696" s="1">
        <v>82</v>
      </c>
      <c r="H696" s="2">
        <v>99</v>
      </c>
      <c r="I696" s="2">
        <v>8</v>
      </c>
      <c r="J696" s="2">
        <v>36</v>
      </c>
      <c r="K696" s="2">
        <v>35</v>
      </c>
      <c r="L696" s="2">
        <v>3</v>
      </c>
      <c r="M696" s="23">
        <f t="shared" si="27"/>
        <v>189</v>
      </c>
      <c r="N696" s="24">
        <f>Tabla2[[#This Row],[Vendedor tapabocas bien puesto ]]+Tabla2[[#This Row],[Vendedor tapabocas mal puesto ]]+Tabla2[[#This Row],[Vendedor sin tapabocas ]]</f>
        <v>74</v>
      </c>
      <c r="O696" s="15">
        <f>IFERROR(Tabla2[[#This Row],[Tapabocas bien puesto ]]/Tabla2[[#This Row],[Total]],0)</f>
        <v>0.43386243386243384</v>
      </c>
      <c r="P696" s="15">
        <f>IFERROR(Tabla2[[#This Row],[Sin tapabocas]]/Tabla2[[#This Row],[Total]],0)</f>
        <v>4.2328042328042326E-2</v>
      </c>
      <c r="Q696" s="15">
        <f>IFERROR(Tabla2[[#This Row],[Vendedor tapabocas bien puesto ]]/Tabla2[[#This Row],[Total vendedor]],0)</f>
        <v>0.48648648648648651</v>
      </c>
      <c r="R696" s="15">
        <f>IFERROR(Tabla2[[#This Row],[Vendedor sin tapabocas ]]/Tabla2[[#This Row],[Total vendedor]],0)</f>
        <v>4.0540540540540543E-2</v>
      </c>
      <c r="S696" s="31">
        <f>WEEKNUM(Tabla2[[#This Row],[Fecha de recolección2]])</f>
        <v>38</v>
      </c>
    </row>
    <row r="697" spans="1:19" x14ac:dyDescent="0.25">
      <c r="A697" s="11">
        <f t="shared" si="26"/>
        <v>44455</v>
      </c>
      <c r="B697" s="6" t="s">
        <v>381</v>
      </c>
      <c r="C697" s="1" t="s">
        <v>14</v>
      </c>
      <c r="D697" s="44" t="s">
        <v>14</v>
      </c>
      <c r="E697" s="1"/>
      <c r="F697" s="1" t="s">
        <v>10</v>
      </c>
      <c r="G697" s="1">
        <v>133</v>
      </c>
      <c r="H697" s="2">
        <v>77</v>
      </c>
      <c r="I697" s="2">
        <v>12</v>
      </c>
      <c r="J697" s="2">
        <v>19</v>
      </c>
      <c r="K697" s="2">
        <v>8</v>
      </c>
      <c r="L697" s="2">
        <v>2</v>
      </c>
      <c r="M697" s="23">
        <f t="shared" si="27"/>
        <v>222</v>
      </c>
      <c r="N697" s="24">
        <f>Tabla2[[#This Row],[Vendedor tapabocas bien puesto ]]+Tabla2[[#This Row],[Vendedor tapabocas mal puesto ]]+Tabla2[[#This Row],[Vendedor sin tapabocas ]]</f>
        <v>29</v>
      </c>
      <c r="O697" s="15">
        <f>IFERROR(Tabla2[[#This Row],[Tapabocas bien puesto ]]/Tabla2[[#This Row],[Total]],0)</f>
        <v>0.59909909909909909</v>
      </c>
      <c r="P697" s="15">
        <f>IFERROR(Tabla2[[#This Row],[Sin tapabocas]]/Tabla2[[#This Row],[Total]],0)</f>
        <v>5.4054054054054057E-2</v>
      </c>
      <c r="Q697" s="15">
        <f>IFERROR(Tabla2[[#This Row],[Vendedor tapabocas bien puesto ]]/Tabla2[[#This Row],[Total vendedor]],0)</f>
        <v>0.65517241379310343</v>
      </c>
      <c r="R697" s="15">
        <f>IFERROR(Tabla2[[#This Row],[Vendedor sin tapabocas ]]/Tabla2[[#This Row],[Total vendedor]],0)</f>
        <v>6.8965517241379309E-2</v>
      </c>
      <c r="S697" s="31">
        <f>WEEKNUM(Tabla2[[#This Row],[Fecha de recolección2]])</f>
        <v>38</v>
      </c>
    </row>
    <row r="698" spans="1:19" x14ac:dyDescent="0.25">
      <c r="A698" s="11">
        <f t="shared" si="26"/>
        <v>44455</v>
      </c>
      <c r="B698" s="6" t="s">
        <v>381</v>
      </c>
      <c r="C698" s="1" t="s">
        <v>14</v>
      </c>
      <c r="D698" s="44" t="s">
        <v>14</v>
      </c>
      <c r="E698" s="1"/>
      <c r="F698" s="1" t="s">
        <v>11</v>
      </c>
      <c r="G698" s="1">
        <v>299</v>
      </c>
      <c r="H698" s="2">
        <v>160</v>
      </c>
      <c r="I698" s="2">
        <v>23</v>
      </c>
      <c r="J698" s="2">
        <v>15</v>
      </c>
      <c r="K698" s="2">
        <v>29</v>
      </c>
      <c r="L698" s="2">
        <v>5</v>
      </c>
      <c r="M698" s="23">
        <f t="shared" si="27"/>
        <v>482</v>
      </c>
      <c r="N698" s="24">
        <f>Tabla2[[#This Row],[Vendedor tapabocas bien puesto ]]+Tabla2[[#This Row],[Vendedor tapabocas mal puesto ]]+Tabla2[[#This Row],[Vendedor sin tapabocas ]]</f>
        <v>49</v>
      </c>
      <c r="O698" s="15">
        <f>IFERROR(Tabla2[[#This Row],[Tapabocas bien puesto ]]/Tabla2[[#This Row],[Total]],0)</f>
        <v>0.6203319502074689</v>
      </c>
      <c r="P698" s="15">
        <f>IFERROR(Tabla2[[#This Row],[Sin tapabocas]]/Tabla2[[#This Row],[Total]],0)</f>
        <v>4.7717842323651449E-2</v>
      </c>
      <c r="Q698" s="15">
        <f>IFERROR(Tabla2[[#This Row],[Vendedor tapabocas bien puesto ]]/Tabla2[[#This Row],[Total vendedor]],0)</f>
        <v>0.30612244897959184</v>
      </c>
      <c r="R698" s="15">
        <f>IFERROR(Tabla2[[#This Row],[Vendedor sin tapabocas ]]/Tabla2[[#This Row],[Total vendedor]],0)</f>
        <v>0.10204081632653061</v>
      </c>
      <c r="S698" s="31">
        <f>WEEKNUM(Tabla2[[#This Row],[Fecha de recolección2]])</f>
        <v>38</v>
      </c>
    </row>
    <row r="699" spans="1:19" x14ac:dyDescent="0.25">
      <c r="A699" s="11">
        <f t="shared" si="26"/>
        <v>44455</v>
      </c>
      <c r="B699" s="6" t="s">
        <v>381</v>
      </c>
      <c r="C699" s="1" t="s">
        <v>14</v>
      </c>
      <c r="D699" s="44" t="s">
        <v>14</v>
      </c>
      <c r="E699" s="1"/>
      <c r="F699" s="1" t="s">
        <v>9</v>
      </c>
      <c r="G699" s="1">
        <v>87</v>
      </c>
      <c r="H699" s="2">
        <v>82</v>
      </c>
      <c r="I699" s="2">
        <v>30</v>
      </c>
      <c r="J699" s="2">
        <v>43</v>
      </c>
      <c r="K699" s="2">
        <v>53</v>
      </c>
      <c r="L699" s="2">
        <v>11</v>
      </c>
      <c r="M699" s="23">
        <f t="shared" si="27"/>
        <v>199</v>
      </c>
      <c r="N699" s="24">
        <f>Tabla2[[#This Row],[Vendedor tapabocas bien puesto ]]+Tabla2[[#This Row],[Vendedor tapabocas mal puesto ]]+Tabla2[[#This Row],[Vendedor sin tapabocas ]]</f>
        <v>107</v>
      </c>
      <c r="O699" s="15">
        <f>IFERROR(Tabla2[[#This Row],[Tapabocas bien puesto ]]/Tabla2[[#This Row],[Total]],0)</f>
        <v>0.43718592964824121</v>
      </c>
      <c r="P699" s="15">
        <f>IFERROR(Tabla2[[#This Row],[Sin tapabocas]]/Tabla2[[#This Row],[Total]],0)</f>
        <v>0.15075376884422109</v>
      </c>
      <c r="Q699" s="15">
        <f>IFERROR(Tabla2[[#This Row],[Vendedor tapabocas bien puesto ]]/Tabla2[[#This Row],[Total vendedor]],0)</f>
        <v>0.40186915887850466</v>
      </c>
      <c r="R699" s="15">
        <f>IFERROR(Tabla2[[#This Row],[Vendedor sin tapabocas ]]/Tabla2[[#This Row],[Total vendedor]],0)</f>
        <v>0.10280373831775701</v>
      </c>
      <c r="S699" s="31">
        <f>WEEKNUM(Tabla2[[#This Row],[Fecha de recolección2]])</f>
        <v>38</v>
      </c>
    </row>
    <row r="700" spans="1:19" x14ac:dyDescent="0.25">
      <c r="A700" s="11">
        <f t="shared" si="26"/>
        <v>44456</v>
      </c>
      <c r="B700" s="6" t="s">
        <v>382</v>
      </c>
      <c r="C700" s="1" t="s">
        <v>57</v>
      </c>
      <c r="D700" s="44" t="s">
        <v>57</v>
      </c>
      <c r="E700" s="1"/>
      <c r="F700" s="1" t="s">
        <v>10</v>
      </c>
      <c r="G700" s="1">
        <v>200</v>
      </c>
      <c r="H700" s="2">
        <v>39</v>
      </c>
      <c r="I700" s="2">
        <v>10</v>
      </c>
      <c r="J700" s="2">
        <v>12</v>
      </c>
      <c r="K700" s="2">
        <v>20</v>
      </c>
      <c r="L700" s="2">
        <v>0</v>
      </c>
      <c r="M700" s="23">
        <f t="shared" si="27"/>
        <v>249</v>
      </c>
      <c r="N700" s="24">
        <f>Tabla2[[#This Row],[Vendedor tapabocas bien puesto ]]+Tabla2[[#This Row],[Vendedor tapabocas mal puesto ]]+Tabla2[[#This Row],[Vendedor sin tapabocas ]]</f>
        <v>32</v>
      </c>
      <c r="O700" s="15">
        <f>IFERROR(Tabla2[[#This Row],[Tapabocas bien puesto ]]/Tabla2[[#This Row],[Total]],0)</f>
        <v>0.80321285140562249</v>
      </c>
      <c r="P700" s="15">
        <f>IFERROR(Tabla2[[#This Row],[Sin tapabocas]]/Tabla2[[#This Row],[Total]],0)</f>
        <v>4.0160642570281124E-2</v>
      </c>
      <c r="Q700" s="15">
        <f>IFERROR(Tabla2[[#This Row],[Vendedor tapabocas bien puesto ]]/Tabla2[[#This Row],[Total vendedor]],0)</f>
        <v>0.375</v>
      </c>
      <c r="R700" s="15">
        <f>IFERROR(Tabla2[[#This Row],[Vendedor sin tapabocas ]]/Tabla2[[#This Row],[Total vendedor]],0)</f>
        <v>0</v>
      </c>
      <c r="S700" s="31">
        <f>WEEKNUM(Tabla2[[#This Row],[Fecha de recolección2]])</f>
        <v>38</v>
      </c>
    </row>
    <row r="701" spans="1:19" x14ac:dyDescent="0.25">
      <c r="A701" s="11">
        <f t="shared" si="26"/>
        <v>44456</v>
      </c>
      <c r="B701" s="6" t="s">
        <v>382</v>
      </c>
      <c r="C701" s="1" t="s">
        <v>57</v>
      </c>
      <c r="D701" s="44" t="s">
        <v>57</v>
      </c>
      <c r="E701" s="1"/>
      <c r="F701" s="1" t="s">
        <v>11</v>
      </c>
      <c r="G701" s="1">
        <v>222</v>
      </c>
      <c r="H701" s="2">
        <v>51</v>
      </c>
      <c r="I701" s="2">
        <v>17</v>
      </c>
      <c r="J701" s="2">
        <v>7</v>
      </c>
      <c r="K701" s="2">
        <v>8</v>
      </c>
      <c r="L701" s="2">
        <v>1</v>
      </c>
      <c r="M701" s="23">
        <f t="shared" si="27"/>
        <v>290</v>
      </c>
      <c r="N701" s="24">
        <f>Tabla2[[#This Row],[Vendedor tapabocas bien puesto ]]+Tabla2[[#This Row],[Vendedor tapabocas mal puesto ]]+Tabla2[[#This Row],[Vendedor sin tapabocas ]]</f>
        <v>16</v>
      </c>
      <c r="O701" s="15">
        <f>IFERROR(Tabla2[[#This Row],[Tapabocas bien puesto ]]/Tabla2[[#This Row],[Total]],0)</f>
        <v>0.76551724137931032</v>
      </c>
      <c r="P701" s="15">
        <f>IFERROR(Tabla2[[#This Row],[Sin tapabocas]]/Tabla2[[#This Row],[Total]],0)</f>
        <v>5.8620689655172413E-2</v>
      </c>
      <c r="Q701" s="15">
        <f>IFERROR(Tabla2[[#This Row],[Vendedor tapabocas bien puesto ]]/Tabla2[[#This Row],[Total vendedor]],0)</f>
        <v>0.4375</v>
      </c>
      <c r="R701" s="15">
        <f>IFERROR(Tabla2[[#This Row],[Vendedor sin tapabocas ]]/Tabla2[[#This Row],[Total vendedor]],0)</f>
        <v>6.25E-2</v>
      </c>
      <c r="S701" s="31">
        <f>WEEKNUM(Tabla2[[#This Row],[Fecha de recolección2]])</f>
        <v>38</v>
      </c>
    </row>
    <row r="702" spans="1:19" x14ac:dyDescent="0.25">
      <c r="A702" s="11">
        <f t="shared" si="26"/>
        <v>44456</v>
      </c>
      <c r="B702" s="6" t="s">
        <v>382</v>
      </c>
      <c r="C702" s="1" t="s">
        <v>57</v>
      </c>
      <c r="D702" s="44" t="s">
        <v>57</v>
      </c>
      <c r="E702" s="1"/>
      <c r="F702" s="1" t="s">
        <v>10</v>
      </c>
      <c r="G702" s="1">
        <v>79</v>
      </c>
      <c r="H702" s="2">
        <v>19</v>
      </c>
      <c r="I702" s="2">
        <v>5</v>
      </c>
      <c r="J702" s="2">
        <v>1</v>
      </c>
      <c r="K702" s="2">
        <v>4</v>
      </c>
      <c r="L702" s="2">
        <v>0</v>
      </c>
      <c r="M702" s="23">
        <f t="shared" si="27"/>
        <v>103</v>
      </c>
      <c r="N702" s="24">
        <f>Tabla2[[#This Row],[Vendedor tapabocas bien puesto ]]+Tabla2[[#This Row],[Vendedor tapabocas mal puesto ]]+Tabla2[[#This Row],[Vendedor sin tapabocas ]]</f>
        <v>5</v>
      </c>
      <c r="O702" s="15">
        <f>IFERROR(Tabla2[[#This Row],[Tapabocas bien puesto ]]/Tabla2[[#This Row],[Total]],0)</f>
        <v>0.76699029126213591</v>
      </c>
      <c r="P702" s="15">
        <f>IFERROR(Tabla2[[#This Row],[Sin tapabocas]]/Tabla2[[#This Row],[Total]],0)</f>
        <v>4.8543689320388349E-2</v>
      </c>
      <c r="Q702" s="15">
        <f>IFERROR(Tabla2[[#This Row],[Vendedor tapabocas bien puesto ]]/Tabla2[[#This Row],[Total vendedor]],0)</f>
        <v>0.2</v>
      </c>
      <c r="R702" s="15">
        <f>IFERROR(Tabla2[[#This Row],[Vendedor sin tapabocas ]]/Tabla2[[#This Row],[Total vendedor]],0)</f>
        <v>0</v>
      </c>
      <c r="S702" s="31">
        <f>WEEKNUM(Tabla2[[#This Row],[Fecha de recolección2]])</f>
        <v>38</v>
      </c>
    </row>
    <row r="703" spans="1:19" x14ac:dyDescent="0.25">
      <c r="A703" s="11">
        <f t="shared" si="26"/>
        <v>44456</v>
      </c>
      <c r="B703" s="6" t="s">
        <v>382</v>
      </c>
      <c r="C703" s="1" t="s">
        <v>63</v>
      </c>
      <c r="D703" s="44" t="s">
        <v>63</v>
      </c>
      <c r="E703" s="1"/>
      <c r="F703" s="1" t="s">
        <v>9</v>
      </c>
      <c r="G703" s="1">
        <v>15</v>
      </c>
      <c r="H703" s="2">
        <v>8</v>
      </c>
      <c r="I703" s="2">
        <v>2</v>
      </c>
      <c r="J703" s="2">
        <v>1</v>
      </c>
      <c r="K703" s="2">
        <v>0</v>
      </c>
      <c r="L703" s="2">
        <v>0</v>
      </c>
      <c r="M703" s="23">
        <f t="shared" si="27"/>
        <v>25</v>
      </c>
      <c r="N703" s="24">
        <f>Tabla2[[#This Row],[Vendedor tapabocas bien puesto ]]+Tabla2[[#This Row],[Vendedor tapabocas mal puesto ]]+Tabla2[[#This Row],[Vendedor sin tapabocas ]]</f>
        <v>1</v>
      </c>
      <c r="O703" s="15">
        <f>IFERROR(Tabla2[[#This Row],[Tapabocas bien puesto ]]/Tabla2[[#This Row],[Total]],0)</f>
        <v>0.6</v>
      </c>
      <c r="P703" s="15">
        <f>IFERROR(Tabla2[[#This Row],[Sin tapabocas]]/Tabla2[[#This Row],[Total]],0)</f>
        <v>0.08</v>
      </c>
      <c r="Q703" s="15">
        <f>IFERROR(Tabla2[[#This Row],[Vendedor tapabocas bien puesto ]]/Tabla2[[#This Row],[Total vendedor]],0)</f>
        <v>1</v>
      </c>
      <c r="R703" s="15">
        <f>IFERROR(Tabla2[[#This Row],[Vendedor sin tapabocas ]]/Tabla2[[#This Row],[Total vendedor]],0)</f>
        <v>0</v>
      </c>
      <c r="S703" s="31">
        <f>WEEKNUM(Tabla2[[#This Row],[Fecha de recolección2]])</f>
        <v>38</v>
      </c>
    </row>
    <row r="704" spans="1:19" x14ac:dyDescent="0.25">
      <c r="A704" s="11">
        <f t="shared" si="26"/>
        <v>44456</v>
      </c>
      <c r="B704" s="6" t="s">
        <v>382</v>
      </c>
      <c r="C704" s="1" t="s">
        <v>63</v>
      </c>
      <c r="D704" s="44" t="s">
        <v>63</v>
      </c>
      <c r="E704" s="1"/>
      <c r="F704" s="1" t="s">
        <v>10</v>
      </c>
      <c r="G704" s="1">
        <v>77</v>
      </c>
      <c r="H704" s="2">
        <v>37</v>
      </c>
      <c r="I704" s="2">
        <v>9</v>
      </c>
      <c r="J704" s="2">
        <v>10</v>
      </c>
      <c r="K704" s="2">
        <v>14</v>
      </c>
      <c r="L704" s="2">
        <v>4</v>
      </c>
      <c r="M704" s="23">
        <f t="shared" si="27"/>
        <v>123</v>
      </c>
      <c r="N704" s="24">
        <f>Tabla2[[#This Row],[Vendedor tapabocas bien puesto ]]+Tabla2[[#This Row],[Vendedor tapabocas mal puesto ]]+Tabla2[[#This Row],[Vendedor sin tapabocas ]]</f>
        <v>28</v>
      </c>
      <c r="O704" s="15">
        <f>IFERROR(Tabla2[[#This Row],[Tapabocas bien puesto ]]/Tabla2[[#This Row],[Total]],0)</f>
        <v>0.62601626016260159</v>
      </c>
      <c r="P704" s="15">
        <f>IFERROR(Tabla2[[#This Row],[Sin tapabocas]]/Tabla2[[#This Row],[Total]],0)</f>
        <v>7.3170731707317069E-2</v>
      </c>
      <c r="Q704" s="15">
        <f>IFERROR(Tabla2[[#This Row],[Vendedor tapabocas bien puesto ]]/Tabla2[[#This Row],[Total vendedor]],0)</f>
        <v>0.35714285714285715</v>
      </c>
      <c r="R704" s="15">
        <f>IFERROR(Tabla2[[#This Row],[Vendedor sin tapabocas ]]/Tabla2[[#This Row],[Total vendedor]],0)</f>
        <v>0.14285714285714285</v>
      </c>
      <c r="S704" s="31">
        <f>WEEKNUM(Tabla2[[#This Row],[Fecha de recolección2]])</f>
        <v>38</v>
      </c>
    </row>
    <row r="705" spans="1:19" x14ac:dyDescent="0.25">
      <c r="A705" s="11">
        <f t="shared" si="26"/>
        <v>44456</v>
      </c>
      <c r="B705" s="6" t="s">
        <v>382</v>
      </c>
      <c r="C705" s="1" t="s">
        <v>63</v>
      </c>
      <c r="D705" s="44" t="s">
        <v>63</v>
      </c>
      <c r="E705" s="1"/>
      <c r="F705" s="1" t="s">
        <v>10</v>
      </c>
      <c r="G705" s="1">
        <v>236</v>
      </c>
      <c r="H705" s="2">
        <v>71</v>
      </c>
      <c r="I705" s="2">
        <v>30</v>
      </c>
      <c r="J705" s="2">
        <v>31</v>
      </c>
      <c r="K705" s="2">
        <v>76</v>
      </c>
      <c r="L705" s="2">
        <v>21</v>
      </c>
      <c r="M705" s="23">
        <f t="shared" si="27"/>
        <v>337</v>
      </c>
      <c r="N705" s="24">
        <f>Tabla2[[#This Row],[Vendedor tapabocas bien puesto ]]+Tabla2[[#This Row],[Vendedor tapabocas mal puesto ]]+Tabla2[[#This Row],[Vendedor sin tapabocas ]]</f>
        <v>128</v>
      </c>
      <c r="O705" s="15">
        <f>IFERROR(Tabla2[[#This Row],[Tapabocas bien puesto ]]/Tabla2[[#This Row],[Total]],0)</f>
        <v>0.70029673590504449</v>
      </c>
      <c r="P705" s="15">
        <f>IFERROR(Tabla2[[#This Row],[Sin tapabocas]]/Tabla2[[#This Row],[Total]],0)</f>
        <v>8.9020771513353122E-2</v>
      </c>
      <c r="Q705" s="15">
        <f>IFERROR(Tabla2[[#This Row],[Vendedor tapabocas bien puesto ]]/Tabla2[[#This Row],[Total vendedor]],0)</f>
        <v>0.2421875</v>
      </c>
      <c r="R705" s="15">
        <f>IFERROR(Tabla2[[#This Row],[Vendedor sin tapabocas ]]/Tabla2[[#This Row],[Total vendedor]],0)</f>
        <v>0.1640625</v>
      </c>
      <c r="S705" s="31">
        <f>WEEKNUM(Tabla2[[#This Row],[Fecha de recolección2]])</f>
        <v>38</v>
      </c>
    </row>
    <row r="706" spans="1:19" x14ac:dyDescent="0.25">
      <c r="A706" s="11">
        <f t="shared" si="26"/>
        <v>44457</v>
      </c>
      <c r="B706" s="6" t="s">
        <v>383</v>
      </c>
      <c r="C706" s="1" t="s">
        <v>7</v>
      </c>
      <c r="D706" s="44" t="s">
        <v>7</v>
      </c>
      <c r="E706" s="1"/>
      <c r="F706" s="1" t="s">
        <v>9</v>
      </c>
      <c r="G706" s="1">
        <v>57</v>
      </c>
      <c r="H706" s="2">
        <v>60</v>
      </c>
      <c r="I706" s="2">
        <v>17</v>
      </c>
      <c r="J706" s="2">
        <v>15</v>
      </c>
      <c r="K706" s="2">
        <v>23</v>
      </c>
      <c r="L706" s="2">
        <v>11</v>
      </c>
      <c r="M706" s="23">
        <f t="shared" si="27"/>
        <v>134</v>
      </c>
      <c r="N706" s="24">
        <f>Tabla2[[#This Row],[Vendedor tapabocas bien puesto ]]+Tabla2[[#This Row],[Vendedor tapabocas mal puesto ]]+Tabla2[[#This Row],[Vendedor sin tapabocas ]]</f>
        <v>49</v>
      </c>
      <c r="O706" s="15">
        <f>IFERROR(Tabla2[[#This Row],[Tapabocas bien puesto ]]/Tabla2[[#This Row],[Total]],0)</f>
        <v>0.42537313432835822</v>
      </c>
      <c r="P706" s="15">
        <f>IFERROR(Tabla2[[#This Row],[Sin tapabocas]]/Tabla2[[#This Row],[Total]],0)</f>
        <v>0.12686567164179105</v>
      </c>
      <c r="Q706" s="15">
        <f>IFERROR(Tabla2[[#This Row],[Vendedor tapabocas bien puesto ]]/Tabla2[[#This Row],[Total vendedor]],0)</f>
        <v>0.30612244897959184</v>
      </c>
      <c r="R706" s="15">
        <f>IFERROR(Tabla2[[#This Row],[Vendedor sin tapabocas ]]/Tabla2[[#This Row],[Total vendedor]],0)</f>
        <v>0.22448979591836735</v>
      </c>
      <c r="S706" s="31">
        <f>WEEKNUM(Tabla2[[#This Row],[Fecha de recolección2]])</f>
        <v>38</v>
      </c>
    </row>
    <row r="707" spans="1:19" x14ac:dyDescent="0.25">
      <c r="A707" s="11">
        <f t="shared" si="26"/>
        <v>44457</v>
      </c>
      <c r="B707" s="6" t="s">
        <v>383</v>
      </c>
      <c r="C707" s="1" t="s">
        <v>7</v>
      </c>
      <c r="D707" s="44" t="s">
        <v>7</v>
      </c>
      <c r="E707" s="1"/>
      <c r="F707" s="1" t="s">
        <v>10</v>
      </c>
      <c r="G707" s="1">
        <v>273</v>
      </c>
      <c r="H707" s="2">
        <v>133</v>
      </c>
      <c r="I707" s="2">
        <v>31</v>
      </c>
      <c r="J707" s="2">
        <v>30</v>
      </c>
      <c r="K707" s="2">
        <v>85</v>
      </c>
      <c r="L707" s="2">
        <v>20</v>
      </c>
      <c r="M707" s="23">
        <f t="shared" si="27"/>
        <v>437</v>
      </c>
      <c r="N707" s="24">
        <f>Tabla2[[#This Row],[Vendedor tapabocas bien puesto ]]+Tabla2[[#This Row],[Vendedor tapabocas mal puesto ]]+Tabla2[[#This Row],[Vendedor sin tapabocas ]]</f>
        <v>135</v>
      </c>
      <c r="O707" s="15">
        <f>IFERROR(Tabla2[[#This Row],[Tapabocas bien puesto ]]/Tabla2[[#This Row],[Total]],0)</f>
        <v>0.62471395881006864</v>
      </c>
      <c r="P707" s="15">
        <f>IFERROR(Tabla2[[#This Row],[Sin tapabocas]]/Tabla2[[#This Row],[Total]],0)</f>
        <v>7.0938215102974822E-2</v>
      </c>
      <c r="Q707" s="15">
        <f>IFERROR(Tabla2[[#This Row],[Vendedor tapabocas bien puesto ]]/Tabla2[[#This Row],[Total vendedor]],0)</f>
        <v>0.22222222222222221</v>
      </c>
      <c r="R707" s="15">
        <f>IFERROR(Tabla2[[#This Row],[Vendedor sin tapabocas ]]/Tabla2[[#This Row],[Total vendedor]],0)</f>
        <v>0.14814814814814814</v>
      </c>
      <c r="S707" s="31">
        <f>WEEKNUM(Tabla2[[#This Row],[Fecha de recolección2]])</f>
        <v>38</v>
      </c>
    </row>
    <row r="708" spans="1:19" x14ac:dyDescent="0.25">
      <c r="A708" s="11">
        <f t="shared" si="26"/>
        <v>44457</v>
      </c>
      <c r="B708" s="6" t="s">
        <v>383</v>
      </c>
      <c r="C708" s="1" t="s">
        <v>7</v>
      </c>
      <c r="D708" s="44" t="s">
        <v>7</v>
      </c>
      <c r="E708" s="1"/>
      <c r="F708" s="1" t="s">
        <v>10</v>
      </c>
      <c r="G708" s="1">
        <v>97</v>
      </c>
      <c r="H708" s="2">
        <v>37</v>
      </c>
      <c r="I708" s="2">
        <v>36</v>
      </c>
      <c r="J708" s="2">
        <v>16</v>
      </c>
      <c r="K708" s="2">
        <v>27</v>
      </c>
      <c r="L708" s="2">
        <v>9</v>
      </c>
      <c r="M708" s="23">
        <f t="shared" si="27"/>
        <v>170</v>
      </c>
      <c r="N708" s="24">
        <f>Tabla2[[#This Row],[Vendedor tapabocas bien puesto ]]+Tabla2[[#This Row],[Vendedor tapabocas mal puesto ]]+Tabla2[[#This Row],[Vendedor sin tapabocas ]]</f>
        <v>52</v>
      </c>
      <c r="O708" s="15">
        <f>IFERROR(Tabla2[[#This Row],[Tapabocas bien puesto ]]/Tabla2[[#This Row],[Total]],0)</f>
        <v>0.57058823529411762</v>
      </c>
      <c r="P708" s="15">
        <f>IFERROR(Tabla2[[#This Row],[Sin tapabocas]]/Tabla2[[#This Row],[Total]],0)</f>
        <v>0.21176470588235294</v>
      </c>
      <c r="Q708" s="15">
        <f>IFERROR(Tabla2[[#This Row],[Vendedor tapabocas bien puesto ]]/Tabla2[[#This Row],[Total vendedor]],0)</f>
        <v>0.30769230769230771</v>
      </c>
      <c r="R708" s="15">
        <f>IFERROR(Tabla2[[#This Row],[Vendedor sin tapabocas ]]/Tabla2[[#This Row],[Total vendedor]],0)</f>
        <v>0.17307692307692307</v>
      </c>
      <c r="S708" s="31">
        <f>WEEKNUM(Tabla2[[#This Row],[Fecha de recolección2]])</f>
        <v>38</v>
      </c>
    </row>
    <row r="709" spans="1:19" x14ac:dyDescent="0.25">
      <c r="A709" s="11">
        <f t="shared" si="26"/>
        <v>44457</v>
      </c>
      <c r="B709" s="6" t="s">
        <v>383</v>
      </c>
      <c r="C709" s="1" t="s">
        <v>76</v>
      </c>
      <c r="D709" s="44" t="s">
        <v>76</v>
      </c>
      <c r="E709" s="1"/>
      <c r="F709" s="1" t="s">
        <v>10</v>
      </c>
      <c r="G709" s="1">
        <v>95</v>
      </c>
      <c r="H709" s="2">
        <v>52</v>
      </c>
      <c r="I709" s="2">
        <v>15</v>
      </c>
      <c r="J709" s="2">
        <v>4</v>
      </c>
      <c r="K709" s="2">
        <v>8</v>
      </c>
      <c r="L709" s="2">
        <v>4</v>
      </c>
      <c r="M709" s="23">
        <f t="shared" si="27"/>
        <v>162</v>
      </c>
      <c r="N709" s="24">
        <f>Tabla2[[#This Row],[Vendedor tapabocas bien puesto ]]+Tabla2[[#This Row],[Vendedor tapabocas mal puesto ]]+Tabla2[[#This Row],[Vendedor sin tapabocas ]]</f>
        <v>16</v>
      </c>
      <c r="O709" s="15">
        <f>IFERROR(Tabla2[[#This Row],[Tapabocas bien puesto ]]/Tabla2[[#This Row],[Total]],0)</f>
        <v>0.5864197530864198</v>
      </c>
      <c r="P709" s="15">
        <f>IFERROR(Tabla2[[#This Row],[Sin tapabocas]]/Tabla2[[#This Row],[Total]],0)</f>
        <v>9.2592592592592587E-2</v>
      </c>
      <c r="Q709" s="15">
        <f>IFERROR(Tabla2[[#This Row],[Vendedor tapabocas bien puesto ]]/Tabla2[[#This Row],[Total vendedor]],0)</f>
        <v>0.25</v>
      </c>
      <c r="R709" s="15">
        <f>IFERROR(Tabla2[[#This Row],[Vendedor sin tapabocas ]]/Tabla2[[#This Row],[Total vendedor]],0)</f>
        <v>0.25</v>
      </c>
      <c r="S709" s="31">
        <f>WEEKNUM(Tabla2[[#This Row],[Fecha de recolección2]])</f>
        <v>38</v>
      </c>
    </row>
    <row r="710" spans="1:19" x14ac:dyDescent="0.25">
      <c r="A710" s="11">
        <f t="shared" si="26"/>
        <v>44457</v>
      </c>
      <c r="B710" s="6" t="s">
        <v>383</v>
      </c>
      <c r="C710" s="1" t="s">
        <v>76</v>
      </c>
      <c r="D710" s="44" t="s">
        <v>76</v>
      </c>
      <c r="E710" s="1"/>
      <c r="F710" s="1" t="s">
        <v>10</v>
      </c>
      <c r="G710" s="1">
        <v>91</v>
      </c>
      <c r="H710" s="2">
        <v>55</v>
      </c>
      <c r="I710" s="2">
        <v>10</v>
      </c>
      <c r="J710" s="2">
        <v>21</v>
      </c>
      <c r="K710" s="2">
        <v>19</v>
      </c>
      <c r="L710" s="2">
        <v>6</v>
      </c>
      <c r="M710" s="23">
        <f t="shared" si="27"/>
        <v>156</v>
      </c>
      <c r="N710" s="24">
        <f>Tabla2[[#This Row],[Vendedor tapabocas bien puesto ]]+Tabla2[[#This Row],[Vendedor tapabocas mal puesto ]]+Tabla2[[#This Row],[Vendedor sin tapabocas ]]</f>
        <v>46</v>
      </c>
      <c r="O710" s="15">
        <f>IFERROR(Tabla2[[#This Row],[Tapabocas bien puesto ]]/Tabla2[[#This Row],[Total]],0)</f>
        <v>0.58333333333333337</v>
      </c>
      <c r="P710" s="15">
        <f>IFERROR(Tabla2[[#This Row],[Sin tapabocas]]/Tabla2[[#This Row],[Total]],0)</f>
        <v>6.4102564102564097E-2</v>
      </c>
      <c r="Q710" s="15">
        <f>IFERROR(Tabla2[[#This Row],[Vendedor tapabocas bien puesto ]]/Tabla2[[#This Row],[Total vendedor]],0)</f>
        <v>0.45652173913043476</v>
      </c>
      <c r="R710" s="15">
        <f>IFERROR(Tabla2[[#This Row],[Vendedor sin tapabocas ]]/Tabla2[[#This Row],[Total vendedor]],0)</f>
        <v>0.13043478260869565</v>
      </c>
      <c r="S710" s="31">
        <f>WEEKNUM(Tabla2[[#This Row],[Fecha de recolección2]])</f>
        <v>38</v>
      </c>
    </row>
    <row r="711" spans="1:19" x14ac:dyDescent="0.25">
      <c r="A711" s="11">
        <f t="shared" si="26"/>
        <v>44457</v>
      </c>
      <c r="B711" s="6" t="s">
        <v>383</v>
      </c>
      <c r="C711" s="1" t="s">
        <v>76</v>
      </c>
      <c r="D711" s="44" t="s">
        <v>76</v>
      </c>
      <c r="E711" s="1"/>
      <c r="F711" s="1" t="s">
        <v>11</v>
      </c>
      <c r="G711" s="1">
        <v>104</v>
      </c>
      <c r="H711" s="2">
        <v>125</v>
      </c>
      <c r="I711" s="2">
        <v>18</v>
      </c>
      <c r="J711" s="2">
        <v>33</v>
      </c>
      <c r="K711" s="2">
        <v>43</v>
      </c>
      <c r="L711" s="2">
        <v>13</v>
      </c>
      <c r="M711" s="23">
        <f t="shared" si="27"/>
        <v>247</v>
      </c>
      <c r="N711" s="24">
        <f>Tabla2[[#This Row],[Vendedor tapabocas bien puesto ]]+Tabla2[[#This Row],[Vendedor tapabocas mal puesto ]]+Tabla2[[#This Row],[Vendedor sin tapabocas ]]</f>
        <v>89</v>
      </c>
      <c r="O711" s="15">
        <f>IFERROR(Tabla2[[#This Row],[Tapabocas bien puesto ]]/Tabla2[[#This Row],[Total]],0)</f>
        <v>0.42105263157894735</v>
      </c>
      <c r="P711" s="15">
        <f>IFERROR(Tabla2[[#This Row],[Sin tapabocas]]/Tabla2[[#This Row],[Total]],0)</f>
        <v>7.28744939271255E-2</v>
      </c>
      <c r="Q711" s="15">
        <f>IFERROR(Tabla2[[#This Row],[Vendedor tapabocas bien puesto ]]/Tabla2[[#This Row],[Total vendedor]],0)</f>
        <v>0.3707865168539326</v>
      </c>
      <c r="R711" s="15">
        <f>IFERROR(Tabla2[[#This Row],[Vendedor sin tapabocas ]]/Tabla2[[#This Row],[Total vendedor]],0)</f>
        <v>0.14606741573033707</v>
      </c>
      <c r="S711" s="31">
        <f>WEEKNUM(Tabla2[[#This Row],[Fecha de recolección2]])</f>
        <v>38</v>
      </c>
    </row>
    <row r="712" spans="1:19" x14ac:dyDescent="0.25">
      <c r="A712" s="11">
        <f t="shared" si="26"/>
        <v>44457</v>
      </c>
      <c r="B712" s="6" t="s">
        <v>383</v>
      </c>
      <c r="C712" s="1" t="s">
        <v>32</v>
      </c>
      <c r="D712" s="44" t="s">
        <v>32</v>
      </c>
      <c r="E712" s="1"/>
      <c r="F712" s="1" t="s">
        <v>11</v>
      </c>
      <c r="G712" s="1">
        <v>265</v>
      </c>
      <c r="H712" s="2">
        <v>121</v>
      </c>
      <c r="I712" s="2">
        <v>25</v>
      </c>
      <c r="J712" s="2">
        <v>15</v>
      </c>
      <c r="K712" s="2">
        <v>27</v>
      </c>
      <c r="L712" s="2">
        <v>3</v>
      </c>
      <c r="M712" s="23">
        <f t="shared" si="27"/>
        <v>411</v>
      </c>
      <c r="N712" s="24">
        <f>Tabla2[[#This Row],[Vendedor tapabocas bien puesto ]]+Tabla2[[#This Row],[Vendedor tapabocas mal puesto ]]+Tabla2[[#This Row],[Vendedor sin tapabocas ]]</f>
        <v>45</v>
      </c>
      <c r="O712" s="15">
        <f>IFERROR(Tabla2[[#This Row],[Tapabocas bien puesto ]]/Tabla2[[#This Row],[Total]],0)</f>
        <v>0.64476885644768855</v>
      </c>
      <c r="P712" s="15">
        <f>IFERROR(Tabla2[[#This Row],[Sin tapabocas]]/Tabla2[[#This Row],[Total]],0)</f>
        <v>6.0827250608272508E-2</v>
      </c>
      <c r="Q712" s="15">
        <f>IFERROR(Tabla2[[#This Row],[Vendedor tapabocas bien puesto ]]/Tabla2[[#This Row],[Total vendedor]],0)</f>
        <v>0.33333333333333331</v>
      </c>
      <c r="R712" s="15">
        <f>IFERROR(Tabla2[[#This Row],[Vendedor sin tapabocas ]]/Tabla2[[#This Row],[Total vendedor]],0)</f>
        <v>6.6666666666666666E-2</v>
      </c>
      <c r="S712" s="31">
        <f>WEEKNUM(Tabla2[[#This Row],[Fecha de recolección2]])</f>
        <v>38</v>
      </c>
    </row>
    <row r="713" spans="1:19" x14ac:dyDescent="0.25">
      <c r="A713" s="11">
        <f t="shared" si="26"/>
        <v>44457</v>
      </c>
      <c r="B713" s="6" t="s">
        <v>383</v>
      </c>
      <c r="C713" s="1" t="s">
        <v>32</v>
      </c>
      <c r="D713" s="44" t="s">
        <v>32</v>
      </c>
      <c r="E713" s="1"/>
      <c r="F713" s="1" t="s">
        <v>10</v>
      </c>
      <c r="G713" s="1">
        <v>186</v>
      </c>
      <c r="H713" s="2">
        <v>126</v>
      </c>
      <c r="I713" s="2">
        <v>19</v>
      </c>
      <c r="J713" s="2">
        <v>13</v>
      </c>
      <c r="K713" s="2">
        <v>23</v>
      </c>
      <c r="L713" s="2">
        <v>2</v>
      </c>
      <c r="M713" s="23">
        <f t="shared" si="27"/>
        <v>331</v>
      </c>
      <c r="N713" s="24">
        <f>Tabla2[[#This Row],[Vendedor tapabocas bien puesto ]]+Tabla2[[#This Row],[Vendedor tapabocas mal puesto ]]+Tabla2[[#This Row],[Vendedor sin tapabocas ]]</f>
        <v>38</v>
      </c>
      <c r="O713" s="15">
        <f>IFERROR(Tabla2[[#This Row],[Tapabocas bien puesto ]]/Tabla2[[#This Row],[Total]],0)</f>
        <v>0.5619335347432024</v>
      </c>
      <c r="P713" s="15">
        <f>IFERROR(Tabla2[[#This Row],[Sin tapabocas]]/Tabla2[[#This Row],[Total]],0)</f>
        <v>5.7401812688821753E-2</v>
      </c>
      <c r="Q713" s="15">
        <f>IFERROR(Tabla2[[#This Row],[Vendedor tapabocas bien puesto ]]/Tabla2[[#This Row],[Total vendedor]],0)</f>
        <v>0.34210526315789475</v>
      </c>
      <c r="R713" s="15">
        <f>IFERROR(Tabla2[[#This Row],[Vendedor sin tapabocas ]]/Tabla2[[#This Row],[Total vendedor]],0)</f>
        <v>5.2631578947368418E-2</v>
      </c>
      <c r="S713" s="31">
        <f>WEEKNUM(Tabla2[[#This Row],[Fecha de recolección2]])</f>
        <v>38</v>
      </c>
    </row>
    <row r="714" spans="1:19" x14ac:dyDescent="0.25">
      <c r="A714" s="11">
        <f t="shared" si="26"/>
        <v>44457</v>
      </c>
      <c r="B714" s="6" t="s">
        <v>383</v>
      </c>
      <c r="C714" s="1" t="s">
        <v>32</v>
      </c>
      <c r="D714" s="44" t="s">
        <v>32</v>
      </c>
      <c r="E714" s="1"/>
      <c r="F714" s="1" t="s">
        <v>10</v>
      </c>
      <c r="G714" s="1">
        <v>57</v>
      </c>
      <c r="H714" s="2">
        <v>57</v>
      </c>
      <c r="I714" s="2">
        <v>0</v>
      </c>
      <c r="J714" s="2">
        <v>5</v>
      </c>
      <c r="K714" s="2">
        <v>0</v>
      </c>
      <c r="L714" s="2">
        <v>0</v>
      </c>
      <c r="M714" s="23">
        <f t="shared" si="27"/>
        <v>114</v>
      </c>
      <c r="N714" s="24">
        <f>Tabla2[[#This Row],[Vendedor tapabocas bien puesto ]]+Tabla2[[#This Row],[Vendedor tapabocas mal puesto ]]+Tabla2[[#This Row],[Vendedor sin tapabocas ]]</f>
        <v>5</v>
      </c>
      <c r="O714" s="15">
        <f>IFERROR(Tabla2[[#This Row],[Tapabocas bien puesto ]]/Tabla2[[#This Row],[Total]],0)</f>
        <v>0.5</v>
      </c>
      <c r="P714" s="15">
        <f>IFERROR(Tabla2[[#This Row],[Sin tapabocas]]/Tabla2[[#This Row],[Total]],0)</f>
        <v>0</v>
      </c>
      <c r="Q714" s="15">
        <f>IFERROR(Tabla2[[#This Row],[Vendedor tapabocas bien puesto ]]/Tabla2[[#This Row],[Total vendedor]],0)</f>
        <v>1</v>
      </c>
      <c r="R714" s="15">
        <f>IFERROR(Tabla2[[#This Row],[Vendedor sin tapabocas ]]/Tabla2[[#This Row],[Total vendedor]],0)</f>
        <v>0</v>
      </c>
      <c r="S714" s="31">
        <f>WEEKNUM(Tabla2[[#This Row],[Fecha de recolección2]])</f>
        <v>38</v>
      </c>
    </row>
    <row r="715" spans="1:19" x14ac:dyDescent="0.25">
      <c r="A715" s="11">
        <f t="shared" si="26"/>
        <v>44459</v>
      </c>
      <c r="B715" s="6" t="s">
        <v>384</v>
      </c>
      <c r="C715" s="1" t="s">
        <v>40</v>
      </c>
      <c r="D715" s="44" t="s">
        <v>40</v>
      </c>
      <c r="E715" s="1"/>
      <c r="F715" s="1" t="s">
        <v>9</v>
      </c>
      <c r="G715" s="1">
        <v>320</v>
      </c>
      <c r="H715" s="2">
        <v>97</v>
      </c>
      <c r="I715" s="2">
        <v>12</v>
      </c>
      <c r="J715" s="2">
        <v>17</v>
      </c>
      <c r="K715" s="2">
        <v>36</v>
      </c>
      <c r="L715" s="2">
        <v>8</v>
      </c>
      <c r="M715" s="23">
        <f t="shared" si="27"/>
        <v>429</v>
      </c>
      <c r="N715" s="24">
        <f>Tabla2[[#This Row],[Vendedor tapabocas bien puesto ]]+Tabla2[[#This Row],[Vendedor tapabocas mal puesto ]]+Tabla2[[#This Row],[Vendedor sin tapabocas ]]</f>
        <v>61</v>
      </c>
      <c r="O715" s="15">
        <f>IFERROR(Tabla2[[#This Row],[Tapabocas bien puesto ]]/Tabla2[[#This Row],[Total]],0)</f>
        <v>0.74592074592074598</v>
      </c>
      <c r="P715" s="15">
        <f>IFERROR(Tabla2[[#This Row],[Sin tapabocas]]/Tabla2[[#This Row],[Total]],0)</f>
        <v>2.7972027972027972E-2</v>
      </c>
      <c r="Q715" s="15">
        <f>IFERROR(Tabla2[[#This Row],[Vendedor tapabocas bien puesto ]]/Tabla2[[#This Row],[Total vendedor]],0)</f>
        <v>0.27868852459016391</v>
      </c>
      <c r="R715" s="15">
        <f>IFERROR(Tabla2[[#This Row],[Vendedor sin tapabocas ]]/Tabla2[[#This Row],[Total vendedor]],0)</f>
        <v>0.13114754098360656</v>
      </c>
      <c r="S715" s="31">
        <f>WEEKNUM(Tabla2[[#This Row],[Fecha de recolección2]])</f>
        <v>39</v>
      </c>
    </row>
    <row r="716" spans="1:19" x14ac:dyDescent="0.25">
      <c r="A716" s="11">
        <f t="shared" si="26"/>
        <v>44459</v>
      </c>
      <c r="B716" s="6" t="s">
        <v>384</v>
      </c>
      <c r="C716" s="1" t="s">
        <v>40</v>
      </c>
      <c r="D716" s="44" t="s">
        <v>40</v>
      </c>
      <c r="E716" s="1"/>
      <c r="F716" s="1" t="s">
        <v>10</v>
      </c>
      <c r="G716" s="1">
        <v>288</v>
      </c>
      <c r="H716" s="2">
        <v>80</v>
      </c>
      <c r="I716" s="2">
        <v>7</v>
      </c>
      <c r="J716" s="2">
        <v>15</v>
      </c>
      <c r="K716" s="2">
        <v>38</v>
      </c>
      <c r="L716" s="2">
        <v>1</v>
      </c>
      <c r="M716" s="23">
        <f t="shared" si="27"/>
        <v>375</v>
      </c>
      <c r="N716" s="24">
        <f>Tabla2[[#This Row],[Vendedor tapabocas bien puesto ]]+Tabla2[[#This Row],[Vendedor tapabocas mal puesto ]]+Tabla2[[#This Row],[Vendedor sin tapabocas ]]</f>
        <v>54</v>
      </c>
      <c r="O716" s="15">
        <f>IFERROR(Tabla2[[#This Row],[Tapabocas bien puesto ]]/Tabla2[[#This Row],[Total]],0)</f>
        <v>0.76800000000000002</v>
      </c>
      <c r="P716" s="15">
        <f>IFERROR(Tabla2[[#This Row],[Sin tapabocas]]/Tabla2[[#This Row],[Total]],0)</f>
        <v>1.8666666666666668E-2</v>
      </c>
      <c r="Q716" s="15">
        <f>IFERROR(Tabla2[[#This Row],[Vendedor tapabocas bien puesto ]]/Tabla2[[#This Row],[Total vendedor]],0)</f>
        <v>0.27777777777777779</v>
      </c>
      <c r="R716" s="15">
        <f>IFERROR(Tabla2[[#This Row],[Vendedor sin tapabocas ]]/Tabla2[[#This Row],[Total vendedor]],0)</f>
        <v>1.8518518518518517E-2</v>
      </c>
      <c r="S716" s="31">
        <f>WEEKNUM(Tabla2[[#This Row],[Fecha de recolección2]])</f>
        <v>39</v>
      </c>
    </row>
    <row r="717" spans="1:19" x14ac:dyDescent="0.25">
      <c r="A717" s="11">
        <f t="shared" si="26"/>
        <v>44459</v>
      </c>
      <c r="B717" s="6" t="s">
        <v>384</v>
      </c>
      <c r="C717" s="1" t="s">
        <v>40</v>
      </c>
      <c r="D717" s="44" t="s">
        <v>40</v>
      </c>
      <c r="E717" s="1"/>
      <c r="F717" s="1" t="s">
        <v>11</v>
      </c>
      <c r="G717" s="1">
        <v>196</v>
      </c>
      <c r="H717" s="2">
        <v>92</v>
      </c>
      <c r="I717" s="2">
        <v>17</v>
      </c>
      <c r="J717" s="2">
        <v>6</v>
      </c>
      <c r="K717" s="2">
        <v>4</v>
      </c>
      <c r="L717" s="2">
        <v>0</v>
      </c>
      <c r="M717" s="23">
        <f t="shared" si="27"/>
        <v>305</v>
      </c>
      <c r="N717" s="24">
        <f>Tabla2[[#This Row],[Vendedor tapabocas bien puesto ]]+Tabla2[[#This Row],[Vendedor tapabocas mal puesto ]]+Tabla2[[#This Row],[Vendedor sin tapabocas ]]</f>
        <v>10</v>
      </c>
      <c r="O717" s="15">
        <f>IFERROR(Tabla2[[#This Row],[Tapabocas bien puesto ]]/Tabla2[[#This Row],[Total]],0)</f>
        <v>0.64262295081967213</v>
      </c>
      <c r="P717" s="15">
        <f>IFERROR(Tabla2[[#This Row],[Sin tapabocas]]/Tabla2[[#This Row],[Total]],0)</f>
        <v>5.5737704918032788E-2</v>
      </c>
      <c r="Q717" s="15">
        <f>IFERROR(Tabla2[[#This Row],[Vendedor tapabocas bien puesto ]]/Tabla2[[#This Row],[Total vendedor]],0)</f>
        <v>0.6</v>
      </c>
      <c r="R717" s="15">
        <f>IFERROR(Tabla2[[#This Row],[Vendedor sin tapabocas ]]/Tabla2[[#This Row],[Total vendedor]],0)</f>
        <v>0</v>
      </c>
      <c r="S717" s="31">
        <f>WEEKNUM(Tabla2[[#This Row],[Fecha de recolección2]])</f>
        <v>39</v>
      </c>
    </row>
    <row r="718" spans="1:19" x14ac:dyDescent="0.25">
      <c r="A718" s="11">
        <f t="shared" si="26"/>
        <v>44459</v>
      </c>
      <c r="B718" s="6" t="s">
        <v>384</v>
      </c>
      <c r="C718" s="1" t="s">
        <v>61</v>
      </c>
      <c r="D718" s="44" t="s">
        <v>61</v>
      </c>
      <c r="E718" s="1"/>
      <c r="F718" s="1" t="s">
        <v>9</v>
      </c>
      <c r="G718" s="1">
        <v>48</v>
      </c>
      <c r="H718" s="2">
        <v>38</v>
      </c>
      <c r="I718" s="2">
        <v>10</v>
      </c>
      <c r="J718" s="2">
        <v>14</v>
      </c>
      <c r="K718" s="2">
        <v>24</v>
      </c>
      <c r="L718" s="2">
        <v>3</v>
      </c>
      <c r="M718" s="23">
        <f t="shared" si="27"/>
        <v>96</v>
      </c>
      <c r="N718" s="24">
        <f>Tabla2[[#This Row],[Vendedor tapabocas bien puesto ]]+Tabla2[[#This Row],[Vendedor tapabocas mal puesto ]]+Tabla2[[#This Row],[Vendedor sin tapabocas ]]</f>
        <v>41</v>
      </c>
      <c r="O718" s="15">
        <f>IFERROR(Tabla2[[#This Row],[Tapabocas bien puesto ]]/Tabla2[[#This Row],[Total]],0)</f>
        <v>0.5</v>
      </c>
      <c r="P718" s="15">
        <f>IFERROR(Tabla2[[#This Row],[Sin tapabocas]]/Tabla2[[#This Row],[Total]],0)</f>
        <v>0.10416666666666667</v>
      </c>
      <c r="Q718" s="15">
        <f>IFERROR(Tabla2[[#This Row],[Vendedor tapabocas bien puesto ]]/Tabla2[[#This Row],[Total vendedor]],0)</f>
        <v>0.34146341463414637</v>
      </c>
      <c r="R718" s="15">
        <f>IFERROR(Tabla2[[#This Row],[Vendedor sin tapabocas ]]/Tabla2[[#This Row],[Total vendedor]],0)</f>
        <v>7.3170731707317069E-2</v>
      </c>
      <c r="S718" s="31">
        <f>WEEKNUM(Tabla2[[#This Row],[Fecha de recolección2]])</f>
        <v>39</v>
      </c>
    </row>
    <row r="719" spans="1:19" x14ac:dyDescent="0.25">
      <c r="A719" s="11">
        <f t="shared" si="26"/>
        <v>44459</v>
      </c>
      <c r="B719" s="6" t="s">
        <v>384</v>
      </c>
      <c r="C719" s="1" t="s">
        <v>61</v>
      </c>
      <c r="D719" s="44" t="s">
        <v>61</v>
      </c>
      <c r="E719" s="1"/>
      <c r="F719" s="1" t="s">
        <v>10</v>
      </c>
      <c r="G719" s="1">
        <v>65</v>
      </c>
      <c r="H719" s="2">
        <v>90</v>
      </c>
      <c r="I719" s="2">
        <v>24</v>
      </c>
      <c r="J719" s="2">
        <v>31</v>
      </c>
      <c r="K719" s="2">
        <v>36</v>
      </c>
      <c r="L719" s="2">
        <v>9</v>
      </c>
      <c r="M719" s="23">
        <f t="shared" si="27"/>
        <v>179</v>
      </c>
      <c r="N719" s="24">
        <f>Tabla2[[#This Row],[Vendedor tapabocas bien puesto ]]+Tabla2[[#This Row],[Vendedor tapabocas mal puesto ]]+Tabla2[[#This Row],[Vendedor sin tapabocas ]]</f>
        <v>76</v>
      </c>
      <c r="O719" s="15">
        <f>IFERROR(Tabla2[[#This Row],[Tapabocas bien puesto ]]/Tabla2[[#This Row],[Total]],0)</f>
        <v>0.36312849162011174</v>
      </c>
      <c r="P719" s="15">
        <f>IFERROR(Tabla2[[#This Row],[Sin tapabocas]]/Tabla2[[#This Row],[Total]],0)</f>
        <v>0.13407821229050279</v>
      </c>
      <c r="Q719" s="15">
        <f>IFERROR(Tabla2[[#This Row],[Vendedor tapabocas bien puesto ]]/Tabla2[[#This Row],[Total vendedor]],0)</f>
        <v>0.40789473684210525</v>
      </c>
      <c r="R719" s="15">
        <f>IFERROR(Tabla2[[#This Row],[Vendedor sin tapabocas ]]/Tabla2[[#This Row],[Total vendedor]],0)</f>
        <v>0.11842105263157894</v>
      </c>
      <c r="S719" s="31">
        <f>WEEKNUM(Tabla2[[#This Row],[Fecha de recolección2]])</f>
        <v>39</v>
      </c>
    </row>
    <row r="720" spans="1:19" x14ac:dyDescent="0.25">
      <c r="A720" s="11">
        <f t="shared" ref="A720:A738" si="28">DATE(MID(B720,1,4),MID(B720,6,2),MID(B720,9,11))</f>
        <v>44459</v>
      </c>
      <c r="B720" s="6" t="s">
        <v>384</v>
      </c>
      <c r="C720" s="1" t="s">
        <v>61</v>
      </c>
      <c r="D720" s="44" t="s">
        <v>61</v>
      </c>
      <c r="E720" s="1"/>
      <c r="F720" s="1" t="s">
        <v>11</v>
      </c>
      <c r="G720" s="1">
        <v>73</v>
      </c>
      <c r="H720" s="2">
        <v>115</v>
      </c>
      <c r="I720" s="2">
        <v>6</v>
      </c>
      <c r="J720" s="2">
        <v>21</v>
      </c>
      <c r="K720" s="2">
        <v>20</v>
      </c>
      <c r="L720" s="2">
        <v>7</v>
      </c>
      <c r="M720" s="23">
        <f t="shared" ref="M720:M738" si="29">G720+H720+I720</f>
        <v>194</v>
      </c>
      <c r="N720" s="24">
        <f>Tabla2[[#This Row],[Vendedor tapabocas bien puesto ]]+Tabla2[[#This Row],[Vendedor tapabocas mal puesto ]]+Tabla2[[#This Row],[Vendedor sin tapabocas ]]</f>
        <v>48</v>
      </c>
      <c r="O720" s="15">
        <f>IFERROR(Tabla2[[#This Row],[Tapabocas bien puesto ]]/Tabla2[[#This Row],[Total]],0)</f>
        <v>0.37628865979381443</v>
      </c>
      <c r="P720" s="15">
        <f>IFERROR(Tabla2[[#This Row],[Sin tapabocas]]/Tabla2[[#This Row],[Total]],0)</f>
        <v>3.0927835051546393E-2</v>
      </c>
      <c r="Q720" s="15">
        <f>IFERROR(Tabla2[[#This Row],[Vendedor tapabocas bien puesto ]]/Tabla2[[#This Row],[Total vendedor]],0)</f>
        <v>0.4375</v>
      </c>
      <c r="R720" s="15">
        <f>IFERROR(Tabla2[[#This Row],[Vendedor sin tapabocas ]]/Tabla2[[#This Row],[Total vendedor]],0)</f>
        <v>0.14583333333333334</v>
      </c>
      <c r="S720" s="31">
        <f>WEEKNUM(Tabla2[[#This Row],[Fecha de recolección2]])</f>
        <v>39</v>
      </c>
    </row>
    <row r="721" spans="1:19" x14ac:dyDescent="0.25">
      <c r="A721" s="11">
        <f t="shared" si="28"/>
        <v>44459</v>
      </c>
      <c r="B721" s="6" t="s">
        <v>384</v>
      </c>
      <c r="C721" s="1" t="s">
        <v>44</v>
      </c>
      <c r="D721" s="44" t="s">
        <v>44</v>
      </c>
      <c r="E721" s="1"/>
      <c r="F721" s="1" t="s">
        <v>10</v>
      </c>
      <c r="G721" s="1">
        <v>78</v>
      </c>
      <c r="H721" s="2">
        <v>63</v>
      </c>
      <c r="I721" s="2">
        <v>13</v>
      </c>
      <c r="J721" s="2">
        <v>12</v>
      </c>
      <c r="K721" s="2">
        <v>16</v>
      </c>
      <c r="L721" s="2">
        <v>2</v>
      </c>
      <c r="M721" s="23">
        <f t="shared" si="29"/>
        <v>154</v>
      </c>
      <c r="N721" s="24">
        <f>Tabla2[[#This Row],[Vendedor tapabocas bien puesto ]]+Tabla2[[#This Row],[Vendedor tapabocas mal puesto ]]+Tabla2[[#This Row],[Vendedor sin tapabocas ]]</f>
        <v>30</v>
      </c>
      <c r="O721" s="15">
        <f>IFERROR(Tabla2[[#This Row],[Tapabocas bien puesto ]]/Tabla2[[#This Row],[Total]],0)</f>
        <v>0.50649350649350644</v>
      </c>
      <c r="P721" s="15">
        <f>IFERROR(Tabla2[[#This Row],[Sin tapabocas]]/Tabla2[[#This Row],[Total]],0)</f>
        <v>8.4415584415584416E-2</v>
      </c>
      <c r="Q721" s="15">
        <f>IFERROR(Tabla2[[#This Row],[Vendedor tapabocas bien puesto ]]/Tabla2[[#This Row],[Total vendedor]],0)</f>
        <v>0.4</v>
      </c>
      <c r="R721" s="15">
        <f>IFERROR(Tabla2[[#This Row],[Vendedor sin tapabocas ]]/Tabla2[[#This Row],[Total vendedor]],0)</f>
        <v>6.6666666666666666E-2</v>
      </c>
      <c r="S721" s="31">
        <f>WEEKNUM(Tabla2[[#This Row],[Fecha de recolección2]])</f>
        <v>39</v>
      </c>
    </row>
    <row r="722" spans="1:19" x14ac:dyDescent="0.25">
      <c r="A722" s="11">
        <f t="shared" si="28"/>
        <v>44459</v>
      </c>
      <c r="B722" s="6" t="s">
        <v>384</v>
      </c>
      <c r="C722" s="1" t="s">
        <v>44</v>
      </c>
      <c r="D722" s="44" t="s">
        <v>44</v>
      </c>
      <c r="E722" s="1"/>
      <c r="F722" s="1" t="s">
        <v>10</v>
      </c>
      <c r="G722" s="1">
        <v>144</v>
      </c>
      <c r="H722" s="2">
        <v>65</v>
      </c>
      <c r="I722" s="2">
        <v>5</v>
      </c>
      <c r="J722" s="2">
        <v>12</v>
      </c>
      <c r="K722" s="2">
        <v>22</v>
      </c>
      <c r="L722" s="2">
        <v>0</v>
      </c>
      <c r="M722" s="23">
        <f t="shared" si="29"/>
        <v>214</v>
      </c>
      <c r="N722" s="24">
        <f>Tabla2[[#This Row],[Vendedor tapabocas bien puesto ]]+Tabla2[[#This Row],[Vendedor tapabocas mal puesto ]]+Tabla2[[#This Row],[Vendedor sin tapabocas ]]</f>
        <v>34</v>
      </c>
      <c r="O722" s="15">
        <f>IFERROR(Tabla2[[#This Row],[Tapabocas bien puesto ]]/Tabla2[[#This Row],[Total]],0)</f>
        <v>0.67289719626168221</v>
      </c>
      <c r="P722" s="15">
        <f>IFERROR(Tabla2[[#This Row],[Sin tapabocas]]/Tabla2[[#This Row],[Total]],0)</f>
        <v>2.336448598130841E-2</v>
      </c>
      <c r="Q722" s="15">
        <f>IFERROR(Tabla2[[#This Row],[Vendedor tapabocas bien puesto ]]/Tabla2[[#This Row],[Total vendedor]],0)</f>
        <v>0.35294117647058826</v>
      </c>
      <c r="R722" s="15">
        <f>IFERROR(Tabla2[[#This Row],[Vendedor sin tapabocas ]]/Tabla2[[#This Row],[Total vendedor]],0)</f>
        <v>0</v>
      </c>
      <c r="S722" s="31">
        <f>WEEKNUM(Tabla2[[#This Row],[Fecha de recolección2]])</f>
        <v>39</v>
      </c>
    </row>
    <row r="723" spans="1:19" x14ac:dyDescent="0.25">
      <c r="A723" s="11">
        <f t="shared" si="28"/>
        <v>44459</v>
      </c>
      <c r="B723" s="6" t="s">
        <v>384</v>
      </c>
      <c r="C723" s="1" t="s">
        <v>44</v>
      </c>
      <c r="D723" s="44" t="s">
        <v>44</v>
      </c>
      <c r="E723" s="1"/>
      <c r="F723" s="1" t="s">
        <v>10</v>
      </c>
      <c r="G723" s="1">
        <v>111</v>
      </c>
      <c r="H723" s="2">
        <v>239</v>
      </c>
      <c r="I723" s="2">
        <v>121</v>
      </c>
      <c r="J723" s="2">
        <v>13</v>
      </c>
      <c r="K723" s="2">
        <v>5</v>
      </c>
      <c r="L723" s="2">
        <v>3</v>
      </c>
      <c r="M723" s="23">
        <f t="shared" si="29"/>
        <v>471</v>
      </c>
      <c r="N723" s="24">
        <f>Tabla2[[#This Row],[Vendedor tapabocas bien puesto ]]+Tabla2[[#This Row],[Vendedor tapabocas mal puesto ]]+Tabla2[[#This Row],[Vendedor sin tapabocas ]]</f>
        <v>21</v>
      </c>
      <c r="O723" s="15">
        <f>IFERROR(Tabla2[[#This Row],[Tapabocas bien puesto ]]/Tabla2[[#This Row],[Total]],0)</f>
        <v>0.2356687898089172</v>
      </c>
      <c r="P723" s="15">
        <f>IFERROR(Tabla2[[#This Row],[Sin tapabocas]]/Tabla2[[#This Row],[Total]],0)</f>
        <v>0.25690021231422505</v>
      </c>
      <c r="Q723" s="15">
        <f>IFERROR(Tabla2[[#This Row],[Vendedor tapabocas bien puesto ]]/Tabla2[[#This Row],[Total vendedor]],0)</f>
        <v>0.61904761904761907</v>
      </c>
      <c r="R723" s="15">
        <f>IFERROR(Tabla2[[#This Row],[Vendedor sin tapabocas ]]/Tabla2[[#This Row],[Total vendedor]],0)</f>
        <v>0.14285714285714285</v>
      </c>
      <c r="S723" s="31">
        <f>WEEKNUM(Tabla2[[#This Row],[Fecha de recolección2]])</f>
        <v>39</v>
      </c>
    </row>
    <row r="724" spans="1:19" x14ac:dyDescent="0.25">
      <c r="A724" s="11">
        <f t="shared" si="28"/>
        <v>44459</v>
      </c>
      <c r="B724" s="6" t="s">
        <v>384</v>
      </c>
      <c r="C724" s="1" t="s">
        <v>49</v>
      </c>
      <c r="D724" s="44" t="s">
        <v>49</v>
      </c>
      <c r="E724" s="1"/>
      <c r="F724" s="1" t="s">
        <v>11</v>
      </c>
      <c r="G724" s="1">
        <v>121</v>
      </c>
      <c r="H724" s="2">
        <v>30</v>
      </c>
      <c r="I724" s="2">
        <v>12</v>
      </c>
      <c r="J724" s="2">
        <v>8</v>
      </c>
      <c r="K724" s="2">
        <v>7</v>
      </c>
      <c r="L724" s="2">
        <v>0</v>
      </c>
      <c r="M724" s="23">
        <f t="shared" si="29"/>
        <v>163</v>
      </c>
      <c r="N724" s="24">
        <f>Tabla2[[#This Row],[Vendedor tapabocas bien puesto ]]+Tabla2[[#This Row],[Vendedor tapabocas mal puesto ]]+Tabla2[[#This Row],[Vendedor sin tapabocas ]]</f>
        <v>15</v>
      </c>
      <c r="O724" s="15">
        <f>IFERROR(Tabla2[[#This Row],[Tapabocas bien puesto ]]/Tabla2[[#This Row],[Total]],0)</f>
        <v>0.74233128834355833</v>
      </c>
      <c r="P724" s="15">
        <f>IFERROR(Tabla2[[#This Row],[Sin tapabocas]]/Tabla2[[#This Row],[Total]],0)</f>
        <v>7.3619631901840496E-2</v>
      </c>
      <c r="Q724" s="15">
        <f>IFERROR(Tabla2[[#This Row],[Vendedor tapabocas bien puesto ]]/Tabla2[[#This Row],[Total vendedor]],0)</f>
        <v>0.53333333333333333</v>
      </c>
      <c r="R724" s="15">
        <f>IFERROR(Tabla2[[#This Row],[Vendedor sin tapabocas ]]/Tabla2[[#This Row],[Total vendedor]],0)</f>
        <v>0</v>
      </c>
      <c r="S724" s="31">
        <f>WEEKNUM(Tabla2[[#This Row],[Fecha de recolección2]])</f>
        <v>39</v>
      </c>
    </row>
    <row r="725" spans="1:19" x14ac:dyDescent="0.25">
      <c r="A725" s="11">
        <f t="shared" si="28"/>
        <v>44459</v>
      </c>
      <c r="B725" s="6" t="s">
        <v>384</v>
      </c>
      <c r="C725" s="1" t="s">
        <v>49</v>
      </c>
      <c r="D725" s="44" t="s">
        <v>49</v>
      </c>
      <c r="E725" s="1"/>
      <c r="F725" s="1" t="s">
        <v>10</v>
      </c>
      <c r="G725" s="1">
        <v>98</v>
      </c>
      <c r="H725" s="2">
        <v>35</v>
      </c>
      <c r="I725" s="2">
        <v>14</v>
      </c>
      <c r="J725" s="2">
        <v>6</v>
      </c>
      <c r="K725" s="2">
        <v>8</v>
      </c>
      <c r="L725" s="2">
        <v>0</v>
      </c>
      <c r="M725" s="23">
        <f t="shared" si="29"/>
        <v>147</v>
      </c>
      <c r="N725" s="24">
        <f>Tabla2[[#This Row],[Vendedor tapabocas bien puesto ]]+Tabla2[[#This Row],[Vendedor tapabocas mal puesto ]]+Tabla2[[#This Row],[Vendedor sin tapabocas ]]</f>
        <v>14</v>
      </c>
      <c r="O725" s="15">
        <f>IFERROR(Tabla2[[#This Row],[Tapabocas bien puesto ]]/Tabla2[[#This Row],[Total]],0)</f>
        <v>0.66666666666666663</v>
      </c>
      <c r="P725" s="15">
        <f>IFERROR(Tabla2[[#This Row],[Sin tapabocas]]/Tabla2[[#This Row],[Total]],0)</f>
        <v>9.5238095238095233E-2</v>
      </c>
      <c r="Q725" s="15">
        <f>IFERROR(Tabla2[[#This Row],[Vendedor tapabocas bien puesto ]]/Tabla2[[#This Row],[Total vendedor]],0)</f>
        <v>0.42857142857142855</v>
      </c>
      <c r="R725" s="15">
        <f>IFERROR(Tabla2[[#This Row],[Vendedor sin tapabocas ]]/Tabla2[[#This Row],[Total vendedor]],0)</f>
        <v>0</v>
      </c>
      <c r="S725" s="31">
        <f>WEEKNUM(Tabla2[[#This Row],[Fecha de recolección2]])</f>
        <v>39</v>
      </c>
    </row>
    <row r="726" spans="1:19" x14ac:dyDescent="0.25">
      <c r="A726" s="11">
        <f t="shared" si="28"/>
        <v>44459</v>
      </c>
      <c r="B726" s="6" t="s">
        <v>384</v>
      </c>
      <c r="C726" s="1" t="s">
        <v>49</v>
      </c>
      <c r="D726" s="44" t="s">
        <v>49</v>
      </c>
      <c r="E726" s="1"/>
      <c r="F726" s="1" t="s">
        <v>9</v>
      </c>
      <c r="G726" s="1">
        <v>42</v>
      </c>
      <c r="H726" s="2">
        <v>22</v>
      </c>
      <c r="I726" s="2">
        <v>16</v>
      </c>
      <c r="J726" s="2">
        <v>1</v>
      </c>
      <c r="K726" s="2">
        <v>4</v>
      </c>
      <c r="L726" s="2">
        <v>0</v>
      </c>
      <c r="M726" s="23">
        <f t="shared" si="29"/>
        <v>80</v>
      </c>
      <c r="N726" s="24">
        <f>Tabla2[[#This Row],[Vendedor tapabocas bien puesto ]]+Tabla2[[#This Row],[Vendedor tapabocas mal puesto ]]+Tabla2[[#This Row],[Vendedor sin tapabocas ]]</f>
        <v>5</v>
      </c>
      <c r="O726" s="15">
        <f>IFERROR(Tabla2[[#This Row],[Tapabocas bien puesto ]]/Tabla2[[#This Row],[Total]],0)</f>
        <v>0.52500000000000002</v>
      </c>
      <c r="P726" s="15">
        <f>IFERROR(Tabla2[[#This Row],[Sin tapabocas]]/Tabla2[[#This Row],[Total]],0)</f>
        <v>0.2</v>
      </c>
      <c r="Q726" s="15">
        <f>IFERROR(Tabla2[[#This Row],[Vendedor tapabocas bien puesto ]]/Tabla2[[#This Row],[Total vendedor]],0)</f>
        <v>0.2</v>
      </c>
      <c r="R726" s="15">
        <f>IFERROR(Tabla2[[#This Row],[Vendedor sin tapabocas ]]/Tabla2[[#This Row],[Total vendedor]],0)</f>
        <v>0</v>
      </c>
      <c r="S726" s="31">
        <f>WEEKNUM(Tabla2[[#This Row],[Fecha de recolección2]])</f>
        <v>39</v>
      </c>
    </row>
    <row r="727" spans="1:19" x14ac:dyDescent="0.25">
      <c r="A727" s="11">
        <f t="shared" si="28"/>
        <v>44460</v>
      </c>
      <c r="B727" s="6" t="s">
        <v>385</v>
      </c>
      <c r="C727" s="1" t="s">
        <v>79</v>
      </c>
      <c r="D727" s="44" t="s">
        <v>79</v>
      </c>
      <c r="E727" s="1"/>
      <c r="F727" s="1" t="s">
        <v>10</v>
      </c>
      <c r="G727" s="1">
        <v>184</v>
      </c>
      <c r="H727" s="2">
        <v>78</v>
      </c>
      <c r="I727" s="2">
        <v>29</v>
      </c>
      <c r="J727" s="2">
        <v>48</v>
      </c>
      <c r="K727" s="2">
        <v>47</v>
      </c>
      <c r="L727" s="2">
        <v>16</v>
      </c>
      <c r="M727" s="23">
        <f t="shared" si="29"/>
        <v>291</v>
      </c>
      <c r="N727" s="24">
        <f>Tabla2[[#This Row],[Vendedor tapabocas bien puesto ]]+Tabla2[[#This Row],[Vendedor tapabocas mal puesto ]]+Tabla2[[#This Row],[Vendedor sin tapabocas ]]</f>
        <v>111</v>
      </c>
      <c r="O727" s="15">
        <f>IFERROR(Tabla2[[#This Row],[Tapabocas bien puesto ]]/Tabla2[[#This Row],[Total]],0)</f>
        <v>0.63230240549828176</v>
      </c>
      <c r="P727" s="15">
        <f>IFERROR(Tabla2[[#This Row],[Sin tapabocas]]/Tabla2[[#This Row],[Total]],0)</f>
        <v>9.9656357388316158E-2</v>
      </c>
      <c r="Q727" s="15">
        <f>IFERROR(Tabla2[[#This Row],[Vendedor tapabocas bien puesto ]]/Tabla2[[#This Row],[Total vendedor]],0)</f>
        <v>0.43243243243243246</v>
      </c>
      <c r="R727" s="15">
        <f>IFERROR(Tabla2[[#This Row],[Vendedor sin tapabocas ]]/Tabla2[[#This Row],[Total vendedor]],0)</f>
        <v>0.14414414414414414</v>
      </c>
      <c r="S727" s="31">
        <f>WEEKNUM(Tabla2[[#This Row],[Fecha de recolección2]])</f>
        <v>39</v>
      </c>
    </row>
    <row r="728" spans="1:19" x14ac:dyDescent="0.25">
      <c r="A728" s="11">
        <f t="shared" si="28"/>
        <v>44460</v>
      </c>
      <c r="B728" s="6" t="s">
        <v>385</v>
      </c>
      <c r="C728" s="1" t="s">
        <v>79</v>
      </c>
      <c r="D728" s="44" t="s">
        <v>79</v>
      </c>
      <c r="E728" s="1"/>
      <c r="F728" s="1" t="s">
        <v>10</v>
      </c>
      <c r="G728" s="1">
        <v>177</v>
      </c>
      <c r="H728" s="2">
        <v>67</v>
      </c>
      <c r="I728" s="2">
        <v>12</v>
      </c>
      <c r="J728" s="2">
        <v>20</v>
      </c>
      <c r="K728" s="2">
        <v>20</v>
      </c>
      <c r="L728" s="2">
        <v>20</v>
      </c>
      <c r="M728" s="23">
        <f t="shared" si="29"/>
        <v>256</v>
      </c>
      <c r="N728" s="24">
        <f>Tabla2[[#This Row],[Vendedor tapabocas bien puesto ]]+Tabla2[[#This Row],[Vendedor tapabocas mal puesto ]]+Tabla2[[#This Row],[Vendedor sin tapabocas ]]</f>
        <v>60</v>
      </c>
      <c r="O728" s="15">
        <f>IFERROR(Tabla2[[#This Row],[Tapabocas bien puesto ]]/Tabla2[[#This Row],[Total]],0)</f>
        <v>0.69140625</v>
      </c>
      <c r="P728" s="15">
        <f>IFERROR(Tabla2[[#This Row],[Sin tapabocas]]/Tabla2[[#This Row],[Total]],0)</f>
        <v>4.6875E-2</v>
      </c>
      <c r="Q728" s="15">
        <f>IFERROR(Tabla2[[#This Row],[Vendedor tapabocas bien puesto ]]/Tabla2[[#This Row],[Total vendedor]],0)</f>
        <v>0.33333333333333331</v>
      </c>
      <c r="R728" s="15">
        <f>IFERROR(Tabla2[[#This Row],[Vendedor sin tapabocas ]]/Tabla2[[#This Row],[Total vendedor]],0)</f>
        <v>0.33333333333333331</v>
      </c>
      <c r="S728" s="31">
        <f>WEEKNUM(Tabla2[[#This Row],[Fecha de recolección2]])</f>
        <v>39</v>
      </c>
    </row>
    <row r="729" spans="1:19" x14ac:dyDescent="0.25">
      <c r="A729" s="11">
        <f t="shared" si="28"/>
        <v>44460</v>
      </c>
      <c r="B729" s="6" t="s">
        <v>385</v>
      </c>
      <c r="C729" s="1" t="s">
        <v>79</v>
      </c>
      <c r="D729" s="44" t="s">
        <v>79</v>
      </c>
      <c r="E729" s="1"/>
      <c r="F729" s="1" t="s">
        <v>10</v>
      </c>
      <c r="G729" s="1">
        <v>121</v>
      </c>
      <c r="H729" s="2">
        <v>47</v>
      </c>
      <c r="I729" s="2">
        <v>12</v>
      </c>
      <c r="J729" s="2">
        <v>22</v>
      </c>
      <c r="K729" s="2">
        <v>14</v>
      </c>
      <c r="L729" s="2">
        <v>8</v>
      </c>
      <c r="M729" s="23">
        <f t="shared" si="29"/>
        <v>180</v>
      </c>
      <c r="N729" s="24">
        <f>Tabla2[[#This Row],[Vendedor tapabocas bien puesto ]]+Tabla2[[#This Row],[Vendedor tapabocas mal puesto ]]+Tabla2[[#This Row],[Vendedor sin tapabocas ]]</f>
        <v>44</v>
      </c>
      <c r="O729" s="15">
        <f>IFERROR(Tabla2[[#This Row],[Tapabocas bien puesto ]]/Tabla2[[#This Row],[Total]],0)</f>
        <v>0.67222222222222228</v>
      </c>
      <c r="P729" s="15">
        <f>IFERROR(Tabla2[[#This Row],[Sin tapabocas]]/Tabla2[[#This Row],[Total]],0)</f>
        <v>6.6666666666666666E-2</v>
      </c>
      <c r="Q729" s="15">
        <f>IFERROR(Tabla2[[#This Row],[Vendedor tapabocas bien puesto ]]/Tabla2[[#This Row],[Total vendedor]],0)</f>
        <v>0.5</v>
      </c>
      <c r="R729" s="15">
        <f>IFERROR(Tabla2[[#This Row],[Vendedor sin tapabocas ]]/Tabla2[[#This Row],[Total vendedor]],0)</f>
        <v>0.18181818181818182</v>
      </c>
      <c r="S729" s="31">
        <f>WEEKNUM(Tabla2[[#This Row],[Fecha de recolección2]])</f>
        <v>39</v>
      </c>
    </row>
    <row r="730" spans="1:19" x14ac:dyDescent="0.25">
      <c r="A730" s="11">
        <f t="shared" si="28"/>
        <v>44460</v>
      </c>
      <c r="B730" s="6" t="s">
        <v>385</v>
      </c>
      <c r="C730" s="1" t="s">
        <v>12</v>
      </c>
      <c r="D730" s="44" t="s">
        <v>12</v>
      </c>
      <c r="E730" s="1"/>
      <c r="F730" s="1" t="s">
        <v>10</v>
      </c>
      <c r="G730" s="1">
        <v>192</v>
      </c>
      <c r="H730" s="2">
        <v>37</v>
      </c>
      <c r="I730" s="2">
        <v>22</v>
      </c>
      <c r="J730" s="2">
        <v>28</v>
      </c>
      <c r="K730" s="2">
        <v>39</v>
      </c>
      <c r="L730" s="2">
        <v>25</v>
      </c>
      <c r="M730" s="23">
        <f t="shared" si="29"/>
        <v>251</v>
      </c>
      <c r="N730" s="24">
        <f>Tabla2[[#This Row],[Vendedor tapabocas bien puesto ]]+Tabla2[[#This Row],[Vendedor tapabocas mal puesto ]]+Tabla2[[#This Row],[Vendedor sin tapabocas ]]</f>
        <v>92</v>
      </c>
      <c r="O730" s="15">
        <f>IFERROR(Tabla2[[#This Row],[Tapabocas bien puesto ]]/Tabla2[[#This Row],[Total]],0)</f>
        <v>0.76494023904382469</v>
      </c>
      <c r="P730" s="15">
        <f>IFERROR(Tabla2[[#This Row],[Sin tapabocas]]/Tabla2[[#This Row],[Total]],0)</f>
        <v>8.7649402390438252E-2</v>
      </c>
      <c r="Q730" s="15">
        <f>IFERROR(Tabla2[[#This Row],[Vendedor tapabocas bien puesto ]]/Tabla2[[#This Row],[Total vendedor]],0)</f>
        <v>0.30434782608695654</v>
      </c>
      <c r="R730" s="15">
        <f>IFERROR(Tabla2[[#This Row],[Vendedor sin tapabocas ]]/Tabla2[[#This Row],[Total vendedor]],0)</f>
        <v>0.27173913043478259</v>
      </c>
      <c r="S730" s="31">
        <f>WEEKNUM(Tabla2[[#This Row],[Fecha de recolección2]])</f>
        <v>39</v>
      </c>
    </row>
    <row r="731" spans="1:19" x14ac:dyDescent="0.25">
      <c r="A731" s="11">
        <f t="shared" si="28"/>
        <v>44460</v>
      </c>
      <c r="B731" s="6" t="s">
        <v>385</v>
      </c>
      <c r="C731" s="1" t="s">
        <v>12</v>
      </c>
      <c r="D731" s="44" t="s">
        <v>12</v>
      </c>
      <c r="E731" s="1"/>
      <c r="F731" s="1" t="s">
        <v>9</v>
      </c>
      <c r="G731" s="1">
        <v>237</v>
      </c>
      <c r="H731" s="2">
        <v>46</v>
      </c>
      <c r="I731" s="2">
        <v>23</v>
      </c>
      <c r="J731" s="2">
        <v>58</v>
      </c>
      <c r="K731" s="2">
        <v>91</v>
      </c>
      <c r="L731" s="2">
        <v>47</v>
      </c>
      <c r="M731" s="23">
        <f t="shared" si="29"/>
        <v>306</v>
      </c>
      <c r="N731" s="24">
        <f>Tabla2[[#This Row],[Vendedor tapabocas bien puesto ]]+Tabla2[[#This Row],[Vendedor tapabocas mal puesto ]]+Tabla2[[#This Row],[Vendedor sin tapabocas ]]</f>
        <v>196</v>
      </c>
      <c r="O731" s="15">
        <f>IFERROR(Tabla2[[#This Row],[Tapabocas bien puesto ]]/Tabla2[[#This Row],[Total]],0)</f>
        <v>0.77450980392156865</v>
      </c>
      <c r="P731" s="15">
        <f>IFERROR(Tabla2[[#This Row],[Sin tapabocas]]/Tabla2[[#This Row],[Total]],0)</f>
        <v>7.5163398692810454E-2</v>
      </c>
      <c r="Q731" s="15">
        <f>IFERROR(Tabla2[[#This Row],[Vendedor tapabocas bien puesto ]]/Tabla2[[#This Row],[Total vendedor]],0)</f>
        <v>0.29591836734693877</v>
      </c>
      <c r="R731" s="15">
        <f>IFERROR(Tabla2[[#This Row],[Vendedor sin tapabocas ]]/Tabla2[[#This Row],[Total vendedor]],0)</f>
        <v>0.23979591836734693</v>
      </c>
      <c r="S731" s="31">
        <f>WEEKNUM(Tabla2[[#This Row],[Fecha de recolección2]])</f>
        <v>39</v>
      </c>
    </row>
    <row r="732" spans="1:19" x14ac:dyDescent="0.25">
      <c r="A732" s="11">
        <f t="shared" si="28"/>
        <v>44460</v>
      </c>
      <c r="B732" s="6" t="s">
        <v>385</v>
      </c>
      <c r="C732" s="1" t="s">
        <v>12</v>
      </c>
      <c r="D732" s="44" t="s">
        <v>12</v>
      </c>
      <c r="E732" s="1"/>
      <c r="F732" s="1" t="s">
        <v>11</v>
      </c>
      <c r="G732" s="1">
        <v>178</v>
      </c>
      <c r="H732" s="2">
        <v>42</v>
      </c>
      <c r="I732" s="2">
        <v>17</v>
      </c>
      <c r="J732" s="2">
        <v>15</v>
      </c>
      <c r="K732" s="2">
        <v>20</v>
      </c>
      <c r="L732" s="2">
        <v>7</v>
      </c>
      <c r="M732" s="23">
        <f t="shared" si="29"/>
        <v>237</v>
      </c>
      <c r="N732" s="24">
        <f>Tabla2[[#This Row],[Vendedor tapabocas bien puesto ]]+Tabla2[[#This Row],[Vendedor tapabocas mal puesto ]]+Tabla2[[#This Row],[Vendedor sin tapabocas ]]</f>
        <v>42</v>
      </c>
      <c r="O732" s="15">
        <f>IFERROR(Tabla2[[#This Row],[Tapabocas bien puesto ]]/Tabla2[[#This Row],[Total]],0)</f>
        <v>0.75105485232067515</v>
      </c>
      <c r="P732" s="15">
        <f>IFERROR(Tabla2[[#This Row],[Sin tapabocas]]/Tabla2[[#This Row],[Total]],0)</f>
        <v>7.1729957805907171E-2</v>
      </c>
      <c r="Q732" s="15">
        <f>IFERROR(Tabla2[[#This Row],[Vendedor tapabocas bien puesto ]]/Tabla2[[#This Row],[Total vendedor]],0)</f>
        <v>0.35714285714285715</v>
      </c>
      <c r="R732" s="15">
        <f>IFERROR(Tabla2[[#This Row],[Vendedor sin tapabocas ]]/Tabla2[[#This Row],[Total vendedor]],0)</f>
        <v>0.16666666666666666</v>
      </c>
      <c r="S732" s="31">
        <f>WEEKNUM(Tabla2[[#This Row],[Fecha de recolección2]])</f>
        <v>39</v>
      </c>
    </row>
    <row r="733" spans="1:19" x14ac:dyDescent="0.25">
      <c r="A733" s="11">
        <f t="shared" si="28"/>
        <v>44460</v>
      </c>
      <c r="B733" s="6" t="s">
        <v>385</v>
      </c>
      <c r="C733" s="1" t="s">
        <v>26</v>
      </c>
      <c r="D733" s="44" t="s">
        <v>26</v>
      </c>
      <c r="E733" s="1"/>
      <c r="F733" s="1" t="s">
        <v>9</v>
      </c>
      <c r="G733" s="1">
        <v>58</v>
      </c>
      <c r="H733" s="2">
        <v>48</v>
      </c>
      <c r="I733" s="2">
        <v>16</v>
      </c>
      <c r="J733" s="2">
        <v>4</v>
      </c>
      <c r="K733" s="2">
        <v>3</v>
      </c>
      <c r="L733" s="2">
        <v>0</v>
      </c>
      <c r="M733" s="23">
        <f t="shared" si="29"/>
        <v>122</v>
      </c>
      <c r="N733" s="24">
        <f>Tabla2[[#This Row],[Vendedor tapabocas bien puesto ]]+Tabla2[[#This Row],[Vendedor tapabocas mal puesto ]]+Tabla2[[#This Row],[Vendedor sin tapabocas ]]</f>
        <v>7</v>
      </c>
      <c r="O733" s="15">
        <f>IFERROR(Tabla2[[#This Row],[Tapabocas bien puesto ]]/Tabla2[[#This Row],[Total]],0)</f>
        <v>0.47540983606557374</v>
      </c>
      <c r="P733" s="15">
        <f>IFERROR(Tabla2[[#This Row],[Sin tapabocas]]/Tabla2[[#This Row],[Total]],0)</f>
        <v>0.13114754098360656</v>
      </c>
      <c r="Q733" s="15">
        <f>IFERROR(Tabla2[[#This Row],[Vendedor tapabocas bien puesto ]]/Tabla2[[#This Row],[Total vendedor]],0)</f>
        <v>0.5714285714285714</v>
      </c>
      <c r="R733" s="15">
        <f>IFERROR(Tabla2[[#This Row],[Vendedor sin tapabocas ]]/Tabla2[[#This Row],[Total vendedor]],0)</f>
        <v>0</v>
      </c>
      <c r="S733" s="31">
        <f>WEEKNUM(Tabla2[[#This Row],[Fecha de recolección2]])</f>
        <v>39</v>
      </c>
    </row>
    <row r="734" spans="1:19" x14ac:dyDescent="0.25">
      <c r="A734" s="11">
        <f t="shared" si="28"/>
        <v>44460</v>
      </c>
      <c r="B734" s="6" t="s">
        <v>385</v>
      </c>
      <c r="C734" s="1" t="s">
        <v>26</v>
      </c>
      <c r="D734" s="44" t="s">
        <v>26</v>
      </c>
      <c r="E734" s="1"/>
      <c r="F734" s="1" t="s">
        <v>10</v>
      </c>
      <c r="G734" s="1">
        <v>282</v>
      </c>
      <c r="H734" s="2">
        <v>107</v>
      </c>
      <c r="I734" s="2">
        <v>11</v>
      </c>
      <c r="J734" s="2">
        <v>14</v>
      </c>
      <c r="K734" s="2">
        <v>24</v>
      </c>
      <c r="L734" s="2">
        <v>5</v>
      </c>
      <c r="M734" s="23">
        <f t="shared" si="29"/>
        <v>400</v>
      </c>
      <c r="N734" s="24">
        <f>Tabla2[[#This Row],[Vendedor tapabocas bien puesto ]]+Tabla2[[#This Row],[Vendedor tapabocas mal puesto ]]+Tabla2[[#This Row],[Vendedor sin tapabocas ]]</f>
        <v>43</v>
      </c>
      <c r="O734" s="15">
        <f>IFERROR(Tabla2[[#This Row],[Tapabocas bien puesto ]]/Tabla2[[#This Row],[Total]],0)</f>
        <v>0.70499999999999996</v>
      </c>
      <c r="P734" s="15">
        <f>IFERROR(Tabla2[[#This Row],[Sin tapabocas]]/Tabla2[[#This Row],[Total]],0)</f>
        <v>2.75E-2</v>
      </c>
      <c r="Q734" s="15">
        <f>IFERROR(Tabla2[[#This Row],[Vendedor tapabocas bien puesto ]]/Tabla2[[#This Row],[Total vendedor]],0)</f>
        <v>0.32558139534883723</v>
      </c>
      <c r="R734" s="15">
        <f>IFERROR(Tabla2[[#This Row],[Vendedor sin tapabocas ]]/Tabla2[[#This Row],[Total vendedor]],0)</f>
        <v>0.11627906976744186</v>
      </c>
      <c r="S734" s="31">
        <f>WEEKNUM(Tabla2[[#This Row],[Fecha de recolección2]])</f>
        <v>39</v>
      </c>
    </row>
    <row r="735" spans="1:19" x14ac:dyDescent="0.25">
      <c r="A735" s="11">
        <f t="shared" si="28"/>
        <v>44460</v>
      </c>
      <c r="B735" s="6" t="s">
        <v>385</v>
      </c>
      <c r="C735" s="1" t="s">
        <v>26</v>
      </c>
      <c r="D735" s="44" t="s">
        <v>26</v>
      </c>
      <c r="E735" s="1"/>
      <c r="F735" s="1" t="s">
        <v>10</v>
      </c>
      <c r="G735" s="1">
        <v>198</v>
      </c>
      <c r="H735" s="2">
        <v>115</v>
      </c>
      <c r="I735" s="2">
        <v>11</v>
      </c>
      <c r="J735" s="2">
        <v>51</v>
      </c>
      <c r="K735" s="2">
        <v>80</v>
      </c>
      <c r="L735" s="2">
        <v>8</v>
      </c>
      <c r="M735" s="23">
        <f t="shared" si="29"/>
        <v>324</v>
      </c>
      <c r="N735" s="24">
        <f>Tabla2[[#This Row],[Vendedor tapabocas bien puesto ]]+Tabla2[[#This Row],[Vendedor tapabocas mal puesto ]]+Tabla2[[#This Row],[Vendedor sin tapabocas ]]</f>
        <v>139</v>
      </c>
      <c r="O735" s="15">
        <f>IFERROR(Tabla2[[#This Row],[Tapabocas bien puesto ]]/Tabla2[[#This Row],[Total]],0)</f>
        <v>0.61111111111111116</v>
      </c>
      <c r="P735" s="15">
        <f>IFERROR(Tabla2[[#This Row],[Sin tapabocas]]/Tabla2[[#This Row],[Total]],0)</f>
        <v>3.3950617283950615E-2</v>
      </c>
      <c r="Q735" s="15">
        <f>IFERROR(Tabla2[[#This Row],[Vendedor tapabocas bien puesto ]]/Tabla2[[#This Row],[Total vendedor]],0)</f>
        <v>0.36690647482014388</v>
      </c>
      <c r="R735" s="15">
        <f>IFERROR(Tabla2[[#This Row],[Vendedor sin tapabocas ]]/Tabla2[[#This Row],[Total vendedor]],0)</f>
        <v>5.7553956834532377E-2</v>
      </c>
      <c r="S735" s="31">
        <f>WEEKNUM(Tabla2[[#This Row],[Fecha de recolección2]])</f>
        <v>39</v>
      </c>
    </row>
    <row r="736" spans="1:19" x14ac:dyDescent="0.25">
      <c r="A736" s="11">
        <f t="shared" si="28"/>
        <v>44460</v>
      </c>
      <c r="B736" s="6" t="s">
        <v>385</v>
      </c>
      <c r="C736" s="1" t="s">
        <v>106</v>
      </c>
      <c r="D736" s="44" t="s">
        <v>106</v>
      </c>
      <c r="E736" s="1"/>
      <c r="F736" s="1" t="s">
        <v>10</v>
      </c>
      <c r="G736" s="1">
        <v>105</v>
      </c>
      <c r="H736" s="2">
        <v>77</v>
      </c>
      <c r="I736" s="2">
        <v>32</v>
      </c>
      <c r="J736" s="2">
        <v>0</v>
      </c>
      <c r="K736" s="2">
        <v>5</v>
      </c>
      <c r="L736" s="2">
        <v>3</v>
      </c>
      <c r="M736" s="23">
        <f t="shared" si="29"/>
        <v>214</v>
      </c>
      <c r="N736" s="24">
        <f>Tabla2[[#This Row],[Vendedor tapabocas bien puesto ]]+Tabla2[[#This Row],[Vendedor tapabocas mal puesto ]]+Tabla2[[#This Row],[Vendedor sin tapabocas ]]</f>
        <v>8</v>
      </c>
      <c r="O736" s="15">
        <f>IFERROR(Tabla2[[#This Row],[Tapabocas bien puesto ]]/Tabla2[[#This Row],[Total]],0)</f>
        <v>0.49065420560747663</v>
      </c>
      <c r="P736" s="15">
        <f>IFERROR(Tabla2[[#This Row],[Sin tapabocas]]/Tabla2[[#This Row],[Total]],0)</f>
        <v>0.14953271028037382</v>
      </c>
      <c r="Q736" s="15">
        <f>IFERROR(Tabla2[[#This Row],[Vendedor tapabocas bien puesto ]]/Tabla2[[#This Row],[Total vendedor]],0)</f>
        <v>0</v>
      </c>
      <c r="R736" s="15">
        <f>IFERROR(Tabla2[[#This Row],[Vendedor sin tapabocas ]]/Tabla2[[#This Row],[Total vendedor]],0)</f>
        <v>0.375</v>
      </c>
      <c r="S736" s="31">
        <f>WEEKNUM(Tabla2[[#This Row],[Fecha de recolección2]])</f>
        <v>39</v>
      </c>
    </row>
    <row r="737" spans="1:20" x14ac:dyDescent="0.25">
      <c r="A737" s="11">
        <f t="shared" si="28"/>
        <v>44460</v>
      </c>
      <c r="B737" s="6" t="s">
        <v>385</v>
      </c>
      <c r="C737" s="1" t="s">
        <v>106</v>
      </c>
      <c r="D737" s="44" t="s">
        <v>106</v>
      </c>
      <c r="E737" s="1"/>
      <c r="F737" s="1" t="s">
        <v>9</v>
      </c>
      <c r="G737" s="1">
        <v>13</v>
      </c>
      <c r="H737" s="2">
        <v>11</v>
      </c>
      <c r="I737" s="2">
        <v>7</v>
      </c>
      <c r="J737" s="2">
        <v>0</v>
      </c>
      <c r="K737" s="2">
        <v>0</v>
      </c>
      <c r="L737" s="2">
        <v>0</v>
      </c>
      <c r="M737" s="23">
        <f t="shared" si="29"/>
        <v>31</v>
      </c>
      <c r="N737" s="24">
        <f>Tabla2[[#This Row],[Vendedor tapabocas bien puesto ]]+Tabla2[[#This Row],[Vendedor tapabocas mal puesto ]]+Tabla2[[#This Row],[Vendedor sin tapabocas ]]</f>
        <v>0</v>
      </c>
      <c r="O737" s="15">
        <f>IFERROR(Tabla2[[#This Row],[Tapabocas bien puesto ]]/Tabla2[[#This Row],[Total]],0)</f>
        <v>0.41935483870967744</v>
      </c>
      <c r="P737" s="15">
        <f>IFERROR(Tabla2[[#This Row],[Sin tapabocas]]/Tabla2[[#This Row],[Total]],0)</f>
        <v>0.22580645161290322</v>
      </c>
      <c r="Q737" s="15">
        <f>IFERROR(Tabla2[[#This Row],[Vendedor tapabocas bien puesto ]]/Tabla2[[#This Row],[Total vendedor]],0)</f>
        <v>0</v>
      </c>
      <c r="R737" s="15">
        <f>IFERROR(Tabla2[[#This Row],[Vendedor sin tapabocas ]]/Tabla2[[#This Row],[Total vendedor]],0)</f>
        <v>0</v>
      </c>
      <c r="S737" s="31">
        <f>WEEKNUM(Tabla2[[#This Row],[Fecha de recolección2]])</f>
        <v>39</v>
      </c>
    </row>
    <row r="738" spans="1:20" x14ac:dyDescent="0.25">
      <c r="A738" s="19">
        <f t="shared" si="28"/>
        <v>44460</v>
      </c>
      <c r="B738" s="20" t="s">
        <v>385</v>
      </c>
      <c r="C738" s="21" t="s">
        <v>106</v>
      </c>
      <c r="D738" s="21" t="s">
        <v>106</v>
      </c>
      <c r="E738" s="21"/>
      <c r="F738" s="21" t="s">
        <v>11</v>
      </c>
      <c r="G738" s="21">
        <v>118</v>
      </c>
      <c r="H738" s="22">
        <v>85</v>
      </c>
      <c r="I738" s="22">
        <v>4</v>
      </c>
      <c r="J738" s="22">
        <v>6</v>
      </c>
      <c r="K738" s="22">
        <v>19</v>
      </c>
      <c r="L738" s="22">
        <v>4</v>
      </c>
      <c r="M738" s="23">
        <f t="shared" si="29"/>
        <v>207</v>
      </c>
      <c r="N738" s="24">
        <f>Tabla2[[#This Row],[Vendedor tapabocas bien puesto ]]+Tabla2[[#This Row],[Vendedor tapabocas mal puesto ]]+Tabla2[[#This Row],[Vendedor sin tapabocas ]]</f>
        <v>29</v>
      </c>
      <c r="O738" s="15">
        <f>IFERROR(Tabla2[[#This Row],[Tapabocas bien puesto ]]/Tabla2[[#This Row],[Total]],0)</f>
        <v>0.57004830917874394</v>
      </c>
      <c r="P738" s="15">
        <f>IFERROR(Tabla2[[#This Row],[Sin tapabocas]]/Tabla2[[#This Row],[Total]],0)</f>
        <v>1.932367149758454E-2</v>
      </c>
      <c r="Q738" s="15">
        <f>IFERROR(Tabla2[[#This Row],[Vendedor tapabocas bien puesto ]]/Tabla2[[#This Row],[Total vendedor]],0)</f>
        <v>0.20689655172413793</v>
      </c>
      <c r="R738" s="15">
        <f>IFERROR(Tabla2[[#This Row],[Vendedor sin tapabocas ]]/Tabla2[[#This Row],[Total vendedor]],0)</f>
        <v>0.13793103448275862</v>
      </c>
      <c r="S738" s="31">
        <f>WEEKNUM(Tabla2[[#This Row],[Fecha de recolección2]])</f>
        <v>39</v>
      </c>
    </row>
    <row r="739" spans="1:20" x14ac:dyDescent="0.25">
      <c r="A739" s="11">
        <f t="shared" ref="A739:A747" si="30">DATE(MID(B739,1,4),MID(B739,6,2),MID(B739,9,11))</f>
        <v>44461</v>
      </c>
      <c r="B739" s="6" t="s">
        <v>387</v>
      </c>
      <c r="C739" s="26" t="s">
        <v>14</v>
      </c>
      <c r="D739" s="44" t="s">
        <v>14</v>
      </c>
      <c r="E739" s="26"/>
      <c r="F739" s="26" t="s">
        <v>10</v>
      </c>
      <c r="G739" s="27">
        <v>97</v>
      </c>
      <c r="H739" s="27">
        <v>52</v>
      </c>
      <c r="I739" s="27">
        <v>3</v>
      </c>
      <c r="J739" s="27">
        <v>10</v>
      </c>
      <c r="K739" s="27">
        <v>8</v>
      </c>
      <c r="L739" s="27">
        <v>2</v>
      </c>
      <c r="M739" s="23">
        <f t="shared" ref="M739:M747" si="31">G739+H739+I739</f>
        <v>152</v>
      </c>
      <c r="N739" s="24">
        <f>Tabla2[[#This Row],[Vendedor tapabocas bien puesto ]]+Tabla2[[#This Row],[Vendedor tapabocas mal puesto ]]+Tabla2[[#This Row],[Vendedor sin tapabocas ]]</f>
        <v>20</v>
      </c>
      <c r="O739" s="15">
        <f>IFERROR(Tabla2[[#This Row],[Tapabocas bien puesto ]]/Tabla2[[#This Row],[Total]],0)</f>
        <v>0.63815789473684215</v>
      </c>
      <c r="P739" s="15">
        <f>IFERROR(Tabla2[[#This Row],[Sin tapabocas]]/Tabla2[[#This Row],[Total]],0)</f>
        <v>1.9736842105263157E-2</v>
      </c>
      <c r="Q739" s="15">
        <f>IFERROR(Tabla2[[#This Row],[Vendedor tapabocas bien puesto ]]/Tabla2[[#This Row],[Total vendedor]],0)</f>
        <v>0.5</v>
      </c>
      <c r="R739" s="15">
        <f>IFERROR(Tabla2[[#This Row],[Vendedor sin tapabocas ]]/Tabla2[[#This Row],[Total vendedor]],0)</f>
        <v>0.1</v>
      </c>
      <c r="S739" s="31">
        <f>WEEKNUM(Tabla2[[#This Row],[Fecha de recolección2]])</f>
        <v>39</v>
      </c>
    </row>
    <row r="740" spans="1:20" x14ac:dyDescent="0.25">
      <c r="A740" s="11">
        <f t="shared" si="30"/>
        <v>44461</v>
      </c>
      <c r="B740" s="6" t="s">
        <v>387</v>
      </c>
      <c r="C740" s="26" t="s">
        <v>54</v>
      </c>
      <c r="D740" s="44" t="s">
        <v>54</v>
      </c>
      <c r="E740" s="26"/>
      <c r="F740" s="26" t="s">
        <v>10</v>
      </c>
      <c r="G740" s="27">
        <v>54</v>
      </c>
      <c r="H740" s="27">
        <v>44</v>
      </c>
      <c r="I740" s="27">
        <v>19</v>
      </c>
      <c r="J740" s="27">
        <v>7</v>
      </c>
      <c r="K740" s="27">
        <v>4</v>
      </c>
      <c r="L740" s="27">
        <v>0</v>
      </c>
      <c r="M740" s="23">
        <f t="shared" si="31"/>
        <v>117</v>
      </c>
      <c r="N740" s="24">
        <f>Tabla2[[#This Row],[Vendedor tapabocas bien puesto ]]+Tabla2[[#This Row],[Vendedor tapabocas mal puesto ]]+Tabla2[[#This Row],[Vendedor sin tapabocas ]]</f>
        <v>11</v>
      </c>
      <c r="O740" s="15">
        <f>IFERROR(Tabla2[[#This Row],[Tapabocas bien puesto ]]/Tabla2[[#This Row],[Total]],0)</f>
        <v>0.46153846153846156</v>
      </c>
      <c r="P740" s="15">
        <f>IFERROR(Tabla2[[#This Row],[Sin tapabocas]]/Tabla2[[#This Row],[Total]],0)</f>
        <v>0.1623931623931624</v>
      </c>
      <c r="Q740" s="15">
        <f>IFERROR(Tabla2[[#This Row],[Vendedor tapabocas bien puesto ]]/Tabla2[[#This Row],[Total vendedor]],0)</f>
        <v>0.63636363636363635</v>
      </c>
      <c r="R740" s="15">
        <f>IFERROR(Tabla2[[#This Row],[Vendedor sin tapabocas ]]/Tabla2[[#This Row],[Total vendedor]],0)</f>
        <v>0</v>
      </c>
      <c r="S740" s="31">
        <f>WEEKNUM(Tabla2[[#This Row],[Fecha de recolección2]])</f>
        <v>39</v>
      </c>
    </row>
    <row r="741" spans="1:20" x14ac:dyDescent="0.25">
      <c r="A741" s="11">
        <f t="shared" si="30"/>
        <v>44461</v>
      </c>
      <c r="B741" s="6" t="s">
        <v>387</v>
      </c>
      <c r="C741" s="26" t="s">
        <v>54</v>
      </c>
      <c r="D741" s="44" t="s">
        <v>54</v>
      </c>
      <c r="E741" s="26"/>
      <c r="F741" s="26" t="s">
        <v>10</v>
      </c>
      <c r="G741" s="27">
        <v>109</v>
      </c>
      <c r="H741" s="27">
        <v>48</v>
      </c>
      <c r="I741" s="27">
        <v>23</v>
      </c>
      <c r="J741" s="27">
        <v>9</v>
      </c>
      <c r="K741" s="27">
        <v>6</v>
      </c>
      <c r="L741" s="27">
        <v>0</v>
      </c>
      <c r="M741" s="23">
        <f t="shared" si="31"/>
        <v>180</v>
      </c>
      <c r="N741" s="24">
        <f>Tabla2[[#This Row],[Vendedor tapabocas bien puesto ]]+Tabla2[[#This Row],[Vendedor tapabocas mal puesto ]]+Tabla2[[#This Row],[Vendedor sin tapabocas ]]</f>
        <v>15</v>
      </c>
      <c r="O741" s="15">
        <f>IFERROR(Tabla2[[#This Row],[Tapabocas bien puesto ]]/Tabla2[[#This Row],[Total]],0)</f>
        <v>0.60555555555555551</v>
      </c>
      <c r="P741" s="15">
        <f>IFERROR(Tabla2[[#This Row],[Sin tapabocas]]/Tabla2[[#This Row],[Total]],0)</f>
        <v>0.12777777777777777</v>
      </c>
      <c r="Q741" s="15">
        <f>IFERROR(Tabla2[[#This Row],[Vendedor tapabocas bien puesto ]]/Tabla2[[#This Row],[Total vendedor]],0)</f>
        <v>0.6</v>
      </c>
      <c r="R741" s="15">
        <f>IFERROR(Tabla2[[#This Row],[Vendedor sin tapabocas ]]/Tabla2[[#This Row],[Total vendedor]],0)</f>
        <v>0</v>
      </c>
      <c r="S741" s="31">
        <f>WEEKNUM(Tabla2[[#This Row],[Fecha de recolección2]])</f>
        <v>39</v>
      </c>
    </row>
    <row r="742" spans="1:20" x14ac:dyDescent="0.25">
      <c r="A742" s="11">
        <f t="shared" si="30"/>
        <v>44461</v>
      </c>
      <c r="B742" s="6" t="s">
        <v>387</v>
      </c>
      <c r="C742" s="26" t="s">
        <v>54</v>
      </c>
      <c r="D742" s="44" t="s">
        <v>54</v>
      </c>
      <c r="E742" s="26"/>
      <c r="F742" s="26" t="s">
        <v>9</v>
      </c>
      <c r="G742" s="27">
        <v>160</v>
      </c>
      <c r="H742" s="27">
        <v>65</v>
      </c>
      <c r="I742" s="27">
        <v>9</v>
      </c>
      <c r="J742" s="27">
        <v>17</v>
      </c>
      <c r="K742" s="27">
        <v>16</v>
      </c>
      <c r="L742" s="27">
        <v>1</v>
      </c>
      <c r="M742" s="23">
        <f t="shared" si="31"/>
        <v>234</v>
      </c>
      <c r="N742" s="24">
        <f>Tabla2[[#This Row],[Vendedor tapabocas bien puesto ]]+Tabla2[[#This Row],[Vendedor tapabocas mal puesto ]]+Tabla2[[#This Row],[Vendedor sin tapabocas ]]</f>
        <v>34</v>
      </c>
      <c r="O742" s="15">
        <f>IFERROR(Tabla2[[#This Row],[Tapabocas bien puesto ]]/Tabla2[[#This Row],[Total]],0)</f>
        <v>0.68376068376068377</v>
      </c>
      <c r="P742" s="15">
        <f>IFERROR(Tabla2[[#This Row],[Sin tapabocas]]/Tabla2[[#This Row],[Total]],0)</f>
        <v>3.8461538461538464E-2</v>
      </c>
      <c r="Q742" s="15">
        <f>IFERROR(Tabla2[[#This Row],[Vendedor tapabocas bien puesto ]]/Tabla2[[#This Row],[Total vendedor]],0)</f>
        <v>0.5</v>
      </c>
      <c r="R742" s="15">
        <f>IFERROR(Tabla2[[#This Row],[Vendedor sin tapabocas ]]/Tabla2[[#This Row],[Total vendedor]],0)</f>
        <v>2.9411764705882353E-2</v>
      </c>
      <c r="S742" s="31">
        <f>WEEKNUM(Tabla2[[#This Row],[Fecha de recolección2]])</f>
        <v>39</v>
      </c>
    </row>
    <row r="743" spans="1:20" x14ac:dyDescent="0.25">
      <c r="A743" s="11">
        <f t="shared" si="30"/>
        <v>44461</v>
      </c>
      <c r="B743" s="6" t="s">
        <v>387</v>
      </c>
      <c r="C743" s="26" t="s">
        <v>63</v>
      </c>
      <c r="D743" s="44" t="s">
        <v>63</v>
      </c>
      <c r="E743" s="26"/>
      <c r="F743" s="26" t="s">
        <v>9</v>
      </c>
      <c r="G743" s="27">
        <v>29</v>
      </c>
      <c r="H743" s="27">
        <v>30</v>
      </c>
      <c r="I743" s="27">
        <v>7</v>
      </c>
      <c r="J743" s="27">
        <v>0</v>
      </c>
      <c r="K743" s="27">
        <v>0</v>
      </c>
      <c r="L743" s="27">
        <v>0</v>
      </c>
      <c r="M743" s="23">
        <f t="shared" si="31"/>
        <v>66</v>
      </c>
      <c r="N743" s="24">
        <f>Tabla2[[#This Row],[Vendedor tapabocas bien puesto ]]+Tabla2[[#This Row],[Vendedor tapabocas mal puesto ]]+Tabla2[[#This Row],[Vendedor sin tapabocas ]]</f>
        <v>0</v>
      </c>
      <c r="O743" s="15">
        <f>IFERROR(Tabla2[[#This Row],[Tapabocas bien puesto ]]/Tabla2[[#This Row],[Total]],0)</f>
        <v>0.43939393939393939</v>
      </c>
      <c r="P743" s="15">
        <f>IFERROR(Tabla2[[#This Row],[Sin tapabocas]]/Tabla2[[#This Row],[Total]],0)</f>
        <v>0.10606060606060606</v>
      </c>
      <c r="Q743" s="15">
        <f>IFERROR(Tabla2[[#This Row],[Vendedor tapabocas bien puesto ]]/Tabla2[[#This Row],[Total vendedor]],0)</f>
        <v>0</v>
      </c>
      <c r="R743" s="15">
        <f>IFERROR(Tabla2[[#This Row],[Vendedor sin tapabocas ]]/Tabla2[[#This Row],[Total vendedor]],0)</f>
        <v>0</v>
      </c>
      <c r="S743" s="31">
        <f>WEEKNUM(Tabla2[[#This Row],[Fecha de recolección2]])</f>
        <v>39</v>
      </c>
    </row>
    <row r="744" spans="1:20" x14ac:dyDescent="0.25">
      <c r="A744" s="11">
        <f t="shared" si="30"/>
        <v>44461</v>
      </c>
      <c r="B744" s="6" t="s">
        <v>387</v>
      </c>
      <c r="C744" s="26" t="s">
        <v>63</v>
      </c>
      <c r="D744" s="44" t="s">
        <v>63</v>
      </c>
      <c r="E744" s="26"/>
      <c r="F744" s="26" t="s">
        <v>9</v>
      </c>
      <c r="G744" s="27">
        <v>166</v>
      </c>
      <c r="H744" s="27">
        <v>101</v>
      </c>
      <c r="I744" s="27">
        <v>21</v>
      </c>
      <c r="J744" s="27">
        <v>8</v>
      </c>
      <c r="K744" s="27">
        <v>34</v>
      </c>
      <c r="L744" s="27">
        <v>3</v>
      </c>
      <c r="M744" s="23">
        <f t="shared" si="31"/>
        <v>288</v>
      </c>
      <c r="N744" s="24">
        <f>Tabla2[[#This Row],[Vendedor tapabocas bien puesto ]]+Tabla2[[#This Row],[Vendedor tapabocas mal puesto ]]+Tabla2[[#This Row],[Vendedor sin tapabocas ]]</f>
        <v>45</v>
      </c>
      <c r="O744" s="15">
        <f>IFERROR(Tabla2[[#This Row],[Tapabocas bien puesto ]]/Tabla2[[#This Row],[Total]],0)</f>
        <v>0.57638888888888884</v>
      </c>
      <c r="P744" s="15">
        <f>IFERROR(Tabla2[[#This Row],[Sin tapabocas]]/Tabla2[[#This Row],[Total]],0)</f>
        <v>7.2916666666666671E-2</v>
      </c>
      <c r="Q744" s="15">
        <f>IFERROR(Tabla2[[#This Row],[Vendedor tapabocas bien puesto ]]/Tabla2[[#This Row],[Total vendedor]],0)</f>
        <v>0.17777777777777778</v>
      </c>
      <c r="R744" s="15">
        <f>IFERROR(Tabla2[[#This Row],[Vendedor sin tapabocas ]]/Tabla2[[#This Row],[Total vendedor]],0)</f>
        <v>6.6666666666666666E-2</v>
      </c>
      <c r="S744" s="31">
        <f>WEEKNUM(Tabla2[[#This Row],[Fecha de recolección2]])</f>
        <v>39</v>
      </c>
    </row>
    <row r="745" spans="1:20" x14ac:dyDescent="0.25">
      <c r="A745" s="11">
        <f t="shared" si="30"/>
        <v>44461</v>
      </c>
      <c r="B745" s="6" t="s">
        <v>387</v>
      </c>
      <c r="C745" s="26" t="s">
        <v>63</v>
      </c>
      <c r="D745" s="44" t="s">
        <v>63</v>
      </c>
      <c r="E745" s="26"/>
      <c r="F745" s="26" t="s">
        <v>10</v>
      </c>
      <c r="G745" s="27">
        <v>344</v>
      </c>
      <c r="H745" s="27">
        <v>122</v>
      </c>
      <c r="I745" s="27">
        <v>29</v>
      </c>
      <c r="J745" s="27">
        <v>34</v>
      </c>
      <c r="K745" s="27">
        <v>79</v>
      </c>
      <c r="L745" s="27">
        <v>12</v>
      </c>
      <c r="M745" s="23">
        <f t="shared" si="31"/>
        <v>495</v>
      </c>
      <c r="N745" s="24">
        <f>Tabla2[[#This Row],[Vendedor tapabocas bien puesto ]]+Tabla2[[#This Row],[Vendedor tapabocas mal puesto ]]+Tabla2[[#This Row],[Vendedor sin tapabocas ]]</f>
        <v>125</v>
      </c>
      <c r="O745" s="15">
        <f>IFERROR(Tabla2[[#This Row],[Tapabocas bien puesto ]]/Tabla2[[#This Row],[Total]],0)</f>
        <v>0.69494949494949498</v>
      </c>
      <c r="P745" s="15">
        <f>IFERROR(Tabla2[[#This Row],[Sin tapabocas]]/Tabla2[[#This Row],[Total]],0)</f>
        <v>5.8585858585858588E-2</v>
      </c>
      <c r="Q745" s="15">
        <f>IFERROR(Tabla2[[#This Row],[Vendedor tapabocas bien puesto ]]/Tabla2[[#This Row],[Total vendedor]],0)</f>
        <v>0.27200000000000002</v>
      </c>
      <c r="R745" s="15">
        <f>IFERROR(Tabla2[[#This Row],[Vendedor sin tapabocas ]]/Tabla2[[#This Row],[Total vendedor]],0)</f>
        <v>9.6000000000000002E-2</v>
      </c>
      <c r="S745" s="31">
        <f>WEEKNUM(Tabla2[[#This Row],[Fecha de recolección2]])</f>
        <v>39</v>
      </c>
    </row>
    <row r="746" spans="1:20" x14ac:dyDescent="0.25">
      <c r="A746" s="11">
        <f t="shared" si="30"/>
        <v>44461</v>
      </c>
      <c r="B746" s="6" t="s">
        <v>387</v>
      </c>
      <c r="C746" s="26" t="s">
        <v>14</v>
      </c>
      <c r="D746" s="44" t="s">
        <v>14</v>
      </c>
      <c r="E746" s="26"/>
      <c r="F746" s="26" t="s">
        <v>11</v>
      </c>
      <c r="G746" s="27">
        <v>106</v>
      </c>
      <c r="H746" s="27">
        <v>68</v>
      </c>
      <c r="I746" s="27">
        <v>4</v>
      </c>
      <c r="J746" s="27">
        <v>7</v>
      </c>
      <c r="K746" s="27">
        <v>15</v>
      </c>
      <c r="L746" s="27">
        <v>3</v>
      </c>
      <c r="M746" s="23">
        <f t="shared" si="31"/>
        <v>178</v>
      </c>
      <c r="N746" s="24">
        <f>Tabla2[[#This Row],[Vendedor tapabocas bien puesto ]]+Tabla2[[#This Row],[Vendedor tapabocas mal puesto ]]+Tabla2[[#This Row],[Vendedor sin tapabocas ]]</f>
        <v>25</v>
      </c>
      <c r="O746" s="15">
        <f>IFERROR(Tabla2[[#This Row],[Tapabocas bien puesto ]]/Tabla2[[#This Row],[Total]],0)</f>
        <v>0.5955056179775281</v>
      </c>
      <c r="P746" s="15">
        <f>IFERROR(Tabla2[[#This Row],[Sin tapabocas]]/Tabla2[[#This Row],[Total]],0)</f>
        <v>2.247191011235955E-2</v>
      </c>
      <c r="Q746" s="15">
        <f>IFERROR(Tabla2[[#This Row],[Vendedor tapabocas bien puesto ]]/Tabla2[[#This Row],[Total vendedor]],0)</f>
        <v>0.28000000000000003</v>
      </c>
      <c r="R746" s="15">
        <f>IFERROR(Tabla2[[#This Row],[Vendedor sin tapabocas ]]/Tabla2[[#This Row],[Total vendedor]],0)</f>
        <v>0.12</v>
      </c>
      <c r="S746" s="31">
        <f>WEEKNUM(Tabla2[[#This Row],[Fecha de recolección2]])</f>
        <v>39</v>
      </c>
    </row>
    <row r="747" spans="1:20" x14ac:dyDescent="0.25">
      <c r="A747" s="19">
        <f t="shared" si="30"/>
        <v>44461</v>
      </c>
      <c r="B747" s="20" t="s">
        <v>387</v>
      </c>
      <c r="C747" s="21" t="s">
        <v>14</v>
      </c>
      <c r="D747" s="21" t="s">
        <v>14</v>
      </c>
      <c r="E747" s="21"/>
      <c r="F747" s="21" t="s">
        <v>9</v>
      </c>
      <c r="G747" s="22">
        <v>124</v>
      </c>
      <c r="H747" s="22">
        <v>69</v>
      </c>
      <c r="I747" s="22">
        <v>9</v>
      </c>
      <c r="J747" s="22">
        <v>45</v>
      </c>
      <c r="K747" s="22">
        <v>39</v>
      </c>
      <c r="L747" s="22">
        <v>16</v>
      </c>
      <c r="M747" s="23">
        <f t="shared" si="31"/>
        <v>202</v>
      </c>
      <c r="N747" s="24">
        <f>Tabla2[[#This Row],[Vendedor tapabocas bien puesto ]]+Tabla2[[#This Row],[Vendedor tapabocas mal puesto ]]+Tabla2[[#This Row],[Vendedor sin tapabocas ]]</f>
        <v>100</v>
      </c>
      <c r="O747" s="15">
        <f>IFERROR(Tabla2[[#This Row],[Tapabocas bien puesto ]]/Tabla2[[#This Row],[Total]],0)</f>
        <v>0.61386138613861385</v>
      </c>
      <c r="P747" s="15">
        <f>IFERROR(Tabla2[[#This Row],[Sin tapabocas]]/Tabla2[[#This Row],[Total]],0)</f>
        <v>4.4554455445544552E-2</v>
      </c>
      <c r="Q747" s="15">
        <f>IFERROR(Tabla2[[#This Row],[Vendedor tapabocas bien puesto ]]/Tabla2[[#This Row],[Total vendedor]],0)</f>
        <v>0.45</v>
      </c>
      <c r="R747" s="15">
        <f>IFERROR(Tabla2[[#This Row],[Vendedor sin tapabocas ]]/Tabla2[[#This Row],[Total vendedor]],0)</f>
        <v>0.16</v>
      </c>
      <c r="S747" s="32">
        <f>WEEKNUM(Tabla2[[#This Row],[Fecha de recolección2]])</f>
        <v>39</v>
      </c>
    </row>
    <row r="748" spans="1:20" x14ac:dyDescent="0.25">
      <c r="A748" s="11">
        <f t="shared" ref="A748:A759" si="32">DATE(MID(B748,1,4),MID(B748,6,2),MID(B748,9,11))</f>
        <v>44462</v>
      </c>
      <c r="B748" s="35" t="s">
        <v>412</v>
      </c>
      <c r="C748" s="33" t="s">
        <v>32</v>
      </c>
      <c r="D748" s="33" t="s">
        <v>32</v>
      </c>
      <c r="E748" s="26"/>
      <c r="F748" s="33" t="s">
        <v>11</v>
      </c>
      <c r="G748" s="34">
        <v>270</v>
      </c>
      <c r="H748" s="34">
        <v>130</v>
      </c>
      <c r="I748" s="34">
        <v>5</v>
      </c>
      <c r="J748" s="34">
        <v>24</v>
      </c>
      <c r="K748" s="34">
        <v>27</v>
      </c>
      <c r="L748" s="34">
        <v>6</v>
      </c>
      <c r="M748" s="23">
        <f t="shared" ref="M748:M759" si="33">G748+H748+I748</f>
        <v>405</v>
      </c>
      <c r="N748" s="24">
        <f>Tabla2[[#This Row],[Vendedor tapabocas bien puesto ]]+Tabla2[[#This Row],[Vendedor tapabocas mal puesto ]]+Tabla2[[#This Row],[Vendedor sin tapabocas ]]</f>
        <v>57</v>
      </c>
      <c r="O748" s="36">
        <f>IFERROR(Tabla2[[#This Row],[Tapabocas bien puesto ]]/Tabla2[[#This Row],[Total]],0)</f>
        <v>0.66666666666666663</v>
      </c>
      <c r="P748" s="36">
        <f>IFERROR(Tabla2[[#This Row],[Sin tapabocas]]/Tabla2[[#This Row],[Total]],0)</f>
        <v>1.2345679012345678E-2</v>
      </c>
      <c r="Q748" s="37">
        <f>IFERROR(Tabla2[[#This Row],[Vendedor tapabocas bien puesto ]]/Tabla2[[#This Row],[Total vendedor]],0)</f>
        <v>0.42105263157894735</v>
      </c>
      <c r="R748" s="37">
        <f>IFERROR(Tabla2[[#This Row],[Vendedor sin tapabocas ]]/Tabla2[[#This Row],[Total vendedor]],0)</f>
        <v>0.10526315789473684</v>
      </c>
      <c r="S748" s="31">
        <f>WEEKNUM(Tabla2[[#This Row],[Fecha de recolección2]])</f>
        <v>39</v>
      </c>
    </row>
    <row r="749" spans="1:20" x14ac:dyDescent="0.25">
      <c r="A749" s="11">
        <f t="shared" si="32"/>
        <v>44462</v>
      </c>
      <c r="B749" s="35" t="s">
        <v>412</v>
      </c>
      <c r="C749" s="33" t="s">
        <v>32</v>
      </c>
      <c r="D749" s="33" t="s">
        <v>32</v>
      </c>
      <c r="E749" s="26"/>
      <c r="F749" s="33" t="s">
        <v>10</v>
      </c>
      <c r="G749" s="34">
        <v>193</v>
      </c>
      <c r="H749" s="34">
        <v>60</v>
      </c>
      <c r="I749" s="34">
        <v>0</v>
      </c>
      <c r="J749" s="34">
        <v>4</v>
      </c>
      <c r="K749" s="34">
        <v>15</v>
      </c>
      <c r="L749" s="34">
        <v>0</v>
      </c>
      <c r="M749" s="23">
        <f t="shared" si="33"/>
        <v>253</v>
      </c>
      <c r="N749" s="24">
        <f>Tabla2[[#This Row],[Vendedor tapabocas bien puesto ]]+Tabla2[[#This Row],[Vendedor tapabocas mal puesto ]]+Tabla2[[#This Row],[Vendedor sin tapabocas ]]</f>
        <v>19</v>
      </c>
      <c r="O749" s="36">
        <f>IFERROR(Tabla2[[#This Row],[Tapabocas bien puesto ]]/Tabla2[[#This Row],[Total]],0)</f>
        <v>0.76284584980237158</v>
      </c>
      <c r="P749" s="36">
        <f>IFERROR(Tabla2[[#This Row],[Sin tapabocas]]/Tabla2[[#This Row],[Total]],0)</f>
        <v>0</v>
      </c>
      <c r="Q749" s="37">
        <f>IFERROR(Tabla2[[#This Row],[Vendedor tapabocas bien puesto ]]/Tabla2[[#This Row],[Total vendedor]],0)</f>
        <v>0.21052631578947367</v>
      </c>
      <c r="R749" s="37">
        <f>IFERROR(Tabla2[[#This Row],[Vendedor sin tapabocas ]]/Tabla2[[#This Row],[Total vendedor]],0)</f>
        <v>0</v>
      </c>
      <c r="S749" s="31">
        <f>WEEKNUM(Tabla2[[#This Row],[Fecha de recolección2]])</f>
        <v>39</v>
      </c>
    </row>
    <row r="750" spans="1:20" x14ac:dyDescent="0.25">
      <c r="A750" s="11">
        <f t="shared" si="32"/>
        <v>44462</v>
      </c>
      <c r="B750" s="35" t="s">
        <v>412</v>
      </c>
      <c r="C750" s="33" t="s">
        <v>32</v>
      </c>
      <c r="D750" s="33" t="s">
        <v>32</v>
      </c>
      <c r="E750" s="26"/>
      <c r="F750" s="33" t="s">
        <v>25</v>
      </c>
      <c r="G750" s="34">
        <v>162</v>
      </c>
      <c r="H750" s="34">
        <v>42</v>
      </c>
      <c r="I750" s="34">
        <v>5</v>
      </c>
      <c r="J750" s="34">
        <v>3</v>
      </c>
      <c r="K750" s="34">
        <v>6</v>
      </c>
      <c r="L750" s="34">
        <v>0</v>
      </c>
      <c r="M750" s="23">
        <f t="shared" si="33"/>
        <v>209</v>
      </c>
      <c r="N750" s="24">
        <f>Tabla2[[#This Row],[Vendedor tapabocas bien puesto ]]+Tabla2[[#This Row],[Vendedor tapabocas mal puesto ]]+Tabla2[[#This Row],[Vendedor sin tapabocas ]]</f>
        <v>9</v>
      </c>
      <c r="O750" s="36">
        <f>IFERROR(Tabla2[[#This Row],[Tapabocas bien puesto ]]/Tabla2[[#This Row],[Total]],0)</f>
        <v>0.77511961722488043</v>
      </c>
      <c r="P750" s="37">
        <f>IFERROR(Tabla2[[#This Row],[Sin tapabocas]]/Tabla2[[#This Row],[Total]],0)</f>
        <v>2.3923444976076555E-2</v>
      </c>
      <c r="Q750" s="36">
        <f>IFERROR(Tabla2[[#This Row],[Vendedor tapabocas bien puesto ]]/Tabla2[[#This Row],[Total vendedor]],0)</f>
        <v>0.33333333333333331</v>
      </c>
      <c r="R750" s="37">
        <f>IFERROR(Tabla2[[#This Row],[Vendedor sin tapabocas ]]/Tabla2[[#This Row],[Total vendedor]],0)</f>
        <v>0</v>
      </c>
      <c r="S750" s="31">
        <f>WEEKNUM(Tabla2[[#This Row],[Fecha de recolección2]])</f>
        <v>39</v>
      </c>
      <c r="T750" s="28"/>
    </row>
    <row r="751" spans="1:20" x14ac:dyDescent="0.25">
      <c r="A751" s="11">
        <f t="shared" si="32"/>
        <v>44462</v>
      </c>
      <c r="B751" s="35" t="s">
        <v>412</v>
      </c>
      <c r="C751" s="33" t="s">
        <v>36</v>
      </c>
      <c r="D751" s="33" t="s">
        <v>36</v>
      </c>
      <c r="E751" s="26"/>
      <c r="F751" s="33" t="s">
        <v>10</v>
      </c>
      <c r="G751" s="34">
        <v>97</v>
      </c>
      <c r="H751" s="34">
        <v>57</v>
      </c>
      <c r="I751" s="34">
        <v>10</v>
      </c>
      <c r="J751" s="34">
        <v>23</v>
      </c>
      <c r="K751" s="34">
        <v>21</v>
      </c>
      <c r="L751" s="34">
        <v>4</v>
      </c>
      <c r="M751" s="23">
        <f t="shared" si="33"/>
        <v>164</v>
      </c>
      <c r="N751" s="24">
        <f>Tabla2[[#This Row],[Vendedor tapabocas bien puesto ]]+Tabla2[[#This Row],[Vendedor tapabocas mal puesto ]]+Tabla2[[#This Row],[Vendedor sin tapabocas ]]</f>
        <v>48</v>
      </c>
      <c r="O751" s="36">
        <f>IFERROR(Tabla2[[#This Row],[Tapabocas bien puesto ]]/Tabla2[[#This Row],[Total]],0)</f>
        <v>0.59146341463414631</v>
      </c>
      <c r="P751" s="37">
        <f>IFERROR(Tabla2[[#This Row],[Sin tapabocas]]/Tabla2[[#This Row],[Total]],0)</f>
        <v>6.097560975609756E-2</v>
      </c>
      <c r="Q751" s="36">
        <f>IFERROR(Tabla2[[#This Row],[Vendedor tapabocas bien puesto ]]/Tabla2[[#This Row],[Total vendedor]],0)</f>
        <v>0.47916666666666669</v>
      </c>
      <c r="R751" s="37">
        <f>IFERROR(Tabla2[[#This Row],[Vendedor sin tapabocas ]]/Tabla2[[#This Row],[Total vendedor]],0)</f>
        <v>8.3333333333333329E-2</v>
      </c>
      <c r="S751" s="31">
        <f>WEEKNUM(Tabla2[[#This Row],[Fecha de recolección2]])</f>
        <v>39</v>
      </c>
      <c r="T751" s="28"/>
    </row>
    <row r="752" spans="1:20" x14ac:dyDescent="0.25">
      <c r="A752" s="11">
        <f t="shared" si="32"/>
        <v>44462</v>
      </c>
      <c r="B752" s="35" t="s">
        <v>412</v>
      </c>
      <c r="C752" s="33" t="s">
        <v>36</v>
      </c>
      <c r="D752" s="33" t="s">
        <v>36</v>
      </c>
      <c r="E752" s="26"/>
      <c r="F752" s="33" t="s">
        <v>10</v>
      </c>
      <c r="G752" s="34">
        <v>103</v>
      </c>
      <c r="H752" s="34">
        <v>27</v>
      </c>
      <c r="I752" s="34">
        <v>4</v>
      </c>
      <c r="J752" s="34">
        <v>7</v>
      </c>
      <c r="K752" s="34">
        <v>3</v>
      </c>
      <c r="L752" s="34">
        <v>2</v>
      </c>
      <c r="M752" s="23">
        <f t="shared" si="33"/>
        <v>134</v>
      </c>
      <c r="N752" s="24">
        <f>Tabla2[[#This Row],[Vendedor tapabocas bien puesto ]]+Tabla2[[#This Row],[Vendedor tapabocas mal puesto ]]+Tabla2[[#This Row],[Vendedor sin tapabocas ]]</f>
        <v>12</v>
      </c>
      <c r="O752" s="36">
        <f>IFERROR(Tabla2[[#This Row],[Tapabocas bien puesto ]]/Tabla2[[#This Row],[Total]],0)</f>
        <v>0.76865671641791045</v>
      </c>
      <c r="P752" s="37">
        <f>IFERROR(Tabla2[[#This Row],[Sin tapabocas]]/Tabla2[[#This Row],[Total]],0)</f>
        <v>2.9850746268656716E-2</v>
      </c>
      <c r="Q752" s="36">
        <f>IFERROR(Tabla2[[#This Row],[Vendedor tapabocas bien puesto ]]/Tabla2[[#This Row],[Total vendedor]],0)</f>
        <v>0.58333333333333337</v>
      </c>
      <c r="R752" s="37">
        <f>IFERROR(Tabla2[[#This Row],[Vendedor sin tapabocas ]]/Tabla2[[#This Row],[Total vendedor]],0)</f>
        <v>0.16666666666666666</v>
      </c>
      <c r="S752" s="31">
        <f>WEEKNUM(Tabla2[[#This Row],[Fecha de recolección2]])</f>
        <v>39</v>
      </c>
      <c r="T752" s="28"/>
    </row>
    <row r="753" spans="1:20" x14ac:dyDescent="0.25">
      <c r="A753" s="11">
        <f t="shared" si="32"/>
        <v>44462</v>
      </c>
      <c r="B753" s="35" t="s">
        <v>412</v>
      </c>
      <c r="C753" s="33" t="s">
        <v>36</v>
      </c>
      <c r="D753" s="33" t="s">
        <v>36</v>
      </c>
      <c r="E753" s="26"/>
      <c r="F753" s="33" t="s">
        <v>9</v>
      </c>
      <c r="G753" s="34">
        <v>85</v>
      </c>
      <c r="H753" s="34">
        <v>26</v>
      </c>
      <c r="I753" s="34">
        <v>24</v>
      </c>
      <c r="J753" s="34">
        <v>11</v>
      </c>
      <c r="K753" s="34">
        <v>41</v>
      </c>
      <c r="L753" s="34">
        <v>8</v>
      </c>
      <c r="M753" s="23">
        <f t="shared" si="33"/>
        <v>135</v>
      </c>
      <c r="N753" s="24">
        <f>Tabla2[[#This Row],[Vendedor tapabocas bien puesto ]]+Tabla2[[#This Row],[Vendedor tapabocas mal puesto ]]+Tabla2[[#This Row],[Vendedor sin tapabocas ]]</f>
        <v>60</v>
      </c>
      <c r="O753" s="36">
        <f>IFERROR(Tabla2[[#This Row],[Tapabocas bien puesto ]]/Tabla2[[#This Row],[Total]],0)</f>
        <v>0.62962962962962965</v>
      </c>
      <c r="P753" s="36">
        <f>IFERROR(Tabla2[[#This Row],[Sin tapabocas]]/Tabla2[[#This Row],[Total]],0)</f>
        <v>0.17777777777777778</v>
      </c>
      <c r="Q753" s="37">
        <f>IFERROR(Tabla2[[#This Row],[Vendedor tapabocas bien puesto ]]/Tabla2[[#This Row],[Total vendedor]],0)</f>
        <v>0.18333333333333332</v>
      </c>
      <c r="R753" s="37">
        <f>IFERROR(Tabla2[[#This Row],[Vendedor sin tapabocas ]]/Tabla2[[#This Row],[Total vendedor]],0)</f>
        <v>0.13333333333333333</v>
      </c>
      <c r="S753" s="31">
        <f>WEEKNUM(Tabla2[[#This Row],[Fecha de recolección2]])</f>
        <v>39</v>
      </c>
      <c r="T753" s="28"/>
    </row>
    <row r="754" spans="1:20" x14ac:dyDescent="0.25">
      <c r="A754" s="11">
        <f t="shared" si="32"/>
        <v>44462</v>
      </c>
      <c r="B754" s="35" t="s">
        <v>412</v>
      </c>
      <c r="C754" s="33" t="s">
        <v>7</v>
      </c>
      <c r="D754" s="33" t="s">
        <v>7</v>
      </c>
      <c r="E754" s="26"/>
      <c r="F754" s="33" t="s">
        <v>9</v>
      </c>
      <c r="G754" s="34">
        <v>31</v>
      </c>
      <c r="H754" s="34">
        <v>50</v>
      </c>
      <c r="I754" s="34">
        <v>2</v>
      </c>
      <c r="J754" s="34">
        <v>14</v>
      </c>
      <c r="K754" s="34">
        <v>9</v>
      </c>
      <c r="L754" s="34">
        <v>1</v>
      </c>
      <c r="M754" s="23">
        <f t="shared" si="33"/>
        <v>83</v>
      </c>
      <c r="N754" s="24">
        <f>Tabla2[[#This Row],[Vendedor tapabocas bien puesto ]]+Tabla2[[#This Row],[Vendedor tapabocas mal puesto ]]+Tabla2[[#This Row],[Vendedor sin tapabocas ]]</f>
        <v>24</v>
      </c>
      <c r="O754" s="36">
        <f>IFERROR(Tabla2[[#This Row],[Tapabocas bien puesto ]]/Tabla2[[#This Row],[Total]],0)</f>
        <v>0.37349397590361444</v>
      </c>
      <c r="P754" s="36">
        <f>IFERROR(Tabla2[[#This Row],[Sin tapabocas]]/Tabla2[[#This Row],[Total]],0)</f>
        <v>2.4096385542168676E-2</v>
      </c>
      <c r="Q754" s="37">
        <f>IFERROR(Tabla2[[#This Row],[Vendedor tapabocas bien puesto ]]/Tabla2[[#This Row],[Total vendedor]],0)</f>
        <v>0.58333333333333337</v>
      </c>
      <c r="R754" s="37">
        <f>IFERROR(Tabla2[[#This Row],[Vendedor sin tapabocas ]]/Tabla2[[#This Row],[Total vendedor]],0)</f>
        <v>4.1666666666666664E-2</v>
      </c>
      <c r="S754" s="31">
        <f>WEEKNUM(Tabla2[[#This Row],[Fecha de recolección2]])</f>
        <v>39</v>
      </c>
      <c r="T754" s="28"/>
    </row>
    <row r="755" spans="1:20" x14ac:dyDescent="0.25">
      <c r="A755" s="11">
        <f t="shared" si="32"/>
        <v>44462</v>
      </c>
      <c r="B755" s="35" t="s">
        <v>412</v>
      </c>
      <c r="C755" s="33" t="s">
        <v>7</v>
      </c>
      <c r="D755" s="33" t="s">
        <v>7</v>
      </c>
      <c r="E755" s="26"/>
      <c r="F755" s="33" t="s">
        <v>10</v>
      </c>
      <c r="G755" s="34">
        <v>45</v>
      </c>
      <c r="H755" s="34">
        <v>55</v>
      </c>
      <c r="I755" s="34">
        <v>10</v>
      </c>
      <c r="J755" s="34">
        <v>7</v>
      </c>
      <c r="K755" s="34">
        <v>13</v>
      </c>
      <c r="L755" s="34">
        <v>5</v>
      </c>
      <c r="M755" s="23">
        <f t="shared" si="33"/>
        <v>110</v>
      </c>
      <c r="N755" s="24">
        <f>Tabla2[[#This Row],[Vendedor tapabocas bien puesto ]]+Tabla2[[#This Row],[Vendedor tapabocas mal puesto ]]+Tabla2[[#This Row],[Vendedor sin tapabocas ]]</f>
        <v>25</v>
      </c>
      <c r="O755" s="36">
        <f>IFERROR(Tabla2[[#This Row],[Tapabocas bien puesto ]]/Tabla2[[#This Row],[Total]],0)</f>
        <v>0.40909090909090912</v>
      </c>
      <c r="P755" s="36">
        <f>IFERROR(Tabla2[[#This Row],[Sin tapabocas]]/Tabla2[[#This Row],[Total]],0)</f>
        <v>9.0909090909090912E-2</v>
      </c>
      <c r="Q755" s="37">
        <f>IFERROR(Tabla2[[#This Row],[Vendedor tapabocas bien puesto ]]/Tabla2[[#This Row],[Total vendedor]],0)</f>
        <v>0.28000000000000003</v>
      </c>
      <c r="R755" s="37">
        <f>IFERROR(Tabla2[[#This Row],[Vendedor sin tapabocas ]]/Tabla2[[#This Row],[Total vendedor]],0)</f>
        <v>0.2</v>
      </c>
      <c r="S755" s="31">
        <f>WEEKNUM(Tabla2[[#This Row],[Fecha de recolección2]])</f>
        <v>39</v>
      </c>
      <c r="T755" s="28"/>
    </row>
    <row r="756" spans="1:20" x14ac:dyDescent="0.25">
      <c r="A756" s="11">
        <f t="shared" si="32"/>
        <v>44462</v>
      </c>
      <c r="B756" s="35" t="s">
        <v>412</v>
      </c>
      <c r="C756" s="33" t="s">
        <v>7</v>
      </c>
      <c r="D756" s="33" t="s">
        <v>7</v>
      </c>
      <c r="E756" s="26"/>
      <c r="F756" s="33" t="s">
        <v>10</v>
      </c>
      <c r="G756" s="34">
        <v>141</v>
      </c>
      <c r="H756" s="34">
        <v>108</v>
      </c>
      <c r="I756" s="34">
        <v>14</v>
      </c>
      <c r="J756" s="34">
        <v>27</v>
      </c>
      <c r="K756" s="34">
        <v>36</v>
      </c>
      <c r="L756" s="34">
        <v>5</v>
      </c>
      <c r="M756" s="23">
        <f t="shared" si="33"/>
        <v>263</v>
      </c>
      <c r="N756" s="24">
        <f>Tabla2[[#This Row],[Vendedor tapabocas bien puesto ]]+Tabla2[[#This Row],[Vendedor tapabocas mal puesto ]]+Tabla2[[#This Row],[Vendedor sin tapabocas ]]</f>
        <v>68</v>
      </c>
      <c r="O756" s="36">
        <f>IFERROR(Tabla2[[#This Row],[Tapabocas bien puesto ]]/Tabla2[[#This Row],[Total]],0)</f>
        <v>0.53612167300380231</v>
      </c>
      <c r="P756" s="36">
        <f>IFERROR(Tabla2[[#This Row],[Sin tapabocas]]/Tabla2[[#This Row],[Total]],0)</f>
        <v>5.3231939163498096E-2</v>
      </c>
      <c r="Q756" s="37">
        <f>IFERROR(Tabla2[[#This Row],[Vendedor tapabocas bien puesto ]]/Tabla2[[#This Row],[Total vendedor]],0)</f>
        <v>0.39705882352941174</v>
      </c>
      <c r="R756" s="37">
        <f>IFERROR(Tabla2[[#This Row],[Vendedor sin tapabocas ]]/Tabla2[[#This Row],[Total vendedor]],0)</f>
        <v>7.3529411764705885E-2</v>
      </c>
      <c r="S756" s="31">
        <f>WEEKNUM(Tabla2[[#This Row],[Fecha de recolección2]])</f>
        <v>39</v>
      </c>
      <c r="T756" s="28"/>
    </row>
    <row r="757" spans="1:20" x14ac:dyDescent="0.25">
      <c r="A757" s="11">
        <f t="shared" si="32"/>
        <v>44462</v>
      </c>
      <c r="B757" s="35" t="s">
        <v>412</v>
      </c>
      <c r="C757" s="33" t="s">
        <v>26</v>
      </c>
      <c r="D757" s="33" t="s">
        <v>26</v>
      </c>
      <c r="E757" s="26"/>
      <c r="F757" s="33" t="s">
        <v>9</v>
      </c>
      <c r="G757" s="34">
        <v>71</v>
      </c>
      <c r="H757" s="34">
        <v>61</v>
      </c>
      <c r="I757" s="34">
        <v>6</v>
      </c>
      <c r="J757" s="34">
        <v>0</v>
      </c>
      <c r="K757" s="34">
        <v>1</v>
      </c>
      <c r="L757" s="34">
        <v>0</v>
      </c>
      <c r="M757" s="23">
        <f t="shared" si="33"/>
        <v>138</v>
      </c>
      <c r="N757" s="24">
        <f>Tabla2[[#This Row],[Vendedor tapabocas bien puesto ]]+Tabla2[[#This Row],[Vendedor tapabocas mal puesto ]]+Tabla2[[#This Row],[Vendedor sin tapabocas ]]</f>
        <v>1</v>
      </c>
      <c r="O757" s="36">
        <f>IFERROR(Tabla2[[#This Row],[Tapabocas bien puesto ]]/Tabla2[[#This Row],[Total]],0)</f>
        <v>0.51449275362318836</v>
      </c>
      <c r="P757" s="36">
        <f>IFERROR(Tabla2[[#This Row],[Sin tapabocas]]/Tabla2[[#This Row],[Total]],0)</f>
        <v>4.3478260869565216E-2</v>
      </c>
      <c r="Q757" s="37">
        <f>IFERROR(Tabla2[[#This Row],[Vendedor tapabocas bien puesto ]]/Tabla2[[#This Row],[Total vendedor]],0)</f>
        <v>0</v>
      </c>
      <c r="R757" s="37">
        <f>IFERROR(Tabla2[[#This Row],[Vendedor sin tapabocas ]]/Tabla2[[#This Row],[Total vendedor]],0)</f>
        <v>0</v>
      </c>
      <c r="S757" s="31">
        <f>WEEKNUM(Tabla2[[#This Row],[Fecha de recolección2]])</f>
        <v>39</v>
      </c>
      <c r="T757" s="28"/>
    </row>
    <row r="758" spans="1:20" x14ac:dyDescent="0.25">
      <c r="A758" s="11">
        <f t="shared" si="32"/>
        <v>44462</v>
      </c>
      <c r="B758" s="35" t="s">
        <v>412</v>
      </c>
      <c r="C758" s="33" t="s">
        <v>26</v>
      </c>
      <c r="D758" s="33" t="s">
        <v>26</v>
      </c>
      <c r="E758" s="26"/>
      <c r="F758" s="33" t="s">
        <v>10</v>
      </c>
      <c r="G758" s="34">
        <v>97</v>
      </c>
      <c r="H758" s="34">
        <v>57</v>
      </c>
      <c r="I758" s="34">
        <v>15</v>
      </c>
      <c r="J758" s="34">
        <v>12</v>
      </c>
      <c r="K758" s="34">
        <v>29</v>
      </c>
      <c r="L758" s="34">
        <v>0</v>
      </c>
      <c r="M758" s="23">
        <f t="shared" si="33"/>
        <v>169</v>
      </c>
      <c r="N758" s="24">
        <f>Tabla2[[#This Row],[Vendedor tapabocas bien puesto ]]+Tabla2[[#This Row],[Vendedor tapabocas mal puesto ]]+Tabla2[[#This Row],[Vendedor sin tapabocas ]]</f>
        <v>41</v>
      </c>
      <c r="O758" s="36">
        <f>IFERROR(Tabla2[[#This Row],[Tapabocas bien puesto ]]/Tabla2[[#This Row],[Total]],0)</f>
        <v>0.57396449704142016</v>
      </c>
      <c r="P758" s="36">
        <f>IFERROR(Tabla2[[#This Row],[Sin tapabocas]]/Tabla2[[#This Row],[Total]],0)</f>
        <v>8.8757396449704137E-2</v>
      </c>
      <c r="Q758" s="37">
        <f>IFERROR(Tabla2[[#This Row],[Vendedor tapabocas bien puesto ]]/Tabla2[[#This Row],[Total vendedor]],0)</f>
        <v>0.29268292682926828</v>
      </c>
      <c r="R758" s="37">
        <f>IFERROR(Tabla2[[#This Row],[Vendedor sin tapabocas ]]/Tabla2[[#This Row],[Total vendedor]],0)</f>
        <v>0</v>
      </c>
      <c r="S758" s="31">
        <f>WEEKNUM(Tabla2[[#This Row],[Fecha de recolección2]])</f>
        <v>39</v>
      </c>
      <c r="T758" s="28"/>
    </row>
    <row r="759" spans="1:20" x14ac:dyDescent="0.25">
      <c r="A759" s="19">
        <f t="shared" si="32"/>
        <v>44462</v>
      </c>
      <c r="B759" s="38" t="s">
        <v>412</v>
      </c>
      <c r="C759" s="39" t="s">
        <v>26</v>
      </c>
      <c r="D759" s="39" t="s">
        <v>26</v>
      </c>
      <c r="E759" s="21"/>
      <c r="F759" s="39" t="s">
        <v>10</v>
      </c>
      <c r="G759" s="40">
        <v>244</v>
      </c>
      <c r="H759" s="40">
        <v>59</v>
      </c>
      <c r="I759" s="40">
        <v>28</v>
      </c>
      <c r="J759" s="40">
        <v>25</v>
      </c>
      <c r="K759" s="40">
        <v>36</v>
      </c>
      <c r="L759" s="40">
        <v>5</v>
      </c>
      <c r="M759" s="23">
        <f t="shared" si="33"/>
        <v>331</v>
      </c>
      <c r="N759" s="24">
        <f>Tabla2[[#This Row],[Vendedor tapabocas bien puesto ]]+Tabla2[[#This Row],[Vendedor tapabocas mal puesto ]]+Tabla2[[#This Row],[Vendedor sin tapabocas ]]</f>
        <v>66</v>
      </c>
      <c r="O759" s="41">
        <f>IFERROR(Tabla2[[#This Row],[Tapabocas bien puesto ]]/Tabla2[[#This Row],[Total]],0)</f>
        <v>0.73716012084592142</v>
      </c>
      <c r="P759" s="41">
        <f>IFERROR(Tabla2[[#This Row],[Sin tapabocas]]/Tabla2[[#This Row],[Total]],0)</f>
        <v>8.4592145015105744E-2</v>
      </c>
      <c r="Q759" s="42">
        <f>IFERROR(Tabla2[[#This Row],[Vendedor tapabocas bien puesto ]]/Tabla2[[#This Row],[Total vendedor]],0)</f>
        <v>0.37878787878787878</v>
      </c>
      <c r="R759" s="42">
        <f>IFERROR(Tabla2[[#This Row],[Vendedor sin tapabocas ]]/Tabla2[[#This Row],[Total vendedor]],0)</f>
        <v>7.575757575757576E-2</v>
      </c>
      <c r="S759" s="32">
        <f>WEEKNUM(Tabla2[[#This Row],[Fecha de recolección2]])</f>
        <v>39</v>
      </c>
      <c r="T759" s="28"/>
    </row>
    <row r="760" spans="1:20" x14ac:dyDescent="0.25">
      <c r="A760" s="11">
        <f t="shared" ref="A760:A768" si="34">DATE(MID(B760,1,4),MID(B760,6,2),MID(B760,9,11))</f>
        <v>44464</v>
      </c>
      <c r="B760" s="6" t="s">
        <v>413</v>
      </c>
      <c r="C760" s="26" t="s">
        <v>7</v>
      </c>
      <c r="D760" s="44" t="s">
        <v>7</v>
      </c>
      <c r="E760" s="26"/>
      <c r="F760" s="26" t="s">
        <v>9</v>
      </c>
      <c r="G760" s="26">
        <v>66</v>
      </c>
      <c r="H760" s="27">
        <v>42</v>
      </c>
      <c r="I760" s="27">
        <v>28</v>
      </c>
      <c r="J760" s="27">
        <v>11</v>
      </c>
      <c r="K760" s="27">
        <v>28</v>
      </c>
      <c r="L760" s="27">
        <v>4</v>
      </c>
      <c r="M760" s="23">
        <f t="shared" ref="M760:M768" si="35">G760+H760+I760</f>
        <v>136</v>
      </c>
      <c r="N760" s="24">
        <f>Tabla2[[#This Row],[Vendedor tapabocas bien puesto ]]+Tabla2[[#This Row],[Vendedor tapabocas mal puesto ]]+Tabla2[[#This Row],[Vendedor sin tapabocas ]]</f>
        <v>43</v>
      </c>
      <c r="O760" s="36">
        <f>IFERROR(Tabla2[[#This Row],[Tapabocas bien puesto ]]/Tabla2[[#This Row],[Total]],0)</f>
        <v>0.48529411764705882</v>
      </c>
      <c r="P760" s="36">
        <f>IFERROR(Tabla2[[#This Row],[Sin tapabocas]]/Tabla2[[#This Row],[Total]],0)</f>
        <v>0.20588235294117646</v>
      </c>
      <c r="Q760" s="37">
        <f>IFERROR(Tabla2[[#This Row],[Vendedor tapabocas bien puesto ]]/Tabla2[[#This Row],[Total vendedor]],0)</f>
        <v>0.2558139534883721</v>
      </c>
      <c r="R760" s="37">
        <f>IFERROR(Tabla2[[#This Row],[Vendedor sin tapabocas ]]/Tabla2[[#This Row],[Total vendedor]],0)</f>
        <v>9.3023255813953487E-2</v>
      </c>
      <c r="S760" s="31">
        <f>WEEKNUM(Tabla2[[#This Row],[Fecha de recolección2]])</f>
        <v>39</v>
      </c>
      <c r="T760" s="28"/>
    </row>
    <row r="761" spans="1:20" x14ac:dyDescent="0.25">
      <c r="A761" s="11">
        <f t="shared" si="34"/>
        <v>44464</v>
      </c>
      <c r="B761" s="6" t="s">
        <v>413</v>
      </c>
      <c r="C761" s="26" t="s">
        <v>7</v>
      </c>
      <c r="D761" s="44" t="s">
        <v>7</v>
      </c>
      <c r="E761" s="26"/>
      <c r="F761" s="26" t="s">
        <v>10</v>
      </c>
      <c r="G761" s="26">
        <v>176</v>
      </c>
      <c r="H761" s="27">
        <v>49</v>
      </c>
      <c r="I761" s="27">
        <v>25</v>
      </c>
      <c r="J761" s="27">
        <v>38</v>
      </c>
      <c r="K761" s="27">
        <v>88</v>
      </c>
      <c r="L761" s="27">
        <v>6</v>
      </c>
      <c r="M761" s="23">
        <f t="shared" si="35"/>
        <v>250</v>
      </c>
      <c r="N761" s="24">
        <f>Tabla2[[#This Row],[Vendedor tapabocas bien puesto ]]+Tabla2[[#This Row],[Vendedor tapabocas mal puesto ]]+Tabla2[[#This Row],[Vendedor sin tapabocas ]]</f>
        <v>132</v>
      </c>
      <c r="O761" s="36">
        <f>IFERROR(Tabla2[[#This Row],[Tapabocas bien puesto ]]/Tabla2[[#This Row],[Total]],0)</f>
        <v>0.70399999999999996</v>
      </c>
      <c r="P761" s="36">
        <f>IFERROR(Tabla2[[#This Row],[Sin tapabocas]]/Tabla2[[#This Row],[Total]],0)</f>
        <v>0.1</v>
      </c>
      <c r="Q761" s="37">
        <f>IFERROR(Tabla2[[#This Row],[Vendedor tapabocas bien puesto ]]/Tabla2[[#This Row],[Total vendedor]],0)</f>
        <v>0.2878787878787879</v>
      </c>
      <c r="R761" s="37">
        <f>IFERROR(Tabla2[[#This Row],[Vendedor sin tapabocas ]]/Tabla2[[#This Row],[Total vendedor]],0)</f>
        <v>4.5454545454545456E-2</v>
      </c>
      <c r="S761" s="31">
        <f>WEEKNUM(Tabla2[[#This Row],[Fecha de recolección2]])</f>
        <v>39</v>
      </c>
      <c r="T761" s="28"/>
    </row>
    <row r="762" spans="1:20" x14ac:dyDescent="0.25">
      <c r="A762" s="11">
        <f t="shared" si="34"/>
        <v>44464</v>
      </c>
      <c r="B762" s="6" t="s">
        <v>413</v>
      </c>
      <c r="C762" s="26" t="s">
        <v>7</v>
      </c>
      <c r="D762" s="44" t="s">
        <v>7</v>
      </c>
      <c r="E762" s="26"/>
      <c r="F762" s="26" t="s">
        <v>10</v>
      </c>
      <c r="G762" s="26">
        <v>70</v>
      </c>
      <c r="H762" s="27">
        <v>83</v>
      </c>
      <c r="I762" s="27">
        <v>20</v>
      </c>
      <c r="J762" s="27">
        <v>16</v>
      </c>
      <c r="K762" s="27">
        <v>27</v>
      </c>
      <c r="L762" s="27">
        <v>3</v>
      </c>
      <c r="M762" s="23">
        <f t="shared" si="35"/>
        <v>173</v>
      </c>
      <c r="N762" s="24">
        <f>Tabla2[[#This Row],[Vendedor tapabocas bien puesto ]]+Tabla2[[#This Row],[Vendedor tapabocas mal puesto ]]+Tabla2[[#This Row],[Vendedor sin tapabocas ]]</f>
        <v>46</v>
      </c>
      <c r="O762" s="36">
        <f>IFERROR(Tabla2[[#This Row],[Tapabocas bien puesto ]]/Tabla2[[#This Row],[Total]],0)</f>
        <v>0.40462427745664742</v>
      </c>
      <c r="P762" s="36">
        <f>IFERROR(Tabla2[[#This Row],[Sin tapabocas]]/Tabla2[[#This Row],[Total]],0)</f>
        <v>0.11560693641618497</v>
      </c>
      <c r="Q762" s="37">
        <f>IFERROR(Tabla2[[#This Row],[Vendedor tapabocas bien puesto ]]/Tabla2[[#This Row],[Total vendedor]],0)</f>
        <v>0.34782608695652173</v>
      </c>
      <c r="R762" s="37">
        <f>IFERROR(Tabla2[[#This Row],[Vendedor sin tapabocas ]]/Tabla2[[#This Row],[Total vendedor]],0)</f>
        <v>6.5217391304347824E-2</v>
      </c>
      <c r="S762" s="31">
        <f>WEEKNUM(Tabla2[[#This Row],[Fecha de recolección2]])</f>
        <v>39</v>
      </c>
      <c r="T762" s="28"/>
    </row>
    <row r="763" spans="1:20" x14ac:dyDescent="0.25">
      <c r="A763" s="11">
        <f t="shared" si="34"/>
        <v>44464</v>
      </c>
      <c r="B763" s="6" t="s">
        <v>413</v>
      </c>
      <c r="C763" s="26" t="s">
        <v>22</v>
      </c>
      <c r="D763" s="44" t="s">
        <v>22</v>
      </c>
      <c r="E763" s="26"/>
      <c r="F763" s="26" t="s">
        <v>10</v>
      </c>
      <c r="G763" s="26">
        <v>85</v>
      </c>
      <c r="H763" s="27">
        <v>68</v>
      </c>
      <c r="I763" s="27">
        <v>4</v>
      </c>
      <c r="J763" s="27">
        <v>26</v>
      </c>
      <c r="K763" s="27">
        <v>13</v>
      </c>
      <c r="L763" s="27">
        <v>1</v>
      </c>
      <c r="M763" s="23">
        <f t="shared" si="35"/>
        <v>157</v>
      </c>
      <c r="N763" s="24">
        <f>Tabla2[[#This Row],[Vendedor tapabocas bien puesto ]]+Tabla2[[#This Row],[Vendedor tapabocas mal puesto ]]+Tabla2[[#This Row],[Vendedor sin tapabocas ]]</f>
        <v>40</v>
      </c>
      <c r="O763" s="36">
        <f>IFERROR(Tabla2[[#This Row],[Tapabocas bien puesto ]]/Tabla2[[#This Row],[Total]],0)</f>
        <v>0.54140127388535031</v>
      </c>
      <c r="P763" s="36">
        <f>IFERROR(Tabla2[[#This Row],[Sin tapabocas]]/Tabla2[[#This Row],[Total]],0)</f>
        <v>2.5477707006369428E-2</v>
      </c>
      <c r="Q763" s="37">
        <f>IFERROR(Tabla2[[#This Row],[Vendedor tapabocas bien puesto ]]/Tabla2[[#This Row],[Total vendedor]],0)</f>
        <v>0.65</v>
      </c>
      <c r="R763" s="37">
        <f>IFERROR(Tabla2[[#This Row],[Vendedor sin tapabocas ]]/Tabla2[[#This Row],[Total vendedor]],0)</f>
        <v>2.5000000000000001E-2</v>
      </c>
      <c r="S763" s="31">
        <f>WEEKNUM(Tabla2[[#This Row],[Fecha de recolección2]])</f>
        <v>39</v>
      </c>
      <c r="T763" s="28"/>
    </row>
    <row r="764" spans="1:20" x14ac:dyDescent="0.25">
      <c r="A764" s="11">
        <f t="shared" si="34"/>
        <v>44464</v>
      </c>
      <c r="B764" s="6" t="s">
        <v>413</v>
      </c>
      <c r="C764" s="26" t="s">
        <v>22</v>
      </c>
      <c r="D764" s="44" t="s">
        <v>22</v>
      </c>
      <c r="E764" s="26"/>
      <c r="F764" s="26" t="s">
        <v>11</v>
      </c>
      <c r="G764" s="26">
        <v>79</v>
      </c>
      <c r="H764" s="27">
        <v>34</v>
      </c>
      <c r="I764" s="27">
        <v>3</v>
      </c>
      <c r="J764" s="27">
        <v>20</v>
      </c>
      <c r="K764" s="27">
        <v>14</v>
      </c>
      <c r="L764" s="27">
        <v>1</v>
      </c>
      <c r="M764" s="23">
        <f t="shared" si="35"/>
        <v>116</v>
      </c>
      <c r="N764" s="24">
        <f>Tabla2[[#This Row],[Vendedor tapabocas bien puesto ]]+Tabla2[[#This Row],[Vendedor tapabocas mal puesto ]]+Tabla2[[#This Row],[Vendedor sin tapabocas ]]</f>
        <v>35</v>
      </c>
      <c r="O764" s="36">
        <f>IFERROR(Tabla2[[#This Row],[Tapabocas bien puesto ]]/Tabla2[[#This Row],[Total]],0)</f>
        <v>0.68103448275862066</v>
      </c>
      <c r="P764" s="36">
        <f>IFERROR(Tabla2[[#This Row],[Sin tapabocas]]/Tabla2[[#This Row],[Total]],0)</f>
        <v>2.5862068965517241E-2</v>
      </c>
      <c r="Q764" s="37">
        <f>IFERROR(Tabla2[[#This Row],[Vendedor tapabocas bien puesto ]]/Tabla2[[#This Row],[Total vendedor]],0)</f>
        <v>0.5714285714285714</v>
      </c>
      <c r="R764" s="37">
        <f>IFERROR(Tabla2[[#This Row],[Vendedor sin tapabocas ]]/Tabla2[[#This Row],[Total vendedor]],0)</f>
        <v>2.8571428571428571E-2</v>
      </c>
      <c r="S764" s="31">
        <f>WEEKNUM(Tabla2[[#This Row],[Fecha de recolección2]])</f>
        <v>39</v>
      </c>
      <c r="T764" s="28"/>
    </row>
    <row r="765" spans="1:20" x14ac:dyDescent="0.25">
      <c r="A765" s="11">
        <f t="shared" si="34"/>
        <v>44464</v>
      </c>
      <c r="B765" s="6" t="s">
        <v>413</v>
      </c>
      <c r="C765" s="26" t="s">
        <v>22</v>
      </c>
      <c r="D765" s="44" t="s">
        <v>22</v>
      </c>
      <c r="E765" s="26"/>
      <c r="F765" s="26" t="s">
        <v>10</v>
      </c>
      <c r="G765" s="26">
        <v>130</v>
      </c>
      <c r="H765" s="27">
        <v>52</v>
      </c>
      <c r="I765" s="27">
        <v>25</v>
      </c>
      <c r="J765" s="27">
        <v>5</v>
      </c>
      <c r="K765" s="27">
        <v>9</v>
      </c>
      <c r="L765" s="27">
        <v>1</v>
      </c>
      <c r="M765" s="23">
        <f t="shared" si="35"/>
        <v>207</v>
      </c>
      <c r="N765" s="24">
        <f>Tabla2[[#This Row],[Vendedor tapabocas bien puesto ]]+Tabla2[[#This Row],[Vendedor tapabocas mal puesto ]]+Tabla2[[#This Row],[Vendedor sin tapabocas ]]</f>
        <v>15</v>
      </c>
      <c r="O765" s="36">
        <f>IFERROR(Tabla2[[#This Row],[Tapabocas bien puesto ]]/Tabla2[[#This Row],[Total]],0)</f>
        <v>0.6280193236714976</v>
      </c>
      <c r="P765" s="36">
        <f>IFERROR(Tabla2[[#This Row],[Sin tapabocas]]/Tabla2[[#This Row],[Total]],0)</f>
        <v>0.12077294685990338</v>
      </c>
      <c r="Q765" s="37">
        <f>IFERROR(Tabla2[[#This Row],[Vendedor tapabocas bien puesto ]]/Tabla2[[#This Row],[Total vendedor]],0)</f>
        <v>0.33333333333333331</v>
      </c>
      <c r="R765" s="37">
        <f>IFERROR(Tabla2[[#This Row],[Vendedor sin tapabocas ]]/Tabla2[[#This Row],[Total vendedor]],0)</f>
        <v>6.6666666666666666E-2</v>
      </c>
      <c r="S765" s="31">
        <f>WEEKNUM(Tabla2[[#This Row],[Fecha de recolección2]])</f>
        <v>39</v>
      </c>
      <c r="T765" s="28"/>
    </row>
    <row r="766" spans="1:20" x14ac:dyDescent="0.25">
      <c r="A766" s="11">
        <f t="shared" si="34"/>
        <v>44464</v>
      </c>
      <c r="B766" s="6" t="s">
        <v>413</v>
      </c>
      <c r="C766" s="26" t="s">
        <v>49</v>
      </c>
      <c r="D766" s="44" t="s">
        <v>49</v>
      </c>
      <c r="E766" s="26"/>
      <c r="F766" s="26" t="s">
        <v>9</v>
      </c>
      <c r="G766" s="26">
        <v>32</v>
      </c>
      <c r="H766" s="27">
        <v>18</v>
      </c>
      <c r="I766" s="27">
        <v>4</v>
      </c>
      <c r="J766" s="27">
        <v>2</v>
      </c>
      <c r="K766" s="27">
        <v>0</v>
      </c>
      <c r="L766" s="27">
        <v>0</v>
      </c>
      <c r="M766" s="23">
        <f t="shared" si="35"/>
        <v>54</v>
      </c>
      <c r="N766" s="24">
        <f>Tabla2[[#This Row],[Vendedor tapabocas bien puesto ]]+Tabla2[[#This Row],[Vendedor tapabocas mal puesto ]]+Tabla2[[#This Row],[Vendedor sin tapabocas ]]</f>
        <v>2</v>
      </c>
      <c r="O766" s="36">
        <f>IFERROR(Tabla2[[#This Row],[Tapabocas bien puesto ]]/Tabla2[[#This Row],[Total]],0)</f>
        <v>0.59259259259259256</v>
      </c>
      <c r="P766" s="36">
        <f>IFERROR(Tabla2[[#This Row],[Sin tapabocas]]/Tabla2[[#This Row],[Total]],0)</f>
        <v>7.407407407407407E-2</v>
      </c>
      <c r="Q766" s="37">
        <f>IFERROR(Tabla2[[#This Row],[Vendedor tapabocas bien puesto ]]/Tabla2[[#This Row],[Total vendedor]],0)</f>
        <v>1</v>
      </c>
      <c r="R766" s="37">
        <f>IFERROR(Tabla2[[#This Row],[Vendedor sin tapabocas ]]/Tabla2[[#This Row],[Total vendedor]],0)</f>
        <v>0</v>
      </c>
      <c r="S766" s="31">
        <f>WEEKNUM(Tabla2[[#This Row],[Fecha de recolección2]])</f>
        <v>39</v>
      </c>
      <c r="T766" s="28"/>
    </row>
    <row r="767" spans="1:20" x14ac:dyDescent="0.25">
      <c r="A767" s="11">
        <f t="shared" si="34"/>
        <v>44464</v>
      </c>
      <c r="B767" s="6" t="s">
        <v>413</v>
      </c>
      <c r="C767" s="26" t="s">
        <v>49</v>
      </c>
      <c r="D767" s="44" t="s">
        <v>49</v>
      </c>
      <c r="E767" s="26"/>
      <c r="F767" s="26" t="s">
        <v>10</v>
      </c>
      <c r="G767" s="26">
        <v>73</v>
      </c>
      <c r="H767" s="27">
        <v>25</v>
      </c>
      <c r="I767" s="27">
        <v>2</v>
      </c>
      <c r="J767" s="27">
        <v>8</v>
      </c>
      <c r="K767" s="27">
        <v>6</v>
      </c>
      <c r="L767" s="27">
        <v>0</v>
      </c>
      <c r="M767" s="23">
        <f t="shared" si="35"/>
        <v>100</v>
      </c>
      <c r="N767" s="24">
        <f>Tabla2[[#This Row],[Vendedor tapabocas bien puesto ]]+Tabla2[[#This Row],[Vendedor tapabocas mal puesto ]]+Tabla2[[#This Row],[Vendedor sin tapabocas ]]</f>
        <v>14</v>
      </c>
      <c r="O767" s="36">
        <f>IFERROR(Tabla2[[#This Row],[Tapabocas bien puesto ]]/Tabla2[[#This Row],[Total]],0)</f>
        <v>0.73</v>
      </c>
      <c r="P767" s="36">
        <f>IFERROR(Tabla2[[#This Row],[Sin tapabocas]]/Tabla2[[#This Row],[Total]],0)</f>
        <v>0.02</v>
      </c>
      <c r="Q767" s="37">
        <f>IFERROR(Tabla2[[#This Row],[Vendedor tapabocas bien puesto ]]/Tabla2[[#This Row],[Total vendedor]],0)</f>
        <v>0.5714285714285714</v>
      </c>
      <c r="R767" s="37">
        <f>IFERROR(Tabla2[[#This Row],[Vendedor sin tapabocas ]]/Tabla2[[#This Row],[Total vendedor]],0)</f>
        <v>0</v>
      </c>
      <c r="S767" s="31">
        <f>WEEKNUM(Tabla2[[#This Row],[Fecha de recolección2]])</f>
        <v>39</v>
      </c>
      <c r="T767" s="28"/>
    </row>
    <row r="768" spans="1:20" x14ac:dyDescent="0.25">
      <c r="A768" s="19">
        <f t="shared" si="34"/>
        <v>44464</v>
      </c>
      <c r="B768" s="20" t="s">
        <v>413</v>
      </c>
      <c r="C768" s="21" t="s">
        <v>49</v>
      </c>
      <c r="D768" s="21" t="s">
        <v>49</v>
      </c>
      <c r="E768" s="21"/>
      <c r="F768" s="21" t="s">
        <v>10</v>
      </c>
      <c r="G768" s="21">
        <v>65</v>
      </c>
      <c r="H768" s="22">
        <v>18</v>
      </c>
      <c r="I768" s="22">
        <v>1</v>
      </c>
      <c r="J768" s="22">
        <v>7</v>
      </c>
      <c r="K768" s="22">
        <v>3</v>
      </c>
      <c r="L768" s="22">
        <v>1</v>
      </c>
      <c r="M768" s="23">
        <f t="shared" si="35"/>
        <v>84</v>
      </c>
      <c r="N768" s="24">
        <f>Tabla2[[#This Row],[Vendedor tapabocas bien puesto ]]+Tabla2[[#This Row],[Vendedor tapabocas mal puesto ]]+Tabla2[[#This Row],[Vendedor sin tapabocas ]]</f>
        <v>11</v>
      </c>
      <c r="O768" s="41">
        <f>IFERROR(Tabla2[[#This Row],[Tapabocas bien puesto ]]/Tabla2[[#This Row],[Total]],0)</f>
        <v>0.77380952380952384</v>
      </c>
      <c r="P768" s="41">
        <f>IFERROR(Tabla2[[#This Row],[Sin tapabocas]]/Tabla2[[#This Row],[Total]],0)</f>
        <v>1.1904761904761904E-2</v>
      </c>
      <c r="Q768" s="42">
        <f>IFERROR(Tabla2[[#This Row],[Vendedor tapabocas bien puesto ]]/Tabla2[[#This Row],[Total vendedor]],0)</f>
        <v>0.63636363636363635</v>
      </c>
      <c r="R768" s="42">
        <f>IFERROR(Tabla2[[#This Row],[Vendedor sin tapabocas ]]/Tabla2[[#This Row],[Total vendedor]],0)</f>
        <v>9.0909090909090912E-2</v>
      </c>
      <c r="S768" s="32">
        <f>WEEKNUM(Tabla2[[#This Row],[Fecha de recolección2]])</f>
        <v>39</v>
      </c>
      <c r="T768" s="28"/>
    </row>
    <row r="769" spans="1:20" x14ac:dyDescent="0.25">
      <c r="A769" s="11">
        <f t="shared" ref="A769:A791" si="36">DATE(MID(B769,1,4),MID(B769,6,2),MID(B769,9,11))</f>
        <v>44466</v>
      </c>
      <c r="B769" s="6" t="s">
        <v>414</v>
      </c>
      <c r="C769" s="26" t="s">
        <v>44</v>
      </c>
      <c r="D769" s="44" t="s">
        <v>44</v>
      </c>
      <c r="E769" s="26"/>
      <c r="F769" s="26" t="s">
        <v>10</v>
      </c>
      <c r="G769" s="26">
        <v>201</v>
      </c>
      <c r="H769" s="27">
        <v>120</v>
      </c>
      <c r="I769" s="27">
        <v>16</v>
      </c>
      <c r="J769" s="27">
        <v>15</v>
      </c>
      <c r="K769" s="27">
        <v>20</v>
      </c>
      <c r="L769" s="27">
        <v>2</v>
      </c>
      <c r="M769" s="23">
        <f t="shared" ref="M769:M791" si="37">G769+H769+I769</f>
        <v>337</v>
      </c>
      <c r="N769" s="24">
        <f>Tabla2[[#This Row],[Vendedor tapabocas bien puesto ]]+Tabla2[[#This Row],[Vendedor tapabocas mal puesto ]]+Tabla2[[#This Row],[Vendedor sin tapabocas ]]</f>
        <v>37</v>
      </c>
      <c r="O769" s="36">
        <f>IFERROR(Tabla2[[#This Row],[Tapabocas bien puesto ]]/Tabla2[[#This Row],[Total]],0)</f>
        <v>0.59643916913946593</v>
      </c>
      <c r="P769" s="36">
        <f>IFERROR(Tabla2[[#This Row],[Sin tapabocas]]/Tabla2[[#This Row],[Total]],0)</f>
        <v>4.7477744807121663E-2</v>
      </c>
      <c r="Q769" s="37">
        <f>IFERROR(Tabla2[[#This Row],[Vendedor tapabocas bien puesto ]]/Tabla2[[#This Row],[Total vendedor]],0)</f>
        <v>0.40540540540540543</v>
      </c>
      <c r="R769" s="37">
        <f>IFERROR(Tabla2[[#This Row],[Vendedor sin tapabocas ]]/Tabla2[[#This Row],[Total vendedor]],0)</f>
        <v>5.4054054054054057E-2</v>
      </c>
      <c r="S769" s="31">
        <f>WEEKNUM(Tabla2[[#This Row],[Fecha de recolección2]])</f>
        <v>40</v>
      </c>
      <c r="T769" s="28"/>
    </row>
    <row r="770" spans="1:20" x14ac:dyDescent="0.25">
      <c r="A770" s="11">
        <f t="shared" si="36"/>
        <v>44466</v>
      </c>
      <c r="B770" s="6" t="s">
        <v>414</v>
      </c>
      <c r="C770" s="26" t="s">
        <v>44</v>
      </c>
      <c r="D770" s="44" t="s">
        <v>44</v>
      </c>
      <c r="E770" s="26"/>
      <c r="F770" s="26" t="s">
        <v>10</v>
      </c>
      <c r="G770" s="26">
        <v>125</v>
      </c>
      <c r="H770" s="27">
        <v>220</v>
      </c>
      <c r="I770" s="27">
        <v>70</v>
      </c>
      <c r="J770" s="27">
        <v>9</v>
      </c>
      <c r="K770" s="27">
        <v>12</v>
      </c>
      <c r="L770" s="27">
        <v>18</v>
      </c>
      <c r="M770" s="23">
        <f t="shared" si="37"/>
        <v>415</v>
      </c>
      <c r="N770" s="24">
        <f>Tabla2[[#This Row],[Vendedor tapabocas bien puesto ]]+Tabla2[[#This Row],[Vendedor tapabocas mal puesto ]]+Tabla2[[#This Row],[Vendedor sin tapabocas ]]</f>
        <v>39</v>
      </c>
      <c r="O770" s="36">
        <f>IFERROR(Tabla2[[#This Row],[Tapabocas bien puesto ]]/Tabla2[[#This Row],[Total]],0)</f>
        <v>0.30120481927710846</v>
      </c>
      <c r="P770" s="36">
        <f>IFERROR(Tabla2[[#This Row],[Sin tapabocas]]/Tabla2[[#This Row],[Total]],0)</f>
        <v>0.16867469879518071</v>
      </c>
      <c r="Q770" s="37">
        <f>IFERROR(Tabla2[[#This Row],[Vendedor tapabocas bien puesto ]]/Tabla2[[#This Row],[Total vendedor]],0)</f>
        <v>0.23076923076923078</v>
      </c>
      <c r="R770" s="37">
        <f>IFERROR(Tabla2[[#This Row],[Vendedor sin tapabocas ]]/Tabla2[[#This Row],[Total vendedor]],0)</f>
        <v>0.46153846153846156</v>
      </c>
      <c r="S770" s="31">
        <f>WEEKNUM(Tabla2[[#This Row],[Fecha de recolección2]])</f>
        <v>40</v>
      </c>
      <c r="T770" s="28"/>
    </row>
    <row r="771" spans="1:20" x14ac:dyDescent="0.25">
      <c r="A771" s="11">
        <f t="shared" si="36"/>
        <v>44466</v>
      </c>
      <c r="B771" s="6" t="s">
        <v>414</v>
      </c>
      <c r="C771" s="26" t="s">
        <v>61</v>
      </c>
      <c r="D771" s="44" t="s">
        <v>61</v>
      </c>
      <c r="E771" s="26"/>
      <c r="F771" s="26" t="s">
        <v>9</v>
      </c>
      <c r="G771" s="26">
        <v>43</v>
      </c>
      <c r="H771" s="27">
        <v>31</v>
      </c>
      <c r="I771" s="27">
        <v>10</v>
      </c>
      <c r="J771" s="27">
        <v>7</v>
      </c>
      <c r="K771" s="27">
        <v>45</v>
      </c>
      <c r="L771" s="27">
        <v>2</v>
      </c>
      <c r="M771" s="23">
        <f t="shared" si="37"/>
        <v>84</v>
      </c>
      <c r="N771" s="24">
        <f>Tabla2[[#This Row],[Vendedor tapabocas bien puesto ]]+Tabla2[[#This Row],[Vendedor tapabocas mal puesto ]]+Tabla2[[#This Row],[Vendedor sin tapabocas ]]</f>
        <v>54</v>
      </c>
      <c r="O771" s="36">
        <f>IFERROR(Tabla2[[#This Row],[Tapabocas bien puesto ]]/Tabla2[[#This Row],[Total]],0)</f>
        <v>0.51190476190476186</v>
      </c>
      <c r="P771" s="37">
        <f>IFERROR(Tabla2[[#This Row],[Sin tapabocas]]/Tabla2[[#This Row],[Total]],0)</f>
        <v>0.11904761904761904</v>
      </c>
      <c r="Q771" s="37">
        <f>IFERROR(Tabla2[[#This Row],[Vendedor tapabocas bien puesto ]]/Tabla2[[#This Row],[Total vendedor]],0)</f>
        <v>0.12962962962962962</v>
      </c>
      <c r="R771" s="37">
        <f>IFERROR(Tabla2[[#This Row],[Vendedor sin tapabocas ]]/Tabla2[[#This Row],[Total vendedor]],0)</f>
        <v>3.7037037037037035E-2</v>
      </c>
      <c r="S771" s="31">
        <f>WEEKNUM(Tabla2[[#This Row],[Fecha de recolección2]])</f>
        <v>40</v>
      </c>
    </row>
    <row r="772" spans="1:20" x14ac:dyDescent="0.25">
      <c r="A772" s="11">
        <f t="shared" si="36"/>
        <v>44466</v>
      </c>
      <c r="B772" s="6" t="s">
        <v>414</v>
      </c>
      <c r="C772" s="26" t="s">
        <v>61</v>
      </c>
      <c r="D772" s="44" t="s">
        <v>61</v>
      </c>
      <c r="E772" s="26"/>
      <c r="F772" s="26" t="s">
        <v>10</v>
      </c>
      <c r="G772" s="26">
        <v>70</v>
      </c>
      <c r="H772" s="27">
        <v>54</v>
      </c>
      <c r="I772" s="27">
        <v>22</v>
      </c>
      <c r="J772" s="27">
        <v>16</v>
      </c>
      <c r="K772" s="27">
        <v>49</v>
      </c>
      <c r="L772" s="27">
        <v>5</v>
      </c>
      <c r="M772" s="23">
        <f t="shared" si="37"/>
        <v>146</v>
      </c>
      <c r="N772" s="24">
        <f>Tabla2[[#This Row],[Vendedor tapabocas bien puesto ]]+Tabla2[[#This Row],[Vendedor tapabocas mal puesto ]]+Tabla2[[#This Row],[Vendedor sin tapabocas ]]</f>
        <v>70</v>
      </c>
      <c r="O772" s="36">
        <f>IFERROR(Tabla2[[#This Row],[Tapabocas bien puesto ]]/Tabla2[[#This Row],[Total]],0)</f>
        <v>0.47945205479452052</v>
      </c>
      <c r="P772" s="36">
        <f>IFERROR(Tabla2[[#This Row],[Sin tapabocas]]/Tabla2[[#This Row],[Total]],0)</f>
        <v>0.15068493150684931</v>
      </c>
      <c r="Q772" s="37">
        <f>IFERROR(Tabla2[[#This Row],[Vendedor tapabocas bien puesto ]]/Tabla2[[#This Row],[Total vendedor]],0)</f>
        <v>0.22857142857142856</v>
      </c>
      <c r="R772" s="37">
        <f>IFERROR(Tabla2[[#This Row],[Vendedor sin tapabocas ]]/Tabla2[[#This Row],[Total vendedor]],0)</f>
        <v>7.1428571428571425E-2</v>
      </c>
      <c r="S772" s="31">
        <f>WEEKNUM(Tabla2[[#This Row],[Fecha de recolección2]])</f>
        <v>40</v>
      </c>
      <c r="T772" s="28"/>
    </row>
    <row r="773" spans="1:20" x14ac:dyDescent="0.25">
      <c r="A773" s="11">
        <f t="shared" si="36"/>
        <v>44466</v>
      </c>
      <c r="B773" s="6" t="s">
        <v>414</v>
      </c>
      <c r="C773" s="26" t="s">
        <v>61</v>
      </c>
      <c r="D773" s="44" t="s">
        <v>61</v>
      </c>
      <c r="E773" s="26"/>
      <c r="F773" s="26" t="s">
        <v>11</v>
      </c>
      <c r="G773" s="26">
        <v>58</v>
      </c>
      <c r="H773" s="27">
        <v>40</v>
      </c>
      <c r="I773" s="27">
        <v>9</v>
      </c>
      <c r="J773" s="27">
        <v>10</v>
      </c>
      <c r="K773" s="27">
        <v>22</v>
      </c>
      <c r="L773" s="27">
        <v>8</v>
      </c>
      <c r="M773" s="23">
        <f t="shared" si="37"/>
        <v>107</v>
      </c>
      <c r="N773" s="24">
        <f>Tabla2[[#This Row],[Vendedor tapabocas bien puesto ]]+Tabla2[[#This Row],[Vendedor tapabocas mal puesto ]]+Tabla2[[#This Row],[Vendedor sin tapabocas ]]</f>
        <v>40</v>
      </c>
      <c r="O773" s="36">
        <f>IFERROR(Tabla2[[#This Row],[Tapabocas bien puesto ]]/Tabla2[[#This Row],[Total]],0)</f>
        <v>0.54205607476635509</v>
      </c>
      <c r="P773" s="36">
        <f>IFERROR(Tabla2[[#This Row],[Sin tapabocas]]/Tabla2[[#This Row],[Total]],0)</f>
        <v>8.4112149532710276E-2</v>
      </c>
      <c r="Q773" s="37">
        <f>IFERROR(Tabla2[[#This Row],[Vendedor tapabocas bien puesto ]]/Tabla2[[#This Row],[Total vendedor]],0)</f>
        <v>0.25</v>
      </c>
      <c r="R773" s="37">
        <f>IFERROR(Tabla2[[#This Row],[Vendedor sin tapabocas ]]/Tabla2[[#This Row],[Total vendedor]],0)</f>
        <v>0.2</v>
      </c>
      <c r="S773" s="31">
        <f>WEEKNUM(Tabla2[[#This Row],[Fecha de recolección2]])</f>
        <v>40</v>
      </c>
      <c r="T773" s="28"/>
    </row>
    <row r="774" spans="1:20" x14ac:dyDescent="0.25">
      <c r="A774" s="11">
        <f t="shared" si="36"/>
        <v>44466</v>
      </c>
      <c r="B774" s="6" t="s">
        <v>414</v>
      </c>
      <c r="C774" s="26" t="s">
        <v>49</v>
      </c>
      <c r="D774" s="44" t="s">
        <v>49</v>
      </c>
      <c r="E774" s="26"/>
      <c r="F774" s="26" t="s">
        <v>11</v>
      </c>
      <c r="G774" s="26">
        <v>270</v>
      </c>
      <c r="H774" s="27">
        <v>198</v>
      </c>
      <c r="I774" s="27">
        <v>8</v>
      </c>
      <c r="J774" s="27">
        <v>18</v>
      </c>
      <c r="K774" s="27">
        <v>16</v>
      </c>
      <c r="L774" s="27">
        <v>3</v>
      </c>
      <c r="M774" s="23">
        <f t="shared" si="37"/>
        <v>476</v>
      </c>
      <c r="N774" s="24">
        <f>Tabla2[[#This Row],[Vendedor tapabocas bien puesto ]]+Tabla2[[#This Row],[Vendedor tapabocas mal puesto ]]+Tabla2[[#This Row],[Vendedor sin tapabocas ]]</f>
        <v>37</v>
      </c>
      <c r="O774" s="36">
        <f>IFERROR(Tabla2[[#This Row],[Tapabocas bien puesto ]]/Tabla2[[#This Row],[Total]],0)</f>
        <v>0.5672268907563025</v>
      </c>
      <c r="P774" s="36">
        <f>IFERROR(Tabla2[[#This Row],[Sin tapabocas]]/Tabla2[[#This Row],[Total]],0)</f>
        <v>1.680672268907563E-2</v>
      </c>
      <c r="Q774" s="37">
        <f>IFERROR(Tabla2[[#This Row],[Vendedor tapabocas bien puesto ]]/Tabla2[[#This Row],[Total vendedor]],0)</f>
        <v>0.48648648648648651</v>
      </c>
      <c r="R774" s="37">
        <f>IFERROR(Tabla2[[#This Row],[Vendedor sin tapabocas ]]/Tabla2[[#This Row],[Total vendedor]],0)</f>
        <v>8.1081081081081086E-2</v>
      </c>
      <c r="S774" s="31">
        <f>WEEKNUM(Tabla2[[#This Row],[Fecha de recolección2]])</f>
        <v>40</v>
      </c>
      <c r="T774" s="28"/>
    </row>
    <row r="775" spans="1:20" x14ac:dyDescent="0.25">
      <c r="A775" s="11">
        <f t="shared" si="36"/>
        <v>44466</v>
      </c>
      <c r="B775" s="6" t="s">
        <v>414</v>
      </c>
      <c r="C775" s="26" t="s">
        <v>49</v>
      </c>
      <c r="D775" s="44" t="s">
        <v>49</v>
      </c>
      <c r="E775" s="26"/>
      <c r="F775" s="26" t="s">
        <v>10</v>
      </c>
      <c r="G775" s="26">
        <v>154</v>
      </c>
      <c r="H775" s="27">
        <v>85</v>
      </c>
      <c r="I775" s="27">
        <v>7</v>
      </c>
      <c r="J775" s="27">
        <v>11</v>
      </c>
      <c r="K775" s="27">
        <v>4</v>
      </c>
      <c r="L775" s="27">
        <v>0</v>
      </c>
      <c r="M775" s="23">
        <f t="shared" si="37"/>
        <v>246</v>
      </c>
      <c r="N775" s="24">
        <f>Tabla2[[#This Row],[Vendedor tapabocas bien puesto ]]+Tabla2[[#This Row],[Vendedor tapabocas mal puesto ]]+Tabla2[[#This Row],[Vendedor sin tapabocas ]]</f>
        <v>15</v>
      </c>
      <c r="O775" s="36">
        <f>IFERROR(Tabla2[[#This Row],[Tapabocas bien puesto ]]/Tabla2[[#This Row],[Total]],0)</f>
        <v>0.62601626016260159</v>
      </c>
      <c r="P775" s="36">
        <f>IFERROR(Tabla2[[#This Row],[Sin tapabocas]]/Tabla2[[#This Row],[Total]],0)</f>
        <v>2.8455284552845527E-2</v>
      </c>
      <c r="Q775" s="37">
        <f>IFERROR(Tabla2[[#This Row],[Vendedor tapabocas bien puesto ]]/Tabla2[[#This Row],[Total vendedor]],0)</f>
        <v>0.73333333333333328</v>
      </c>
      <c r="R775" s="37">
        <f>IFERROR(Tabla2[[#This Row],[Vendedor sin tapabocas ]]/Tabla2[[#This Row],[Total vendedor]],0)</f>
        <v>0</v>
      </c>
      <c r="S775" s="31">
        <f>WEEKNUM(Tabla2[[#This Row],[Fecha de recolección2]])</f>
        <v>40</v>
      </c>
      <c r="T775" s="28"/>
    </row>
    <row r="776" spans="1:20" x14ac:dyDescent="0.25">
      <c r="A776" s="11">
        <f t="shared" si="36"/>
        <v>44466</v>
      </c>
      <c r="B776" s="6" t="s">
        <v>414</v>
      </c>
      <c r="C776" s="26" t="s">
        <v>49</v>
      </c>
      <c r="D776" s="44" t="s">
        <v>49</v>
      </c>
      <c r="E776" s="26"/>
      <c r="F776" s="26" t="s">
        <v>9</v>
      </c>
      <c r="G776" s="26">
        <v>49</v>
      </c>
      <c r="H776" s="27">
        <v>56</v>
      </c>
      <c r="I776" s="27">
        <v>6</v>
      </c>
      <c r="J776" s="27">
        <v>1</v>
      </c>
      <c r="K776" s="27">
        <v>3</v>
      </c>
      <c r="L776" s="27">
        <v>0</v>
      </c>
      <c r="M776" s="23">
        <f t="shared" si="37"/>
        <v>111</v>
      </c>
      <c r="N776" s="24">
        <f>Tabla2[[#This Row],[Vendedor tapabocas bien puesto ]]+Tabla2[[#This Row],[Vendedor tapabocas mal puesto ]]+Tabla2[[#This Row],[Vendedor sin tapabocas ]]</f>
        <v>4</v>
      </c>
      <c r="O776" s="36">
        <f>IFERROR(Tabla2[[#This Row],[Tapabocas bien puesto ]]/Tabla2[[#This Row],[Total]],0)</f>
        <v>0.44144144144144143</v>
      </c>
      <c r="P776" s="36">
        <f>IFERROR(Tabla2[[#This Row],[Sin tapabocas]]/Tabla2[[#This Row],[Total]],0)</f>
        <v>5.4054054054054057E-2</v>
      </c>
      <c r="Q776" s="37">
        <f>IFERROR(Tabla2[[#This Row],[Vendedor tapabocas bien puesto ]]/Tabla2[[#This Row],[Total vendedor]],0)</f>
        <v>0.25</v>
      </c>
      <c r="R776" s="37">
        <f>IFERROR(Tabla2[[#This Row],[Vendedor sin tapabocas ]]/Tabla2[[#This Row],[Total vendedor]],0)</f>
        <v>0</v>
      </c>
      <c r="S776" s="31">
        <f>WEEKNUM(Tabla2[[#This Row],[Fecha de recolección2]])</f>
        <v>40</v>
      </c>
      <c r="T776" s="28"/>
    </row>
    <row r="777" spans="1:20" x14ac:dyDescent="0.25">
      <c r="A777" s="11">
        <f t="shared" si="36"/>
        <v>44466</v>
      </c>
      <c r="B777" s="6" t="s">
        <v>414</v>
      </c>
      <c r="C777" s="26" t="s">
        <v>40</v>
      </c>
      <c r="D777" s="44" t="s">
        <v>40</v>
      </c>
      <c r="E777" s="26"/>
      <c r="F777" s="26" t="s">
        <v>10</v>
      </c>
      <c r="G777" s="26">
        <v>18</v>
      </c>
      <c r="H777" s="27">
        <v>50</v>
      </c>
      <c r="I777" s="27">
        <v>9</v>
      </c>
      <c r="J777" s="27">
        <v>10</v>
      </c>
      <c r="K777" s="27">
        <v>8</v>
      </c>
      <c r="L777" s="27">
        <v>3</v>
      </c>
      <c r="M777" s="23">
        <f t="shared" si="37"/>
        <v>77</v>
      </c>
      <c r="N777" s="24">
        <f>Tabla2[[#This Row],[Vendedor tapabocas bien puesto ]]+Tabla2[[#This Row],[Vendedor tapabocas mal puesto ]]+Tabla2[[#This Row],[Vendedor sin tapabocas ]]</f>
        <v>21</v>
      </c>
      <c r="O777" s="36">
        <f>IFERROR(Tabla2[[#This Row],[Tapabocas bien puesto ]]/Tabla2[[#This Row],[Total]],0)</f>
        <v>0.23376623376623376</v>
      </c>
      <c r="P777" s="36">
        <f>IFERROR(Tabla2[[#This Row],[Sin tapabocas]]/Tabla2[[#This Row],[Total]],0)</f>
        <v>0.11688311688311688</v>
      </c>
      <c r="Q777" s="37">
        <f>IFERROR(Tabla2[[#This Row],[Vendedor tapabocas bien puesto ]]/Tabla2[[#This Row],[Total vendedor]],0)</f>
        <v>0.47619047619047616</v>
      </c>
      <c r="R777" s="37">
        <f>IFERROR(Tabla2[[#This Row],[Vendedor sin tapabocas ]]/Tabla2[[#This Row],[Total vendedor]],0)</f>
        <v>0.14285714285714285</v>
      </c>
      <c r="S777" s="31">
        <f>WEEKNUM(Tabla2[[#This Row],[Fecha de recolección2]])</f>
        <v>40</v>
      </c>
      <c r="T777" s="28"/>
    </row>
    <row r="778" spans="1:20" x14ac:dyDescent="0.25">
      <c r="A778" s="11">
        <f t="shared" si="36"/>
        <v>44466</v>
      </c>
      <c r="B778" s="6" t="s">
        <v>414</v>
      </c>
      <c r="C778" s="26" t="s">
        <v>40</v>
      </c>
      <c r="D778" s="44" t="s">
        <v>40</v>
      </c>
      <c r="E778" s="26"/>
      <c r="F778" s="26" t="s">
        <v>11</v>
      </c>
      <c r="G778" s="26">
        <v>40</v>
      </c>
      <c r="H778" s="27">
        <v>19</v>
      </c>
      <c r="I778" s="27">
        <v>6</v>
      </c>
      <c r="J778" s="27">
        <v>0</v>
      </c>
      <c r="K778" s="27">
        <v>0</v>
      </c>
      <c r="L778" s="27">
        <v>0</v>
      </c>
      <c r="M778" s="23">
        <f t="shared" si="37"/>
        <v>65</v>
      </c>
      <c r="N778" s="24">
        <f>Tabla2[[#This Row],[Vendedor tapabocas bien puesto ]]+Tabla2[[#This Row],[Vendedor tapabocas mal puesto ]]+Tabla2[[#This Row],[Vendedor sin tapabocas ]]</f>
        <v>0</v>
      </c>
      <c r="O778" s="36">
        <f>IFERROR(Tabla2[[#This Row],[Tapabocas bien puesto ]]/Tabla2[[#This Row],[Total]],0)</f>
        <v>0.61538461538461542</v>
      </c>
      <c r="P778" s="36">
        <f>IFERROR(Tabla2[[#This Row],[Sin tapabocas]]/Tabla2[[#This Row],[Total]],0)</f>
        <v>9.2307692307692313E-2</v>
      </c>
      <c r="Q778" s="37">
        <f>IFERROR(Tabla2[[#This Row],[Vendedor tapabocas bien puesto ]]/Tabla2[[#This Row],[Total vendedor]],0)</f>
        <v>0</v>
      </c>
      <c r="R778" s="37">
        <f>IFERROR(Tabla2[[#This Row],[Vendedor sin tapabocas ]]/Tabla2[[#This Row],[Total vendedor]],0)</f>
        <v>0</v>
      </c>
      <c r="S778" s="31">
        <f>WEEKNUM(Tabla2[[#This Row],[Fecha de recolección2]])</f>
        <v>40</v>
      </c>
      <c r="T778" s="28"/>
    </row>
    <row r="779" spans="1:20" x14ac:dyDescent="0.25">
      <c r="A779" s="11">
        <f t="shared" si="36"/>
        <v>44466</v>
      </c>
      <c r="B779" s="6" t="s">
        <v>414</v>
      </c>
      <c r="C779" s="26" t="s">
        <v>40</v>
      </c>
      <c r="D779" s="44" t="s">
        <v>40</v>
      </c>
      <c r="E779" s="26"/>
      <c r="F779" s="26" t="s">
        <v>9</v>
      </c>
      <c r="G779" s="26">
        <v>125</v>
      </c>
      <c r="H779" s="27">
        <v>91</v>
      </c>
      <c r="I779" s="27">
        <v>13</v>
      </c>
      <c r="J779" s="27">
        <v>25</v>
      </c>
      <c r="K779" s="27">
        <v>38</v>
      </c>
      <c r="L779" s="27">
        <v>0</v>
      </c>
      <c r="M779" s="23">
        <f t="shared" si="37"/>
        <v>229</v>
      </c>
      <c r="N779" s="24">
        <f>Tabla2[[#This Row],[Vendedor tapabocas bien puesto ]]+Tabla2[[#This Row],[Vendedor tapabocas mal puesto ]]+Tabla2[[#This Row],[Vendedor sin tapabocas ]]</f>
        <v>63</v>
      </c>
      <c r="O779" s="36">
        <f>IFERROR(Tabla2[[#This Row],[Tapabocas bien puesto ]]/Tabla2[[#This Row],[Total]],0)</f>
        <v>0.54585152838427953</v>
      </c>
      <c r="P779" s="36">
        <f>IFERROR(Tabla2[[#This Row],[Sin tapabocas]]/Tabla2[[#This Row],[Total]],0)</f>
        <v>5.6768558951965066E-2</v>
      </c>
      <c r="Q779" s="37">
        <f>IFERROR(Tabla2[[#This Row],[Vendedor tapabocas bien puesto ]]/Tabla2[[#This Row],[Total vendedor]],0)</f>
        <v>0.3968253968253968</v>
      </c>
      <c r="R779" s="37">
        <f>IFERROR(Tabla2[[#This Row],[Vendedor sin tapabocas ]]/Tabla2[[#This Row],[Total vendedor]],0)</f>
        <v>0</v>
      </c>
      <c r="S779" s="31">
        <f>WEEKNUM(Tabla2[[#This Row],[Fecha de recolección2]])</f>
        <v>40</v>
      </c>
      <c r="T779" s="28"/>
    </row>
    <row r="780" spans="1:20" x14ac:dyDescent="0.25">
      <c r="A780" s="11">
        <f t="shared" si="36"/>
        <v>44467</v>
      </c>
      <c r="B780" s="6" t="s">
        <v>415</v>
      </c>
      <c r="C780" s="26" t="s">
        <v>54</v>
      </c>
      <c r="D780" s="44" t="s">
        <v>54</v>
      </c>
      <c r="E780" s="26"/>
      <c r="F780" s="26" t="s">
        <v>10</v>
      </c>
      <c r="G780" s="26">
        <v>203</v>
      </c>
      <c r="H780" s="27">
        <v>36</v>
      </c>
      <c r="I780" s="27">
        <v>17</v>
      </c>
      <c r="J780" s="27">
        <v>9</v>
      </c>
      <c r="K780" s="27">
        <v>6</v>
      </c>
      <c r="L780" s="27">
        <v>1</v>
      </c>
      <c r="M780" s="23">
        <f t="shared" si="37"/>
        <v>256</v>
      </c>
      <c r="N780" s="24">
        <f>Tabla2[[#This Row],[Vendedor tapabocas bien puesto ]]+Tabla2[[#This Row],[Vendedor tapabocas mal puesto ]]+Tabla2[[#This Row],[Vendedor sin tapabocas ]]</f>
        <v>16</v>
      </c>
      <c r="O780" s="36">
        <f>IFERROR(Tabla2[[#This Row],[Tapabocas bien puesto ]]/Tabla2[[#This Row],[Total]],0)</f>
        <v>0.79296875</v>
      </c>
      <c r="P780" s="36">
        <f>IFERROR(Tabla2[[#This Row],[Sin tapabocas]]/Tabla2[[#This Row],[Total]],0)</f>
        <v>6.640625E-2</v>
      </c>
      <c r="Q780" s="37">
        <f>IFERROR(Tabla2[[#This Row],[Vendedor tapabocas bien puesto ]]/Tabla2[[#This Row],[Total vendedor]],0)</f>
        <v>0.5625</v>
      </c>
      <c r="R780" s="37">
        <f>IFERROR(Tabla2[[#This Row],[Vendedor sin tapabocas ]]/Tabla2[[#This Row],[Total vendedor]],0)</f>
        <v>6.25E-2</v>
      </c>
      <c r="S780" s="31">
        <f>WEEKNUM(Tabla2[[#This Row],[Fecha de recolección2]])</f>
        <v>40</v>
      </c>
      <c r="T780" s="28"/>
    </row>
    <row r="781" spans="1:20" x14ac:dyDescent="0.25">
      <c r="A781" s="11">
        <f t="shared" si="36"/>
        <v>44467</v>
      </c>
      <c r="B781" s="6" t="s">
        <v>415</v>
      </c>
      <c r="C781" s="26" t="s">
        <v>106</v>
      </c>
      <c r="D781" s="44" t="s">
        <v>106</v>
      </c>
      <c r="E781" s="26"/>
      <c r="F781" s="26" t="s">
        <v>10</v>
      </c>
      <c r="G781" s="26">
        <v>112</v>
      </c>
      <c r="H781" s="27">
        <v>45</v>
      </c>
      <c r="I781" s="27">
        <v>16</v>
      </c>
      <c r="J781" s="27">
        <v>2</v>
      </c>
      <c r="K781" s="27">
        <v>6</v>
      </c>
      <c r="L781" s="27">
        <v>2</v>
      </c>
      <c r="M781" s="23">
        <f t="shared" si="37"/>
        <v>173</v>
      </c>
      <c r="N781" s="24">
        <f>Tabla2[[#This Row],[Vendedor tapabocas bien puesto ]]+Tabla2[[#This Row],[Vendedor tapabocas mal puesto ]]+Tabla2[[#This Row],[Vendedor sin tapabocas ]]</f>
        <v>10</v>
      </c>
      <c r="O781" s="36">
        <f>IFERROR(Tabla2[[#This Row],[Tapabocas bien puesto ]]/Tabla2[[#This Row],[Total]],0)</f>
        <v>0.64739884393063585</v>
      </c>
      <c r="P781" s="36">
        <f>IFERROR(Tabla2[[#This Row],[Sin tapabocas]]/Tabla2[[#This Row],[Total]],0)</f>
        <v>9.2485549132947972E-2</v>
      </c>
      <c r="Q781" s="37">
        <f>IFERROR(Tabla2[[#This Row],[Vendedor tapabocas bien puesto ]]/Tabla2[[#This Row],[Total vendedor]],0)</f>
        <v>0.2</v>
      </c>
      <c r="R781" s="37">
        <f>IFERROR(Tabla2[[#This Row],[Vendedor sin tapabocas ]]/Tabla2[[#This Row],[Total vendedor]],0)</f>
        <v>0.2</v>
      </c>
      <c r="S781" s="31">
        <f>WEEKNUM(Tabla2[[#This Row],[Fecha de recolección2]])</f>
        <v>40</v>
      </c>
      <c r="T781" s="28"/>
    </row>
    <row r="782" spans="1:20" x14ac:dyDescent="0.25">
      <c r="A782" s="11">
        <f t="shared" si="36"/>
        <v>44467</v>
      </c>
      <c r="B782" s="6" t="s">
        <v>415</v>
      </c>
      <c r="C782" s="26" t="s">
        <v>54</v>
      </c>
      <c r="D782" s="44" t="s">
        <v>54</v>
      </c>
      <c r="E782" s="26"/>
      <c r="F782" s="26" t="s">
        <v>9</v>
      </c>
      <c r="G782" s="26">
        <v>132</v>
      </c>
      <c r="H782" s="27">
        <v>49</v>
      </c>
      <c r="I782" s="27">
        <v>19</v>
      </c>
      <c r="J782" s="27">
        <v>10</v>
      </c>
      <c r="K782" s="27">
        <v>21</v>
      </c>
      <c r="L782" s="27">
        <v>0</v>
      </c>
      <c r="M782" s="23">
        <f t="shared" si="37"/>
        <v>200</v>
      </c>
      <c r="N782" s="24">
        <f>Tabla2[[#This Row],[Vendedor tapabocas bien puesto ]]+Tabla2[[#This Row],[Vendedor tapabocas mal puesto ]]+Tabla2[[#This Row],[Vendedor sin tapabocas ]]</f>
        <v>31</v>
      </c>
      <c r="O782" s="36">
        <f>IFERROR(Tabla2[[#This Row],[Tapabocas bien puesto ]]/Tabla2[[#This Row],[Total]],0)</f>
        <v>0.66</v>
      </c>
      <c r="P782" s="36">
        <f>IFERROR(Tabla2[[#This Row],[Sin tapabocas]]/Tabla2[[#This Row],[Total]],0)</f>
        <v>9.5000000000000001E-2</v>
      </c>
      <c r="Q782" s="37">
        <f>IFERROR(Tabla2[[#This Row],[Vendedor tapabocas bien puesto ]]/Tabla2[[#This Row],[Total vendedor]],0)</f>
        <v>0.32258064516129031</v>
      </c>
      <c r="R782" s="37">
        <f>IFERROR(Tabla2[[#This Row],[Vendedor sin tapabocas ]]/Tabla2[[#This Row],[Total vendedor]],0)</f>
        <v>0</v>
      </c>
      <c r="S782" s="31">
        <f>WEEKNUM(Tabla2[[#This Row],[Fecha de recolección2]])</f>
        <v>40</v>
      </c>
      <c r="T782" s="28"/>
    </row>
    <row r="783" spans="1:20" x14ac:dyDescent="0.25">
      <c r="A783" s="11">
        <f t="shared" si="36"/>
        <v>44467</v>
      </c>
      <c r="B783" s="6" t="s">
        <v>415</v>
      </c>
      <c r="C783" s="26" t="s">
        <v>106</v>
      </c>
      <c r="D783" s="44" t="s">
        <v>106</v>
      </c>
      <c r="E783" s="26"/>
      <c r="F783" s="26" t="s">
        <v>9</v>
      </c>
      <c r="G783" s="26">
        <v>16</v>
      </c>
      <c r="H783" s="27">
        <v>13</v>
      </c>
      <c r="I783" s="27">
        <v>9</v>
      </c>
      <c r="J783" s="27">
        <v>0</v>
      </c>
      <c r="K783" s="27">
        <v>1</v>
      </c>
      <c r="L783" s="27">
        <v>1</v>
      </c>
      <c r="M783" s="23">
        <f t="shared" si="37"/>
        <v>38</v>
      </c>
      <c r="N783" s="24">
        <f>Tabla2[[#This Row],[Vendedor tapabocas bien puesto ]]+Tabla2[[#This Row],[Vendedor tapabocas mal puesto ]]+Tabla2[[#This Row],[Vendedor sin tapabocas ]]</f>
        <v>2</v>
      </c>
      <c r="O783" s="36">
        <f>IFERROR(Tabla2[[#This Row],[Tapabocas bien puesto ]]/Tabla2[[#This Row],[Total]],0)</f>
        <v>0.42105263157894735</v>
      </c>
      <c r="P783" s="36">
        <f>IFERROR(Tabla2[[#This Row],[Sin tapabocas]]/Tabla2[[#This Row],[Total]],0)</f>
        <v>0.23684210526315788</v>
      </c>
      <c r="Q783" s="37">
        <f>IFERROR(Tabla2[[#This Row],[Vendedor tapabocas bien puesto ]]/Tabla2[[#This Row],[Total vendedor]],0)</f>
        <v>0</v>
      </c>
      <c r="R783" s="37">
        <f>IFERROR(Tabla2[[#This Row],[Vendedor sin tapabocas ]]/Tabla2[[#This Row],[Total vendedor]],0)</f>
        <v>0.5</v>
      </c>
      <c r="S783" s="31">
        <f>WEEKNUM(Tabla2[[#This Row],[Fecha de recolección2]])</f>
        <v>40</v>
      </c>
      <c r="T783" s="28"/>
    </row>
    <row r="784" spans="1:20" x14ac:dyDescent="0.25">
      <c r="A784" s="11">
        <f t="shared" si="36"/>
        <v>44467</v>
      </c>
      <c r="B784" s="6" t="s">
        <v>415</v>
      </c>
      <c r="C784" s="26" t="s">
        <v>54</v>
      </c>
      <c r="D784" s="44" t="s">
        <v>54</v>
      </c>
      <c r="E784" s="26"/>
      <c r="F784" s="26" t="s">
        <v>10</v>
      </c>
      <c r="G784" s="26">
        <v>152</v>
      </c>
      <c r="H784" s="27">
        <v>43</v>
      </c>
      <c r="I784" s="27">
        <v>15</v>
      </c>
      <c r="J784" s="27">
        <v>8</v>
      </c>
      <c r="K784" s="27">
        <v>5</v>
      </c>
      <c r="L784" s="27">
        <v>4</v>
      </c>
      <c r="M784" s="23">
        <f t="shared" si="37"/>
        <v>210</v>
      </c>
      <c r="N784" s="24">
        <f>Tabla2[[#This Row],[Vendedor tapabocas bien puesto ]]+Tabla2[[#This Row],[Vendedor tapabocas mal puesto ]]+Tabla2[[#This Row],[Vendedor sin tapabocas ]]</f>
        <v>17</v>
      </c>
      <c r="O784" s="36">
        <f>IFERROR(Tabla2[[#This Row],[Tapabocas bien puesto ]]/Tabla2[[#This Row],[Total]],0)</f>
        <v>0.72380952380952379</v>
      </c>
      <c r="P784" s="36">
        <f>IFERROR(Tabla2[[#This Row],[Sin tapabocas]]/Tabla2[[#This Row],[Total]],0)</f>
        <v>7.1428571428571425E-2</v>
      </c>
      <c r="Q784" s="37">
        <f>IFERROR(Tabla2[[#This Row],[Vendedor tapabocas bien puesto ]]/Tabla2[[#This Row],[Total vendedor]],0)</f>
        <v>0.47058823529411764</v>
      </c>
      <c r="R784" s="37">
        <f>IFERROR(Tabla2[[#This Row],[Vendedor sin tapabocas ]]/Tabla2[[#This Row],[Total vendedor]],0)</f>
        <v>0.23529411764705882</v>
      </c>
      <c r="S784" s="31">
        <f>WEEKNUM(Tabla2[[#This Row],[Fecha de recolección2]])</f>
        <v>40</v>
      </c>
      <c r="T784" s="28"/>
    </row>
    <row r="785" spans="1:21" x14ac:dyDescent="0.25">
      <c r="A785" s="11">
        <f t="shared" si="36"/>
        <v>44467</v>
      </c>
      <c r="B785" s="6" t="s">
        <v>415</v>
      </c>
      <c r="C785" s="26" t="s">
        <v>106</v>
      </c>
      <c r="D785" s="44" t="s">
        <v>106</v>
      </c>
      <c r="E785" s="26"/>
      <c r="F785" s="26" t="s">
        <v>11</v>
      </c>
      <c r="G785" s="26">
        <v>138</v>
      </c>
      <c r="H785" s="27">
        <v>48</v>
      </c>
      <c r="I785" s="27">
        <v>18</v>
      </c>
      <c r="J785" s="27">
        <v>21</v>
      </c>
      <c r="K785" s="27">
        <v>17</v>
      </c>
      <c r="L785" s="27">
        <v>2</v>
      </c>
      <c r="M785" s="23">
        <f t="shared" si="37"/>
        <v>204</v>
      </c>
      <c r="N785" s="24">
        <f>Tabla2[[#This Row],[Vendedor tapabocas bien puesto ]]+Tabla2[[#This Row],[Vendedor tapabocas mal puesto ]]+Tabla2[[#This Row],[Vendedor sin tapabocas ]]</f>
        <v>40</v>
      </c>
      <c r="O785" s="36">
        <f>IFERROR(Tabla2[[#This Row],[Tapabocas bien puesto ]]/Tabla2[[#This Row],[Total]],0)</f>
        <v>0.67647058823529416</v>
      </c>
      <c r="P785" s="36">
        <f>IFERROR(Tabla2[[#This Row],[Sin tapabocas]]/Tabla2[[#This Row],[Total]],0)</f>
        <v>8.8235294117647065E-2</v>
      </c>
      <c r="Q785" s="37">
        <f>IFERROR(Tabla2[[#This Row],[Vendedor tapabocas bien puesto ]]/Tabla2[[#This Row],[Total vendedor]],0)</f>
        <v>0.52500000000000002</v>
      </c>
      <c r="R785" s="37">
        <f>IFERROR(Tabla2[[#This Row],[Vendedor sin tapabocas ]]/Tabla2[[#This Row],[Total vendedor]],0)</f>
        <v>0.05</v>
      </c>
      <c r="S785" s="31">
        <f>WEEKNUM(Tabla2[[#This Row],[Fecha de recolección2]])</f>
        <v>40</v>
      </c>
      <c r="T785" s="28"/>
    </row>
    <row r="786" spans="1:21" x14ac:dyDescent="0.25">
      <c r="A786" s="11">
        <f t="shared" si="36"/>
        <v>44467</v>
      </c>
      <c r="B786" s="6" t="s">
        <v>415</v>
      </c>
      <c r="C786" s="26" t="s">
        <v>26</v>
      </c>
      <c r="D786" s="44" t="s">
        <v>26</v>
      </c>
      <c r="E786" s="26"/>
      <c r="F786" s="26" t="s">
        <v>9</v>
      </c>
      <c r="G786" s="26">
        <v>37</v>
      </c>
      <c r="H786" s="27">
        <v>26</v>
      </c>
      <c r="I786" s="27">
        <v>14</v>
      </c>
      <c r="J786" s="27">
        <v>1</v>
      </c>
      <c r="K786" s="27">
        <v>2</v>
      </c>
      <c r="L786" s="27">
        <v>0</v>
      </c>
      <c r="M786" s="23">
        <f t="shared" si="37"/>
        <v>77</v>
      </c>
      <c r="N786" s="24">
        <f>Tabla2[[#This Row],[Vendedor tapabocas bien puesto ]]+Tabla2[[#This Row],[Vendedor tapabocas mal puesto ]]+Tabla2[[#This Row],[Vendedor sin tapabocas ]]</f>
        <v>3</v>
      </c>
      <c r="O786" s="36">
        <f>IFERROR(Tabla2[[#This Row],[Tapabocas bien puesto ]]/Tabla2[[#This Row],[Total]],0)</f>
        <v>0.48051948051948051</v>
      </c>
      <c r="P786" s="36">
        <f>IFERROR(Tabla2[[#This Row],[Sin tapabocas]]/Tabla2[[#This Row],[Total]],0)</f>
        <v>0.18181818181818182</v>
      </c>
      <c r="Q786" s="37">
        <f>IFERROR(Tabla2[[#This Row],[Vendedor tapabocas bien puesto ]]/Tabla2[[#This Row],[Total vendedor]],0)</f>
        <v>0.33333333333333331</v>
      </c>
      <c r="R786" s="37">
        <f>IFERROR(Tabla2[[#This Row],[Vendedor sin tapabocas ]]/Tabla2[[#This Row],[Total vendedor]],0)</f>
        <v>0</v>
      </c>
      <c r="S786" s="31">
        <f>WEEKNUM(Tabla2[[#This Row],[Fecha de recolección2]])</f>
        <v>40</v>
      </c>
      <c r="T786" s="28"/>
    </row>
    <row r="787" spans="1:21" x14ac:dyDescent="0.25">
      <c r="A787" s="11">
        <f t="shared" si="36"/>
        <v>44467</v>
      </c>
      <c r="B787" s="6" t="s">
        <v>415</v>
      </c>
      <c r="C787" s="26" t="s">
        <v>26</v>
      </c>
      <c r="D787" s="44" t="s">
        <v>26</v>
      </c>
      <c r="E787" s="26"/>
      <c r="F787" s="26" t="s">
        <v>10</v>
      </c>
      <c r="G787" s="26">
        <v>211</v>
      </c>
      <c r="H787" s="27">
        <v>77</v>
      </c>
      <c r="I787" s="27">
        <v>30</v>
      </c>
      <c r="J787" s="27">
        <v>26</v>
      </c>
      <c r="K787" s="27">
        <v>41</v>
      </c>
      <c r="L787" s="27">
        <v>6</v>
      </c>
      <c r="M787" s="23">
        <f t="shared" si="37"/>
        <v>318</v>
      </c>
      <c r="N787" s="24">
        <f>Tabla2[[#This Row],[Vendedor tapabocas bien puesto ]]+Tabla2[[#This Row],[Vendedor tapabocas mal puesto ]]+Tabla2[[#This Row],[Vendedor sin tapabocas ]]</f>
        <v>73</v>
      </c>
      <c r="O787" s="36">
        <f>IFERROR(Tabla2[[#This Row],[Tapabocas bien puesto ]]/Tabla2[[#This Row],[Total]],0)</f>
        <v>0.66352201257861632</v>
      </c>
      <c r="P787" s="36">
        <f>IFERROR(Tabla2[[#This Row],[Sin tapabocas]]/Tabla2[[#This Row],[Total]],0)</f>
        <v>9.4339622641509441E-2</v>
      </c>
      <c r="Q787" s="37">
        <f>IFERROR(Tabla2[[#This Row],[Vendedor tapabocas bien puesto ]]/Tabla2[[#This Row],[Total vendedor]],0)</f>
        <v>0.35616438356164382</v>
      </c>
      <c r="R787" s="37">
        <f>IFERROR(Tabla2[[#This Row],[Vendedor sin tapabocas ]]/Tabla2[[#This Row],[Total vendedor]],0)</f>
        <v>8.2191780821917804E-2</v>
      </c>
      <c r="S787" s="31">
        <f>WEEKNUM(Tabla2[[#This Row],[Fecha de recolección2]])</f>
        <v>40</v>
      </c>
      <c r="T787" s="28"/>
    </row>
    <row r="788" spans="1:21" x14ac:dyDescent="0.25">
      <c r="A788" s="11">
        <f t="shared" si="36"/>
        <v>44467</v>
      </c>
      <c r="B788" s="6" t="s">
        <v>415</v>
      </c>
      <c r="C788" s="26" t="s">
        <v>26</v>
      </c>
      <c r="D788" s="44" t="s">
        <v>26</v>
      </c>
      <c r="E788" s="26"/>
      <c r="F788" s="26" t="s">
        <v>10</v>
      </c>
      <c r="G788" s="26">
        <v>195</v>
      </c>
      <c r="H788" s="27">
        <v>83</v>
      </c>
      <c r="I788" s="27">
        <v>22</v>
      </c>
      <c r="J788" s="27">
        <v>32</v>
      </c>
      <c r="K788" s="27">
        <v>22</v>
      </c>
      <c r="L788" s="27">
        <v>4</v>
      </c>
      <c r="M788" s="23">
        <f t="shared" si="37"/>
        <v>300</v>
      </c>
      <c r="N788" s="24">
        <f>Tabla2[[#This Row],[Vendedor tapabocas bien puesto ]]+Tabla2[[#This Row],[Vendedor tapabocas mal puesto ]]+Tabla2[[#This Row],[Vendedor sin tapabocas ]]</f>
        <v>58</v>
      </c>
      <c r="O788" s="36">
        <f>IFERROR(Tabla2[[#This Row],[Tapabocas bien puesto ]]/Tabla2[[#This Row],[Total]],0)</f>
        <v>0.65</v>
      </c>
      <c r="P788" s="36">
        <f>IFERROR(Tabla2[[#This Row],[Sin tapabocas]]/Tabla2[[#This Row],[Total]],0)</f>
        <v>7.3333333333333334E-2</v>
      </c>
      <c r="Q788" s="37">
        <f>IFERROR(Tabla2[[#This Row],[Vendedor tapabocas bien puesto ]]/Tabla2[[#This Row],[Total vendedor]],0)</f>
        <v>0.55172413793103448</v>
      </c>
      <c r="R788" s="37">
        <f>IFERROR(Tabla2[[#This Row],[Vendedor sin tapabocas ]]/Tabla2[[#This Row],[Total vendedor]],0)</f>
        <v>6.8965517241379309E-2</v>
      </c>
      <c r="S788" s="31">
        <f>WEEKNUM(Tabla2[[#This Row],[Fecha de recolección2]])</f>
        <v>40</v>
      </c>
      <c r="T788" s="28"/>
    </row>
    <row r="789" spans="1:21" x14ac:dyDescent="0.25">
      <c r="A789" s="11">
        <f t="shared" si="36"/>
        <v>44467</v>
      </c>
      <c r="B789" s="6" t="s">
        <v>415</v>
      </c>
      <c r="C789" s="26" t="s">
        <v>79</v>
      </c>
      <c r="D789" s="44" t="s">
        <v>79</v>
      </c>
      <c r="E789" s="26"/>
      <c r="F789" s="26" t="s">
        <v>10</v>
      </c>
      <c r="G789" s="26">
        <v>59</v>
      </c>
      <c r="H789" s="27">
        <v>21</v>
      </c>
      <c r="I789" s="27">
        <v>4</v>
      </c>
      <c r="J789" s="27">
        <v>15</v>
      </c>
      <c r="K789" s="27">
        <v>16</v>
      </c>
      <c r="L789" s="27">
        <v>5</v>
      </c>
      <c r="M789" s="23">
        <f t="shared" si="37"/>
        <v>84</v>
      </c>
      <c r="N789" s="24">
        <f>Tabla2[[#This Row],[Vendedor tapabocas bien puesto ]]+Tabla2[[#This Row],[Vendedor tapabocas mal puesto ]]+Tabla2[[#This Row],[Vendedor sin tapabocas ]]</f>
        <v>36</v>
      </c>
      <c r="O789" s="36">
        <f>IFERROR(Tabla2[[#This Row],[Tapabocas bien puesto ]]/Tabla2[[#This Row],[Total]],0)</f>
        <v>0.70238095238095233</v>
      </c>
      <c r="P789" s="36">
        <f>IFERROR(Tabla2[[#This Row],[Sin tapabocas]]/Tabla2[[#This Row],[Total]],0)</f>
        <v>4.7619047619047616E-2</v>
      </c>
      <c r="Q789" s="37">
        <f>IFERROR(Tabla2[[#This Row],[Vendedor tapabocas bien puesto ]]/Tabla2[[#This Row],[Total vendedor]],0)</f>
        <v>0.41666666666666669</v>
      </c>
      <c r="R789" s="37">
        <f>IFERROR(Tabla2[[#This Row],[Vendedor sin tapabocas ]]/Tabla2[[#This Row],[Total vendedor]],0)</f>
        <v>0.1388888888888889</v>
      </c>
      <c r="S789" s="31">
        <f>WEEKNUM(Tabla2[[#This Row],[Fecha de recolección2]])</f>
        <v>40</v>
      </c>
      <c r="T789" s="28"/>
    </row>
    <row r="790" spans="1:21" x14ac:dyDescent="0.25">
      <c r="A790" s="11">
        <f t="shared" si="36"/>
        <v>44467</v>
      </c>
      <c r="B790" s="6" t="s">
        <v>415</v>
      </c>
      <c r="C790" s="26" t="s">
        <v>79</v>
      </c>
      <c r="D790" s="44" t="s">
        <v>79</v>
      </c>
      <c r="E790" s="26"/>
      <c r="F790" s="26" t="s">
        <v>10</v>
      </c>
      <c r="G790" s="26">
        <v>65</v>
      </c>
      <c r="H790" s="27">
        <v>55</v>
      </c>
      <c r="I790" s="27">
        <v>8</v>
      </c>
      <c r="J790" s="27">
        <v>35</v>
      </c>
      <c r="K790" s="27">
        <v>17</v>
      </c>
      <c r="L790" s="27">
        <v>12</v>
      </c>
      <c r="M790" s="23">
        <f t="shared" si="37"/>
        <v>128</v>
      </c>
      <c r="N790" s="24">
        <f>Tabla2[[#This Row],[Vendedor tapabocas bien puesto ]]+Tabla2[[#This Row],[Vendedor tapabocas mal puesto ]]+Tabla2[[#This Row],[Vendedor sin tapabocas ]]</f>
        <v>64</v>
      </c>
      <c r="O790" s="36">
        <f>IFERROR(Tabla2[[#This Row],[Tapabocas bien puesto ]]/Tabla2[[#This Row],[Total]],0)</f>
        <v>0.5078125</v>
      </c>
      <c r="P790" s="36">
        <f>IFERROR(Tabla2[[#This Row],[Sin tapabocas]]/Tabla2[[#This Row],[Total]],0)</f>
        <v>6.25E-2</v>
      </c>
      <c r="Q790" s="37">
        <f>IFERROR(Tabla2[[#This Row],[Vendedor tapabocas bien puesto ]]/Tabla2[[#This Row],[Total vendedor]],0)</f>
        <v>0.546875</v>
      </c>
      <c r="R790" s="37">
        <f>IFERROR(Tabla2[[#This Row],[Vendedor sin tapabocas ]]/Tabla2[[#This Row],[Total vendedor]],0)</f>
        <v>0.1875</v>
      </c>
      <c r="S790" s="31">
        <f>WEEKNUM(Tabla2[[#This Row],[Fecha de recolección2]])</f>
        <v>40</v>
      </c>
      <c r="T790" s="28"/>
    </row>
    <row r="791" spans="1:21" x14ac:dyDescent="0.25">
      <c r="A791" s="19">
        <f t="shared" si="36"/>
        <v>44467</v>
      </c>
      <c r="B791" s="20" t="s">
        <v>415</v>
      </c>
      <c r="C791" s="21" t="s">
        <v>79</v>
      </c>
      <c r="D791" s="21" t="s">
        <v>79</v>
      </c>
      <c r="E791" s="21"/>
      <c r="F791" s="21" t="s">
        <v>10</v>
      </c>
      <c r="G791" s="21">
        <v>52</v>
      </c>
      <c r="H791" s="22">
        <v>31</v>
      </c>
      <c r="I791" s="22">
        <v>4</v>
      </c>
      <c r="J791" s="22">
        <v>17</v>
      </c>
      <c r="K791" s="22">
        <v>14</v>
      </c>
      <c r="L791" s="22">
        <v>9</v>
      </c>
      <c r="M791" s="23">
        <f t="shared" si="37"/>
        <v>87</v>
      </c>
      <c r="N791" s="24">
        <f>Tabla2[[#This Row],[Vendedor tapabocas bien puesto ]]+Tabla2[[#This Row],[Vendedor tapabocas mal puesto ]]+Tabla2[[#This Row],[Vendedor sin tapabocas ]]</f>
        <v>40</v>
      </c>
      <c r="O791" s="41">
        <f>IFERROR(Tabla2[[#This Row],[Tapabocas bien puesto ]]/Tabla2[[#This Row],[Total]],0)</f>
        <v>0.5977011494252874</v>
      </c>
      <c r="P791" s="41">
        <f>IFERROR(Tabla2[[#This Row],[Sin tapabocas]]/Tabla2[[#This Row],[Total]],0)</f>
        <v>4.5977011494252873E-2</v>
      </c>
      <c r="Q791" s="42">
        <f>IFERROR(Tabla2[[#This Row],[Vendedor tapabocas bien puesto ]]/Tabla2[[#This Row],[Total vendedor]],0)</f>
        <v>0.42499999999999999</v>
      </c>
      <c r="R791" s="42">
        <f>IFERROR(Tabla2[[#This Row],[Vendedor sin tapabocas ]]/Tabla2[[#This Row],[Total vendedor]],0)</f>
        <v>0.22500000000000001</v>
      </c>
      <c r="S791" s="32">
        <f>WEEKNUM(Tabla2[[#This Row],[Fecha de recolección2]])</f>
        <v>40</v>
      </c>
      <c r="T791" s="28"/>
    </row>
    <row r="792" spans="1:21" x14ac:dyDescent="0.25">
      <c r="A792" s="11">
        <f t="shared" ref="A792:A815" si="38">DATE(MID(B792,1,4),MID(B792,6,2),MID(B792,9,11))</f>
        <v>44468</v>
      </c>
      <c r="B792" s="6" t="s">
        <v>416</v>
      </c>
      <c r="C792" s="44" t="s">
        <v>63</v>
      </c>
      <c r="D792" s="44" t="s">
        <v>63</v>
      </c>
      <c r="E792" s="44"/>
      <c r="F792" s="44" t="s">
        <v>9</v>
      </c>
      <c r="G792" s="45">
        <v>26</v>
      </c>
      <c r="H792" s="45">
        <v>19</v>
      </c>
      <c r="I792" s="45">
        <v>8</v>
      </c>
      <c r="J792" s="45">
        <v>0</v>
      </c>
      <c r="K792" s="45">
        <v>0</v>
      </c>
      <c r="L792" s="45">
        <v>0</v>
      </c>
      <c r="M792" s="23">
        <f t="shared" ref="M792:M815" si="39">G792+H792+I792</f>
        <v>53</v>
      </c>
      <c r="N792" s="24">
        <f>Tabla2[[#This Row],[Vendedor tapabocas bien puesto ]]+Tabla2[[#This Row],[Vendedor tapabocas mal puesto ]]+Tabla2[[#This Row],[Vendedor sin tapabocas ]]</f>
        <v>0</v>
      </c>
      <c r="O792" s="36">
        <f>IFERROR(Tabla2[[#This Row],[Tapabocas bien puesto ]]/Tabla2[[#This Row],[Total]],0)</f>
        <v>0.49056603773584906</v>
      </c>
      <c r="P792" s="36">
        <f>IFERROR(Tabla2[[#This Row],[Sin tapabocas]]/Tabla2[[#This Row],[Total]],0)</f>
        <v>0.15094339622641509</v>
      </c>
      <c r="Q792" s="37">
        <f>IFERROR(Tabla2[[#This Row],[Vendedor tapabocas bien puesto ]]/Tabla2[[#This Row],[Total vendedor]],0)</f>
        <v>0</v>
      </c>
      <c r="R792" s="37">
        <f>IFERROR(Tabla2[[#This Row],[Vendedor sin tapabocas ]]/Tabla2[[#This Row],[Total vendedor]],0)</f>
        <v>0</v>
      </c>
      <c r="S792" s="31">
        <f>WEEKNUM(Tabla2[[#This Row],[Fecha de recolección2]])</f>
        <v>40</v>
      </c>
      <c r="T792" s="28"/>
    </row>
    <row r="793" spans="1:21" x14ac:dyDescent="0.25">
      <c r="A793" s="11">
        <f t="shared" si="38"/>
        <v>44468</v>
      </c>
      <c r="B793" s="6" t="s">
        <v>416</v>
      </c>
      <c r="C793" s="44" t="s">
        <v>63</v>
      </c>
      <c r="D793" s="44" t="s">
        <v>63</v>
      </c>
      <c r="E793" s="44"/>
      <c r="F793" s="44" t="s">
        <v>11</v>
      </c>
      <c r="G793" s="45">
        <v>78</v>
      </c>
      <c r="H793" s="45">
        <v>17</v>
      </c>
      <c r="I793" s="45">
        <v>8</v>
      </c>
      <c r="J793" s="45">
        <v>5</v>
      </c>
      <c r="K793" s="45">
        <v>17</v>
      </c>
      <c r="L793" s="45">
        <v>4</v>
      </c>
      <c r="M793" s="23">
        <f t="shared" si="39"/>
        <v>103</v>
      </c>
      <c r="N793" s="24">
        <f>Tabla2[[#This Row],[Vendedor tapabocas bien puesto ]]+Tabla2[[#This Row],[Vendedor tapabocas mal puesto ]]+Tabla2[[#This Row],[Vendedor sin tapabocas ]]</f>
        <v>26</v>
      </c>
      <c r="O793" s="36">
        <f>IFERROR(Tabla2[[#This Row],[Tapabocas bien puesto ]]/Tabla2[[#This Row],[Total]],0)</f>
        <v>0.75728155339805825</v>
      </c>
      <c r="P793" s="36">
        <f>IFERROR(Tabla2[[#This Row],[Sin tapabocas]]/Tabla2[[#This Row],[Total]],0)</f>
        <v>7.7669902912621352E-2</v>
      </c>
      <c r="Q793" s="37">
        <f>IFERROR(Tabla2[[#This Row],[Vendedor tapabocas bien puesto ]]/Tabla2[[#This Row],[Total vendedor]],0)</f>
        <v>0.19230769230769232</v>
      </c>
      <c r="R793" s="37">
        <f>IFERROR(Tabla2[[#This Row],[Vendedor sin tapabocas ]]/Tabla2[[#This Row],[Total vendedor]],0)</f>
        <v>0.15384615384615385</v>
      </c>
      <c r="S793" s="31">
        <f>WEEKNUM(Tabla2[[#This Row],[Fecha de recolección2]])</f>
        <v>40</v>
      </c>
      <c r="T793" s="28"/>
    </row>
    <row r="794" spans="1:21" x14ac:dyDescent="0.25">
      <c r="A794" s="11">
        <f t="shared" si="38"/>
        <v>44468</v>
      </c>
      <c r="B794" s="6" t="s">
        <v>416</v>
      </c>
      <c r="C794" s="44" t="s">
        <v>63</v>
      </c>
      <c r="D794" s="44" t="s">
        <v>63</v>
      </c>
      <c r="E794" s="44"/>
      <c r="F794" s="44" t="s">
        <v>10</v>
      </c>
      <c r="G794" s="45">
        <v>254</v>
      </c>
      <c r="H794" s="45">
        <v>81</v>
      </c>
      <c r="I794" s="45">
        <v>19</v>
      </c>
      <c r="J794" s="45">
        <v>36</v>
      </c>
      <c r="K794" s="45">
        <v>87</v>
      </c>
      <c r="L794" s="45">
        <v>28</v>
      </c>
      <c r="M794" s="23">
        <f t="shared" si="39"/>
        <v>354</v>
      </c>
      <c r="N794" s="24">
        <f>Tabla2[[#This Row],[Vendedor tapabocas bien puesto ]]+Tabla2[[#This Row],[Vendedor tapabocas mal puesto ]]+Tabla2[[#This Row],[Vendedor sin tapabocas ]]</f>
        <v>151</v>
      </c>
      <c r="O794" s="36">
        <f>IFERROR(Tabla2[[#This Row],[Tapabocas bien puesto ]]/Tabla2[[#This Row],[Total]],0)</f>
        <v>0.71751412429378536</v>
      </c>
      <c r="P794" s="37">
        <f>IFERROR(Tabla2[[#This Row],[Sin tapabocas]]/Tabla2[[#This Row],[Total]],0)</f>
        <v>5.3672316384180789E-2</v>
      </c>
      <c r="Q794" s="37">
        <f>IFERROR(Tabla2[[#This Row],[Vendedor tapabocas bien puesto ]]/Tabla2[[#This Row],[Total vendedor]],0)</f>
        <v>0.23841059602649006</v>
      </c>
      <c r="R794" s="37">
        <f>IFERROR(Tabla2[[#This Row],[Vendedor sin tapabocas ]]/Tabla2[[#This Row],[Total vendedor]],0)</f>
        <v>0.18543046357615894</v>
      </c>
      <c r="S794" s="31">
        <f>WEEKNUM(Tabla2[[#This Row],[Fecha de recolección2]])</f>
        <v>40</v>
      </c>
      <c r="T794" s="17"/>
      <c r="U794" s="28"/>
    </row>
    <row r="795" spans="1:21" x14ac:dyDescent="0.25">
      <c r="A795" s="11">
        <f t="shared" si="38"/>
        <v>44468</v>
      </c>
      <c r="B795" s="6" t="s">
        <v>416</v>
      </c>
      <c r="C795" s="44" t="s">
        <v>12</v>
      </c>
      <c r="D795" s="44" t="s">
        <v>12</v>
      </c>
      <c r="E795" s="44"/>
      <c r="F795" s="44" t="s">
        <v>10</v>
      </c>
      <c r="G795" s="45">
        <v>130</v>
      </c>
      <c r="H795" s="45">
        <v>45</v>
      </c>
      <c r="I795" s="45">
        <v>11</v>
      </c>
      <c r="J795" s="45">
        <v>21</v>
      </c>
      <c r="K795" s="45">
        <v>29</v>
      </c>
      <c r="L795" s="45">
        <v>5</v>
      </c>
      <c r="M795" s="23">
        <f t="shared" si="39"/>
        <v>186</v>
      </c>
      <c r="N795" s="24">
        <f>Tabla2[[#This Row],[Vendedor tapabocas bien puesto ]]+Tabla2[[#This Row],[Vendedor tapabocas mal puesto ]]+Tabla2[[#This Row],[Vendedor sin tapabocas ]]</f>
        <v>55</v>
      </c>
      <c r="O795" s="36">
        <f>IFERROR(Tabla2[[#This Row],[Tapabocas bien puesto ]]/Tabla2[[#This Row],[Total]],0)</f>
        <v>0.69892473118279574</v>
      </c>
      <c r="P795" s="36">
        <f>IFERROR(Tabla2[[#This Row],[Sin tapabocas]]/Tabla2[[#This Row],[Total]],0)</f>
        <v>5.9139784946236562E-2</v>
      </c>
      <c r="Q795" s="37">
        <f>IFERROR(Tabla2[[#This Row],[Vendedor tapabocas bien puesto ]]/Tabla2[[#This Row],[Total vendedor]],0)</f>
        <v>0.38181818181818183</v>
      </c>
      <c r="R795" s="37">
        <f>IFERROR(Tabla2[[#This Row],[Vendedor sin tapabocas ]]/Tabla2[[#This Row],[Total vendedor]],0)</f>
        <v>9.0909090909090912E-2</v>
      </c>
      <c r="S795" s="31">
        <f>WEEKNUM(Tabla2[[#This Row],[Fecha de recolección2]])</f>
        <v>40</v>
      </c>
      <c r="T795" s="28"/>
    </row>
    <row r="796" spans="1:21" x14ac:dyDescent="0.25">
      <c r="A796" s="11">
        <f t="shared" si="38"/>
        <v>44468</v>
      </c>
      <c r="B796" s="6" t="s">
        <v>416</v>
      </c>
      <c r="C796" s="44" t="s">
        <v>12</v>
      </c>
      <c r="D796" s="44" t="s">
        <v>12</v>
      </c>
      <c r="E796" s="44"/>
      <c r="F796" s="44" t="s">
        <v>9</v>
      </c>
      <c r="G796" s="45">
        <v>136</v>
      </c>
      <c r="H796" s="45">
        <v>64</v>
      </c>
      <c r="I796" s="45">
        <v>17</v>
      </c>
      <c r="J796" s="45">
        <v>14</v>
      </c>
      <c r="K796" s="45">
        <v>37</v>
      </c>
      <c r="L796" s="45">
        <v>15</v>
      </c>
      <c r="M796" s="23">
        <f t="shared" si="39"/>
        <v>217</v>
      </c>
      <c r="N796" s="24">
        <f>Tabla2[[#This Row],[Vendedor tapabocas bien puesto ]]+Tabla2[[#This Row],[Vendedor tapabocas mal puesto ]]+Tabla2[[#This Row],[Vendedor sin tapabocas ]]</f>
        <v>66</v>
      </c>
      <c r="O796" s="36">
        <f>IFERROR(Tabla2[[#This Row],[Tapabocas bien puesto ]]/Tabla2[[#This Row],[Total]],0)</f>
        <v>0.62672811059907829</v>
      </c>
      <c r="P796" s="36">
        <f>IFERROR(Tabla2[[#This Row],[Sin tapabocas]]/Tabla2[[#This Row],[Total]],0)</f>
        <v>7.8341013824884786E-2</v>
      </c>
      <c r="Q796" s="37">
        <f>IFERROR(Tabla2[[#This Row],[Vendedor tapabocas bien puesto ]]/Tabla2[[#This Row],[Total vendedor]],0)</f>
        <v>0.21212121212121213</v>
      </c>
      <c r="R796" s="37">
        <f>IFERROR(Tabla2[[#This Row],[Vendedor sin tapabocas ]]/Tabla2[[#This Row],[Total vendedor]],0)</f>
        <v>0.22727272727272727</v>
      </c>
      <c r="S796" s="31">
        <f>WEEKNUM(Tabla2[[#This Row],[Fecha de recolección2]])</f>
        <v>40</v>
      </c>
      <c r="T796" s="28"/>
    </row>
    <row r="797" spans="1:21" x14ac:dyDescent="0.25">
      <c r="A797" s="11">
        <f t="shared" si="38"/>
        <v>44468</v>
      </c>
      <c r="B797" s="6" t="s">
        <v>416</v>
      </c>
      <c r="C797" s="44" t="s">
        <v>12</v>
      </c>
      <c r="D797" s="44" t="s">
        <v>12</v>
      </c>
      <c r="E797" s="44"/>
      <c r="F797" s="44" t="s">
        <v>11</v>
      </c>
      <c r="G797" s="45">
        <v>138</v>
      </c>
      <c r="H797" s="45">
        <v>39</v>
      </c>
      <c r="I797" s="45">
        <v>14</v>
      </c>
      <c r="J797" s="45">
        <v>32</v>
      </c>
      <c r="K797" s="45">
        <v>22</v>
      </c>
      <c r="L797" s="45">
        <v>6</v>
      </c>
      <c r="M797" s="23">
        <f t="shared" si="39"/>
        <v>191</v>
      </c>
      <c r="N797" s="24">
        <f>Tabla2[[#This Row],[Vendedor tapabocas bien puesto ]]+Tabla2[[#This Row],[Vendedor tapabocas mal puesto ]]+Tabla2[[#This Row],[Vendedor sin tapabocas ]]</f>
        <v>60</v>
      </c>
      <c r="O797" s="36">
        <f>IFERROR(Tabla2[[#This Row],[Tapabocas bien puesto ]]/Tabla2[[#This Row],[Total]],0)</f>
        <v>0.72251308900523559</v>
      </c>
      <c r="P797" s="36">
        <f>IFERROR(Tabla2[[#This Row],[Sin tapabocas]]/Tabla2[[#This Row],[Total]],0)</f>
        <v>7.3298429319371722E-2</v>
      </c>
      <c r="Q797" s="37">
        <f>IFERROR(Tabla2[[#This Row],[Vendedor tapabocas bien puesto ]]/Tabla2[[#This Row],[Total vendedor]],0)</f>
        <v>0.53333333333333333</v>
      </c>
      <c r="R797" s="37">
        <f>IFERROR(Tabla2[[#This Row],[Vendedor sin tapabocas ]]/Tabla2[[#This Row],[Total vendedor]],0)</f>
        <v>0.1</v>
      </c>
      <c r="S797" s="31">
        <f>WEEKNUM(Tabla2[[#This Row],[Fecha de recolección2]])</f>
        <v>40</v>
      </c>
      <c r="T797" s="28"/>
    </row>
    <row r="798" spans="1:21" x14ac:dyDescent="0.25">
      <c r="A798" s="11">
        <f t="shared" si="38"/>
        <v>44468</v>
      </c>
      <c r="B798" s="6" t="s">
        <v>416</v>
      </c>
      <c r="C798" s="44" t="s">
        <v>14</v>
      </c>
      <c r="D798" s="44" t="s">
        <v>14</v>
      </c>
      <c r="E798" s="44"/>
      <c r="F798" s="44" t="s">
        <v>10</v>
      </c>
      <c r="G798" s="45">
        <v>103</v>
      </c>
      <c r="H798" s="45">
        <v>39</v>
      </c>
      <c r="I798" s="45">
        <v>21</v>
      </c>
      <c r="J798" s="45">
        <v>10</v>
      </c>
      <c r="K798" s="45">
        <v>5</v>
      </c>
      <c r="L798" s="45">
        <v>3</v>
      </c>
      <c r="M798" s="23">
        <f t="shared" si="39"/>
        <v>163</v>
      </c>
      <c r="N798" s="24">
        <f>Tabla2[[#This Row],[Vendedor tapabocas bien puesto ]]+Tabla2[[#This Row],[Vendedor tapabocas mal puesto ]]+Tabla2[[#This Row],[Vendedor sin tapabocas ]]</f>
        <v>18</v>
      </c>
      <c r="O798" s="36">
        <f>IFERROR(Tabla2[[#This Row],[Tapabocas bien puesto ]]/Tabla2[[#This Row],[Total]],0)</f>
        <v>0.63190184049079756</v>
      </c>
      <c r="P798" s="36">
        <f>IFERROR(Tabla2[[#This Row],[Sin tapabocas]]/Tabla2[[#This Row],[Total]],0)</f>
        <v>0.12883435582822086</v>
      </c>
      <c r="Q798" s="37">
        <f>IFERROR(Tabla2[[#This Row],[Vendedor tapabocas bien puesto ]]/Tabla2[[#This Row],[Total vendedor]],0)</f>
        <v>0.55555555555555558</v>
      </c>
      <c r="R798" s="37">
        <f>IFERROR(Tabla2[[#This Row],[Vendedor sin tapabocas ]]/Tabla2[[#This Row],[Total vendedor]],0)</f>
        <v>0.16666666666666666</v>
      </c>
      <c r="S798" s="31">
        <f>WEEKNUM(Tabla2[[#This Row],[Fecha de recolección2]])</f>
        <v>40</v>
      </c>
      <c r="T798" s="28"/>
    </row>
    <row r="799" spans="1:21" x14ac:dyDescent="0.25">
      <c r="A799" s="11">
        <f t="shared" si="38"/>
        <v>44468</v>
      </c>
      <c r="B799" s="6" t="s">
        <v>416</v>
      </c>
      <c r="C799" s="44" t="s">
        <v>14</v>
      </c>
      <c r="D799" s="44" t="s">
        <v>14</v>
      </c>
      <c r="E799" s="44"/>
      <c r="F799" s="44" t="s">
        <v>11</v>
      </c>
      <c r="G799" s="45">
        <v>238</v>
      </c>
      <c r="H799" s="45">
        <v>61</v>
      </c>
      <c r="I799" s="45">
        <v>30</v>
      </c>
      <c r="J799" s="45">
        <v>16</v>
      </c>
      <c r="K799" s="45">
        <v>12</v>
      </c>
      <c r="L799" s="45">
        <v>7</v>
      </c>
      <c r="M799" s="23">
        <f t="shared" si="39"/>
        <v>329</v>
      </c>
      <c r="N799" s="24">
        <f>Tabla2[[#This Row],[Vendedor tapabocas bien puesto ]]+Tabla2[[#This Row],[Vendedor tapabocas mal puesto ]]+Tabla2[[#This Row],[Vendedor sin tapabocas ]]</f>
        <v>35</v>
      </c>
      <c r="O799" s="36">
        <f>IFERROR(Tabla2[[#This Row],[Tapabocas bien puesto ]]/Tabla2[[#This Row],[Total]],0)</f>
        <v>0.72340425531914898</v>
      </c>
      <c r="P799" s="36">
        <f>IFERROR(Tabla2[[#This Row],[Sin tapabocas]]/Tabla2[[#This Row],[Total]],0)</f>
        <v>9.1185410334346503E-2</v>
      </c>
      <c r="Q799" s="37">
        <f>IFERROR(Tabla2[[#This Row],[Vendedor tapabocas bien puesto ]]/Tabla2[[#This Row],[Total vendedor]],0)</f>
        <v>0.45714285714285713</v>
      </c>
      <c r="R799" s="37">
        <f>IFERROR(Tabla2[[#This Row],[Vendedor sin tapabocas ]]/Tabla2[[#This Row],[Total vendedor]],0)</f>
        <v>0.2</v>
      </c>
      <c r="S799" s="31">
        <f>WEEKNUM(Tabla2[[#This Row],[Fecha de recolección2]])</f>
        <v>40</v>
      </c>
      <c r="T799" s="28"/>
    </row>
    <row r="800" spans="1:21" x14ac:dyDescent="0.25">
      <c r="A800" s="11">
        <f t="shared" si="38"/>
        <v>44468</v>
      </c>
      <c r="B800" s="6" t="s">
        <v>416</v>
      </c>
      <c r="C800" s="44" t="s">
        <v>14</v>
      </c>
      <c r="D800" s="44" t="s">
        <v>14</v>
      </c>
      <c r="E800" s="44"/>
      <c r="F800" s="44" t="s">
        <v>9</v>
      </c>
      <c r="G800" s="45">
        <v>186</v>
      </c>
      <c r="H800" s="45">
        <v>97</v>
      </c>
      <c r="I800" s="45">
        <v>10</v>
      </c>
      <c r="J800" s="45">
        <v>16</v>
      </c>
      <c r="K800" s="45">
        <v>85</v>
      </c>
      <c r="L800" s="45">
        <v>18</v>
      </c>
      <c r="M800" s="23">
        <f t="shared" si="39"/>
        <v>293</v>
      </c>
      <c r="N800" s="24">
        <f>Tabla2[[#This Row],[Vendedor tapabocas bien puesto ]]+Tabla2[[#This Row],[Vendedor tapabocas mal puesto ]]+Tabla2[[#This Row],[Vendedor sin tapabocas ]]</f>
        <v>119</v>
      </c>
      <c r="O800" s="36">
        <f>IFERROR(Tabla2[[#This Row],[Tapabocas bien puesto ]]/Tabla2[[#This Row],[Total]],0)</f>
        <v>0.6348122866894198</v>
      </c>
      <c r="P800" s="36">
        <f>IFERROR(Tabla2[[#This Row],[Sin tapabocas]]/Tabla2[[#This Row],[Total]],0)</f>
        <v>3.4129692832764506E-2</v>
      </c>
      <c r="Q800" s="37">
        <f>IFERROR(Tabla2[[#This Row],[Vendedor tapabocas bien puesto ]]/Tabla2[[#This Row],[Total vendedor]],0)</f>
        <v>0.13445378151260504</v>
      </c>
      <c r="R800" s="37">
        <f>IFERROR(Tabla2[[#This Row],[Vendedor sin tapabocas ]]/Tabla2[[#This Row],[Total vendedor]],0)</f>
        <v>0.15126050420168066</v>
      </c>
      <c r="S800" s="31">
        <f>WEEKNUM(Tabla2[[#This Row],[Fecha de recolección2]])</f>
        <v>40</v>
      </c>
      <c r="T800" s="28"/>
    </row>
    <row r="801" spans="1:20" x14ac:dyDescent="0.25">
      <c r="A801" s="11">
        <f t="shared" si="38"/>
        <v>44468</v>
      </c>
      <c r="B801" s="6" t="s">
        <v>416</v>
      </c>
      <c r="C801" s="44" t="s">
        <v>61</v>
      </c>
      <c r="D801" s="44" t="s">
        <v>61</v>
      </c>
      <c r="E801" s="44"/>
      <c r="F801" s="44" t="s">
        <v>9</v>
      </c>
      <c r="G801" s="45">
        <v>42</v>
      </c>
      <c r="H801" s="45">
        <v>75</v>
      </c>
      <c r="I801" s="45">
        <v>8</v>
      </c>
      <c r="J801" s="45">
        <v>13</v>
      </c>
      <c r="K801" s="45">
        <v>42</v>
      </c>
      <c r="L801" s="45">
        <v>5</v>
      </c>
      <c r="M801" s="23">
        <f t="shared" si="39"/>
        <v>125</v>
      </c>
      <c r="N801" s="24">
        <f>Tabla2[[#This Row],[Vendedor tapabocas bien puesto ]]+Tabla2[[#This Row],[Vendedor tapabocas mal puesto ]]+Tabla2[[#This Row],[Vendedor sin tapabocas ]]</f>
        <v>60</v>
      </c>
      <c r="O801" s="36">
        <f>IFERROR(Tabla2[[#This Row],[Tapabocas bien puesto ]]/Tabla2[[#This Row],[Total]],0)</f>
        <v>0.33600000000000002</v>
      </c>
      <c r="P801" s="36">
        <f>IFERROR(Tabla2[[#This Row],[Sin tapabocas]]/Tabla2[[#This Row],[Total]],0)</f>
        <v>6.4000000000000001E-2</v>
      </c>
      <c r="Q801" s="37">
        <f>IFERROR(Tabla2[[#This Row],[Vendedor tapabocas bien puesto ]]/Tabla2[[#This Row],[Total vendedor]],0)</f>
        <v>0.21666666666666667</v>
      </c>
      <c r="R801" s="37">
        <f>IFERROR(Tabla2[[#This Row],[Vendedor sin tapabocas ]]/Tabla2[[#This Row],[Total vendedor]],0)</f>
        <v>8.3333333333333329E-2</v>
      </c>
      <c r="S801" s="31">
        <f>WEEKNUM(Tabla2[[#This Row],[Fecha de recolección2]])</f>
        <v>40</v>
      </c>
      <c r="T801" s="28"/>
    </row>
    <row r="802" spans="1:20" x14ac:dyDescent="0.25">
      <c r="A802" s="11">
        <f t="shared" si="38"/>
        <v>44468</v>
      </c>
      <c r="B802" s="6" t="s">
        <v>416</v>
      </c>
      <c r="C802" s="44" t="s">
        <v>61</v>
      </c>
      <c r="D802" s="44" t="s">
        <v>61</v>
      </c>
      <c r="E802" s="44"/>
      <c r="F802" s="44" t="s">
        <v>10</v>
      </c>
      <c r="G802" s="45">
        <v>58</v>
      </c>
      <c r="H802" s="45">
        <v>96</v>
      </c>
      <c r="I802" s="45">
        <v>22</v>
      </c>
      <c r="J802" s="45">
        <v>22</v>
      </c>
      <c r="K802" s="45">
        <v>81</v>
      </c>
      <c r="L802" s="45">
        <v>6</v>
      </c>
      <c r="M802" s="23">
        <f t="shared" si="39"/>
        <v>176</v>
      </c>
      <c r="N802" s="24">
        <f>Tabla2[[#This Row],[Vendedor tapabocas bien puesto ]]+Tabla2[[#This Row],[Vendedor tapabocas mal puesto ]]+Tabla2[[#This Row],[Vendedor sin tapabocas ]]</f>
        <v>109</v>
      </c>
      <c r="O802" s="36">
        <f>IFERROR(Tabla2[[#This Row],[Tapabocas bien puesto ]]/Tabla2[[#This Row],[Total]],0)</f>
        <v>0.32954545454545453</v>
      </c>
      <c r="P802" s="36">
        <f>IFERROR(Tabla2[[#This Row],[Sin tapabocas]]/Tabla2[[#This Row],[Total]],0)</f>
        <v>0.125</v>
      </c>
      <c r="Q802" s="37">
        <f>IFERROR(Tabla2[[#This Row],[Vendedor tapabocas bien puesto ]]/Tabla2[[#This Row],[Total vendedor]],0)</f>
        <v>0.20183486238532111</v>
      </c>
      <c r="R802" s="37">
        <f>IFERROR(Tabla2[[#This Row],[Vendedor sin tapabocas ]]/Tabla2[[#This Row],[Total vendedor]],0)</f>
        <v>5.5045871559633031E-2</v>
      </c>
      <c r="S802" s="31">
        <f>WEEKNUM(Tabla2[[#This Row],[Fecha de recolección2]])</f>
        <v>40</v>
      </c>
      <c r="T802" s="28"/>
    </row>
    <row r="803" spans="1:20" x14ac:dyDescent="0.25">
      <c r="A803" s="11">
        <f t="shared" si="38"/>
        <v>44468</v>
      </c>
      <c r="B803" s="6" t="s">
        <v>416</v>
      </c>
      <c r="C803" s="44" t="s">
        <v>61</v>
      </c>
      <c r="D803" s="44" t="s">
        <v>61</v>
      </c>
      <c r="E803" s="44"/>
      <c r="F803" s="44" t="s">
        <v>11</v>
      </c>
      <c r="G803" s="45">
        <v>88</v>
      </c>
      <c r="H803" s="45">
        <v>206</v>
      </c>
      <c r="I803" s="45">
        <v>29</v>
      </c>
      <c r="J803" s="45">
        <v>35</v>
      </c>
      <c r="K803" s="45">
        <v>121</v>
      </c>
      <c r="L803" s="45">
        <v>11</v>
      </c>
      <c r="M803" s="23">
        <f t="shared" si="39"/>
        <v>323</v>
      </c>
      <c r="N803" s="24">
        <f>Tabla2[[#This Row],[Vendedor tapabocas bien puesto ]]+Tabla2[[#This Row],[Vendedor tapabocas mal puesto ]]+Tabla2[[#This Row],[Vendedor sin tapabocas ]]</f>
        <v>167</v>
      </c>
      <c r="O803" s="36">
        <f>IFERROR(Tabla2[[#This Row],[Tapabocas bien puesto ]]/Tabla2[[#This Row],[Total]],0)</f>
        <v>0.27244582043343651</v>
      </c>
      <c r="P803" s="36">
        <f>IFERROR(Tabla2[[#This Row],[Sin tapabocas]]/Tabla2[[#This Row],[Total]],0)</f>
        <v>8.9783281733746126E-2</v>
      </c>
      <c r="Q803" s="37">
        <f>IFERROR(Tabla2[[#This Row],[Vendedor tapabocas bien puesto ]]/Tabla2[[#This Row],[Total vendedor]],0)</f>
        <v>0.20958083832335328</v>
      </c>
      <c r="R803" s="37">
        <f>IFERROR(Tabla2[[#This Row],[Vendedor sin tapabocas ]]/Tabla2[[#This Row],[Total vendedor]],0)</f>
        <v>6.5868263473053898E-2</v>
      </c>
      <c r="S803" s="31">
        <f>WEEKNUM(Tabla2[[#This Row],[Fecha de recolección2]])</f>
        <v>40</v>
      </c>
      <c r="T803" s="28"/>
    </row>
    <row r="804" spans="1:20" x14ac:dyDescent="0.25">
      <c r="A804" s="11">
        <f t="shared" si="38"/>
        <v>44469</v>
      </c>
      <c r="B804" s="6" t="s">
        <v>417</v>
      </c>
      <c r="C804" s="44" t="s">
        <v>32</v>
      </c>
      <c r="D804" s="44" t="s">
        <v>32</v>
      </c>
      <c r="E804" s="44"/>
      <c r="F804" s="44" t="s">
        <v>11</v>
      </c>
      <c r="G804" s="44">
        <v>306</v>
      </c>
      <c r="H804" s="45">
        <v>67</v>
      </c>
      <c r="I804" s="45">
        <v>25</v>
      </c>
      <c r="J804" s="45">
        <v>18</v>
      </c>
      <c r="K804" s="45">
        <v>44</v>
      </c>
      <c r="L804" s="45">
        <v>7</v>
      </c>
      <c r="M804" s="23">
        <f t="shared" si="39"/>
        <v>398</v>
      </c>
      <c r="N804" s="24">
        <f>Tabla2[[#This Row],[Vendedor tapabocas bien puesto ]]+Tabla2[[#This Row],[Vendedor tapabocas mal puesto ]]+Tabla2[[#This Row],[Vendedor sin tapabocas ]]</f>
        <v>69</v>
      </c>
      <c r="O804" s="36">
        <f>IFERROR(Tabla2[[#This Row],[Tapabocas bien puesto ]]/Tabla2[[#This Row],[Total]],0)</f>
        <v>0.76884422110552764</v>
      </c>
      <c r="P804" s="36">
        <f>IFERROR(Tabla2[[#This Row],[Sin tapabocas]]/Tabla2[[#This Row],[Total]],0)</f>
        <v>6.2814070351758788E-2</v>
      </c>
      <c r="Q804" s="37">
        <f>IFERROR(Tabla2[[#This Row],[Vendedor tapabocas bien puesto ]]/Tabla2[[#This Row],[Total vendedor]],0)</f>
        <v>0.2608695652173913</v>
      </c>
      <c r="R804" s="37">
        <f>IFERROR(Tabla2[[#This Row],[Vendedor sin tapabocas ]]/Tabla2[[#This Row],[Total vendedor]],0)</f>
        <v>0.10144927536231885</v>
      </c>
      <c r="S804" s="31">
        <f>WEEKNUM(Tabla2[[#This Row],[Fecha de recolección2]])</f>
        <v>40</v>
      </c>
      <c r="T804" s="28"/>
    </row>
    <row r="805" spans="1:20" x14ac:dyDescent="0.25">
      <c r="A805" s="11">
        <f t="shared" si="38"/>
        <v>44469</v>
      </c>
      <c r="B805" s="6" t="s">
        <v>417</v>
      </c>
      <c r="C805" s="44" t="s">
        <v>32</v>
      </c>
      <c r="D805" s="44" t="s">
        <v>32</v>
      </c>
      <c r="E805" s="44"/>
      <c r="F805" s="44" t="s">
        <v>10</v>
      </c>
      <c r="G805" s="44">
        <v>232</v>
      </c>
      <c r="H805" s="45">
        <v>71</v>
      </c>
      <c r="I805" s="45">
        <v>13</v>
      </c>
      <c r="J805" s="45">
        <v>10</v>
      </c>
      <c r="K805" s="45">
        <v>24</v>
      </c>
      <c r="L805" s="45">
        <v>2</v>
      </c>
      <c r="M805" s="23">
        <f t="shared" si="39"/>
        <v>316</v>
      </c>
      <c r="N805" s="24">
        <f>Tabla2[[#This Row],[Vendedor tapabocas bien puesto ]]+Tabla2[[#This Row],[Vendedor tapabocas mal puesto ]]+Tabla2[[#This Row],[Vendedor sin tapabocas ]]</f>
        <v>36</v>
      </c>
      <c r="O805" s="36">
        <f>IFERROR(Tabla2[[#This Row],[Tapabocas bien puesto ]]/Tabla2[[#This Row],[Total]],0)</f>
        <v>0.73417721518987344</v>
      </c>
      <c r="P805" s="36">
        <f>IFERROR(Tabla2[[#This Row],[Sin tapabocas]]/Tabla2[[#This Row],[Total]],0)</f>
        <v>4.1139240506329111E-2</v>
      </c>
      <c r="Q805" s="37">
        <f>IFERROR(Tabla2[[#This Row],[Vendedor tapabocas bien puesto ]]/Tabla2[[#This Row],[Total vendedor]],0)</f>
        <v>0.27777777777777779</v>
      </c>
      <c r="R805" s="37">
        <f>IFERROR(Tabla2[[#This Row],[Vendedor sin tapabocas ]]/Tabla2[[#This Row],[Total vendedor]],0)</f>
        <v>5.5555555555555552E-2</v>
      </c>
      <c r="S805" s="31">
        <f>WEEKNUM(Tabla2[[#This Row],[Fecha de recolección2]])</f>
        <v>40</v>
      </c>
      <c r="T805" s="28"/>
    </row>
    <row r="806" spans="1:20" x14ac:dyDescent="0.25">
      <c r="A806" s="11">
        <f t="shared" si="38"/>
        <v>44469</v>
      </c>
      <c r="B806" s="6" t="s">
        <v>417</v>
      </c>
      <c r="C806" s="44" t="s">
        <v>32</v>
      </c>
      <c r="D806" s="44" t="s">
        <v>32</v>
      </c>
      <c r="E806" s="44"/>
      <c r="F806" s="44" t="s">
        <v>10</v>
      </c>
      <c r="G806" s="44">
        <v>199</v>
      </c>
      <c r="H806" s="45">
        <v>51</v>
      </c>
      <c r="I806" s="45">
        <v>5</v>
      </c>
      <c r="J806" s="45">
        <v>1</v>
      </c>
      <c r="K806" s="45">
        <v>3</v>
      </c>
      <c r="L806" s="45">
        <v>1</v>
      </c>
      <c r="M806" s="23">
        <f t="shared" si="39"/>
        <v>255</v>
      </c>
      <c r="N806" s="24">
        <f>Tabla2[[#This Row],[Vendedor tapabocas bien puesto ]]+Tabla2[[#This Row],[Vendedor tapabocas mal puesto ]]+Tabla2[[#This Row],[Vendedor sin tapabocas ]]</f>
        <v>5</v>
      </c>
      <c r="O806" s="36">
        <f>IFERROR(Tabla2[[#This Row],[Tapabocas bien puesto ]]/Tabla2[[#This Row],[Total]],0)</f>
        <v>0.7803921568627451</v>
      </c>
      <c r="P806" s="36">
        <f>IFERROR(Tabla2[[#This Row],[Sin tapabocas]]/Tabla2[[#This Row],[Total]],0)</f>
        <v>1.9607843137254902E-2</v>
      </c>
      <c r="Q806" s="37">
        <f>IFERROR(Tabla2[[#This Row],[Vendedor tapabocas bien puesto ]]/Tabla2[[#This Row],[Total vendedor]],0)</f>
        <v>0.2</v>
      </c>
      <c r="R806" s="37">
        <f>IFERROR(Tabla2[[#This Row],[Vendedor sin tapabocas ]]/Tabla2[[#This Row],[Total vendedor]],0)</f>
        <v>0.2</v>
      </c>
      <c r="S806" s="31">
        <f>WEEKNUM(Tabla2[[#This Row],[Fecha de recolección2]])</f>
        <v>40</v>
      </c>
      <c r="T806" s="28"/>
    </row>
    <row r="807" spans="1:20" x14ac:dyDescent="0.25">
      <c r="A807" s="11">
        <f t="shared" si="38"/>
        <v>44469</v>
      </c>
      <c r="B807" s="6" t="s">
        <v>417</v>
      </c>
      <c r="C807" s="44" t="s">
        <v>7</v>
      </c>
      <c r="D807" s="44" t="s">
        <v>7</v>
      </c>
      <c r="E807" s="44"/>
      <c r="F807" s="44" t="s">
        <v>9</v>
      </c>
      <c r="G807" s="44">
        <v>41</v>
      </c>
      <c r="H807" s="45">
        <v>37</v>
      </c>
      <c r="I807" s="45">
        <v>13</v>
      </c>
      <c r="J807" s="45">
        <v>9</v>
      </c>
      <c r="K807" s="45">
        <v>9</v>
      </c>
      <c r="L807" s="45">
        <v>3</v>
      </c>
      <c r="M807" s="23">
        <f t="shared" si="39"/>
        <v>91</v>
      </c>
      <c r="N807" s="24">
        <f>Tabla2[[#This Row],[Vendedor tapabocas bien puesto ]]+Tabla2[[#This Row],[Vendedor tapabocas mal puesto ]]+Tabla2[[#This Row],[Vendedor sin tapabocas ]]</f>
        <v>21</v>
      </c>
      <c r="O807" s="36">
        <f>IFERROR(Tabla2[[#This Row],[Tapabocas bien puesto ]]/Tabla2[[#This Row],[Total]],0)</f>
        <v>0.45054945054945056</v>
      </c>
      <c r="P807" s="36">
        <f>IFERROR(Tabla2[[#This Row],[Sin tapabocas]]/Tabla2[[#This Row],[Total]],0)</f>
        <v>0.14285714285714285</v>
      </c>
      <c r="Q807" s="37">
        <f>IFERROR(Tabla2[[#This Row],[Vendedor tapabocas bien puesto ]]/Tabla2[[#This Row],[Total vendedor]],0)</f>
        <v>0.42857142857142855</v>
      </c>
      <c r="R807" s="37">
        <f>IFERROR(Tabla2[[#This Row],[Vendedor sin tapabocas ]]/Tabla2[[#This Row],[Total vendedor]],0)</f>
        <v>0.14285714285714285</v>
      </c>
      <c r="S807" s="31">
        <f>WEEKNUM(Tabla2[[#This Row],[Fecha de recolección2]])</f>
        <v>40</v>
      </c>
      <c r="T807" s="28"/>
    </row>
    <row r="808" spans="1:20" x14ac:dyDescent="0.25">
      <c r="A808" s="11">
        <f t="shared" si="38"/>
        <v>44469</v>
      </c>
      <c r="B808" s="6" t="s">
        <v>417</v>
      </c>
      <c r="C808" s="44" t="s">
        <v>7</v>
      </c>
      <c r="D808" s="44" t="s">
        <v>7</v>
      </c>
      <c r="E808" s="44"/>
      <c r="F808" s="44" t="s">
        <v>10</v>
      </c>
      <c r="G808" s="44">
        <v>63</v>
      </c>
      <c r="H808" s="45">
        <v>25</v>
      </c>
      <c r="I808" s="45">
        <v>14</v>
      </c>
      <c r="J808" s="45">
        <v>5</v>
      </c>
      <c r="K808" s="45">
        <v>19</v>
      </c>
      <c r="L808" s="45">
        <v>3</v>
      </c>
      <c r="M808" s="23">
        <f t="shared" si="39"/>
        <v>102</v>
      </c>
      <c r="N808" s="24">
        <f>Tabla2[[#This Row],[Vendedor tapabocas bien puesto ]]+Tabla2[[#This Row],[Vendedor tapabocas mal puesto ]]+Tabla2[[#This Row],[Vendedor sin tapabocas ]]</f>
        <v>27</v>
      </c>
      <c r="O808" s="36">
        <f>IFERROR(Tabla2[[#This Row],[Tapabocas bien puesto ]]/Tabla2[[#This Row],[Total]],0)</f>
        <v>0.61764705882352944</v>
      </c>
      <c r="P808" s="36">
        <f>IFERROR(Tabla2[[#This Row],[Sin tapabocas]]/Tabla2[[#This Row],[Total]],0)</f>
        <v>0.13725490196078433</v>
      </c>
      <c r="Q808" s="37">
        <f>IFERROR(Tabla2[[#This Row],[Vendedor tapabocas bien puesto ]]/Tabla2[[#This Row],[Total vendedor]],0)</f>
        <v>0.18518518518518517</v>
      </c>
      <c r="R808" s="37">
        <f>IFERROR(Tabla2[[#This Row],[Vendedor sin tapabocas ]]/Tabla2[[#This Row],[Total vendedor]],0)</f>
        <v>0.1111111111111111</v>
      </c>
      <c r="S808" s="31">
        <f>WEEKNUM(Tabla2[[#This Row],[Fecha de recolección2]])</f>
        <v>40</v>
      </c>
      <c r="T808" s="28"/>
    </row>
    <row r="809" spans="1:20" x14ac:dyDescent="0.25">
      <c r="A809" s="11">
        <f t="shared" si="38"/>
        <v>44469</v>
      </c>
      <c r="B809" s="6" t="s">
        <v>417</v>
      </c>
      <c r="C809" s="44" t="s">
        <v>7</v>
      </c>
      <c r="D809" s="44" t="s">
        <v>7</v>
      </c>
      <c r="E809" s="44"/>
      <c r="F809" s="44" t="s">
        <v>10</v>
      </c>
      <c r="G809" s="44">
        <v>128</v>
      </c>
      <c r="H809" s="45">
        <v>46</v>
      </c>
      <c r="I809" s="45">
        <v>23</v>
      </c>
      <c r="J809" s="45">
        <v>15</v>
      </c>
      <c r="K809" s="45">
        <v>37</v>
      </c>
      <c r="L809" s="45">
        <v>6</v>
      </c>
      <c r="M809" s="23">
        <f t="shared" si="39"/>
        <v>197</v>
      </c>
      <c r="N809" s="24">
        <f>Tabla2[[#This Row],[Vendedor tapabocas bien puesto ]]+Tabla2[[#This Row],[Vendedor tapabocas mal puesto ]]+Tabla2[[#This Row],[Vendedor sin tapabocas ]]</f>
        <v>58</v>
      </c>
      <c r="O809" s="36">
        <f>IFERROR(Tabla2[[#This Row],[Tapabocas bien puesto ]]/Tabla2[[#This Row],[Total]],0)</f>
        <v>0.64974619289340096</v>
      </c>
      <c r="P809" s="36">
        <f>IFERROR(Tabla2[[#This Row],[Sin tapabocas]]/Tabla2[[#This Row],[Total]],0)</f>
        <v>0.116751269035533</v>
      </c>
      <c r="Q809" s="37">
        <f>IFERROR(Tabla2[[#This Row],[Vendedor tapabocas bien puesto ]]/Tabla2[[#This Row],[Total vendedor]],0)</f>
        <v>0.25862068965517243</v>
      </c>
      <c r="R809" s="37">
        <f>IFERROR(Tabla2[[#This Row],[Vendedor sin tapabocas ]]/Tabla2[[#This Row],[Total vendedor]],0)</f>
        <v>0.10344827586206896</v>
      </c>
      <c r="S809" s="31">
        <f>WEEKNUM(Tabla2[[#This Row],[Fecha de recolección2]])</f>
        <v>40</v>
      </c>
      <c r="T809" s="28"/>
    </row>
    <row r="810" spans="1:20" x14ac:dyDescent="0.25">
      <c r="A810" s="11">
        <f t="shared" si="38"/>
        <v>44469</v>
      </c>
      <c r="B810" s="6" t="s">
        <v>417</v>
      </c>
      <c r="C810" s="44" t="s">
        <v>36</v>
      </c>
      <c r="D810" s="44" t="s">
        <v>36</v>
      </c>
      <c r="E810" s="44"/>
      <c r="F810" s="44" t="s">
        <v>10</v>
      </c>
      <c r="G810" s="44">
        <v>106</v>
      </c>
      <c r="H810" s="45">
        <v>45</v>
      </c>
      <c r="I810" s="45">
        <v>4</v>
      </c>
      <c r="J810" s="45">
        <v>15</v>
      </c>
      <c r="K810" s="45">
        <v>33</v>
      </c>
      <c r="L810" s="45">
        <v>0</v>
      </c>
      <c r="M810" s="23">
        <f t="shared" si="39"/>
        <v>155</v>
      </c>
      <c r="N810" s="24">
        <f>Tabla2[[#This Row],[Vendedor tapabocas bien puesto ]]+Tabla2[[#This Row],[Vendedor tapabocas mal puesto ]]+Tabla2[[#This Row],[Vendedor sin tapabocas ]]</f>
        <v>48</v>
      </c>
      <c r="O810" s="36">
        <f>IFERROR(Tabla2[[#This Row],[Tapabocas bien puesto ]]/Tabla2[[#This Row],[Total]],0)</f>
        <v>0.68387096774193545</v>
      </c>
      <c r="P810" s="36">
        <f>IFERROR(Tabla2[[#This Row],[Sin tapabocas]]/Tabla2[[#This Row],[Total]],0)</f>
        <v>2.5806451612903226E-2</v>
      </c>
      <c r="Q810" s="37">
        <f>IFERROR(Tabla2[[#This Row],[Vendedor tapabocas bien puesto ]]/Tabla2[[#This Row],[Total vendedor]],0)</f>
        <v>0.3125</v>
      </c>
      <c r="R810" s="37">
        <f>IFERROR(Tabla2[[#This Row],[Vendedor sin tapabocas ]]/Tabla2[[#This Row],[Total vendedor]],0)</f>
        <v>0</v>
      </c>
      <c r="S810" s="31">
        <f>WEEKNUM(Tabla2[[#This Row],[Fecha de recolección2]])</f>
        <v>40</v>
      </c>
      <c r="T810" s="28"/>
    </row>
    <row r="811" spans="1:20" x14ac:dyDescent="0.25">
      <c r="A811" s="11">
        <f t="shared" si="38"/>
        <v>44469</v>
      </c>
      <c r="B811" s="6" t="s">
        <v>417</v>
      </c>
      <c r="C811" s="44" t="s">
        <v>36</v>
      </c>
      <c r="D811" s="44" t="s">
        <v>36</v>
      </c>
      <c r="E811" s="44"/>
      <c r="F811" s="44" t="s">
        <v>10</v>
      </c>
      <c r="G811" s="44">
        <v>41</v>
      </c>
      <c r="H811" s="45">
        <v>42</v>
      </c>
      <c r="I811" s="45">
        <v>5</v>
      </c>
      <c r="J811" s="45">
        <v>6</v>
      </c>
      <c r="K811" s="45">
        <v>5</v>
      </c>
      <c r="L811" s="45">
        <v>1</v>
      </c>
      <c r="M811" s="23">
        <f t="shared" si="39"/>
        <v>88</v>
      </c>
      <c r="N811" s="24">
        <f>Tabla2[[#This Row],[Vendedor tapabocas bien puesto ]]+Tabla2[[#This Row],[Vendedor tapabocas mal puesto ]]+Tabla2[[#This Row],[Vendedor sin tapabocas ]]</f>
        <v>12</v>
      </c>
      <c r="O811" s="36">
        <f>IFERROR(Tabla2[[#This Row],[Tapabocas bien puesto ]]/Tabla2[[#This Row],[Total]],0)</f>
        <v>0.46590909090909088</v>
      </c>
      <c r="P811" s="36">
        <f>IFERROR(Tabla2[[#This Row],[Sin tapabocas]]/Tabla2[[#This Row],[Total]],0)</f>
        <v>5.6818181818181816E-2</v>
      </c>
      <c r="Q811" s="37">
        <f>IFERROR(Tabla2[[#This Row],[Vendedor tapabocas bien puesto ]]/Tabla2[[#This Row],[Total vendedor]],0)</f>
        <v>0.5</v>
      </c>
      <c r="R811" s="37">
        <f>IFERROR(Tabla2[[#This Row],[Vendedor sin tapabocas ]]/Tabla2[[#This Row],[Total vendedor]],0)</f>
        <v>8.3333333333333329E-2</v>
      </c>
      <c r="S811" s="31">
        <f>WEEKNUM(Tabla2[[#This Row],[Fecha de recolección2]])</f>
        <v>40</v>
      </c>
      <c r="T811" s="28"/>
    </row>
    <row r="812" spans="1:20" x14ac:dyDescent="0.25">
      <c r="A812" s="11">
        <f t="shared" si="38"/>
        <v>44469</v>
      </c>
      <c r="B812" s="6" t="s">
        <v>417</v>
      </c>
      <c r="C812" s="44" t="s">
        <v>36</v>
      </c>
      <c r="D812" s="44" t="s">
        <v>36</v>
      </c>
      <c r="E812" s="44"/>
      <c r="F812" s="44" t="s">
        <v>9</v>
      </c>
      <c r="G812" s="44">
        <v>26</v>
      </c>
      <c r="H812" s="45">
        <v>34</v>
      </c>
      <c r="I812" s="45">
        <v>12</v>
      </c>
      <c r="J812" s="45">
        <v>9</v>
      </c>
      <c r="K812" s="45">
        <v>56</v>
      </c>
      <c r="L812" s="45">
        <v>5</v>
      </c>
      <c r="M812" s="23">
        <f t="shared" si="39"/>
        <v>72</v>
      </c>
      <c r="N812" s="24">
        <f>Tabla2[[#This Row],[Vendedor tapabocas bien puesto ]]+Tabla2[[#This Row],[Vendedor tapabocas mal puesto ]]+Tabla2[[#This Row],[Vendedor sin tapabocas ]]</f>
        <v>70</v>
      </c>
      <c r="O812" s="36">
        <f>IFERROR(Tabla2[[#This Row],[Tapabocas bien puesto ]]/Tabla2[[#This Row],[Total]],0)</f>
        <v>0.3611111111111111</v>
      </c>
      <c r="P812" s="36">
        <f>IFERROR(Tabla2[[#This Row],[Sin tapabocas]]/Tabla2[[#This Row],[Total]],0)</f>
        <v>0.16666666666666666</v>
      </c>
      <c r="Q812" s="37">
        <f>IFERROR(Tabla2[[#This Row],[Vendedor tapabocas bien puesto ]]/Tabla2[[#This Row],[Total vendedor]],0)</f>
        <v>0.12857142857142856</v>
      </c>
      <c r="R812" s="37">
        <f>IFERROR(Tabla2[[#This Row],[Vendedor sin tapabocas ]]/Tabla2[[#This Row],[Total vendedor]],0)</f>
        <v>7.1428571428571425E-2</v>
      </c>
      <c r="S812" s="31">
        <f>WEEKNUM(Tabla2[[#This Row],[Fecha de recolección2]])</f>
        <v>40</v>
      </c>
      <c r="T812" s="28"/>
    </row>
    <row r="813" spans="1:20" x14ac:dyDescent="0.25">
      <c r="A813" s="11">
        <f t="shared" si="38"/>
        <v>44469</v>
      </c>
      <c r="B813" s="6" t="s">
        <v>417</v>
      </c>
      <c r="C813" s="44" t="s">
        <v>26</v>
      </c>
      <c r="D813" s="44" t="s">
        <v>26</v>
      </c>
      <c r="E813" s="44"/>
      <c r="F813" s="44" t="s">
        <v>9</v>
      </c>
      <c r="G813" s="44">
        <v>81</v>
      </c>
      <c r="H813" s="45">
        <v>69</v>
      </c>
      <c r="I813" s="45">
        <v>1</v>
      </c>
      <c r="J813" s="45">
        <v>1</v>
      </c>
      <c r="K813" s="45">
        <v>0</v>
      </c>
      <c r="L813" s="45">
        <v>0</v>
      </c>
      <c r="M813" s="23">
        <f t="shared" si="39"/>
        <v>151</v>
      </c>
      <c r="N813" s="24">
        <f>Tabla2[[#This Row],[Vendedor tapabocas bien puesto ]]+Tabla2[[#This Row],[Vendedor tapabocas mal puesto ]]+Tabla2[[#This Row],[Vendedor sin tapabocas ]]</f>
        <v>1</v>
      </c>
      <c r="O813" s="36">
        <f>IFERROR(Tabla2[[#This Row],[Tapabocas bien puesto ]]/Tabla2[[#This Row],[Total]],0)</f>
        <v>0.53642384105960261</v>
      </c>
      <c r="P813" s="36">
        <f>IFERROR(Tabla2[[#This Row],[Sin tapabocas]]/Tabla2[[#This Row],[Total]],0)</f>
        <v>6.6225165562913907E-3</v>
      </c>
      <c r="Q813" s="37">
        <f>IFERROR(Tabla2[[#This Row],[Vendedor tapabocas bien puesto ]]/Tabla2[[#This Row],[Total vendedor]],0)</f>
        <v>1</v>
      </c>
      <c r="R813" s="37">
        <f>IFERROR(Tabla2[[#This Row],[Vendedor sin tapabocas ]]/Tabla2[[#This Row],[Total vendedor]],0)</f>
        <v>0</v>
      </c>
      <c r="S813" s="31">
        <f>WEEKNUM(Tabla2[[#This Row],[Fecha de recolección2]])</f>
        <v>40</v>
      </c>
      <c r="T813" s="28"/>
    </row>
    <row r="814" spans="1:20" x14ac:dyDescent="0.25">
      <c r="A814" s="11">
        <f t="shared" si="38"/>
        <v>44469</v>
      </c>
      <c r="B814" s="6" t="s">
        <v>417</v>
      </c>
      <c r="C814" s="44" t="s">
        <v>26</v>
      </c>
      <c r="D814" s="44" t="s">
        <v>26</v>
      </c>
      <c r="E814" s="44"/>
      <c r="F814" s="44" t="s">
        <v>10</v>
      </c>
      <c r="G814" s="44">
        <v>121</v>
      </c>
      <c r="H814" s="45">
        <v>52</v>
      </c>
      <c r="I814" s="45">
        <v>12</v>
      </c>
      <c r="J814" s="45">
        <v>12</v>
      </c>
      <c r="K814" s="45">
        <v>36</v>
      </c>
      <c r="L814" s="45">
        <v>8</v>
      </c>
      <c r="M814" s="23">
        <f t="shared" si="39"/>
        <v>185</v>
      </c>
      <c r="N814" s="24">
        <f>Tabla2[[#This Row],[Vendedor tapabocas bien puesto ]]+Tabla2[[#This Row],[Vendedor tapabocas mal puesto ]]+Tabla2[[#This Row],[Vendedor sin tapabocas ]]</f>
        <v>56</v>
      </c>
      <c r="O814" s="36">
        <f>IFERROR(Tabla2[[#This Row],[Tapabocas bien puesto ]]/Tabla2[[#This Row],[Total]],0)</f>
        <v>0.65405405405405403</v>
      </c>
      <c r="P814" s="36">
        <f>IFERROR(Tabla2[[#This Row],[Sin tapabocas]]/Tabla2[[#This Row],[Total]],0)</f>
        <v>6.4864864864864868E-2</v>
      </c>
      <c r="Q814" s="37">
        <f>IFERROR(Tabla2[[#This Row],[Vendedor tapabocas bien puesto ]]/Tabla2[[#This Row],[Total vendedor]],0)</f>
        <v>0.21428571428571427</v>
      </c>
      <c r="R814" s="37">
        <f>IFERROR(Tabla2[[#This Row],[Vendedor sin tapabocas ]]/Tabla2[[#This Row],[Total vendedor]],0)</f>
        <v>0.14285714285714285</v>
      </c>
      <c r="S814" s="31">
        <f>WEEKNUM(Tabla2[[#This Row],[Fecha de recolección2]])</f>
        <v>40</v>
      </c>
      <c r="T814" s="28"/>
    </row>
    <row r="815" spans="1:20" x14ac:dyDescent="0.25">
      <c r="A815" s="19">
        <f t="shared" si="38"/>
        <v>44469</v>
      </c>
      <c r="B815" s="20" t="s">
        <v>417</v>
      </c>
      <c r="C815" s="21" t="s">
        <v>26</v>
      </c>
      <c r="D815" s="21" t="s">
        <v>26</v>
      </c>
      <c r="E815" s="21"/>
      <c r="F815" s="21" t="s">
        <v>10</v>
      </c>
      <c r="G815" s="21">
        <v>350</v>
      </c>
      <c r="H815" s="22">
        <v>119</v>
      </c>
      <c r="I815" s="22">
        <v>6</v>
      </c>
      <c r="J815" s="22">
        <v>49</v>
      </c>
      <c r="K815" s="22">
        <v>67</v>
      </c>
      <c r="L815" s="22">
        <v>5</v>
      </c>
      <c r="M815" s="23">
        <f t="shared" si="39"/>
        <v>475</v>
      </c>
      <c r="N815" s="24">
        <f>Tabla2[[#This Row],[Vendedor tapabocas bien puesto ]]+Tabla2[[#This Row],[Vendedor tapabocas mal puesto ]]+Tabla2[[#This Row],[Vendedor sin tapabocas ]]</f>
        <v>121</v>
      </c>
      <c r="O815" s="41">
        <f>IFERROR(Tabla2[[#This Row],[Tapabocas bien puesto ]]/Tabla2[[#This Row],[Total]],0)</f>
        <v>0.73684210526315785</v>
      </c>
      <c r="P815" s="41">
        <f>IFERROR(Tabla2[[#This Row],[Sin tapabocas]]/Tabla2[[#This Row],[Total]],0)</f>
        <v>1.2631578947368421E-2</v>
      </c>
      <c r="Q815" s="42">
        <f>IFERROR(Tabla2[[#This Row],[Vendedor tapabocas bien puesto ]]/Tabla2[[#This Row],[Total vendedor]],0)</f>
        <v>0.4049586776859504</v>
      </c>
      <c r="R815" s="42">
        <f>IFERROR(Tabla2[[#This Row],[Vendedor sin tapabocas ]]/Tabla2[[#This Row],[Total vendedor]],0)</f>
        <v>4.1322314049586778E-2</v>
      </c>
      <c r="S815" s="32">
        <f>WEEKNUM(Tabla2[[#This Row],[Fecha de recolección2]])</f>
        <v>40</v>
      </c>
      <c r="T815" s="28"/>
    </row>
    <row r="816" spans="1:20" x14ac:dyDescent="0.25">
      <c r="A816" s="11">
        <f t="shared" ref="A816:A827" si="40">DATE(MID(B816,1,4),MID(B816,6,2),MID(B816,9,11))</f>
        <v>44474</v>
      </c>
      <c r="B816" s="6" t="s">
        <v>420</v>
      </c>
      <c r="C816" s="44" t="s">
        <v>79</v>
      </c>
      <c r="D816" s="44" t="s">
        <v>79</v>
      </c>
      <c r="E816" s="44"/>
      <c r="F816" s="44" t="s">
        <v>10</v>
      </c>
      <c r="G816" s="44">
        <v>134</v>
      </c>
      <c r="H816" s="45">
        <v>35</v>
      </c>
      <c r="I816" s="45">
        <v>3</v>
      </c>
      <c r="J816" s="45">
        <v>7</v>
      </c>
      <c r="K816" s="45">
        <v>8</v>
      </c>
      <c r="L816" s="45">
        <v>1</v>
      </c>
      <c r="M816" s="23">
        <f t="shared" ref="M816:M827" si="41">G816+H816+I816</f>
        <v>172</v>
      </c>
      <c r="N816" s="24">
        <f>Tabla2[[#This Row],[Vendedor tapabocas bien puesto ]]+Tabla2[[#This Row],[Vendedor tapabocas mal puesto ]]+Tabla2[[#This Row],[Vendedor sin tapabocas ]]</f>
        <v>16</v>
      </c>
      <c r="O816" s="36">
        <f>IFERROR(Tabla2[[#This Row],[Tapabocas bien puesto ]]/Tabla2[[#This Row],[Total]],0)</f>
        <v>0.77906976744186052</v>
      </c>
      <c r="P816" s="36">
        <f>IFERROR(Tabla2[[#This Row],[Sin tapabocas]]/Tabla2[[#This Row],[Total]],0)</f>
        <v>1.7441860465116279E-2</v>
      </c>
      <c r="Q816" s="37">
        <f>IFERROR(Tabla2[[#This Row],[Vendedor tapabocas bien puesto ]]/Tabla2[[#This Row],[Total vendedor]],0)</f>
        <v>0.4375</v>
      </c>
      <c r="R816" s="37">
        <f>IFERROR(Tabla2[[#This Row],[Vendedor sin tapabocas ]]/Tabla2[[#This Row],[Total vendedor]],0)</f>
        <v>6.25E-2</v>
      </c>
      <c r="S816" s="31">
        <f>WEEKNUM(Tabla2[[#This Row],[Fecha de recolección2]])</f>
        <v>41</v>
      </c>
      <c r="T816" s="28"/>
    </row>
    <row r="817" spans="1:20" x14ac:dyDescent="0.25">
      <c r="A817" s="11">
        <f t="shared" si="40"/>
        <v>44474</v>
      </c>
      <c r="B817" s="6" t="s">
        <v>420</v>
      </c>
      <c r="C817" s="44" t="s">
        <v>79</v>
      </c>
      <c r="D817" s="44" t="s">
        <v>79</v>
      </c>
      <c r="E817" s="44"/>
      <c r="F817" s="44" t="s">
        <v>10</v>
      </c>
      <c r="G817" s="44">
        <v>141</v>
      </c>
      <c r="H817" s="45">
        <v>53</v>
      </c>
      <c r="I817" s="45">
        <v>4</v>
      </c>
      <c r="J817" s="45">
        <v>28</v>
      </c>
      <c r="K817" s="45">
        <v>42</v>
      </c>
      <c r="L817" s="45">
        <v>20</v>
      </c>
      <c r="M817" s="23">
        <f t="shared" si="41"/>
        <v>198</v>
      </c>
      <c r="N817" s="24">
        <f>Tabla2[[#This Row],[Vendedor tapabocas bien puesto ]]+Tabla2[[#This Row],[Vendedor tapabocas mal puesto ]]+Tabla2[[#This Row],[Vendedor sin tapabocas ]]</f>
        <v>90</v>
      </c>
      <c r="O817" s="36">
        <f>IFERROR(Tabla2[[#This Row],[Tapabocas bien puesto ]]/Tabla2[[#This Row],[Total]],0)</f>
        <v>0.71212121212121215</v>
      </c>
      <c r="P817" s="36">
        <f>IFERROR(Tabla2[[#This Row],[Sin tapabocas]]/Tabla2[[#This Row],[Total]],0)</f>
        <v>2.0202020202020204E-2</v>
      </c>
      <c r="Q817" s="37">
        <f>IFERROR(Tabla2[[#This Row],[Vendedor tapabocas bien puesto ]]/Tabla2[[#This Row],[Total vendedor]],0)</f>
        <v>0.31111111111111112</v>
      </c>
      <c r="R817" s="37">
        <f>IFERROR(Tabla2[[#This Row],[Vendedor sin tapabocas ]]/Tabla2[[#This Row],[Total vendedor]],0)</f>
        <v>0.22222222222222221</v>
      </c>
      <c r="S817" s="31">
        <f>WEEKNUM(Tabla2[[#This Row],[Fecha de recolección2]])</f>
        <v>41</v>
      </c>
      <c r="T817" s="28"/>
    </row>
    <row r="818" spans="1:20" x14ac:dyDescent="0.25">
      <c r="A818" s="11">
        <f t="shared" si="40"/>
        <v>44474</v>
      </c>
      <c r="B818" s="6" t="s">
        <v>420</v>
      </c>
      <c r="C818" s="44" t="s">
        <v>79</v>
      </c>
      <c r="D818" s="44" t="s">
        <v>79</v>
      </c>
      <c r="E818" s="44"/>
      <c r="F818" s="44" t="s">
        <v>10</v>
      </c>
      <c r="G818" s="44">
        <v>56</v>
      </c>
      <c r="H818" s="45">
        <v>23</v>
      </c>
      <c r="I818" s="45">
        <v>2</v>
      </c>
      <c r="J818" s="45">
        <v>16</v>
      </c>
      <c r="K818" s="45">
        <v>15</v>
      </c>
      <c r="L818" s="45">
        <v>3</v>
      </c>
      <c r="M818" s="23">
        <f t="shared" si="41"/>
        <v>81</v>
      </c>
      <c r="N818" s="24">
        <f>Tabla2[[#This Row],[Vendedor tapabocas bien puesto ]]+Tabla2[[#This Row],[Vendedor tapabocas mal puesto ]]+Tabla2[[#This Row],[Vendedor sin tapabocas ]]</f>
        <v>34</v>
      </c>
      <c r="O818" s="36">
        <f>IFERROR(Tabla2[[#This Row],[Tapabocas bien puesto ]]/Tabla2[[#This Row],[Total]],0)</f>
        <v>0.69135802469135799</v>
      </c>
      <c r="P818" s="36">
        <f>IFERROR(Tabla2[[#This Row],[Sin tapabocas]]/Tabla2[[#This Row],[Total]],0)</f>
        <v>2.4691358024691357E-2</v>
      </c>
      <c r="Q818" s="37">
        <f>IFERROR(Tabla2[[#This Row],[Vendedor tapabocas bien puesto ]]/Tabla2[[#This Row],[Total vendedor]],0)</f>
        <v>0.47058823529411764</v>
      </c>
      <c r="R818" s="37">
        <f>IFERROR(Tabla2[[#This Row],[Vendedor sin tapabocas ]]/Tabla2[[#This Row],[Total vendedor]],0)</f>
        <v>8.8235294117647065E-2</v>
      </c>
      <c r="S818" s="31">
        <f>WEEKNUM(Tabla2[[#This Row],[Fecha de recolección2]])</f>
        <v>41</v>
      </c>
    </row>
    <row r="819" spans="1:20" x14ac:dyDescent="0.25">
      <c r="A819" s="11">
        <f t="shared" si="40"/>
        <v>44474</v>
      </c>
      <c r="B819" s="6" t="s">
        <v>420</v>
      </c>
      <c r="C819" s="44" t="s">
        <v>26</v>
      </c>
      <c r="D819" s="44" t="s">
        <v>26</v>
      </c>
      <c r="E819" s="44"/>
      <c r="F819" s="44" t="s">
        <v>9</v>
      </c>
      <c r="G819" s="44">
        <v>27</v>
      </c>
      <c r="H819" s="45">
        <v>10</v>
      </c>
      <c r="I819" s="45">
        <v>2</v>
      </c>
      <c r="J819" s="45">
        <v>2</v>
      </c>
      <c r="K819" s="45">
        <v>1</v>
      </c>
      <c r="L819" s="45">
        <v>0</v>
      </c>
      <c r="M819" s="23">
        <f t="shared" si="41"/>
        <v>39</v>
      </c>
      <c r="N819" s="24">
        <f>Tabla2[[#This Row],[Vendedor tapabocas bien puesto ]]+Tabla2[[#This Row],[Vendedor tapabocas mal puesto ]]+Tabla2[[#This Row],[Vendedor sin tapabocas ]]</f>
        <v>3</v>
      </c>
      <c r="O819" s="36">
        <f>IFERROR(Tabla2[[#This Row],[Tapabocas bien puesto ]]/Tabla2[[#This Row],[Total]],0)</f>
        <v>0.69230769230769229</v>
      </c>
      <c r="P819" s="36">
        <f>IFERROR(Tabla2[[#This Row],[Sin tapabocas]]/Tabla2[[#This Row],[Total]],0)</f>
        <v>5.128205128205128E-2</v>
      </c>
      <c r="Q819" s="37">
        <f>IFERROR(Tabla2[[#This Row],[Vendedor tapabocas bien puesto ]]/Tabla2[[#This Row],[Total vendedor]],0)</f>
        <v>0.66666666666666663</v>
      </c>
      <c r="R819" s="37">
        <f>IFERROR(Tabla2[[#This Row],[Vendedor sin tapabocas ]]/Tabla2[[#This Row],[Total vendedor]],0)</f>
        <v>0</v>
      </c>
      <c r="S819" s="31">
        <f>WEEKNUM(Tabla2[[#This Row],[Fecha de recolección2]])</f>
        <v>41</v>
      </c>
    </row>
    <row r="820" spans="1:20" x14ac:dyDescent="0.25">
      <c r="A820" s="11">
        <f t="shared" si="40"/>
        <v>44474</v>
      </c>
      <c r="B820" s="6" t="s">
        <v>420</v>
      </c>
      <c r="C820" s="44" t="s">
        <v>26</v>
      </c>
      <c r="D820" s="44" t="s">
        <v>26</v>
      </c>
      <c r="E820" s="44"/>
      <c r="F820" s="44" t="s">
        <v>10</v>
      </c>
      <c r="G820" s="44">
        <v>33</v>
      </c>
      <c r="H820" s="45">
        <v>46</v>
      </c>
      <c r="I820" s="45">
        <v>9</v>
      </c>
      <c r="J820" s="45">
        <v>11</v>
      </c>
      <c r="K820" s="45">
        <v>14</v>
      </c>
      <c r="L820" s="45">
        <v>1</v>
      </c>
      <c r="M820" s="23">
        <f t="shared" si="41"/>
        <v>88</v>
      </c>
      <c r="N820" s="24">
        <f>Tabla2[[#This Row],[Vendedor tapabocas bien puesto ]]+Tabla2[[#This Row],[Vendedor tapabocas mal puesto ]]+Tabla2[[#This Row],[Vendedor sin tapabocas ]]</f>
        <v>26</v>
      </c>
      <c r="O820" s="36">
        <f>IFERROR(Tabla2[[#This Row],[Tapabocas bien puesto ]]/Tabla2[[#This Row],[Total]],0)</f>
        <v>0.375</v>
      </c>
      <c r="P820" s="36">
        <f>IFERROR(Tabla2[[#This Row],[Sin tapabocas]]/Tabla2[[#This Row],[Total]],0)</f>
        <v>0.10227272727272728</v>
      </c>
      <c r="Q820" s="37">
        <f>IFERROR(Tabla2[[#This Row],[Vendedor tapabocas bien puesto ]]/Tabla2[[#This Row],[Total vendedor]],0)</f>
        <v>0.42307692307692307</v>
      </c>
      <c r="R820" s="37">
        <f>IFERROR(Tabla2[[#This Row],[Vendedor sin tapabocas ]]/Tabla2[[#This Row],[Total vendedor]],0)</f>
        <v>3.8461538461538464E-2</v>
      </c>
      <c r="S820" s="31">
        <f>WEEKNUM(Tabla2[[#This Row],[Fecha de recolección2]])</f>
        <v>41</v>
      </c>
    </row>
    <row r="821" spans="1:20" x14ac:dyDescent="0.25">
      <c r="A821" s="11">
        <f t="shared" si="40"/>
        <v>44474</v>
      </c>
      <c r="B821" s="6" t="s">
        <v>420</v>
      </c>
      <c r="C821" s="44" t="s">
        <v>26</v>
      </c>
      <c r="D821" s="44" t="s">
        <v>26</v>
      </c>
      <c r="E821" s="44"/>
      <c r="F821" s="44" t="s">
        <v>10</v>
      </c>
      <c r="G821" s="44">
        <v>223</v>
      </c>
      <c r="H821" s="45">
        <v>113</v>
      </c>
      <c r="I821" s="45">
        <v>7</v>
      </c>
      <c r="J821" s="45">
        <v>32</v>
      </c>
      <c r="K821" s="45">
        <v>41</v>
      </c>
      <c r="L821" s="45">
        <v>6</v>
      </c>
      <c r="M821" s="23">
        <f t="shared" si="41"/>
        <v>343</v>
      </c>
      <c r="N821" s="24">
        <f>Tabla2[[#This Row],[Vendedor tapabocas bien puesto ]]+Tabla2[[#This Row],[Vendedor tapabocas mal puesto ]]+Tabla2[[#This Row],[Vendedor sin tapabocas ]]</f>
        <v>79</v>
      </c>
      <c r="O821" s="36">
        <f>IFERROR(Tabla2[[#This Row],[Tapabocas bien puesto ]]/Tabla2[[#This Row],[Total]],0)</f>
        <v>0.65014577259475215</v>
      </c>
      <c r="P821" s="36">
        <f>IFERROR(Tabla2[[#This Row],[Sin tapabocas]]/Tabla2[[#This Row],[Total]],0)</f>
        <v>2.0408163265306121E-2</v>
      </c>
      <c r="Q821" s="37">
        <f>IFERROR(Tabla2[[#This Row],[Vendedor tapabocas bien puesto ]]/Tabla2[[#This Row],[Total vendedor]],0)</f>
        <v>0.4050632911392405</v>
      </c>
      <c r="R821" s="37">
        <f>IFERROR(Tabla2[[#This Row],[Vendedor sin tapabocas ]]/Tabla2[[#This Row],[Total vendedor]],0)</f>
        <v>7.5949367088607597E-2</v>
      </c>
      <c r="S821" s="31">
        <f>WEEKNUM(Tabla2[[#This Row],[Fecha de recolección2]])</f>
        <v>41</v>
      </c>
    </row>
    <row r="822" spans="1:20" x14ac:dyDescent="0.25">
      <c r="A822" s="11">
        <f t="shared" si="40"/>
        <v>44475</v>
      </c>
      <c r="B822" s="6" t="s">
        <v>421</v>
      </c>
      <c r="C822" s="44" t="s">
        <v>12</v>
      </c>
      <c r="D822" s="44" t="s">
        <v>12</v>
      </c>
      <c r="E822" s="44"/>
      <c r="F822" s="44" t="s">
        <v>10</v>
      </c>
      <c r="G822" s="44">
        <v>31</v>
      </c>
      <c r="H822" s="45">
        <v>24</v>
      </c>
      <c r="I822" s="45">
        <v>1</v>
      </c>
      <c r="J822" s="45">
        <v>9</v>
      </c>
      <c r="K822" s="45">
        <v>16</v>
      </c>
      <c r="L822" s="45">
        <v>11</v>
      </c>
      <c r="M822" s="23">
        <f t="shared" si="41"/>
        <v>56</v>
      </c>
      <c r="N822" s="24">
        <f>Tabla2[[#This Row],[Vendedor tapabocas bien puesto ]]+Tabla2[[#This Row],[Vendedor tapabocas mal puesto ]]+Tabla2[[#This Row],[Vendedor sin tapabocas ]]</f>
        <v>36</v>
      </c>
      <c r="O822" s="36">
        <f>IFERROR(Tabla2[[#This Row],[Tapabocas bien puesto ]]/Tabla2[[#This Row],[Total]],0)</f>
        <v>0.5535714285714286</v>
      </c>
      <c r="P822" s="36">
        <f>IFERROR(Tabla2[[#This Row],[Sin tapabocas]]/Tabla2[[#This Row],[Total]],0)</f>
        <v>1.7857142857142856E-2</v>
      </c>
      <c r="Q822" s="37">
        <f>IFERROR(Tabla2[[#This Row],[Vendedor tapabocas bien puesto ]]/Tabla2[[#This Row],[Total vendedor]],0)</f>
        <v>0.25</v>
      </c>
      <c r="R822" s="37">
        <f>IFERROR(Tabla2[[#This Row],[Vendedor sin tapabocas ]]/Tabla2[[#This Row],[Total vendedor]],0)</f>
        <v>0.30555555555555558</v>
      </c>
      <c r="S822" s="31">
        <f>WEEKNUM(Tabla2[[#This Row],[Fecha de recolección2]])</f>
        <v>41</v>
      </c>
    </row>
    <row r="823" spans="1:20" x14ac:dyDescent="0.25">
      <c r="A823" s="11">
        <f t="shared" si="40"/>
        <v>44475</v>
      </c>
      <c r="B823" s="6" t="s">
        <v>421</v>
      </c>
      <c r="C823" s="44" t="s">
        <v>12</v>
      </c>
      <c r="D823" s="44" t="s">
        <v>12</v>
      </c>
      <c r="E823" s="44"/>
      <c r="F823" s="44" t="s">
        <v>10</v>
      </c>
      <c r="G823" s="44">
        <v>92</v>
      </c>
      <c r="H823" s="45">
        <v>53</v>
      </c>
      <c r="I823" s="45">
        <v>12</v>
      </c>
      <c r="J823" s="45">
        <v>15</v>
      </c>
      <c r="K823" s="45">
        <v>40</v>
      </c>
      <c r="L823" s="45">
        <v>27</v>
      </c>
      <c r="M823" s="23">
        <f t="shared" si="41"/>
        <v>157</v>
      </c>
      <c r="N823" s="24">
        <f>Tabla2[[#This Row],[Vendedor tapabocas bien puesto ]]+Tabla2[[#This Row],[Vendedor tapabocas mal puesto ]]+Tabla2[[#This Row],[Vendedor sin tapabocas ]]</f>
        <v>82</v>
      </c>
      <c r="O823" s="36">
        <f>IFERROR(Tabla2[[#This Row],[Tapabocas bien puesto ]]/Tabla2[[#This Row],[Total]],0)</f>
        <v>0.5859872611464968</v>
      </c>
      <c r="P823" s="36">
        <f>IFERROR(Tabla2[[#This Row],[Sin tapabocas]]/Tabla2[[#This Row],[Total]],0)</f>
        <v>7.6433121019108277E-2</v>
      </c>
      <c r="Q823" s="37">
        <f>IFERROR(Tabla2[[#This Row],[Vendedor tapabocas bien puesto ]]/Tabla2[[#This Row],[Total vendedor]],0)</f>
        <v>0.18292682926829268</v>
      </c>
      <c r="R823" s="37">
        <f>IFERROR(Tabla2[[#This Row],[Vendedor sin tapabocas ]]/Tabla2[[#This Row],[Total vendedor]],0)</f>
        <v>0.32926829268292684</v>
      </c>
      <c r="S823" s="31">
        <f>WEEKNUM(Tabla2[[#This Row],[Fecha de recolección2]])</f>
        <v>41</v>
      </c>
    </row>
    <row r="824" spans="1:20" x14ac:dyDescent="0.25">
      <c r="A824" s="11">
        <f t="shared" si="40"/>
        <v>44475</v>
      </c>
      <c r="B824" s="6" t="s">
        <v>421</v>
      </c>
      <c r="C824" s="44" t="s">
        <v>12</v>
      </c>
      <c r="D824" s="44" t="s">
        <v>12</v>
      </c>
      <c r="E824" s="44"/>
      <c r="F824" s="44" t="s">
        <v>10</v>
      </c>
      <c r="G824" s="44">
        <v>25</v>
      </c>
      <c r="H824" s="45">
        <v>23</v>
      </c>
      <c r="I824" s="45">
        <v>7</v>
      </c>
      <c r="J824" s="45">
        <v>8</v>
      </c>
      <c r="K824" s="45">
        <v>10</v>
      </c>
      <c r="L824" s="45">
        <v>6</v>
      </c>
      <c r="M824" s="23">
        <f t="shared" si="41"/>
        <v>55</v>
      </c>
      <c r="N824" s="24">
        <f>Tabla2[[#This Row],[Vendedor tapabocas bien puesto ]]+Tabla2[[#This Row],[Vendedor tapabocas mal puesto ]]+Tabla2[[#This Row],[Vendedor sin tapabocas ]]</f>
        <v>24</v>
      </c>
      <c r="O824" s="36">
        <f>IFERROR(Tabla2[[#This Row],[Tapabocas bien puesto ]]/Tabla2[[#This Row],[Total]],0)</f>
        <v>0.45454545454545453</v>
      </c>
      <c r="P824" s="36">
        <f>IFERROR(Tabla2[[#This Row],[Sin tapabocas]]/Tabla2[[#This Row],[Total]],0)</f>
        <v>0.12727272727272726</v>
      </c>
      <c r="Q824" s="37">
        <f>IFERROR(Tabla2[[#This Row],[Vendedor tapabocas bien puesto ]]/Tabla2[[#This Row],[Total vendedor]],0)</f>
        <v>0.33333333333333331</v>
      </c>
      <c r="R824" s="37">
        <f>IFERROR(Tabla2[[#This Row],[Vendedor sin tapabocas ]]/Tabla2[[#This Row],[Total vendedor]],0)</f>
        <v>0.25</v>
      </c>
      <c r="S824" s="31">
        <f>WEEKNUM(Tabla2[[#This Row],[Fecha de recolección2]])</f>
        <v>41</v>
      </c>
    </row>
    <row r="825" spans="1:20" x14ac:dyDescent="0.25">
      <c r="A825" s="11">
        <f t="shared" si="40"/>
        <v>44475</v>
      </c>
      <c r="B825" s="6" t="s">
        <v>421</v>
      </c>
      <c r="C825" s="44" t="s">
        <v>32</v>
      </c>
      <c r="D825" s="44" t="s">
        <v>32</v>
      </c>
      <c r="E825" s="44"/>
      <c r="F825" s="44" t="s">
        <v>11</v>
      </c>
      <c r="G825" s="44">
        <v>228</v>
      </c>
      <c r="H825" s="45">
        <v>75</v>
      </c>
      <c r="I825" s="45">
        <v>6</v>
      </c>
      <c r="J825" s="45">
        <v>21</v>
      </c>
      <c r="K825" s="45">
        <v>32</v>
      </c>
      <c r="L825" s="45">
        <v>4</v>
      </c>
      <c r="M825" s="23">
        <f t="shared" si="41"/>
        <v>309</v>
      </c>
      <c r="N825" s="24">
        <f>Tabla2[[#This Row],[Vendedor tapabocas bien puesto ]]+Tabla2[[#This Row],[Vendedor tapabocas mal puesto ]]+Tabla2[[#This Row],[Vendedor sin tapabocas ]]</f>
        <v>57</v>
      </c>
      <c r="O825" s="36">
        <f>IFERROR(Tabla2[[#This Row],[Tapabocas bien puesto ]]/Tabla2[[#This Row],[Total]],0)</f>
        <v>0.73786407766990292</v>
      </c>
      <c r="P825" s="36">
        <f>IFERROR(Tabla2[[#This Row],[Sin tapabocas]]/Tabla2[[#This Row],[Total]],0)</f>
        <v>1.9417475728155338E-2</v>
      </c>
      <c r="Q825" s="37">
        <f>IFERROR(Tabla2[[#This Row],[Vendedor tapabocas bien puesto ]]/Tabla2[[#This Row],[Total vendedor]],0)</f>
        <v>0.36842105263157893</v>
      </c>
      <c r="R825" s="37">
        <f>IFERROR(Tabla2[[#This Row],[Vendedor sin tapabocas ]]/Tabla2[[#This Row],[Total vendedor]],0)</f>
        <v>7.0175438596491224E-2</v>
      </c>
      <c r="S825" s="31">
        <f>WEEKNUM(Tabla2[[#This Row],[Fecha de recolección2]])</f>
        <v>41</v>
      </c>
    </row>
    <row r="826" spans="1:20" x14ac:dyDescent="0.25">
      <c r="A826" s="11">
        <f t="shared" si="40"/>
        <v>44475</v>
      </c>
      <c r="B826" s="6" t="s">
        <v>421</v>
      </c>
      <c r="C826" s="44" t="s">
        <v>32</v>
      </c>
      <c r="D826" s="44" t="s">
        <v>32</v>
      </c>
      <c r="E826" s="44"/>
      <c r="F826" s="44" t="s">
        <v>10</v>
      </c>
      <c r="G826" s="44">
        <v>128</v>
      </c>
      <c r="H826" s="45">
        <v>50</v>
      </c>
      <c r="I826" s="45">
        <v>4</v>
      </c>
      <c r="J826" s="45">
        <v>12</v>
      </c>
      <c r="K826" s="45">
        <v>28</v>
      </c>
      <c r="L826" s="45">
        <v>3</v>
      </c>
      <c r="M826" s="23">
        <f t="shared" si="41"/>
        <v>182</v>
      </c>
      <c r="N826" s="24">
        <f>Tabla2[[#This Row],[Vendedor tapabocas bien puesto ]]+Tabla2[[#This Row],[Vendedor tapabocas mal puesto ]]+Tabla2[[#This Row],[Vendedor sin tapabocas ]]</f>
        <v>43</v>
      </c>
      <c r="O826" s="36">
        <f>IFERROR(Tabla2[[#This Row],[Tapabocas bien puesto ]]/Tabla2[[#This Row],[Total]],0)</f>
        <v>0.70329670329670335</v>
      </c>
      <c r="P826" s="36">
        <f>IFERROR(Tabla2[[#This Row],[Sin tapabocas]]/Tabla2[[#This Row],[Total]],0)</f>
        <v>2.197802197802198E-2</v>
      </c>
      <c r="Q826" s="37">
        <f>IFERROR(Tabla2[[#This Row],[Vendedor tapabocas bien puesto ]]/Tabla2[[#This Row],[Total vendedor]],0)</f>
        <v>0.27906976744186046</v>
      </c>
      <c r="R826" s="37">
        <f>IFERROR(Tabla2[[#This Row],[Vendedor sin tapabocas ]]/Tabla2[[#This Row],[Total vendedor]],0)</f>
        <v>6.9767441860465115E-2</v>
      </c>
      <c r="S826" s="31">
        <f>WEEKNUM(Tabla2[[#This Row],[Fecha de recolección2]])</f>
        <v>41</v>
      </c>
    </row>
    <row r="827" spans="1:20" x14ac:dyDescent="0.25">
      <c r="A827" s="19">
        <f t="shared" si="40"/>
        <v>44475</v>
      </c>
      <c r="B827" s="20" t="s">
        <v>421</v>
      </c>
      <c r="C827" s="21" t="s">
        <v>32</v>
      </c>
      <c r="D827" s="21" t="s">
        <v>32</v>
      </c>
      <c r="E827" s="21"/>
      <c r="F827" s="21" t="s">
        <v>10</v>
      </c>
      <c r="G827" s="21">
        <v>175</v>
      </c>
      <c r="H827" s="22">
        <v>38</v>
      </c>
      <c r="I827" s="22">
        <v>7</v>
      </c>
      <c r="J827" s="22">
        <v>1</v>
      </c>
      <c r="K827" s="22">
        <v>2</v>
      </c>
      <c r="L827" s="22">
        <v>0</v>
      </c>
      <c r="M827" s="23">
        <f t="shared" si="41"/>
        <v>220</v>
      </c>
      <c r="N827" s="24">
        <f>Tabla2[[#This Row],[Vendedor tapabocas bien puesto ]]+Tabla2[[#This Row],[Vendedor tapabocas mal puesto ]]+Tabla2[[#This Row],[Vendedor sin tapabocas ]]</f>
        <v>3</v>
      </c>
      <c r="O827" s="41">
        <f>IFERROR(Tabla2[[#This Row],[Tapabocas bien puesto ]]/Tabla2[[#This Row],[Total]],0)</f>
        <v>0.79545454545454541</v>
      </c>
      <c r="P827" s="41">
        <f>IFERROR(Tabla2[[#This Row],[Sin tapabocas]]/Tabla2[[#This Row],[Total]],0)</f>
        <v>3.1818181818181815E-2</v>
      </c>
      <c r="Q827" s="42">
        <f>IFERROR(Tabla2[[#This Row],[Vendedor tapabocas bien puesto ]]/Tabla2[[#This Row],[Total vendedor]],0)</f>
        <v>0.33333333333333331</v>
      </c>
      <c r="R827" s="42">
        <f>IFERROR(Tabla2[[#This Row],[Vendedor sin tapabocas ]]/Tabla2[[#This Row],[Total vendedor]],0)</f>
        <v>0</v>
      </c>
      <c r="S827" s="32">
        <f>WEEKNUM(Tabla2[[#This Row],[Fecha de recolección2]])</f>
        <v>41</v>
      </c>
    </row>
    <row r="828" spans="1:20" x14ac:dyDescent="0.25">
      <c r="A828" s="11">
        <f t="shared" ref="A828:A839" si="42">DATE(MID(B828,1,4),MID(B828,6,2),MID(B828,9,11))</f>
        <v>44481</v>
      </c>
      <c r="B828" s="51" t="s">
        <v>425</v>
      </c>
      <c r="C828" s="44" t="s">
        <v>32</v>
      </c>
      <c r="D828" s="44" t="s">
        <v>32</v>
      </c>
      <c r="E828" s="44"/>
      <c r="F828" s="44" t="s">
        <v>11</v>
      </c>
      <c r="G828" s="44">
        <v>232</v>
      </c>
      <c r="H828" s="44">
        <v>100</v>
      </c>
      <c r="I828" s="44">
        <v>8</v>
      </c>
      <c r="J828" s="44">
        <v>27</v>
      </c>
      <c r="K828" s="44">
        <v>38</v>
      </c>
      <c r="L828" s="52">
        <v>7</v>
      </c>
      <c r="M828">
        <f t="shared" ref="M828:M839" si="43">G828+H828+I828</f>
        <v>340</v>
      </c>
      <c r="N828" s="46">
        <f>Tabla2[[#This Row],[Vendedor tapabocas bien puesto ]]+Tabla2[[#This Row],[Vendedor tapabocas mal puesto ]]+Tabla2[[#This Row],[Vendedor sin tapabocas ]]</f>
        <v>72</v>
      </c>
      <c r="O828" s="36">
        <f>IFERROR(Tabla2[[#This Row],[Tapabocas bien puesto ]]/Tabla2[[#This Row],[Total]],0)</f>
        <v>0.68235294117647061</v>
      </c>
      <c r="P828" s="37">
        <f>IFERROR(Tabla2[[#This Row],[Sin tapabocas]]/Tabla2[[#This Row],[Total]],0)</f>
        <v>2.3529411764705882E-2</v>
      </c>
      <c r="Q828" s="37">
        <f>IFERROR(Tabla2[[#This Row],[Vendedor tapabocas bien puesto ]]/Tabla2[[#This Row],[Total vendedor]],0)</f>
        <v>0.375</v>
      </c>
      <c r="R828" s="37">
        <f>IFERROR(Tabla2[[#This Row],[Vendedor sin tapabocas ]]/Tabla2[[#This Row],[Total vendedor]],0)</f>
        <v>9.7222222222222224E-2</v>
      </c>
      <c r="S828" s="31">
        <f>WEEKNUM(Tabla2[[#This Row],[Fecha de recolección2]])</f>
        <v>42</v>
      </c>
    </row>
    <row r="829" spans="1:20" x14ac:dyDescent="0.25">
      <c r="A829" s="11">
        <f t="shared" si="42"/>
        <v>44481</v>
      </c>
      <c r="B829" s="51" t="s">
        <v>425</v>
      </c>
      <c r="C829" s="44" t="s">
        <v>32</v>
      </c>
      <c r="D829" s="44" t="s">
        <v>32</v>
      </c>
      <c r="E829" s="44"/>
      <c r="F829" s="44" t="s">
        <v>10</v>
      </c>
      <c r="G829" s="44">
        <v>189</v>
      </c>
      <c r="H829" s="44">
        <v>101</v>
      </c>
      <c r="I829" s="44">
        <v>10</v>
      </c>
      <c r="J829" s="44">
        <v>14</v>
      </c>
      <c r="K829" s="44">
        <v>20</v>
      </c>
      <c r="L829" s="52">
        <v>1</v>
      </c>
      <c r="M829" s="23">
        <f t="shared" si="43"/>
        <v>300</v>
      </c>
      <c r="N829" s="24">
        <f>Tabla2[[#This Row],[Vendedor tapabocas bien puesto ]]+Tabla2[[#This Row],[Vendedor tapabocas mal puesto ]]+Tabla2[[#This Row],[Vendedor sin tapabocas ]]</f>
        <v>35</v>
      </c>
      <c r="O829" s="36">
        <f>IFERROR(Tabla2[[#This Row],[Tapabocas bien puesto ]]/Tabla2[[#This Row],[Total]],0)</f>
        <v>0.63</v>
      </c>
      <c r="P829" s="56">
        <f>IFERROR(Tabla2[[#This Row],[Sin tapabocas]]/Tabla2[[#This Row],[Total]],0)</f>
        <v>3.3333333333333333E-2</v>
      </c>
      <c r="Q829" s="37">
        <f>IFERROR(Tabla2[[#This Row],[Vendedor tapabocas bien puesto ]]/Tabla2[[#This Row],[Total vendedor]],0)</f>
        <v>0.4</v>
      </c>
      <c r="R829" s="37">
        <f>IFERROR(Tabla2[[#This Row],[Vendedor sin tapabocas ]]/Tabla2[[#This Row],[Total vendedor]],0)</f>
        <v>2.8571428571428571E-2</v>
      </c>
      <c r="S829" s="31">
        <f>WEEKNUM(Tabla2[[#This Row],[Fecha de recolección2]])</f>
        <v>42</v>
      </c>
    </row>
    <row r="830" spans="1:20" x14ac:dyDescent="0.25">
      <c r="A830" s="11">
        <f t="shared" si="42"/>
        <v>44481</v>
      </c>
      <c r="B830" s="51" t="s">
        <v>425</v>
      </c>
      <c r="C830" s="44" t="s">
        <v>32</v>
      </c>
      <c r="D830" s="44" t="s">
        <v>32</v>
      </c>
      <c r="E830" s="44"/>
      <c r="F830" s="44" t="s">
        <v>10</v>
      </c>
      <c r="G830" s="44">
        <v>109</v>
      </c>
      <c r="H830" s="44">
        <v>78</v>
      </c>
      <c r="I830" s="44">
        <v>3</v>
      </c>
      <c r="J830" s="44">
        <v>5</v>
      </c>
      <c r="K830" s="44">
        <v>6</v>
      </c>
      <c r="L830" s="52">
        <v>0</v>
      </c>
      <c r="M830" s="23">
        <f t="shared" si="43"/>
        <v>190</v>
      </c>
      <c r="N830" s="24">
        <f>Tabla2[[#This Row],[Vendedor tapabocas bien puesto ]]+Tabla2[[#This Row],[Vendedor tapabocas mal puesto ]]+Tabla2[[#This Row],[Vendedor sin tapabocas ]]</f>
        <v>11</v>
      </c>
      <c r="O830" s="36">
        <f>IFERROR(Tabla2[[#This Row],[Tapabocas bien puesto ]]/Tabla2[[#This Row],[Total]],0)</f>
        <v>0.5736842105263158</v>
      </c>
      <c r="P830" s="56">
        <f>IFERROR(Tabla2[[#This Row],[Sin tapabocas]]/Tabla2[[#This Row],[Total]],0)</f>
        <v>1.5789473684210527E-2</v>
      </c>
      <c r="Q830" s="37">
        <f>IFERROR(Tabla2[[#This Row],[Vendedor tapabocas bien puesto ]]/Tabla2[[#This Row],[Total vendedor]],0)</f>
        <v>0.45454545454545453</v>
      </c>
      <c r="R830" s="37">
        <f>IFERROR(Tabla2[[#This Row],[Vendedor sin tapabocas ]]/Tabla2[[#This Row],[Total vendedor]],0)</f>
        <v>0</v>
      </c>
      <c r="S830" s="31">
        <f>WEEKNUM(Tabla2[[#This Row],[Fecha de recolección2]])</f>
        <v>42</v>
      </c>
    </row>
    <row r="831" spans="1:20" x14ac:dyDescent="0.25">
      <c r="A831" s="11">
        <f t="shared" si="42"/>
        <v>44481</v>
      </c>
      <c r="B831" s="51" t="s">
        <v>425</v>
      </c>
      <c r="C831" s="44" t="s">
        <v>79</v>
      </c>
      <c r="D831" s="44" t="s">
        <v>79</v>
      </c>
      <c r="E831" s="44"/>
      <c r="F831" s="44" t="s">
        <v>10</v>
      </c>
      <c r="G831" s="44">
        <v>73</v>
      </c>
      <c r="H831" s="44">
        <v>70</v>
      </c>
      <c r="I831" s="44">
        <v>9</v>
      </c>
      <c r="J831" s="44">
        <v>8</v>
      </c>
      <c r="K831" s="44">
        <v>6</v>
      </c>
      <c r="L831" s="52">
        <v>6</v>
      </c>
      <c r="M831" s="23">
        <f t="shared" si="43"/>
        <v>152</v>
      </c>
      <c r="N831" s="24">
        <f>Tabla2[[#This Row],[Vendedor tapabocas bien puesto ]]+Tabla2[[#This Row],[Vendedor tapabocas mal puesto ]]+Tabla2[[#This Row],[Vendedor sin tapabocas ]]</f>
        <v>20</v>
      </c>
      <c r="O831" s="36">
        <f>IFERROR(Tabla2[[#This Row],[Tapabocas bien puesto ]]/Tabla2[[#This Row],[Total]],0)</f>
        <v>0.48026315789473684</v>
      </c>
      <c r="P831" s="56">
        <f>IFERROR(Tabla2[[#This Row],[Sin tapabocas]]/Tabla2[[#This Row],[Total]],0)</f>
        <v>5.921052631578947E-2</v>
      </c>
      <c r="Q831" s="37">
        <f>IFERROR(Tabla2[[#This Row],[Vendedor tapabocas bien puesto ]]/Tabla2[[#This Row],[Total vendedor]],0)</f>
        <v>0.4</v>
      </c>
      <c r="R831" s="37">
        <f>IFERROR(Tabla2[[#This Row],[Vendedor sin tapabocas ]]/Tabla2[[#This Row],[Total vendedor]],0)</f>
        <v>0.3</v>
      </c>
      <c r="S831" s="31">
        <f>WEEKNUM(Tabla2[[#This Row],[Fecha de recolección2]])</f>
        <v>42</v>
      </c>
    </row>
    <row r="832" spans="1:20" x14ac:dyDescent="0.25">
      <c r="A832" s="11">
        <f t="shared" si="42"/>
        <v>44481</v>
      </c>
      <c r="B832" s="51" t="s">
        <v>425</v>
      </c>
      <c r="C832" s="44" t="s">
        <v>79</v>
      </c>
      <c r="D832" s="44" t="s">
        <v>79</v>
      </c>
      <c r="E832" s="44"/>
      <c r="F832" s="44" t="s">
        <v>10</v>
      </c>
      <c r="G832" s="44">
        <v>109</v>
      </c>
      <c r="H832" s="44">
        <v>159</v>
      </c>
      <c r="I832" s="44">
        <v>23</v>
      </c>
      <c r="J832" s="44">
        <v>28</v>
      </c>
      <c r="K832" s="44">
        <v>36</v>
      </c>
      <c r="L832" s="52">
        <v>9</v>
      </c>
      <c r="M832" s="23">
        <f t="shared" si="43"/>
        <v>291</v>
      </c>
      <c r="N832" s="24">
        <f>Tabla2[[#This Row],[Vendedor tapabocas bien puesto ]]+Tabla2[[#This Row],[Vendedor tapabocas mal puesto ]]+Tabla2[[#This Row],[Vendedor sin tapabocas ]]</f>
        <v>73</v>
      </c>
      <c r="O832" s="36">
        <f>IFERROR(Tabla2[[#This Row],[Tapabocas bien puesto ]]/Tabla2[[#This Row],[Total]],0)</f>
        <v>0.37457044673539519</v>
      </c>
      <c r="P832" s="56">
        <f>IFERROR(Tabla2[[#This Row],[Sin tapabocas]]/Tabla2[[#This Row],[Total]],0)</f>
        <v>7.903780068728522E-2</v>
      </c>
      <c r="Q832" s="37">
        <f>IFERROR(Tabla2[[#This Row],[Vendedor tapabocas bien puesto ]]/Tabla2[[#This Row],[Total vendedor]],0)</f>
        <v>0.38356164383561642</v>
      </c>
      <c r="R832" s="37">
        <f>IFERROR(Tabla2[[#This Row],[Vendedor sin tapabocas ]]/Tabla2[[#This Row],[Total vendedor]],0)</f>
        <v>0.12328767123287671</v>
      </c>
      <c r="S832" s="31">
        <f>WEEKNUM(Tabla2[[#This Row],[Fecha de recolección2]])</f>
        <v>42</v>
      </c>
    </row>
    <row r="833" spans="1:19" x14ac:dyDescent="0.25">
      <c r="A833" s="11">
        <f t="shared" si="42"/>
        <v>44481</v>
      </c>
      <c r="B833" s="51" t="s">
        <v>425</v>
      </c>
      <c r="C833" s="44" t="s">
        <v>79</v>
      </c>
      <c r="D833" s="44" t="s">
        <v>79</v>
      </c>
      <c r="E833" s="44"/>
      <c r="F833" s="44" t="s">
        <v>10</v>
      </c>
      <c r="G833" s="44">
        <v>75</v>
      </c>
      <c r="H833" s="44">
        <v>92</v>
      </c>
      <c r="I833" s="44">
        <v>4</v>
      </c>
      <c r="J833" s="44">
        <v>21</v>
      </c>
      <c r="K833" s="44">
        <v>10</v>
      </c>
      <c r="L833" s="52">
        <v>2</v>
      </c>
      <c r="M833" s="23">
        <f t="shared" si="43"/>
        <v>171</v>
      </c>
      <c r="N833" s="24">
        <f>Tabla2[[#This Row],[Vendedor tapabocas bien puesto ]]+Tabla2[[#This Row],[Vendedor tapabocas mal puesto ]]+Tabla2[[#This Row],[Vendedor sin tapabocas ]]</f>
        <v>33</v>
      </c>
      <c r="O833" s="36">
        <f>IFERROR(Tabla2[[#This Row],[Tapabocas bien puesto ]]/Tabla2[[#This Row],[Total]],0)</f>
        <v>0.43859649122807015</v>
      </c>
      <c r="P833" s="56">
        <f>IFERROR(Tabla2[[#This Row],[Sin tapabocas]]/Tabla2[[#This Row],[Total]],0)</f>
        <v>2.3391812865497075E-2</v>
      </c>
      <c r="Q833" s="37">
        <f>IFERROR(Tabla2[[#This Row],[Vendedor tapabocas bien puesto ]]/Tabla2[[#This Row],[Total vendedor]],0)</f>
        <v>0.63636363636363635</v>
      </c>
      <c r="R833" s="37">
        <f>IFERROR(Tabla2[[#This Row],[Vendedor sin tapabocas ]]/Tabla2[[#This Row],[Total vendedor]],0)</f>
        <v>6.0606060606060608E-2</v>
      </c>
      <c r="S833" s="31">
        <f>WEEKNUM(Tabla2[[#This Row],[Fecha de recolección2]])</f>
        <v>42</v>
      </c>
    </row>
    <row r="834" spans="1:19" x14ac:dyDescent="0.25">
      <c r="A834" s="11">
        <f t="shared" si="42"/>
        <v>44481</v>
      </c>
      <c r="B834" s="51" t="s">
        <v>425</v>
      </c>
      <c r="C834" s="44" t="s">
        <v>57</v>
      </c>
      <c r="D834" s="44" t="s">
        <v>57</v>
      </c>
      <c r="E834" s="44"/>
      <c r="F834" s="44" t="s">
        <v>10</v>
      </c>
      <c r="G834" s="44">
        <v>122</v>
      </c>
      <c r="H834" s="44">
        <v>27</v>
      </c>
      <c r="I834" s="44">
        <v>11</v>
      </c>
      <c r="J834" s="44">
        <v>13</v>
      </c>
      <c r="K834" s="44">
        <v>27</v>
      </c>
      <c r="L834" s="52">
        <v>0</v>
      </c>
      <c r="M834" s="23">
        <f t="shared" si="43"/>
        <v>160</v>
      </c>
      <c r="N834" s="24">
        <f>Tabla2[[#This Row],[Vendedor tapabocas bien puesto ]]+Tabla2[[#This Row],[Vendedor tapabocas mal puesto ]]+Tabla2[[#This Row],[Vendedor sin tapabocas ]]</f>
        <v>40</v>
      </c>
      <c r="O834" s="36">
        <f>IFERROR(Tabla2[[#This Row],[Tapabocas bien puesto ]]/Tabla2[[#This Row],[Total]],0)</f>
        <v>0.76249999999999996</v>
      </c>
      <c r="P834" s="56">
        <f>IFERROR(Tabla2[[#This Row],[Sin tapabocas]]/Tabla2[[#This Row],[Total]],0)</f>
        <v>6.8750000000000006E-2</v>
      </c>
      <c r="Q834" s="37">
        <f>IFERROR(Tabla2[[#This Row],[Vendedor tapabocas bien puesto ]]/Tabla2[[#This Row],[Total vendedor]],0)</f>
        <v>0.32500000000000001</v>
      </c>
      <c r="R834" s="37">
        <f>IFERROR(Tabla2[[#This Row],[Vendedor sin tapabocas ]]/Tabla2[[#This Row],[Total vendedor]],0)</f>
        <v>0</v>
      </c>
      <c r="S834" s="31">
        <f>WEEKNUM(Tabla2[[#This Row],[Fecha de recolección2]])</f>
        <v>42</v>
      </c>
    </row>
    <row r="835" spans="1:19" x14ac:dyDescent="0.25">
      <c r="A835" s="11">
        <f t="shared" si="42"/>
        <v>44481</v>
      </c>
      <c r="B835" s="51" t="s">
        <v>425</v>
      </c>
      <c r="C835" s="44" t="s">
        <v>57</v>
      </c>
      <c r="D835" s="44" t="s">
        <v>57</v>
      </c>
      <c r="E835" s="44"/>
      <c r="F835" s="44" t="s">
        <v>11</v>
      </c>
      <c r="G835" s="44">
        <v>337</v>
      </c>
      <c r="H835" s="44">
        <v>53</v>
      </c>
      <c r="I835" s="44">
        <v>4</v>
      </c>
      <c r="J835" s="44">
        <v>12</v>
      </c>
      <c r="K835" s="44">
        <v>26</v>
      </c>
      <c r="L835" s="52">
        <v>4</v>
      </c>
      <c r="M835" s="23">
        <f t="shared" si="43"/>
        <v>394</v>
      </c>
      <c r="N835" s="24">
        <f>Tabla2[[#This Row],[Vendedor tapabocas bien puesto ]]+Tabla2[[#This Row],[Vendedor tapabocas mal puesto ]]+Tabla2[[#This Row],[Vendedor sin tapabocas ]]</f>
        <v>42</v>
      </c>
      <c r="O835" s="36">
        <f>IFERROR(Tabla2[[#This Row],[Tapabocas bien puesto ]]/Tabla2[[#This Row],[Total]],0)</f>
        <v>0.85532994923857864</v>
      </c>
      <c r="P835" s="56">
        <f>IFERROR(Tabla2[[#This Row],[Sin tapabocas]]/Tabla2[[#This Row],[Total]],0)</f>
        <v>1.015228426395939E-2</v>
      </c>
      <c r="Q835" s="37">
        <f>IFERROR(Tabla2[[#This Row],[Vendedor tapabocas bien puesto ]]/Tabla2[[#This Row],[Total vendedor]],0)</f>
        <v>0.2857142857142857</v>
      </c>
      <c r="R835" s="37">
        <f>IFERROR(Tabla2[[#This Row],[Vendedor sin tapabocas ]]/Tabla2[[#This Row],[Total vendedor]],0)</f>
        <v>9.5238095238095233E-2</v>
      </c>
      <c r="S835" s="31">
        <f>WEEKNUM(Tabla2[[#This Row],[Fecha de recolección2]])</f>
        <v>42</v>
      </c>
    </row>
    <row r="836" spans="1:19" x14ac:dyDescent="0.25">
      <c r="A836" s="11">
        <f t="shared" si="42"/>
        <v>44481</v>
      </c>
      <c r="B836" s="51" t="s">
        <v>425</v>
      </c>
      <c r="C836" s="44" t="s">
        <v>57</v>
      </c>
      <c r="D836" s="44" t="s">
        <v>57</v>
      </c>
      <c r="E836" s="44"/>
      <c r="F836" s="44" t="s">
        <v>10</v>
      </c>
      <c r="G836" s="44">
        <v>106</v>
      </c>
      <c r="H836" s="44">
        <v>31</v>
      </c>
      <c r="I836" s="44">
        <v>5</v>
      </c>
      <c r="J836" s="44">
        <v>1</v>
      </c>
      <c r="K836" s="44">
        <v>6</v>
      </c>
      <c r="L836" s="52">
        <v>2</v>
      </c>
      <c r="M836" s="23">
        <f t="shared" si="43"/>
        <v>142</v>
      </c>
      <c r="N836" s="24">
        <f>Tabla2[[#This Row],[Vendedor tapabocas bien puesto ]]+Tabla2[[#This Row],[Vendedor tapabocas mal puesto ]]+Tabla2[[#This Row],[Vendedor sin tapabocas ]]</f>
        <v>9</v>
      </c>
      <c r="O836" s="36">
        <f>IFERROR(Tabla2[[#This Row],[Tapabocas bien puesto ]]/Tabla2[[#This Row],[Total]],0)</f>
        <v>0.74647887323943662</v>
      </c>
      <c r="P836" s="56">
        <f>IFERROR(Tabla2[[#This Row],[Sin tapabocas]]/Tabla2[[#This Row],[Total]],0)</f>
        <v>3.5211267605633804E-2</v>
      </c>
      <c r="Q836" s="37">
        <f>IFERROR(Tabla2[[#This Row],[Vendedor tapabocas bien puesto ]]/Tabla2[[#This Row],[Total vendedor]],0)</f>
        <v>0.1111111111111111</v>
      </c>
      <c r="R836" s="37">
        <f>IFERROR(Tabla2[[#This Row],[Vendedor sin tapabocas ]]/Tabla2[[#This Row],[Total vendedor]],0)</f>
        <v>0.22222222222222221</v>
      </c>
      <c r="S836" s="31">
        <f>WEEKNUM(Tabla2[[#This Row],[Fecha de recolección2]])</f>
        <v>42</v>
      </c>
    </row>
    <row r="837" spans="1:19" x14ac:dyDescent="0.25">
      <c r="A837" s="11">
        <f t="shared" si="42"/>
        <v>44481</v>
      </c>
      <c r="B837" s="51" t="s">
        <v>425</v>
      </c>
      <c r="C837" s="44" t="s">
        <v>57</v>
      </c>
      <c r="D837" s="44" t="s">
        <v>57</v>
      </c>
      <c r="E837" s="44"/>
      <c r="F837" s="44" t="s">
        <v>10</v>
      </c>
      <c r="G837" s="44">
        <v>90</v>
      </c>
      <c r="H837" s="44">
        <v>15</v>
      </c>
      <c r="I837" s="44">
        <v>15</v>
      </c>
      <c r="J837" s="44">
        <v>1</v>
      </c>
      <c r="K837" s="44">
        <v>6</v>
      </c>
      <c r="L837" s="52">
        <v>0</v>
      </c>
      <c r="M837" s="23">
        <f t="shared" si="43"/>
        <v>120</v>
      </c>
      <c r="N837" s="24">
        <f>Tabla2[[#This Row],[Vendedor tapabocas bien puesto ]]+Tabla2[[#This Row],[Vendedor tapabocas mal puesto ]]+Tabla2[[#This Row],[Vendedor sin tapabocas ]]</f>
        <v>7</v>
      </c>
      <c r="O837" s="36">
        <f>IFERROR(Tabla2[[#This Row],[Tapabocas bien puesto ]]/Tabla2[[#This Row],[Total]],0)</f>
        <v>0.75</v>
      </c>
      <c r="P837" s="56">
        <f>IFERROR(Tabla2[[#This Row],[Sin tapabocas]]/Tabla2[[#This Row],[Total]],0)</f>
        <v>0.125</v>
      </c>
      <c r="Q837" s="37">
        <f>IFERROR(Tabla2[[#This Row],[Vendedor tapabocas bien puesto ]]/Tabla2[[#This Row],[Total vendedor]],0)</f>
        <v>0.14285714285714285</v>
      </c>
      <c r="R837" s="37">
        <f>IFERROR(Tabla2[[#This Row],[Vendedor sin tapabocas ]]/Tabla2[[#This Row],[Total vendedor]],0)</f>
        <v>0</v>
      </c>
      <c r="S837" s="31">
        <f>WEEKNUM(Tabla2[[#This Row],[Fecha de recolección2]])</f>
        <v>42</v>
      </c>
    </row>
    <row r="838" spans="1:19" x14ac:dyDescent="0.25">
      <c r="A838" s="11">
        <f t="shared" si="42"/>
        <v>44481</v>
      </c>
      <c r="B838" s="51" t="s">
        <v>425</v>
      </c>
      <c r="C838" s="44" t="s">
        <v>106</v>
      </c>
      <c r="D838" s="44" t="s">
        <v>106</v>
      </c>
      <c r="E838" s="44"/>
      <c r="F838" s="44" t="s">
        <v>11</v>
      </c>
      <c r="G838" s="44">
        <v>92</v>
      </c>
      <c r="H838" s="44">
        <v>38</v>
      </c>
      <c r="I838" s="44">
        <v>16</v>
      </c>
      <c r="J838" s="44">
        <v>12</v>
      </c>
      <c r="K838" s="44">
        <v>8</v>
      </c>
      <c r="L838" s="52">
        <v>3</v>
      </c>
      <c r="M838" s="23">
        <f t="shared" si="43"/>
        <v>146</v>
      </c>
      <c r="N838" s="24">
        <f>Tabla2[[#This Row],[Vendedor tapabocas bien puesto ]]+Tabla2[[#This Row],[Vendedor tapabocas mal puesto ]]+Tabla2[[#This Row],[Vendedor sin tapabocas ]]</f>
        <v>23</v>
      </c>
      <c r="O838" s="36">
        <f>IFERROR(Tabla2[[#This Row],[Tapabocas bien puesto ]]/Tabla2[[#This Row],[Total]],0)</f>
        <v>0.63013698630136983</v>
      </c>
      <c r="P838" s="56">
        <f>IFERROR(Tabla2[[#This Row],[Sin tapabocas]]/Tabla2[[#This Row],[Total]],0)</f>
        <v>0.1095890410958904</v>
      </c>
      <c r="Q838" s="37">
        <f>IFERROR(Tabla2[[#This Row],[Vendedor tapabocas bien puesto ]]/Tabla2[[#This Row],[Total vendedor]],0)</f>
        <v>0.52173913043478259</v>
      </c>
      <c r="R838" s="37">
        <f>IFERROR(Tabla2[[#This Row],[Vendedor sin tapabocas ]]/Tabla2[[#This Row],[Total vendedor]],0)</f>
        <v>0.13043478260869565</v>
      </c>
      <c r="S838" s="31">
        <f>WEEKNUM(Tabla2[[#This Row],[Fecha de recolección2]])</f>
        <v>42</v>
      </c>
    </row>
    <row r="839" spans="1:19" ht="15.75" thickBot="1" x14ac:dyDescent="0.3">
      <c r="A839" s="11">
        <f t="shared" si="42"/>
        <v>44481</v>
      </c>
      <c r="B839" s="53" t="s">
        <v>425</v>
      </c>
      <c r="C839" s="54" t="s">
        <v>106</v>
      </c>
      <c r="D839" s="54" t="s">
        <v>106</v>
      </c>
      <c r="E839" s="54"/>
      <c r="F839" s="54" t="s">
        <v>10</v>
      </c>
      <c r="G839" s="54">
        <v>27</v>
      </c>
      <c r="H839" s="54">
        <v>10</v>
      </c>
      <c r="I839" s="54">
        <v>5</v>
      </c>
      <c r="J839" s="54">
        <v>1</v>
      </c>
      <c r="K839" s="54">
        <v>2</v>
      </c>
      <c r="L839" s="55">
        <v>0</v>
      </c>
      <c r="M839" s="23">
        <f t="shared" si="43"/>
        <v>42</v>
      </c>
      <c r="N839" s="24">
        <f>Tabla2[[#This Row],[Vendedor tapabocas bien puesto ]]+Tabla2[[#This Row],[Vendedor tapabocas mal puesto ]]+Tabla2[[#This Row],[Vendedor sin tapabocas ]]</f>
        <v>3</v>
      </c>
      <c r="O839" s="36">
        <f>IFERROR(Tabla2[[#This Row],[Tapabocas bien puesto ]]/Tabla2[[#This Row],[Total]],0)</f>
        <v>0.6428571428571429</v>
      </c>
      <c r="P839" s="56">
        <f>IFERROR(Tabla2[[#This Row],[Sin tapabocas]]/Tabla2[[#This Row],[Total]],0)</f>
        <v>0.11904761904761904</v>
      </c>
      <c r="Q839" s="37">
        <f>IFERROR(Tabla2[[#This Row],[Vendedor tapabocas bien puesto ]]/Tabla2[[#This Row],[Total vendedor]],0)</f>
        <v>0.33333333333333331</v>
      </c>
      <c r="R839" s="37">
        <f>IFERROR(Tabla2[[#This Row],[Vendedor sin tapabocas ]]/Tabla2[[#This Row],[Total vendedor]],0)</f>
        <v>0</v>
      </c>
      <c r="S839" s="31">
        <f>WEEKNUM(Tabla2[[#This Row],[Fecha de recolección2]])</f>
        <v>42</v>
      </c>
    </row>
    <row r="840" spans="1:19" s="43" customFormat="1" x14ac:dyDescent="0.25">
      <c r="A840" s="11">
        <f>DATE(MID(B840,1,4),MID(B840,6,2),MID(B840,9,11))</f>
        <v>44482</v>
      </c>
      <c r="B840" s="57" t="s">
        <v>426</v>
      </c>
      <c r="C840" s="58" t="s">
        <v>7</v>
      </c>
      <c r="D840" s="58" t="s">
        <v>7</v>
      </c>
      <c r="F840" s="58" t="s">
        <v>9</v>
      </c>
      <c r="G840" s="58">
        <v>47</v>
      </c>
      <c r="H840" s="58">
        <v>47</v>
      </c>
      <c r="I840" s="58">
        <v>11</v>
      </c>
      <c r="J840" s="58">
        <v>7</v>
      </c>
      <c r="K840" s="58">
        <v>12</v>
      </c>
      <c r="L840" s="59">
        <v>7</v>
      </c>
      <c r="M840" s="23">
        <f>G840+H840+I840</f>
        <v>105</v>
      </c>
      <c r="N840" s="24">
        <f>Tabla2[[#This Row],[Vendedor tapabocas bien puesto ]]+Tabla2[[#This Row],[Vendedor tapabocas mal puesto ]]+Tabla2[[#This Row],[Vendedor sin tapabocas ]]</f>
        <v>26</v>
      </c>
      <c r="O840" s="36">
        <f>IFERROR(Tabla2[[#This Row],[Tapabocas bien puesto ]]/Tabla2[[#This Row],[Total]],0)</f>
        <v>0.44761904761904764</v>
      </c>
      <c r="P840" s="56">
        <f>IFERROR(Tabla2[[#This Row],[Sin tapabocas]]/Tabla2[[#This Row],[Total]],0)</f>
        <v>0.10476190476190476</v>
      </c>
      <c r="Q840" s="37">
        <f>IFERROR(Tabla2[[#This Row],[Vendedor tapabocas bien puesto ]]/Tabla2[[#This Row],[Total vendedor]],0)</f>
        <v>0.26923076923076922</v>
      </c>
      <c r="R840" s="37">
        <f>IFERROR(Tabla2[[#This Row],[Vendedor sin tapabocas ]]/Tabla2[[#This Row],[Total vendedor]],0)</f>
        <v>0.26923076923076922</v>
      </c>
      <c r="S840" s="31">
        <f>WEEKNUM(Tabla2[[#This Row],[Fecha de recolección2]])</f>
        <v>42</v>
      </c>
    </row>
    <row r="841" spans="1:19" x14ac:dyDescent="0.25">
      <c r="A841" s="11">
        <f t="shared" ref="A841:A860" si="44">DATE(MID(B841,1,4),MID(B841,6,2),MID(B841,9,11))</f>
        <v>44482</v>
      </c>
      <c r="B841" s="51" t="s">
        <v>426</v>
      </c>
      <c r="C841" s="44" t="s">
        <v>7</v>
      </c>
      <c r="D841" s="44" t="s">
        <v>7</v>
      </c>
      <c r="E841" s="43"/>
      <c r="F841" s="44" t="s">
        <v>10</v>
      </c>
      <c r="G841" s="44">
        <v>64</v>
      </c>
      <c r="H841" s="44">
        <v>14</v>
      </c>
      <c r="I841" s="44">
        <v>22</v>
      </c>
      <c r="J841" s="44">
        <v>17</v>
      </c>
      <c r="K841" s="44">
        <v>16</v>
      </c>
      <c r="L841" s="52">
        <v>2</v>
      </c>
      <c r="M841">
        <f t="shared" ref="M841:M860" si="45">G841+H841+I841</f>
        <v>100</v>
      </c>
      <c r="N841" s="46">
        <f>Tabla2[[#This Row],[Vendedor tapabocas bien puesto ]]+Tabla2[[#This Row],[Vendedor tapabocas mal puesto ]]+Tabla2[[#This Row],[Vendedor sin tapabocas ]]</f>
        <v>35</v>
      </c>
      <c r="O841" s="36">
        <f>IFERROR(Tabla2[[#This Row],[Tapabocas bien puesto ]]/Tabla2[[#This Row],[Total]],0)</f>
        <v>0.64</v>
      </c>
      <c r="P841" s="37">
        <f>IFERROR(Tabla2[[#This Row],[Sin tapabocas]]/Tabla2[[#This Row],[Total]],0)</f>
        <v>0.22</v>
      </c>
      <c r="Q841" s="37">
        <f>IFERROR(Tabla2[[#This Row],[Vendedor tapabocas bien puesto ]]/Tabla2[[#This Row],[Total vendedor]],0)</f>
        <v>0.48571428571428571</v>
      </c>
      <c r="R841" s="37">
        <f>IFERROR(Tabla2[[#This Row],[Vendedor sin tapabocas ]]/Tabla2[[#This Row],[Total vendedor]],0)</f>
        <v>5.7142857142857141E-2</v>
      </c>
      <c r="S841" s="31">
        <f>WEEKNUM(Tabla2[[#This Row],[Fecha de recolección2]])</f>
        <v>42</v>
      </c>
    </row>
    <row r="842" spans="1:19" x14ac:dyDescent="0.25">
      <c r="A842" s="11">
        <f t="shared" si="44"/>
        <v>44482</v>
      </c>
      <c r="B842" s="51" t="s">
        <v>426</v>
      </c>
      <c r="C842" s="44" t="s">
        <v>7</v>
      </c>
      <c r="D842" s="44" t="s">
        <v>7</v>
      </c>
      <c r="E842" s="43"/>
      <c r="F842" s="44" t="s">
        <v>10</v>
      </c>
      <c r="G842" s="44">
        <v>82</v>
      </c>
      <c r="H842" s="44">
        <v>53</v>
      </c>
      <c r="I842" s="44">
        <v>27</v>
      </c>
      <c r="J842" s="44">
        <v>15</v>
      </c>
      <c r="K842" s="44">
        <v>32</v>
      </c>
      <c r="L842" s="52">
        <v>15</v>
      </c>
      <c r="M842" s="23">
        <f t="shared" si="45"/>
        <v>162</v>
      </c>
      <c r="N842" s="24">
        <f>Tabla2[[#This Row],[Vendedor tapabocas bien puesto ]]+Tabla2[[#This Row],[Vendedor tapabocas mal puesto ]]+Tabla2[[#This Row],[Vendedor sin tapabocas ]]</f>
        <v>62</v>
      </c>
      <c r="O842" s="36">
        <f>IFERROR(Tabla2[[#This Row],[Tapabocas bien puesto ]]/Tabla2[[#This Row],[Total]],0)</f>
        <v>0.50617283950617287</v>
      </c>
      <c r="P842" s="56">
        <f>IFERROR(Tabla2[[#This Row],[Sin tapabocas]]/Tabla2[[#This Row],[Total]],0)</f>
        <v>0.16666666666666666</v>
      </c>
      <c r="Q842" s="37">
        <f>IFERROR(Tabla2[[#This Row],[Vendedor tapabocas bien puesto ]]/Tabla2[[#This Row],[Total vendedor]],0)</f>
        <v>0.24193548387096775</v>
      </c>
      <c r="R842" s="37">
        <f>IFERROR(Tabla2[[#This Row],[Vendedor sin tapabocas ]]/Tabla2[[#This Row],[Total vendedor]],0)</f>
        <v>0.24193548387096775</v>
      </c>
      <c r="S842" s="31">
        <f>WEEKNUM(Tabla2[[#This Row],[Fecha de recolección2]])</f>
        <v>42</v>
      </c>
    </row>
    <row r="843" spans="1:19" x14ac:dyDescent="0.25">
      <c r="A843" s="11">
        <f t="shared" si="44"/>
        <v>44482</v>
      </c>
      <c r="B843" s="51" t="s">
        <v>426</v>
      </c>
      <c r="C843" s="44" t="s">
        <v>20</v>
      </c>
      <c r="D843" s="44" t="s">
        <v>20</v>
      </c>
      <c r="E843" s="43"/>
      <c r="F843" s="44" t="s">
        <v>10</v>
      </c>
      <c r="G843" s="44">
        <v>162</v>
      </c>
      <c r="H843" s="44">
        <v>43</v>
      </c>
      <c r="I843" s="44">
        <v>4</v>
      </c>
      <c r="J843" s="44">
        <v>6</v>
      </c>
      <c r="K843" s="44">
        <v>3</v>
      </c>
      <c r="L843" s="52">
        <v>0</v>
      </c>
      <c r="M843" s="23">
        <f t="shared" si="45"/>
        <v>209</v>
      </c>
      <c r="N843" s="24">
        <f>Tabla2[[#This Row],[Vendedor tapabocas bien puesto ]]+Tabla2[[#This Row],[Vendedor tapabocas mal puesto ]]+Tabla2[[#This Row],[Vendedor sin tapabocas ]]</f>
        <v>9</v>
      </c>
      <c r="O843" s="36">
        <f>IFERROR(Tabla2[[#This Row],[Tapabocas bien puesto ]]/Tabla2[[#This Row],[Total]],0)</f>
        <v>0.77511961722488043</v>
      </c>
      <c r="P843" s="56">
        <f>IFERROR(Tabla2[[#This Row],[Sin tapabocas]]/Tabla2[[#This Row],[Total]],0)</f>
        <v>1.9138755980861243E-2</v>
      </c>
      <c r="Q843" s="37">
        <f>IFERROR(Tabla2[[#This Row],[Vendedor tapabocas bien puesto ]]/Tabla2[[#This Row],[Total vendedor]],0)</f>
        <v>0.66666666666666663</v>
      </c>
      <c r="R843" s="37">
        <f>IFERROR(Tabla2[[#This Row],[Vendedor sin tapabocas ]]/Tabla2[[#This Row],[Total vendedor]],0)</f>
        <v>0</v>
      </c>
      <c r="S843" s="31">
        <f>WEEKNUM(Tabla2[[#This Row],[Fecha de recolección2]])</f>
        <v>42</v>
      </c>
    </row>
    <row r="844" spans="1:19" x14ac:dyDescent="0.25">
      <c r="A844" s="11">
        <f t="shared" si="44"/>
        <v>44482</v>
      </c>
      <c r="B844" s="51" t="s">
        <v>426</v>
      </c>
      <c r="C844" s="44" t="s">
        <v>20</v>
      </c>
      <c r="D844" s="44" t="s">
        <v>20</v>
      </c>
      <c r="E844" s="43"/>
      <c r="F844" s="44" t="s">
        <v>11</v>
      </c>
      <c r="G844" s="44">
        <v>250</v>
      </c>
      <c r="H844" s="44">
        <v>24</v>
      </c>
      <c r="I844" s="44">
        <v>4</v>
      </c>
      <c r="J844" s="44">
        <v>13</v>
      </c>
      <c r="K844" s="44">
        <v>12</v>
      </c>
      <c r="L844" s="52">
        <v>0</v>
      </c>
      <c r="M844" s="23">
        <f t="shared" si="45"/>
        <v>278</v>
      </c>
      <c r="N844" s="24">
        <f>Tabla2[[#This Row],[Vendedor tapabocas bien puesto ]]+Tabla2[[#This Row],[Vendedor tapabocas mal puesto ]]+Tabla2[[#This Row],[Vendedor sin tapabocas ]]</f>
        <v>25</v>
      </c>
      <c r="O844" s="36">
        <f>IFERROR(Tabla2[[#This Row],[Tapabocas bien puesto ]]/Tabla2[[#This Row],[Total]],0)</f>
        <v>0.89928057553956831</v>
      </c>
      <c r="P844" s="56">
        <f>IFERROR(Tabla2[[#This Row],[Sin tapabocas]]/Tabla2[[#This Row],[Total]],0)</f>
        <v>1.4388489208633094E-2</v>
      </c>
      <c r="Q844" s="37">
        <f>IFERROR(Tabla2[[#This Row],[Vendedor tapabocas bien puesto ]]/Tabla2[[#This Row],[Total vendedor]],0)</f>
        <v>0.52</v>
      </c>
      <c r="R844" s="37">
        <f>IFERROR(Tabla2[[#This Row],[Vendedor sin tapabocas ]]/Tabla2[[#This Row],[Total vendedor]],0)</f>
        <v>0</v>
      </c>
      <c r="S844" s="31">
        <f>WEEKNUM(Tabla2[[#This Row],[Fecha de recolección2]])</f>
        <v>42</v>
      </c>
    </row>
    <row r="845" spans="1:19" x14ac:dyDescent="0.25">
      <c r="A845" s="11">
        <f t="shared" si="44"/>
        <v>44482</v>
      </c>
      <c r="B845" s="51" t="s">
        <v>426</v>
      </c>
      <c r="C845" s="44" t="s">
        <v>20</v>
      </c>
      <c r="D845" s="44" t="s">
        <v>20</v>
      </c>
      <c r="E845" s="43"/>
      <c r="F845" s="44" t="s">
        <v>10</v>
      </c>
      <c r="G845" s="44">
        <v>133</v>
      </c>
      <c r="H845" s="44">
        <v>31</v>
      </c>
      <c r="I845" s="44">
        <v>4</v>
      </c>
      <c r="J845" s="44">
        <v>3</v>
      </c>
      <c r="K845" s="44">
        <v>9</v>
      </c>
      <c r="L845" s="52">
        <v>0</v>
      </c>
      <c r="M845" s="23">
        <f t="shared" si="45"/>
        <v>168</v>
      </c>
      <c r="N845" s="24">
        <f>Tabla2[[#This Row],[Vendedor tapabocas bien puesto ]]+Tabla2[[#This Row],[Vendedor tapabocas mal puesto ]]+Tabla2[[#This Row],[Vendedor sin tapabocas ]]</f>
        <v>12</v>
      </c>
      <c r="O845" s="36">
        <f>IFERROR(Tabla2[[#This Row],[Tapabocas bien puesto ]]/Tabla2[[#This Row],[Total]],0)</f>
        <v>0.79166666666666663</v>
      </c>
      <c r="P845" s="56">
        <f>IFERROR(Tabla2[[#This Row],[Sin tapabocas]]/Tabla2[[#This Row],[Total]],0)</f>
        <v>2.3809523809523808E-2</v>
      </c>
      <c r="Q845" s="37">
        <f>IFERROR(Tabla2[[#This Row],[Vendedor tapabocas bien puesto ]]/Tabla2[[#This Row],[Total vendedor]],0)</f>
        <v>0.25</v>
      </c>
      <c r="R845" s="37">
        <f>IFERROR(Tabla2[[#This Row],[Vendedor sin tapabocas ]]/Tabla2[[#This Row],[Total vendedor]],0)</f>
        <v>0</v>
      </c>
      <c r="S845" s="31">
        <f>WEEKNUM(Tabla2[[#This Row],[Fecha de recolección2]])</f>
        <v>42</v>
      </c>
    </row>
    <row r="846" spans="1:19" x14ac:dyDescent="0.25">
      <c r="A846" s="11">
        <f t="shared" si="44"/>
        <v>44482</v>
      </c>
      <c r="B846" s="51" t="s">
        <v>426</v>
      </c>
      <c r="C846" s="44" t="s">
        <v>36</v>
      </c>
      <c r="D846" s="44" t="s">
        <v>36</v>
      </c>
      <c r="E846" s="43"/>
      <c r="F846" s="44" t="s">
        <v>10</v>
      </c>
      <c r="G846" s="44">
        <v>185</v>
      </c>
      <c r="H846" s="44">
        <v>104</v>
      </c>
      <c r="I846" s="44">
        <v>8</v>
      </c>
      <c r="J846" s="44">
        <v>22</v>
      </c>
      <c r="K846" s="44">
        <v>36</v>
      </c>
      <c r="L846" s="52">
        <v>7</v>
      </c>
      <c r="M846" s="23">
        <f t="shared" si="45"/>
        <v>297</v>
      </c>
      <c r="N846" s="24">
        <f>Tabla2[[#This Row],[Vendedor tapabocas bien puesto ]]+Tabla2[[#This Row],[Vendedor tapabocas mal puesto ]]+Tabla2[[#This Row],[Vendedor sin tapabocas ]]</f>
        <v>65</v>
      </c>
      <c r="O846" s="36">
        <f>IFERROR(Tabla2[[#This Row],[Tapabocas bien puesto ]]/Tabla2[[#This Row],[Total]],0)</f>
        <v>0.62289562289562295</v>
      </c>
      <c r="P846" s="56">
        <f>IFERROR(Tabla2[[#This Row],[Sin tapabocas]]/Tabla2[[#This Row],[Total]],0)</f>
        <v>2.6936026936026935E-2</v>
      </c>
      <c r="Q846" s="37">
        <f>IFERROR(Tabla2[[#This Row],[Vendedor tapabocas bien puesto ]]/Tabla2[[#This Row],[Total vendedor]],0)</f>
        <v>0.33846153846153848</v>
      </c>
      <c r="R846" s="37">
        <f>IFERROR(Tabla2[[#This Row],[Vendedor sin tapabocas ]]/Tabla2[[#This Row],[Total vendedor]],0)</f>
        <v>0.1076923076923077</v>
      </c>
      <c r="S846" s="31">
        <f>WEEKNUM(Tabla2[[#This Row],[Fecha de recolección2]])</f>
        <v>42</v>
      </c>
    </row>
    <row r="847" spans="1:19" x14ac:dyDescent="0.25">
      <c r="A847" s="11">
        <f t="shared" si="44"/>
        <v>44482</v>
      </c>
      <c r="B847" s="51" t="s">
        <v>426</v>
      </c>
      <c r="C847" s="44" t="s">
        <v>36</v>
      </c>
      <c r="D847" s="44" t="s">
        <v>36</v>
      </c>
      <c r="E847" s="43"/>
      <c r="F847" s="44" t="s">
        <v>10</v>
      </c>
      <c r="G847" s="44">
        <v>90</v>
      </c>
      <c r="H847" s="44">
        <v>45</v>
      </c>
      <c r="I847" s="44">
        <v>14</v>
      </c>
      <c r="J847" s="44">
        <v>4</v>
      </c>
      <c r="K847" s="44">
        <v>10</v>
      </c>
      <c r="L847" s="52">
        <v>1</v>
      </c>
      <c r="M847" s="23">
        <f t="shared" si="45"/>
        <v>149</v>
      </c>
      <c r="N847" s="24">
        <f>Tabla2[[#This Row],[Vendedor tapabocas bien puesto ]]+Tabla2[[#This Row],[Vendedor tapabocas mal puesto ]]+Tabla2[[#This Row],[Vendedor sin tapabocas ]]</f>
        <v>15</v>
      </c>
      <c r="O847" s="36">
        <f>IFERROR(Tabla2[[#This Row],[Tapabocas bien puesto ]]/Tabla2[[#This Row],[Total]],0)</f>
        <v>0.60402684563758391</v>
      </c>
      <c r="P847" s="56">
        <f>IFERROR(Tabla2[[#This Row],[Sin tapabocas]]/Tabla2[[#This Row],[Total]],0)</f>
        <v>9.3959731543624164E-2</v>
      </c>
      <c r="Q847" s="37">
        <f>IFERROR(Tabla2[[#This Row],[Vendedor tapabocas bien puesto ]]/Tabla2[[#This Row],[Total vendedor]],0)</f>
        <v>0.26666666666666666</v>
      </c>
      <c r="R847" s="37">
        <f>IFERROR(Tabla2[[#This Row],[Vendedor sin tapabocas ]]/Tabla2[[#This Row],[Total vendedor]],0)</f>
        <v>6.6666666666666666E-2</v>
      </c>
      <c r="S847" s="31">
        <f>WEEKNUM(Tabla2[[#This Row],[Fecha de recolección2]])</f>
        <v>42</v>
      </c>
    </row>
    <row r="848" spans="1:19" x14ac:dyDescent="0.25">
      <c r="A848" s="11">
        <f t="shared" si="44"/>
        <v>44482</v>
      </c>
      <c r="B848" s="51" t="s">
        <v>426</v>
      </c>
      <c r="C848" s="44" t="s">
        <v>36</v>
      </c>
      <c r="D848" s="44" t="s">
        <v>36</v>
      </c>
      <c r="E848" s="43"/>
      <c r="F848" s="44" t="s">
        <v>9</v>
      </c>
      <c r="G848" s="44">
        <v>46</v>
      </c>
      <c r="H848" s="44">
        <v>28</v>
      </c>
      <c r="I848" s="44">
        <v>20</v>
      </c>
      <c r="J848" s="44">
        <v>7</v>
      </c>
      <c r="K848" s="44">
        <v>43</v>
      </c>
      <c r="L848" s="52">
        <v>8</v>
      </c>
      <c r="M848" s="23">
        <f t="shared" si="45"/>
        <v>94</v>
      </c>
      <c r="N848" s="24">
        <f>Tabla2[[#This Row],[Vendedor tapabocas bien puesto ]]+Tabla2[[#This Row],[Vendedor tapabocas mal puesto ]]+Tabla2[[#This Row],[Vendedor sin tapabocas ]]</f>
        <v>58</v>
      </c>
      <c r="O848" s="36">
        <f>IFERROR(Tabla2[[#This Row],[Tapabocas bien puesto ]]/Tabla2[[#This Row],[Total]],0)</f>
        <v>0.48936170212765956</v>
      </c>
      <c r="P848" s="56">
        <f>IFERROR(Tabla2[[#This Row],[Sin tapabocas]]/Tabla2[[#This Row],[Total]],0)</f>
        <v>0.21276595744680851</v>
      </c>
      <c r="Q848" s="37">
        <f>IFERROR(Tabla2[[#This Row],[Vendedor tapabocas bien puesto ]]/Tabla2[[#This Row],[Total vendedor]],0)</f>
        <v>0.1206896551724138</v>
      </c>
      <c r="R848" s="37">
        <f>IFERROR(Tabla2[[#This Row],[Vendedor sin tapabocas ]]/Tabla2[[#This Row],[Total vendedor]],0)</f>
        <v>0.13793103448275862</v>
      </c>
      <c r="S848" s="31">
        <f>WEEKNUM(Tabla2[[#This Row],[Fecha de recolección2]])</f>
        <v>42</v>
      </c>
    </row>
    <row r="849" spans="1:19" x14ac:dyDescent="0.25">
      <c r="A849" s="11">
        <f t="shared" si="44"/>
        <v>44482</v>
      </c>
      <c r="B849" s="51" t="s">
        <v>426</v>
      </c>
      <c r="C849" s="44" t="s">
        <v>14</v>
      </c>
      <c r="D849" s="44" t="s">
        <v>14</v>
      </c>
      <c r="E849" s="43"/>
      <c r="F849" s="44" t="s">
        <v>10</v>
      </c>
      <c r="G849" s="44">
        <v>109</v>
      </c>
      <c r="H849" s="44">
        <v>40</v>
      </c>
      <c r="I849" s="44">
        <v>15</v>
      </c>
      <c r="J849" s="44">
        <v>6</v>
      </c>
      <c r="K849" s="44">
        <v>3</v>
      </c>
      <c r="L849" s="52">
        <v>2</v>
      </c>
      <c r="M849" s="23">
        <f t="shared" si="45"/>
        <v>164</v>
      </c>
      <c r="N849" s="24">
        <f>Tabla2[[#This Row],[Vendedor tapabocas bien puesto ]]+Tabla2[[#This Row],[Vendedor tapabocas mal puesto ]]+Tabla2[[#This Row],[Vendedor sin tapabocas ]]</f>
        <v>11</v>
      </c>
      <c r="O849" s="36">
        <f>IFERROR(Tabla2[[#This Row],[Tapabocas bien puesto ]]/Tabla2[[#This Row],[Total]],0)</f>
        <v>0.66463414634146345</v>
      </c>
      <c r="P849" s="56">
        <f>IFERROR(Tabla2[[#This Row],[Sin tapabocas]]/Tabla2[[#This Row],[Total]],0)</f>
        <v>9.1463414634146339E-2</v>
      </c>
      <c r="Q849" s="37">
        <f>IFERROR(Tabla2[[#This Row],[Vendedor tapabocas bien puesto ]]/Tabla2[[#This Row],[Total vendedor]],0)</f>
        <v>0.54545454545454541</v>
      </c>
      <c r="R849" s="37">
        <f>IFERROR(Tabla2[[#This Row],[Vendedor sin tapabocas ]]/Tabla2[[#This Row],[Total vendedor]],0)</f>
        <v>0.18181818181818182</v>
      </c>
      <c r="S849" s="31">
        <f>WEEKNUM(Tabla2[[#This Row],[Fecha de recolección2]])</f>
        <v>42</v>
      </c>
    </row>
    <row r="850" spans="1:19" x14ac:dyDescent="0.25">
      <c r="A850" s="11">
        <f t="shared" si="44"/>
        <v>44482</v>
      </c>
      <c r="B850" s="51" t="s">
        <v>426</v>
      </c>
      <c r="C850" s="44" t="s">
        <v>14</v>
      </c>
      <c r="D850" s="44" t="s">
        <v>14</v>
      </c>
      <c r="E850" s="43"/>
      <c r="F850" s="44" t="s">
        <v>11</v>
      </c>
      <c r="G850" s="44">
        <v>192</v>
      </c>
      <c r="H850" s="44">
        <v>30</v>
      </c>
      <c r="I850" s="44">
        <v>2</v>
      </c>
      <c r="J850" s="44">
        <v>12</v>
      </c>
      <c r="K850" s="44">
        <v>8</v>
      </c>
      <c r="L850" s="52">
        <v>1</v>
      </c>
      <c r="M850" s="23">
        <f t="shared" si="45"/>
        <v>224</v>
      </c>
      <c r="N850" s="24">
        <f>Tabla2[[#This Row],[Vendedor tapabocas bien puesto ]]+Tabla2[[#This Row],[Vendedor tapabocas mal puesto ]]+Tabla2[[#This Row],[Vendedor sin tapabocas ]]</f>
        <v>21</v>
      </c>
      <c r="O850" s="36">
        <f>IFERROR(Tabla2[[#This Row],[Tapabocas bien puesto ]]/Tabla2[[#This Row],[Total]],0)</f>
        <v>0.8571428571428571</v>
      </c>
      <c r="P850" s="56">
        <f>IFERROR(Tabla2[[#This Row],[Sin tapabocas]]/Tabla2[[#This Row],[Total]],0)</f>
        <v>8.9285714285714281E-3</v>
      </c>
      <c r="Q850" s="37">
        <f>IFERROR(Tabla2[[#This Row],[Vendedor tapabocas bien puesto ]]/Tabla2[[#This Row],[Total vendedor]],0)</f>
        <v>0.5714285714285714</v>
      </c>
      <c r="R850" s="37">
        <f>IFERROR(Tabla2[[#This Row],[Vendedor sin tapabocas ]]/Tabla2[[#This Row],[Total vendedor]],0)</f>
        <v>4.7619047619047616E-2</v>
      </c>
      <c r="S850" s="31">
        <f>WEEKNUM(Tabla2[[#This Row],[Fecha de recolección2]])</f>
        <v>42</v>
      </c>
    </row>
    <row r="851" spans="1:19" ht="15.75" thickBot="1" x14ac:dyDescent="0.3">
      <c r="A851" s="11">
        <f t="shared" si="44"/>
        <v>44482</v>
      </c>
      <c r="B851" s="53" t="s">
        <v>426</v>
      </c>
      <c r="C851" s="54" t="s">
        <v>14</v>
      </c>
      <c r="D851" s="54" t="s">
        <v>14</v>
      </c>
      <c r="E851" s="43"/>
      <c r="F851" s="54" t="s">
        <v>9</v>
      </c>
      <c r="G851" s="54">
        <v>120</v>
      </c>
      <c r="H851" s="54">
        <v>31</v>
      </c>
      <c r="I851" s="54">
        <v>14</v>
      </c>
      <c r="J851" s="54">
        <v>34</v>
      </c>
      <c r="K851" s="54">
        <v>29</v>
      </c>
      <c r="L851" s="55">
        <v>14</v>
      </c>
      <c r="M851" s="23">
        <f t="shared" si="45"/>
        <v>165</v>
      </c>
      <c r="N851" s="24">
        <f>Tabla2[[#This Row],[Vendedor tapabocas bien puesto ]]+Tabla2[[#This Row],[Vendedor tapabocas mal puesto ]]+Tabla2[[#This Row],[Vendedor sin tapabocas ]]</f>
        <v>77</v>
      </c>
      <c r="O851" s="36">
        <f>IFERROR(Tabla2[[#This Row],[Tapabocas bien puesto ]]/Tabla2[[#This Row],[Total]],0)</f>
        <v>0.72727272727272729</v>
      </c>
      <c r="P851" s="56">
        <f>IFERROR(Tabla2[[#This Row],[Sin tapabocas]]/Tabla2[[#This Row],[Total]],0)</f>
        <v>8.4848484848484854E-2</v>
      </c>
      <c r="Q851" s="37">
        <f>IFERROR(Tabla2[[#This Row],[Vendedor tapabocas bien puesto ]]/Tabla2[[#This Row],[Total vendedor]],0)</f>
        <v>0.44155844155844154</v>
      </c>
      <c r="R851" s="37">
        <f>IFERROR(Tabla2[[#This Row],[Vendedor sin tapabocas ]]/Tabla2[[#This Row],[Total vendedor]],0)</f>
        <v>0.18181818181818182</v>
      </c>
      <c r="S851" s="31">
        <f>WEEKNUM(Tabla2[[#This Row],[Fecha de recolección2]])</f>
        <v>42</v>
      </c>
    </row>
    <row r="852" spans="1:19" x14ac:dyDescent="0.25">
      <c r="A852" s="11">
        <f t="shared" si="44"/>
        <v>44483</v>
      </c>
      <c r="B852" s="57" t="s">
        <v>427</v>
      </c>
      <c r="C852" s="58" t="s">
        <v>49</v>
      </c>
      <c r="D852" s="58" t="s">
        <v>49</v>
      </c>
      <c r="E852" s="43"/>
      <c r="F852" s="58" t="s">
        <v>10</v>
      </c>
      <c r="G852" s="58">
        <v>180</v>
      </c>
      <c r="H852" s="58">
        <v>95</v>
      </c>
      <c r="I852" s="58">
        <v>8</v>
      </c>
      <c r="J852" s="58">
        <v>16</v>
      </c>
      <c r="K852" s="58">
        <v>23</v>
      </c>
      <c r="L852" s="59">
        <v>2</v>
      </c>
      <c r="M852" s="23">
        <f t="shared" si="45"/>
        <v>283</v>
      </c>
      <c r="N852" s="24">
        <f>Tabla2[[#This Row],[Vendedor tapabocas bien puesto ]]+Tabla2[[#This Row],[Vendedor tapabocas mal puesto ]]+Tabla2[[#This Row],[Vendedor sin tapabocas ]]</f>
        <v>41</v>
      </c>
      <c r="O852" s="36">
        <f>IFERROR(Tabla2[[#This Row],[Tapabocas bien puesto ]]/Tabla2[[#This Row],[Total]],0)</f>
        <v>0.63604240282685509</v>
      </c>
      <c r="P852" s="56">
        <f>IFERROR(Tabla2[[#This Row],[Sin tapabocas]]/Tabla2[[#This Row],[Total]],0)</f>
        <v>2.8268551236749116E-2</v>
      </c>
      <c r="Q852" s="37">
        <f>IFERROR(Tabla2[[#This Row],[Vendedor tapabocas bien puesto ]]/Tabla2[[#This Row],[Total vendedor]],0)</f>
        <v>0.3902439024390244</v>
      </c>
      <c r="R852" s="37">
        <f>IFERROR(Tabla2[[#This Row],[Vendedor sin tapabocas ]]/Tabla2[[#This Row],[Total vendedor]],0)</f>
        <v>4.878048780487805E-2</v>
      </c>
      <c r="S852" s="31">
        <f>WEEKNUM(Tabla2[[#This Row],[Fecha de recolección2]])</f>
        <v>42</v>
      </c>
    </row>
    <row r="853" spans="1:19" x14ac:dyDescent="0.25">
      <c r="A853" s="11">
        <f t="shared" si="44"/>
        <v>44483</v>
      </c>
      <c r="B853" s="51" t="s">
        <v>427</v>
      </c>
      <c r="C853" s="44" t="s">
        <v>49</v>
      </c>
      <c r="D853" s="44" t="s">
        <v>49</v>
      </c>
      <c r="E853" s="43"/>
      <c r="F853" s="44" t="s">
        <v>10</v>
      </c>
      <c r="G853" s="44">
        <v>42</v>
      </c>
      <c r="H853" s="44">
        <v>27</v>
      </c>
      <c r="I853" s="44">
        <v>5</v>
      </c>
      <c r="J853" s="44">
        <v>3</v>
      </c>
      <c r="K853" s="44">
        <v>9</v>
      </c>
      <c r="L853" s="52">
        <v>4</v>
      </c>
      <c r="M853" s="23">
        <f t="shared" si="45"/>
        <v>74</v>
      </c>
      <c r="N853" s="24">
        <f>Tabla2[[#This Row],[Vendedor tapabocas bien puesto ]]+Tabla2[[#This Row],[Vendedor tapabocas mal puesto ]]+Tabla2[[#This Row],[Vendedor sin tapabocas ]]</f>
        <v>16</v>
      </c>
      <c r="O853" s="36">
        <f>IFERROR(Tabla2[[#This Row],[Tapabocas bien puesto ]]/Tabla2[[#This Row],[Total]],0)</f>
        <v>0.56756756756756754</v>
      </c>
      <c r="P853" s="56">
        <f>IFERROR(Tabla2[[#This Row],[Sin tapabocas]]/Tabla2[[#This Row],[Total]],0)</f>
        <v>6.7567567567567571E-2</v>
      </c>
      <c r="Q853" s="37">
        <f>IFERROR(Tabla2[[#This Row],[Vendedor tapabocas bien puesto ]]/Tabla2[[#This Row],[Total vendedor]],0)</f>
        <v>0.1875</v>
      </c>
      <c r="R853" s="37">
        <f>IFERROR(Tabla2[[#This Row],[Vendedor sin tapabocas ]]/Tabla2[[#This Row],[Total vendedor]],0)</f>
        <v>0.25</v>
      </c>
      <c r="S853" s="31">
        <f>WEEKNUM(Tabla2[[#This Row],[Fecha de recolección2]])</f>
        <v>42</v>
      </c>
    </row>
    <row r="854" spans="1:19" x14ac:dyDescent="0.25">
      <c r="A854" s="11">
        <f t="shared" si="44"/>
        <v>44483</v>
      </c>
      <c r="B854" s="51" t="s">
        <v>427</v>
      </c>
      <c r="C854" s="44" t="s">
        <v>49</v>
      </c>
      <c r="D854" s="44" t="s">
        <v>49</v>
      </c>
      <c r="E854" s="43"/>
      <c r="F854" s="44" t="s">
        <v>9</v>
      </c>
      <c r="G854" s="44">
        <v>21</v>
      </c>
      <c r="H854" s="44">
        <v>32</v>
      </c>
      <c r="I854" s="44">
        <v>3</v>
      </c>
      <c r="J854" s="44">
        <v>0</v>
      </c>
      <c r="K854" s="44">
        <v>2</v>
      </c>
      <c r="L854" s="52">
        <v>0</v>
      </c>
      <c r="M854" s="23">
        <f t="shared" si="45"/>
        <v>56</v>
      </c>
      <c r="N854" s="24">
        <f>Tabla2[[#This Row],[Vendedor tapabocas bien puesto ]]+Tabla2[[#This Row],[Vendedor tapabocas mal puesto ]]+Tabla2[[#This Row],[Vendedor sin tapabocas ]]</f>
        <v>2</v>
      </c>
      <c r="O854" s="36">
        <f>IFERROR(Tabla2[[#This Row],[Tapabocas bien puesto ]]/Tabla2[[#This Row],[Total]],0)</f>
        <v>0.375</v>
      </c>
      <c r="P854" s="56">
        <f>IFERROR(Tabla2[[#This Row],[Sin tapabocas]]/Tabla2[[#This Row],[Total]],0)</f>
        <v>5.3571428571428568E-2</v>
      </c>
      <c r="Q854" s="37">
        <f>IFERROR(Tabla2[[#This Row],[Vendedor tapabocas bien puesto ]]/Tabla2[[#This Row],[Total vendedor]],0)</f>
        <v>0</v>
      </c>
      <c r="R854" s="37">
        <f>IFERROR(Tabla2[[#This Row],[Vendedor sin tapabocas ]]/Tabla2[[#This Row],[Total vendedor]],0)</f>
        <v>0</v>
      </c>
      <c r="S854" s="31">
        <f>WEEKNUM(Tabla2[[#This Row],[Fecha de recolección2]])</f>
        <v>42</v>
      </c>
    </row>
    <row r="855" spans="1:19" x14ac:dyDescent="0.25">
      <c r="A855" s="11">
        <f t="shared" si="44"/>
        <v>44483</v>
      </c>
      <c r="B855" s="51" t="s">
        <v>427</v>
      </c>
      <c r="C855" s="44" t="s">
        <v>40</v>
      </c>
      <c r="D855" s="44" t="s">
        <v>40</v>
      </c>
      <c r="E855" s="43"/>
      <c r="F855" s="44" t="s">
        <v>9</v>
      </c>
      <c r="G855" s="44">
        <v>61</v>
      </c>
      <c r="H855" s="44">
        <v>23</v>
      </c>
      <c r="I855" s="44">
        <v>4</v>
      </c>
      <c r="J855" s="44">
        <v>8</v>
      </c>
      <c r="K855" s="44">
        <v>24</v>
      </c>
      <c r="L855" s="52">
        <v>7</v>
      </c>
      <c r="M855" s="23">
        <f t="shared" si="45"/>
        <v>88</v>
      </c>
      <c r="N855" s="24">
        <f>Tabla2[[#This Row],[Vendedor tapabocas bien puesto ]]+Tabla2[[#This Row],[Vendedor tapabocas mal puesto ]]+Tabla2[[#This Row],[Vendedor sin tapabocas ]]</f>
        <v>39</v>
      </c>
      <c r="O855" s="36">
        <f>IFERROR(Tabla2[[#This Row],[Tapabocas bien puesto ]]/Tabla2[[#This Row],[Total]],0)</f>
        <v>0.69318181818181823</v>
      </c>
      <c r="P855" s="56">
        <f>IFERROR(Tabla2[[#This Row],[Sin tapabocas]]/Tabla2[[#This Row],[Total]],0)</f>
        <v>4.5454545454545456E-2</v>
      </c>
      <c r="Q855" s="37">
        <f>IFERROR(Tabla2[[#This Row],[Vendedor tapabocas bien puesto ]]/Tabla2[[#This Row],[Total vendedor]],0)</f>
        <v>0.20512820512820512</v>
      </c>
      <c r="R855" s="37">
        <f>IFERROR(Tabla2[[#This Row],[Vendedor sin tapabocas ]]/Tabla2[[#This Row],[Total vendedor]],0)</f>
        <v>0.17948717948717949</v>
      </c>
      <c r="S855" s="31">
        <f>WEEKNUM(Tabla2[[#This Row],[Fecha de recolección2]])</f>
        <v>42</v>
      </c>
    </row>
    <row r="856" spans="1:19" x14ac:dyDescent="0.25">
      <c r="A856" s="11">
        <f t="shared" si="44"/>
        <v>44483</v>
      </c>
      <c r="B856" s="51" t="s">
        <v>427</v>
      </c>
      <c r="C856" s="44" t="s">
        <v>40</v>
      </c>
      <c r="D856" s="44" t="s">
        <v>40</v>
      </c>
      <c r="E856" s="43"/>
      <c r="F856" s="44" t="s">
        <v>10</v>
      </c>
      <c r="G856" s="44">
        <v>57</v>
      </c>
      <c r="H856" s="44">
        <v>23</v>
      </c>
      <c r="I856" s="44">
        <v>2</v>
      </c>
      <c r="J856" s="44">
        <v>4</v>
      </c>
      <c r="K856" s="44">
        <v>4</v>
      </c>
      <c r="L856" s="52">
        <v>1</v>
      </c>
      <c r="M856" s="23">
        <f t="shared" si="45"/>
        <v>82</v>
      </c>
      <c r="N856" s="24">
        <f>Tabla2[[#This Row],[Vendedor tapabocas bien puesto ]]+Tabla2[[#This Row],[Vendedor tapabocas mal puesto ]]+Tabla2[[#This Row],[Vendedor sin tapabocas ]]</f>
        <v>9</v>
      </c>
      <c r="O856" s="36">
        <f>IFERROR(Tabla2[[#This Row],[Tapabocas bien puesto ]]/Tabla2[[#This Row],[Total]],0)</f>
        <v>0.69512195121951215</v>
      </c>
      <c r="P856" s="56">
        <f>IFERROR(Tabla2[[#This Row],[Sin tapabocas]]/Tabla2[[#This Row],[Total]],0)</f>
        <v>2.4390243902439025E-2</v>
      </c>
      <c r="Q856" s="37">
        <f>IFERROR(Tabla2[[#This Row],[Vendedor tapabocas bien puesto ]]/Tabla2[[#This Row],[Total vendedor]],0)</f>
        <v>0.44444444444444442</v>
      </c>
      <c r="R856" s="37">
        <f>IFERROR(Tabla2[[#This Row],[Vendedor sin tapabocas ]]/Tabla2[[#This Row],[Total vendedor]],0)</f>
        <v>0.1111111111111111</v>
      </c>
      <c r="S856" s="31">
        <f>WEEKNUM(Tabla2[[#This Row],[Fecha de recolección2]])</f>
        <v>42</v>
      </c>
    </row>
    <row r="857" spans="1:19" x14ac:dyDescent="0.25">
      <c r="A857" s="11">
        <f t="shared" si="44"/>
        <v>44483</v>
      </c>
      <c r="B857" s="51" t="s">
        <v>427</v>
      </c>
      <c r="C857" s="44" t="s">
        <v>40</v>
      </c>
      <c r="D857" s="44" t="s">
        <v>40</v>
      </c>
      <c r="E857" s="43"/>
      <c r="F857" s="44" t="s">
        <v>11</v>
      </c>
      <c r="G857" s="44">
        <v>30</v>
      </c>
      <c r="H857" s="44">
        <v>16</v>
      </c>
      <c r="I857" s="44">
        <v>0</v>
      </c>
      <c r="J857" s="44">
        <v>3</v>
      </c>
      <c r="K857" s="44">
        <v>4</v>
      </c>
      <c r="L857" s="52">
        <v>0</v>
      </c>
      <c r="M857" s="23">
        <f t="shared" si="45"/>
        <v>46</v>
      </c>
      <c r="N857" s="24">
        <f>Tabla2[[#This Row],[Vendedor tapabocas bien puesto ]]+Tabla2[[#This Row],[Vendedor tapabocas mal puesto ]]+Tabla2[[#This Row],[Vendedor sin tapabocas ]]</f>
        <v>7</v>
      </c>
      <c r="O857" s="36">
        <f>IFERROR(Tabla2[[#This Row],[Tapabocas bien puesto ]]/Tabla2[[#This Row],[Total]],0)</f>
        <v>0.65217391304347827</v>
      </c>
      <c r="P857" s="56">
        <f>IFERROR(Tabla2[[#This Row],[Sin tapabocas]]/Tabla2[[#This Row],[Total]],0)</f>
        <v>0</v>
      </c>
      <c r="Q857" s="37">
        <f>IFERROR(Tabla2[[#This Row],[Vendedor tapabocas bien puesto ]]/Tabla2[[#This Row],[Total vendedor]],0)</f>
        <v>0.42857142857142855</v>
      </c>
      <c r="R857" s="37">
        <f>IFERROR(Tabla2[[#This Row],[Vendedor sin tapabocas ]]/Tabla2[[#This Row],[Total vendedor]],0)</f>
        <v>0</v>
      </c>
      <c r="S857" s="31">
        <f>WEEKNUM(Tabla2[[#This Row],[Fecha de recolección2]])</f>
        <v>42</v>
      </c>
    </row>
    <row r="858" spans="1:19" x14ac:dyDescent="0.25">
      <c r="A858" s="11">
        <f t="shared" si="44"/>
        <v>44483</v>
      </c>
      <c r="B858" s="51" t="s">
        <v>427</v>
      </c>
      <c r="C858" s="44" t="s">
        <v>57</v>
      </c>
      <c r="D858" s="44" t="s">
        <v>57</v>
      </c>
      <c r="E858" s="43"/>
      <c r="F858" s="44" t="s">
        <v>10</v>
      </c>
      <c r="G858" s="44">
        <v>203</v>
      </c>
      <c r="H858" s="44">
        <v>65</v>
      </c>
      <c r="I858" s="44">
        <v>12</v>
      </c>
      <c r="J858" s="44">
        <v>9</v>
      </c>
      <c r="K858" s="44">
        <v>13</v>
      </c>
      <c r="L858" s="52">
        <v>3</v>
      </c>
      <c r="M858" s="23">
        <f t="shared" si="45"/>
        <v>280</v>
      </c>
      <c r="N858" s="24">
        <f>Tabla2[[#This Row],[Vendedor tapabocas bien puesto ]]+Tabla2[[#This Row],[Vendedor tapabocas mal puesto ]]+Tabla2[[#This Row],[Vendedor sin tapabocas ]]</f>
        <v>25</v>
      </c>
      <c r="O858" s="36">
        <f>IFERROR(Tabla2[[#This Row],[Tapabocas bien puesto ]]/Tabla2[[#This Row],[Total]],0)</f>
        <v>0.72499999999999998</v>
      </c>
      <c r="P858" s="56">
        <f>IFERROR(Tabla2[[#This Row],[Sin tapabocas]]/Tabla2[[#This Row],[Total]],0)</f>
        <v>4.2857142857142858E-2</v>
      </c>
      <c r="Q858" s="37">
        <f>IFERROR(Tabla2[[#This Row],[Vendedor tapabocas bien puesto ]]/Tabla2[[#This Row],[Total vendedor]],0)</f>
        <v>0.36</v>
      </c>
      <c r="R858" s="37">
        <f>IFERROR(Tabla2[[#This Row],[Vendedor sin tapabocas ]]/Tabla2[[#This Row],[Total vendedor]],0)</f>
        <v>0.12</v>
      </c>
      <c r="S858" s="31">
        <f>WEEKNUM(Tabla2[[#This Row],[Fecha de recolección2]])</f>
        <v>42</v>
      </c>
    </row>
    <row r="859" spans="1:19" x14ac:dyDescent="0.25">
      <c r="A859" s="11">
        <f t="shared" si="44"/>
        <v>44483</v>
      </c>
      <c r="B859" s="51" t="s">
        <v>427</v>
      </c>
      <c r="C859" s="44" t="s">
        <v>57</v>
      </c>
      <c r="D859" s="44" t="s">
        <v>57</v>
      </c>
      <c r="E859" s="43"/>
      <c r="F859" s="44" t="s">
        <v>11</v>
      </c>
      <c r="G859" s="44">
        <v>215</v>
      </c>
      <c r="H859" s="44">
        <v>67</v>
      </c>
      <c r="I859" s="44">
        <v>9</v>
      </c>
      <c r="J859" s="44">
        <v>16</v>
      </c>
      <c r="K859" s="44">
        <v>22</v>
      </c>
      <c r="L859" s="52">
        <v>4</v>
      </c>
      <c r="M859" s="23">
        <f t="shared" si="45"/>
        <v>291</v>
      </c>
      <c r="N859" s="24">
        <f>Tabla2[[#This Row],[Vendedor tapabocas bien puesto ]]+Tabla2[[#This Row],[Vendedor tapabocas mal puesto ]]+Tabla2[[#This Row],[Vendedor sin tapabocas ]]</f>
        <v>42</v>
      </c>
      <c r="O859" s="36">
        <f>IFERROR(Tabla2[[#This Row],[Tapabocas bien puesto ]]/Tabla2[[#This Row],[Total]],0)</f>
        <v>0.73883161512027495</v>
      </c>
      <c r="P859" s="56">
        <f>IFERROR(Tabla2[[#This Row],[Sin tapabocas]]/Tabla2[[#This Row],[Total]],0)</f>
        <v>3.0927835051546393E-2</v>
      </c>
      <c r="Q859" s="37">
        <f>IFERROR(Tabla2[[#This Row],[Vendedor tapabocas bien puesto ]]/Tabla2[[#This Row],[Total vendedor]],0)</f>
        <v>0.38095238095238093</v>
      </c>
      <c r="R859" s="37">
        <f>IFERROR(Tabla2[[#This Row],[Vendedor sin tapabocas ]]/Tabla2[[#This Row],[Total vendedor]],0)</f>
        <v>9.5238095238095233E-2</v>
      </c>
      <c r="S859" s="31">
        <f>WEEKNUM(Tabla2[[#This Row],[Fecha de recolección2]])</f>
        <v>42</v>
      </c>
    </row>
    <row r="860" spans="1:19" ht="15.75" thickBot="1" x14ac:dyDescent="0.3">
      <c r="A860" s="11">
        <f t="shared" si="44"/>
        <v>44483</v>
      </c>
      <c r="B860" s="53" t="s">
        <v>427</v>
      </c>
      <c r="C860" s="54" t="s">
        <v>57</v>
      </c>
      <c r="D860" s="54" t="s">
        <v>57</v>
      </c>
      <c r="E860" s="43"/>
      <c r="F860" s="54" t="s">
        <v>10</v>
      </c>
      <c r="G860" s="54">
        <v>116</v>
      </c>
      <c r="H860" s="54">
        <v>27</v>
      </c>
      <c r="I860" s="54">
        <v>4</v>
      </c>
      <c r="J860" s="54">
        <v>1</v>
      </c>
      <c r="K860" s="54">
        <v>3</v>
      </c>
      <c r="L860" s="55">
        <v>0</v>
      </c>
      <c r="M860" s="23">
        <f t="shared" si="45"/>
        <v>147</v>
      </c>
      <c r="N860" s="24">
        <f>Tabla2[[#This Row],[Vendedor tapabocas bien puesto ]]+Tabla2[[#This Row],[Vendedor tapabocas mal puesto ]]+Tabla2[[#This Row],[Vendedor sin tapabocas ]]</f>
        <v>4</v>
      </c>
      <c r="O860" s="36">
        <f>IFERROR(Tabla2[[#This Row],[Tapabocas bien puesto ]]/Tabla2[[#This Row],[Total]],0)</f>
        <v>0.78911564625850339</v>
      </c>
      <c r="P860" s="56">
        <f>IFERROR(Tabla2[[#This Row],[Sin tapabocas]]/Tabla2[[#This Row],[Total]],0)</f>
        <v>2.7210884353741496E-2</v>
      </c>
      <c r="Q860" s="37">
        <f>IFERROR(Tabla2[[#This Row],[Vendedor tapabocas bien puesto ]]/Tabla2[[#This Row],[Total vendedor]],0)</f>
        <v>0.25</v>
      </c>
      <c r="R860" s="37">
        <f>IFERROR(Tabla2[[#This Row],[Vendedor sin tapabocas ]]/Tabla2[[#This Row],[Total vendedor]],0)</f>
        <v>0</v>
      </c>
      <c r="S860" s="31">
        <f>WEEKNUM(Tabla2[[#This Row],[Fecha de recolección2]])</f>
        <v>42</v>
      </c>
    </row>
    <row r="861" spans="1:19" x14ac:dyDescent="0.25">
      <c r="A861" s="11">
        <f>DATE(MID(B861,1,4),MID(B861,6,2),MID(B861,9,11))</f>
        <v>44484</v>
      </c>
      <c r="B861" s="51" t="s">
        <v>428</v>
      </c>
      <c r="C861" s="44" t="s">
        <v>40</v>
      </c>
      <c r="D861" s="44" t="s">
        <v>40</v>
      </c>
      <c r="E861" s="44"/>
      <c r="F861" s="44" t="s">
        <v>9</v>
      </c>
      <c r="G861" s="44">
        <v>120</v>
      </c>
      <c r="H861" s="44">
        <v>48</v>
      </c>
      <c r="I861" s="44">
        <v>7</v>
      </c>
      <c r="J861" s="44">
        <v>20</v>
      </c>
      <c r="K861" s="44">
        <v>75</v>
      </c>
      <c r="L861" s="52">
        <v>17</v>
      </c>
      <c r="M861" s="23">
        <f>G861+H861+I861</f>
        <v>175</v>
      </c>
      <c r="N861" s="24">
        <f>Tabla2[[#This Row],[Vendedor tapabocas bien puesto ]]+Tabla2[[#This Row],[Vendedor tapabocas mal puesto ]]+Tabla2[[#This Row],[Vendedor sin tapabocas ]]</f>
        <v>112</v>
      </c>
      <c r="O861" s="36">
        <f>IFERROR(Tabla2[[#This Row],[Tapabocas bien puesto ]]/Tabla2[[#This Row],[Total]],0)</f>
        <v>0.68571428571428572</v>
      </c>
      <c r="P861" s="56">
        <f>IFERROR(Tabla2[[#This Row],[Sin tapabocas]]/Tabla2[[#This Row],[Total]],0)</f>
        <v>0.04</v>
      </c>
      <c r="Q861" s="37">
        <f>IFERROR(Tabla2[[#This Row],[Vendedor tapabocas bien puesto ]]/Tabla2[[#This Row],[Total vendedor]],0)</f>
        <v>0.17857142857142858</v>
      </c>
      <c r="R861" s="37">
        <f>IFERROR(Tabla2[[#This Row],[Vendedor sin tapabocas ]]/Tabla2[[#This Row],[Total vendedor]],0)</f>
        <v>0.15178571428571427</v>
      </c>
      <c r="S861" s="31">
        <f>WEEKNUM(Tabla2[[#This Row],[Fecha de recolección2]])</f>
        <v>42</v>
      </c>
    </row>
    <row r="862" spans="1:19" x14ac:dyDescent="0.25">
      <c r="A862" s="11">
        <f t="shared" ref="A862:A875" si="46">DATE(MID(B862,1,4),MID(B862,6,2),MID(B862,9,11))</f>
        <v>44484</v>
      </c>
      <c r="B862" s="51" t="s">
        <v>428</v>
      </c>
      <c r="C862" s="44" t="s">
        <v>40</v>
      </c>
      <c r="D862" s="44" t="s">
        <v>40</v>
      </c>
      <c r="E862" s="44"/>
      <c r="F862" s="44" t="s">
        <v>10</v>
      </c>
      <c r="G862" s="44">
        <v>47</v>
      </c>
      <c r="H862" s="44">
        <v>11</v>
      </c>
      <c r="I862" s="44">
        <v>3</v>
      </c>
      <c r="J862" s="44">
        <v>2</v>
      </c>
      <c r="K862" s="44">
        <v>5</v>
      </c>
      <c r="L862" s="52">
        <v>0</v>
      </c>
      <c r="M862">
        <f t="shared" ref="M862:M875" si="47">G862+H862+I862</f>
        <v>61</v>
      </c>
      <c r="N862" s="46">
        <f>Tabla2[[#This Row],[Vendedor tapabocas bien puesto ]]+Tabla2[[#This Row],[Vendedor tapabocas mal puesto ]]+Tabla2[[#This Row],[Vendedor sin tapabocas ]]</f>
        <v>7</v>
      </c>
      <c r="O862" s="36">
        <f>IFERROR(Tabla2[[#This Row],[Tapabocas bien puesto ]]/Tabla2[[#This Row],[Total]],0)</f>
        <v>0.77049180327868849</v>
      </c>
      <c r="P862" s="37">
        <f>IFERROR(Tabla2[[#This Row],[Sin tapabocas]]/Tabla2[[#This Row],[Total]],0)</f>
        <v>4.9180327868852458E-2</v>
      </c>
      <c r="Q862" s="37">
        <f>IFERROR(Tabla2[[#This Row],[Vendedor tapabocas bien puesto ]]/Tabla2[[#This Row],[Total vendedor]],0)</f>
        <v>0.2857142857142857</v>
      </c>
      <c r="R862" s="37">
        <f>IFERROR(Tabla2[[#This Row],[Vendedor sin tapabocas ]]/Tabla2[[#This Row],[Total vendedor]],0)</f>
        <v>0</v>
      </c>
      <c r="S862" s="31">
        <f>WEEKNUM(Tabla2[[#This Row],[Fecha de recolección2]])</f>
        <v>42</v>
      </c>
    </row>
    <row r="863" spans="1:19" x14ac:dyDescent="0.25">
      <c r="A863" s="11">
        <f t="shared" si="46"/>
        <v>44484</v>
      </c>
      <c r="B863" s="51" t="s">
        <v>428</v>
      </c>
      <c r="C863" s="44" t="s">
        <v>49</v>
      </c>
      <c r="D863" s="44" t="s">
        <v>49</v>
      </c>
      <c r="E863" s="44"/>
      <c r="F863" s="44" t="s">
        <v>11</v>
      </c>
      <c r="G863" s="44">
        <v>13</v>
      </c>
      <c r="H863" s="44">
        <v>10</v>
      </c>
      <c r="I863" s="44">
        <v>6</v>
      </c>
      <c r="J863" s="44">
        <v>0</v>
      </c>
      <c r="K863" s="44">
        <v>0</v>
      </c>
      <c r="L863" s="52">
        <v>0</v>
      </c>
      <c r="M863" s="23">
        <f t="shared" si="47"/>
        <v>29</v>
      </c>
      <c r="N863" s="24">
        <f>Tabla2[[#This Row],[Vendedor tapabocas bien puesto ]]+Tabla2[[#This Row],[Vendedor tapabocas mal puesto ]]+Tabla2[[#This Row],[Vendedor sin tapabocas ]]</f>
        <v>0</v>
      </c>
      <c r="O863" s="36">
        <f>IFERROR(Tabla2[[#This Row],[Tapabocas bien puesto ]]/Tabla2[[#This Row],[Total]],0)</f>
        <v>0.44827586206896552</v>
      </c>
      <c r="P863" s="56">
        <f>IFERROR(Tabla2[[#This Row],[Sin tapabocas]]/Tabla2[[#This Row],[Total]],0)</f>
        <v>0.20689655172413793</v>
      </c>
      <c r="Q863" s="37">
        <f>IFERROR(Tabla2[[#This Row],[Vendedor tapabocas bien puesto ]]/Tabla2[[#This Row],[Total vendedor]],0)</f>
        <v>0</v>
      </c>
      <c r="R863" s="37">
        <f>IFERROR(Tabla2[[#This Row],[Vendedor sin tapabocas ]]/Tabla2[[#This Row],[Total vendedor]],0)</f>
        <v>0</v>
      </c>
      <c r="S863" s="31">
        <f>WEEKNUM(Tabla2[[#This Row],[Fecha de recolección2]])</f>
        <v>42</v>
      </c>
    </row>
    <row r="864" spans="1:19" x14ac:dyDescent="0.25">
      <c r="A864" s="11">
        <f t="shared" si="46"/>
        <v>44485</v>
      </c>
      <c r="B864" s="51" t="s">
        <v>429</v>
      </c>
      <c r="C864" s="44" t="s">
        <v>63</v>
      </c>
      <c r="D864" s="44" t="s">
        <v>63</v>
      </c>
      <c r="E864" s="44"/>
      <c r="F864" s="44" t="s">
        <v>9</v>
      </c>
      <c r="G864" s="44">
        <v>63</v>
      </c>
      <c r="H864" s="44">
        <v>34</v>
      </c>
      <c r="I864" s="44">
        <v>17</v>
      </c>
      <c r="J864" s="44">
        <v>1</v>
      </c>
      <c r="K864" s="44">
        <v>0</v>
      </c>
      <c r="L864" s="52">
        <v>0</v>
      </c>
      <c r="M864" s="23">
        <f t="shared" si="47"/>
        <v>114</v>
      </c>
      <c r="N864" s="24">
        <f>Tabla2[[#This Row],[Vendedor tapabocas bien puesto ]]+Tabla2[[#This Row],[Vendedor tapabocas mal puesto ]]+Tabla2[[#This Row],[Vendedor sin tapabocas ]]</f>
        <v>1</v>
      </c>
      <c r="O864" s="36">
        <f>IFERROR(Tabla2[[#This Row],[Tapabocas bien puesto ]]/Tabla2[[#This Row],[Total]],0)</f>
        <v>0.55263157894736847</v>
      </c>
      <c r="P864" s="56">
        <f>IFERROR(Tabla2[[#This Row],[Sin tapabocas]]/Tabla2[[#This Row],[Total]],0)</f>
        <v>0.14912280701754385</v>
      </c>
      <c r="Q864" s="37">
        <f>IFERROR(Tabla2[[#This Row],[Vendedor tapabocas bien puesto ]]/Tabla2[[#This Row],[Total vendedor]],0)</f>
        <v>1</v>
      </c>
      <c r="R864" s="37">
        <f>IFERROR(Tabla2[[#This Row],[Vendedor sin tapabocas ]]/Tabla2[[#This Row],[Total vendedor]],0)</f>
        <v>0</v>
      </c>
      <c r="S864" s="31">
        <f>WEEKNUM(Tabla2[[#This Row],[Fecha de recolección2]])</f>
        <v>42</v>
      </c>
    </row>
    <row r="865" spans="1:20" x14ac:dyDescent="0.25">
      <c r="A865" s="11">
        <f t="shared" si="46"/>
        <v>44485</v>
      </c>
      <c r="B865" s="51" t="s">
        <v>429</v>
      </c>
      <c r="C865" s="44" t="s">
        <v>63</v>
      </c>
      <c r="D865" s="44" t="s">
        <v>63</v>
      </c>
      <c r="E865" s="44"/>
      <c r="F865" s="44" t="s">
        <v>11</v>
      </c>
      <c r="G865" s="44">
        <v>211</v>
      </c>
      <c r="H865" s="44">
        <v>109</v>
      </c>
      <c r="I865" s="44">
        <v>57</v>
      </c>
      <c r="J865" s="44">
        <v>16</v>
      </c>
      <c r="K865" s="44">
        <v>47</v>
      </c>
      <c r="L865" s="52">
        <v>12</v>
      </c>
      <c r="M865" s="23">
        <f t="shared" si="47"/>
        <v>377</v>
      </c>
      <c r="N865" s="24">
        <f>Tabla2[[#This Row],[Vendedor tapabocas bien puesto ]]+Tabla2[[#This Row],[Vendedor tapabocas mal puesto ]]+Tabla2[[#This Row],[Vendedor sin tapabocas ]]</f>
        <v>75</v>
      </c>
      <c r="O865" s="36">
        <f>IFERROR(Tabla2[[#This Row],[Tapabocas bien puesto ]]/Tabla2[[#This Row],[Total]],0)</f>
        <v>0.55968169761273212</v>
      </c>
      <c r="P865" s="56">
        <f>IFERROR(Tabla2[[#This Row],[Sin tapabocas]]/Tabla2[[#This Row],[Total]],0)</f>
        <v>0.15119363395225463</v>
      </c>
      <c r="Q865" s="37">
        <f>IFERROR(Tabla2[[#This Row],[Vendedor tapabocas bien puesto ]]/Tabla2[[#This Row],[Total vendedor]],0)</f>
        <v>0.21333333333333335</v>
      </c>
      <c r="R865" s="37">
        <f>IFERROR(Tabla2[[#This Row],[Vendedor sin tapabocas ]]/Tabla2[[#This Row],[Total vendedor]],0)</f>
        <v>0.16</v>
      </c>
      <c r="S865" s="31">
        <f>WEEKNUM(Tabla2[[#This Row],[Fecha de recolección2]])</f>
        <v>42</v>
      </c>
      <c r="T865" s="28"/>
    </row>
    <row r="866" spans="1:20" x14ac:dyDescent="0.25">
      <c r="A866" s="11">
        <f t="shared" si="46"/>
        <v>44485</v>
      </c>
      <c r="B866" s="51" t="s">
        <v>429</v>
      </c>
      <c r="C866" s="44" t="s">
        <v>63</v>
      </c>
      <c r="D866" s="44" t="s">
        <v>63</v>
      </c>
      <c r="E866" s="44"/>
      <c r="F866" s="44" t="s">
        <v>10</v>
      </c>
      <c r="G866" s="44">
        <v>218</v>
      </c>
      <c r="H866" s="44">
        <v>148</v>
      </c>
      <c r="I866" s="44">
        <v>47</v>
      </c>
      <c r="J866" s="44">
        <v>38</v>
      </c>
      <c r="K866" s="44">
        <v>86</v>
      </c>
      <c r="L866" s="52">
        <v>28</v>
      </c>
      <c r="M866" s="23">
        <f t="shared" si="47"/>
        <v>413</v>
      </c>
      <c r="N866" s="24">
        <f>Tabla2[[#This Row],[Vendedor tapabocas bien puesto ]]+Tabla2[[#This Row],[Vendedor tapabocas mal puesto ]]+Tabla2[[#This Row],[Vendedor sin tapabocas ]]</f>
        <v>152</v>
      </c>
      <c r="O866" s="36">
        <f>IFERROR(Tabla2[[#This Row],[Tapabocas bien puesto ]]/Tabla2[[#This Row],[Total]],0)</f>
        <v>0.52784503631961255</v>
      </c>
      <c r="P866" s="56">
        <f>IFERROR(Tabla2[[#This Row],[Sin tapabocas]]/Tabla2[[#This Row],[Total]],0)</f>
        <v>0.11380145278450363</v>
      </c>
      <c r="Q866" s="37">
        <f>IFERROR(Tabla2[[#This Row],[Vendedor tapabocas bien puesto ]]/Tabla2[[#This Row],[Total vendedor]],0)</f>
        <v>0.25</v>
      </c>
      <c r="R866" s="37">
        <f>IFERROR(Tabla2[[#This Row],[Vendedor sin tapabocas ]]/Tabla2[[#This Row],[Total vendedor]],0)</f>
        <v>0.18421052631578946</v>
      </c>
      <c r="S866" s="31">
        <f>WEEKNUM(Tabla2[[#This Row],[Fecha de recolección2]])</f>
        <v>42</v>
      </c>
      <c r="T866" s="28"/>
    </row>
    <row r="867" spans="1:20" x14ac:dyDescent="0.25">
      <c r="A867" s="11">
        <f t="shared" si="46"/>
        <v>44485</v>
      </c>
      <c r="B867" s="51" t="s">
        <v>429</v>
      </c>
      <c r="C867" s="44" t="s">
        <v>61</v>
      </c>
      <c r="D867" s="44" t="s">
        <v>61</v>
      </c>
      <c r="E867" s="44"/>
      <c r="F867" s="44" t="s">
        <v>11</v>
      </c>
      <c r="G867" s="44">
        <v>269</v>
      </c>
      <c r="H867" s="44">
        <v>245</v>
      </c>
      <c r="I867" s="44">
        <v>18</v>
      </c>
      <c r="J867" s="44">
        <v>61</v>
      </c>
      <c r="K867" s="44">
        <v>72</v>
      </c>
      <c r="L867" s="52">
        <v>11</v>
      </c>
      <c r="M867" s="23">
        <f t="shared" si="47"/>
        <v>532</v>
      </c>
      <c r="N867" s="24">
        <f>Tabla2[[#This Row],[Vendedor tapabocas bien puesto ]]+Tabla2[[#This Row],[Vendedor tapabocas mal puesto ]]+Tabla2[[#This Row],[Vendedor sin tapabocas ]]</f>
        <v>144</v>
      </c>
      <c r="O867" s="36">
        <f>IFERROR(Tabla2[[#This Row],[Tapabocas bien puesto ]]/Tabla2[[#This Row],[Total]],0)</f>
        <v>0.50563909774436089</v>
      </c>
      <c r="P867" s="56">
        <f>IFERROR(Tabla2[[#This Row],[Sin tapabocas]]/Tabla2[[#This Row],[Total]],0)</f>
        <v>3.3834586466165412E-2</v>
      </c>
      <c r="Q867" s="37">
        <f>IFERROR(Tabla2[[#This Row],[Vendedor tapabocas bien puesto ]]/Tabla2[[#This Row],[Total vendedor]],0)</f>
        <v>0.4236111111111111</v>
      </c>
      <c r="R867" s="37">
        <f>IFERROR(Tabla2[[#This Row],[Vendedor sin tapabocas ]]/Tabla2[[#This Row],[Total vendedor]],0)</f>
        <v>7.6388888888888895E-2</v>
      </c>
      <c r="S867" s="31">
        <f>WEEKNUM(Tabla2[[#This Row],[Fecha de recolección2]])</f>
        <v>42</v>
      </c>
      <c r="T867" s="28"/>
    </row>
    <row r="868" spans="1:20" x14ac:dyDescent="0.25">
      <c r="A868" s="11">
        <f t="shared" si="46"/>
        <v>44485</v>
      </c>
      <c r="B868" s="51" t="s">
        <v>429</v>
      </c>
      <c r="C868" s="44" t="s">
        <v>61</v>
      </c>
      <c r="D868" s="44" t="s">
        <v>61</v>
      </c>
      <c r="E868" s="44"/>
      <c r="F868" s="44" t="s">
        <v>10</v>
      </c>
      <c r="G868" s="44">
        <v>225</v>
      </c>
      <c r="H868" s="44">
        <v>177</v>
      </c>
      <c r="I868" s="44">
        <v>36</v>
      </c>
      <c r="J868" s="44">
        <v>42</v>
      </c>
      <c r="K868" s="44">
        <v>51</v>
      </c>
      <c r="L868" s="52">
        <v>12</v>
      </c>
      <c r="M868" s="23">
        <f t="shared" si="47"/>
        <v>438</v>
      </c>
      <c r="N868" s="24">
        <f>Tabla2[[#This Row],[Vendedor tapabocas bien puesto ]]+Tabla2[[#This Row],[Vendedor tapabocas mal puesto ]]+Tabla2[[#This Row],[Vendedor sin tapabocas ]]</f>
        <v>105</v>
      </c>
      <c r="O868" s="36">
        <f>IFERROR(Tabla2[[#This Row],[Tapabocas bien puesto ]]/Tabla2[[#This Row],[Total]],0)</f>
        <v>0.51369863013698636</v>
      </c>
      <c r="P868" s="56">
        <f>IFERROR(Tabla2[[#This Row],[Sin tapabocas]]/Tabla2[[#This Row],[Total]],0)</f>
        <v>8.2191780821917804E-2</v>
      </c>
      <c r="Q868" s="37">
        <f>IFERROR(Tabla2[[#This Row],[Vendedor tapabocas bien puesto ]]/Tabla2[[#This Row],[Total vendedor]],0)</f>
        <v>0.4</v>
      </c>
      <c r="R868" s="37">
        <f>IFERROR(Tabla2[[#This Row],[Vendedor sin tapabocas ]]/Tabla2[[#This Row],[Total vendedor]],0)</f>
        <v>0.11428571428571428</v>
      </c>
      <c r="S868" s="31">
        <f>WEEKNUM(Tabla2[[#This Row],[Fecha de recolección2]])</f>
        <v>42</v>
      </c>
      <c r="T868" s="28"/>
    </row>
    <row r="869" spans="1:20" x14ac:dyDescent="0.25">
      <c r="A869" s="11">
        <f t="shared" si="46"/>
        <v>44485</v>
      </c>
      <c r="B869" s="51" t="s">
        <v>429</v>
      </c>
      <c r="C869" s="44" t="s">
        <v>61</v>
      </c>
      <c r="D869" s="44" t="s">
        <v>61</v>
      </c>
      <c r="E869" s="44"/>
      <c r="F869" s="44" t="s">
        <v>9</v>
      </c>
      <c r="G869" s="44">
        <v>81</v>
      </c>
      <c r="H869" s="44">
        <v>61</v>
      </c>
      <c r="I869" s="44">
        <v>11</v>
      </c>
      <c r="J869" s="44">
        <v>28</v>
      </c>
      <c r="K869" s="44">
        <v>43</v>
      </c>
      <c r="L869" s="52">
        <v>5</v>
      </c>
      <c r="M869" s="23">
        <f t="shared" si="47"/>
        <v>153</v>
      </c>
      <c r="N869" s="24">
        <f>Tabla2[[#This Row],[Vendedor tapabocas bien puesto ]]+Tabla2[[#This Row],[Vendedor tapabocas mal puesto ]]+Tabla2[[#This Row],[Vendedor sin tapabocas ]]</f>
        <v>76</v>
      </c>
      <c r="O869" s="36">
        <f>IFERROR(Tabla2[[#This Row],[Tapabocas bien puesto ]]/Tabla2[[#This Row],[Total]],0)</f>
        <v>0.52941176470588236</v>
      </c>
      <c r="P869" s="56">
        <f>IFERROR(Tabla2[[#This Row],[Sin tapabocas]]/Tabla2[[#This Row],[Total]],0)</f>
        <v>7.1895424836601302E-2</v>
      </c>
      <c r="Q869" s="37">
        <f>IFERROR(Tabla2[[#This Row],[Vendedor tapabocas bien puesto ]]/Tabla2[[#This Row],[Total vendedor]],0)</f>
        <v>0.36842105263157893</v>
      </c>
      <c r="R869" s="37">
        <f>IFERROR(Tabla2[[#This Row],[Vendedor sin tapabocas ]]/Tabla2[[#This Row],[Total vendedor]],0)</f>
        <v>6.5789473684210523E-2</v>
      </c>
      <c r="S869" s="31">
        <f>WEEKNUM(Tabla2[[#This Row],[Fecha de recolección2]])</f>
        <v>42</v>
      </c>
      <c r="T869" s="28"/>
    </row>
    <row r="870" spans="1:20" x14ac:dyDescent="0.25">
      <c r="A870" s="11">
        <f t="shared" si="46"/>
        <v>44485</v>
      </c>
      <c r="B870" s="51" t="s">
        <v>429</v>
      </c>
      <c r="C870" s="44" t="s">
        <v>12</v>
      </c>
      <c r="D870" s="44" t="s">
        <v>12</v>
      </c>
      <c r="E870" s="44"/>
      <c r="F870" s="44" t="s">
        <v>10</v>
      </c>
      <c r="G870" s="44">
        <v>22</v>
      </c>
      <c r="H870" s="44">
        <v>19</v>
      </c>
      <c r="I870" s="44">
        <v>7</v>
      </c>
      <c r="J870" s="44">
        <v>15</v>
      </c>
      <c r="K870" s="44">
        <v>22</v>
      </c>
      <c r="L870" s="52">
        <v>1</v>
      </c>
      <c r="M870" s="23">
        <f t="shared" si="47"/>
        <v>48</v>
      </c>
      <c r="N870" s="24">
        <f>Tabla2[[#This Row],[Vendedor tapabocas bien puesto ]]+Tabla2[[#This Row],[Vendedor tapabocas mal puesto ]]+Tabla2[[#This Row],[Vendedor sin tapabocas ]]</f>
        <v>38</v>
      </c>
      <c r="O870" s="36">
        <f>IFERROR(Tabla2[[#This Row],[Tapabocas bien puesto ]]/Tabla2[[#This Row],[Total]],0)</f>
        <v>0.45833333333333331</v>
      </c>
      <c r="P870" s="56">
        <f>IFERROR(Tabla2[[#This Row],[Sin tapabocas]]/Tabla2[[#This Row],[Total]],0)</f>
        <v>0.14583333333333334</v>
      </c>
      <c r="Q870" s="37">
        <f>IFERROR(Tabla2[[#This Row],[Vendedor tapabocas bien puesto ]]/Tabla2[[#This Row],[Total vendedor]],0)</f>
        <v>0.39473684210526316</v>
      </c>
      <c r="R870" s="37">
        <f>IFERROR(Tabla2[[#This Row],[Vendedor sin tapabocas ]]/Tabla2[[#This Row],[Total vendedor]],0)</f>
        <v>2.6315789473684209E-2</v>
      </c>
      <c r="S870" s="31">
        <f>WEEKNUM(Tabla2[[#This Row],[Fecha de recolección2]])</f>
        <v>42</v>
      </c>
      <c r="T870" s="28"/>
    </row>
    <row r="871" spans="1:20" x14ac:dyDescent="0.25">
      <c r="A871" s="11">
        <f t="shared" si="46"/>
        <v>44485</v>
      </c>
      <c r="B871" s="51" t="s">
        <v>429</v>
      </c>
      <c r="C871" s="44" t="s">
        <v>12</v>
      </c>
      <c r="D871" s="44" t="s">
        <v>12</v>
      </c>
      <c r="E871" s="44"/>
      <c r="F871" s="44" t="s">
        <v>9</v>
      </c>
      <c r="G871" s="44">
        <v>66</v>
      </c>
      <c r="H871" s="44">
        <v>37</v>
      </c>
      <c r="I871" s="44">
        <v>7</v>
      </c>
      <c r="J871" s="44">
        <v>22</v>
      </c>
      <c r="K871" s="44">
        <v>55</v>
      </c>
      <c r="L871" s="52">
        <v>16</v>
      </c>
      <c r="M871" s="23">
        <f t="shared" si="47"/>
        <v>110</v>
      </c>
      <c r="N871" s="24">
        <f>Tabla2[[#This Row],[Vendedor tapabocas bien puesto ]]+Tabla2[[#This Row],[Vendedor tapabocas mal puesto ]]+Tabla2[[#This Row],[Vendedor sin tapabocas ]]</f>
        <v>93</v>
      </c>
      <c r="O871" s="36">
        <f>IFERROR(Tabla2[[#This Row],[Tapabocas bien puesto ]]/Tabla2[[#This Row],[Total]],0)</f>
        <v>0.6</v>
      </c>
      <c r="P871" s="56">
        <f>IFERROR(Tabla2[[#This Row],[Sin tapabocas]]/Tabla2[[#This Row],[Total]],0)</f>
        <v>6.363636363636363E-2</v>
      </c>
      <c r="Q871" s="37">
        <f>IFERROR(Tabla2[[#This Row],[Vendedor tapabocas bien puesto ]]/Tabla2[[#This Row],[Total vendedor]],0)</f>
        <v>0.23655913978494625</v>
      </c>
      <c r="R871" s="37">
        <f>IFERROR(Tabla2[[#This Row],[Vendedor sin tapabocas ]]/Tabla2[[#This Row],[Total vendedor]],0)</f>
        <v>0.17204301075268819</v>
      </c>
      <c r="S871" s="31">
        <f>WEEKNUM(Tabla2[[#This Row],[Fecha de recolección2]])</f>
        <v>42</v>
      </c>
      <c r="T871" s="28"/>
    </row>
    <row r="872" spans="1:20" x14ac:dyDescent="0.25">
      <c r="A872" s="11">
        <f t="shared" si="46"/>
        <v>44485</v>
      </c>
      <c r="B872" s="51" t="s">
        <v>429</v>
      </c>
      <c r="C872" s="44" t="s">
        <v>12</v>
      </c>
      <c r="D872" s="44" t="s">
        <v>12</v>
      </c>
      <c r="E872" s="44"/>
      <c r="F872" s="44" t="s">
        <v>11</v>
      </c>
      <c r="G872" s="44">
        <v>78</v>
      </c>
      <c r="H872" s="44">
        <v>29</v>
      </c>
      <c r="I872" s="44">
        <v>2</v>
      </c>
      <c r="J872" s="44">
        <v>8</v>
      </c>
      <c r="K872" s="44">
        <v>22</v>
      </c>
      <c r="L872" s="52">
        <v>8</v>
      </c>
      <c r="M872" s="23">
        <f t="shared" si="47"/>
        <v>109</v>
      </c>
      <c r="N872" s="24">
        <f>Tabla2[[#This Row],[Vendedor tapabocas bien puesto ]]+Tabla2[[#This Row],[Vendedor tapabocas mal puesto ]]+Tabla2[[#This Row],[Vendedor sin tapabocas ]]</f>
        <v>38</v>
      </c>
      <c r="O872" s="36">
        <f>IFERROR(Tabla2[[#This Row],[Tapabocas bien puesto ]]/Tabla2[[#This Row],[Total]],0)</f>
        <v>0.7155963302752294</v>
      </c>
      <c r="P872" s="56">
        <f>IFERROR(Tabla2[[#This Row],[Sin tapabocas]]/Tabla2[[#This Row],[Total]],0)</f>
        <v>1.834862385321101E-2</v>
      </c>
      <c r="Q872" s="37">
        <f>IFERROR(Tabla2[[#This Row],[Vendedor tapabocas bien puesto ]]/Tabla2[[#This Row],[Total vendedor]],0)</f>
        <v>0.21052631578947367</v>
      </c>
      <c r="R872" s="37">
        <f>IFERROR(Tabla2[[#This Row],[Vendedor sin tapabocas ]]/Tabla2[[#This Row],[Total vendedor]],0)</f>
        <v>0.21052631578947367</v>
      </c>
      <c r="S872" s="31">
        <f>WEEKNUM(Tabla2[[#This Row],[Fecha de recolección2]])</f>
        <v>42</v>
      </c>
      <c r="T872" s="28"/>
    </row>
    <row r="873" spans="1:20" x14ac:dyDescent="0.25">
      <c r="A873" s="11">
        <f t="shared" si="46"/>
        <v>44485</v>
      </c>
      <c r="B873" s="51" t="s">
        <v>429</v>
      </c>
      <c r="C873" s="44" t="s">
        <v>26</v>
      </c>
      <c r="D873" s="44" t="s">
        <v>26</v>
      </c>
      <c r="E873" s="44"/>
      <c r="F873" s="44" t="s">
        <v>9</v>
      </c>
      <c r="G873" s="44">
        <v>23</v>
      </c>
      <c r="H873" s="44">
        <v>8</v>
      </c>
      <c r="I873" s="44">
        <v>4</v>
      </c>
      <c r="J873" s="44">
        <v>1</v>
      </c>
      <c r="K873" s="44">
        <v>0</v>
      </c>
      <c r="L873" s="52">
        <v>0</v>
      </c>
      <c r="M873" s="23">
        <f t="shared" si="47"/>
        <v>35</v>
      </c>
      <c r="N873" s="24">
        <f>Tabla2[[#This Row],[Vendedor tapabocas bien puesto ]]+Tabla2[[#This Row],[Vendedor tapabocas mal puesto ]]+Tabla2[[#This Row],[Vendedor sin tapabocas ]]</f>
        <v>1</v>
      </c>
      <c r="O873" s="36">
        <f>IFERROR(Tabla2[[#This Row],[Tapabocas bien puesto ]]/Tabla2[[#This Row],[Total]],0)</f>
        <v>0.65714285714285714</v>
      </c>
      <c r="P873" s="56">
        <f>IFERROR(Tabla2[[#This Row],[Sin tapabocas]]/Tabla2[[#This Row],[Total]],0)</f>
        <v>0.11428571428571428</v>
      </c>
      <c r="Q873" s="37">
        <f>IFERROR(Tabla2[[#This Row],[Vendedor tapabocas bien puesto ]]/Tabla2[[#This Row],[Total vendedor]],0)</f>
        <v>1</v>
      </c>
      <c r="R873" s="37">
        <f>IFERROR(Tabla2[[#This Row],[Vendedor sin tapabocas ]]/Tabla2[[#This Row],[Total vendedor]],0)</f>
        <v>0</v>
      </c>
      <c r="S873" s="31">
        <f>WEEKNUM(Tabla2[[#This Row],[Fecha de recolección2]])</f>
        <v>42</v>
      </c>
      <c r="T873" s="28"/>
    </row>
    <row r="874" spans="1:20" x14ac:dyDescent="0.25">
      <c r="A874" s="11">
        <f t="shared" si="46"/>
        <v>44485</v>
      </c>
      <c r="B874" s="51" t="s">
        <v>429</v>
      </c>
      <c r="C874" s="44" t="s">
        <v>26</v>
      </c>
      <c r="D874" s="44" t="s">
        <v>26</v>
      </c>
      <c r="E874" s="44"/>
      <c r="F874" s="44" t="s">
        <v>10</v>
      </c>
      <c r="G874" s="44">
        <v>162</v>
      </c>
      <c r="H874" s="44">
        <v>65</v>
      </c>
      <c r="I874" s="44">
        <v>29</v>
      </c>
      <c r="J874" s="44">
        <v>35</v>
      </c>
      <c r="K874" s="44">
        <v>17</v>
      </c>
      <c r="L874" s="52">
        <v>7</v>
      </c>
      <c r="M874" s="23">
        <f t="shared" si="47"/>
        <v>256</v>
      </c>
      <c r="N874" s="24">
        <f>Tabla2[[#This Row],[Vendedor tapabocas bien puesto ]]+Tabla2[[#This Row],[Vendedor tapabocas mal puesto ]]+Tabla2[[#This Row],[Vendedor sin tapabocas ]]</f>
        <v>59</v>
      </c>
      <c r="O874" s="36">
        <f>IFERROR(Tabla2[[#This Row],[Tapabocas bien puesto ]]/Tabla2[[#This Row],[Total]],0)</f>
        <v>0.6328125</v>
      </c>
      <c r="P874" s="56">
        <f>IFERROR(Tabla2[[#This Row],[Sin tapabocas]]/Tabla2[[#This Row],[Total]],0)</f>
        <v>0.11328125</v>
      </c>
      <c r="Q874" s="37">
        <f>IFERROR(Tabla2[[#This Row],[Vendedor tapabocas bien puesto ]]/Tabla2[[#This Row],[Total vendedor]],0)</f>
        <v>0.59322033898305082</v>
      </c>
      <c r="R874" s="37">
        <f>IFERROR(Tabla2[[#This Row],[Vendedor sin tapabocas ]]/Tabla2[[#This Row],[Total vendedor]],0)</f>
        <v>0.11864406779661017</v>
      </c>
      <c r="S874" s="31">
        <f>WEEKNUM(Tabla2[[#This Row],[Fecha de recolección2]])</f>
        <v>42</v>
      </c>
      <c r="T874" s="28"/>
    </row>
    <row r="875" spans="1:20" ht="15.75" thickBot="1" x14ac:dyDescent="0.3">
      <c r="A875" s="11">
        <f t="shared" si="46"/>
        <v>44485</v>
      </c>
      <c r="B875" s="53" t="s">
        <v>429</v>
      </c>
      <c r="C875" s="54" t="s">
        <v>26</v>
      </c>
      <c r="D875" s="54" t="s">
        <v>26</v>
      </c>
      <c r="E875" s="54"/>
      <c r="F875" s="54" t="s">
        <v>10</v>
      </c>
      <c r="G875" s="54">
        <v>161</v>
      </c>
      <c r="H875" s="54">
        <v>93</v>
      </c>
      <c r="I875" s="54">
        <v>40</v>
      </c>
      <c r="J875" s="54">
        <v>16</v>
      </c>
      <c r="K875" s="54">
        <v>24</v>
      </c>
      <c r="L875" s="55">
        <v>0</v>
      </c>
      <c r="M875" s="23">
        <f t="shared" si="47"/>
        <v>294</v>
      </c>
      <c r="N875" s="24">
        <f>Tabla2[[#This Row],[Vendedor tapabocas bien puesto ]]+Tabla2[[#This Row],[Vendedor tapabocas mal puesto ]]+Tabla2[[#This Row],[Vendedor sin tapabocas ]]</f>
        <v>40</v>
      </c>
      <c r="O875" s="36">
        <f>IFERROR(Tabla2[[#This Row],[Tapabocas bien puesto ]]/Tabla2[[#This Row],[Total]],0)</f>
        <v>0.54761904761904767</v>
      </c>
      <c r="P875" s="56">
        <f>IFERROR(Tabla2[[#This Row],[Sin tapabocas]]/Tabla2[[#This Row],[Total]],0)</f>
        <v>0.1360544217687075</v>
      </c>
      <c r="Q875" s="37">
        <f>IFERROR(Tabla2[[#This Row],[Vendedor tapabocas bien puesto ]]/Tabla2[[#This Row],[Total vendedor]],0)</f>
        <v>0.4</v>
      </c>
      <c r="R875" s="37">
        <f>IFERROR(Tabla2[[#This Row],[Vendedor sin tapabocas ]]/Tabla2[[#This Row],[Total vendedor]],0)</f>
        <v>0</v>
      </c>
      <c r="S875" s="31">
        <f>WEEKNUM(Tabla2[[#This Row],[Fecha de recolección2]])</f>
        <v>42</v>
      </c>
      <c r="T875" s="28"/>
    </row>
    <row r="876" spans="1:20" x14ac:dyDescent="0.25">
      <c r="A876" s="11">
        <f t="shared" ref="A876:A893" si="48">DATE(MID(B876,1,4),MID(B876,6,2),MID(B876,9,11))</f>
        <v>44488</v>
      </c>
      <c r="B876" s="6" t="s">
        <v>431</v>
      </c>
      <c r="C876" s="60" t="s">
        <v>40</v>
      </c>
      <c r="D876" s="60" t="s">
        <v>40</v>
      </c>
      <c r="E876" s="60"/>
      <c r="F876" s="60" t="s">
        <v>9</v>
      </c>
      <c r="G876" s="60">
        <v>67</v>
      </c>
      <c r="H876" s="61">
        <v>21</v>
      </c>
      <c r="I876" s="61">
        <v>28</v>
      </c>
      <c r="J876" s="61">
        <v>35</v>
      </c>
      <c r="K876" s="61">
        <v>18</v>
      </c>
      <c r="L876" s="61">
        <v>12</v>
      </c>
      <c r="M876">
        <f t="shared" ref="M876:M893" si="49">G876+H876+I876</f>
        <v>116</v>
      </c>
      <c r="N876" s="46">
        <f>Tabla2[[#This Row],[Vendedor tapabocas bien puesto ]]+Tabla2[[#This Row],[Vendedor tapabocas mal puesto ]]+Tabla2[[#This Row],[Vendedor sin tapabocas ]]</f>
        <v>65</v>
      </c>
      <c r="O876" s="36">
        <f>IFERROR(Tabla2[[#This Row],[Tapabocas bien puesto ]]/Tabla2[[#This Row],[Total]],0)</f>
        <v>0.57758620689655171</v>
      </c>
      <c r="P876" s="37">
        <f>IFERROR(Tabla2[[#This Row],[Sin tapabocas]]/Tabla2[[#This Row],[Total]],0)</f>
        <v>0.2413793103448276</v>
      </c>
      <c r="Q876" s="37">
        <f>IFERROR(Tabla2[[#This Row],[Vendedor tapabocas bien puesto ]]/Tabla2[[#This Row],[Total vendedor]],0)</f>
        <v>0.53846153846153844</v>
      </c>
      <c r="R876" s="37">
        <f>IFERROR(Tabla2[[#This Row],[Vendedor sin tapabocas ]]/Tabla2[[#This Row],[Total vendedor]],0)</f>
        <v>0.18461538461538463</v>
      </c>
      <c r="S876" s="31">
        <f>WEEKNUM(Tabla2[[#This Row],[Fecha de recolección2]])</f>
        <v>43</v>
      </c>
      <c r="T876" s="28"/>
    </row>
    <row r="877" spans="1:20" x14ac:dyDescent="0.25">
      <c r="A877" s="11">
        <f t="shared" si="48"/>
        <v>44488</v>
      </c>
      <c r="B877" s="6" t="s">
        <v>431</v>
      </c>
      <c r="C877" s="60" t="s">
        <v>40</v>
      </c>
      <c r="D877" s="60" t="s">
        <v>40</v>
      </c>
      <c r="E877" s="60"/>
      <c r="F877" s="60" t="s">
        <v>10</v>
      </c>
      <c r="G877" s="60">
        <v>153</v>
      </c>
      <c r="H877" s="61">
        <v>48</v>
      </c>
      <c r="I877" s="61">
        <v>9</v>
      </c>
      <c r="J877" s="61">
        <v>7</v>
      </c>
      <c r="K877" s="61">
        <v>1</v>
      </c>
      <c r="L877" s="61">
        <v>2</v>
      </c>
      <c r="M877" s="23">
        <f t="shared" si="49"/>
        <v>210</v>
      </c>
      <c r="N877" s="24">
        <f>Tabla2[[#This Row],[Vendedor tapabocas bien puesto ]]+Tabla2[[#This Row],[Vendedor tapabocas mal puesto ]]+Tabla2[[#This Row],[Vendedor sin tapabocas ]]</f>
        <v>10</v>
      </c>
      <c r="O877" s="36">
        <f>IFERROR(Tabla2[[#This Row],[Tapabocas bien puesto ]]/Tabla2[[#This Row],[Total]],0)</f>
        <v>0.72857142857142854</v>
      </c>
      <c r="P877" s="56">
        <f>IFERROR(Tabla2[[#This Row],[Sin tapabocas]]/Tabla2[[#This Row],[Total]],0)</f>
        <v>4.2857142857142858E-2</v>
      </c>
      <c r="Q877" s="37">
        <f>IFERROR(Tabla2[[#This Row],[Vendedor tapabocas bien puesto ]]/Tabla2[[#This Row],[Total vendedor]],0)</f>
        <v>0.7</v>
      </c>
      <c r="R877" s="37">
        <f>IFERROR(Tabla2[[#This Row],[Vendedor sin tapabocas ]]/Tabla2[[#This Row],[Total vendedor]],0)</f>
        <v>0.2</v>
      </c>
      <c r="S877" s="31">
        <f>WEEKNUM(Tabla2[[#This Row],[Fecha de recolección2]])</f>
        <v>43</v>
      </c>
      <c r="T877" s="28"/>
    </row>
    <row r="878" spans="1:20" x14ac:dyDescent="0.25">
      <c r="A878" s="11">
        <f t="shared" si="48"/>
        <v>44488</v>
      </c>
      <c r="B878" s="6" t="s">
        <v>431</v>
      </c>
      <c r="C878" s="60" t="s">
        <v>40</v>
      </c>
      <c r="D878" s="60" t="s">
        <v>40</v>
      </c>
      <c r="E878" s="60"/>
      <c r="F878" s="60" t="s">
        <v>11</v>
      </c>
      <c r="G878" s="60">
        <v>60</v>
      </c>
      <c r="H878" s="61">
        <v>12</v>
      </c>
      <c r="I878" s="61">
        <v>0</v>
      </c>
      <c r="J878" s="61">
        <v>0</v>
      </c>
      <c r="K878" s="61">
        <v>0</v>
      </c>
      <c r="L878" s="61">
        <v>1</v>
      </c>
      <c r="M878" s="23">
        <f t="shared" si="49"/>
        <v>72</v>
      </c>
      <c r="N878" s="24">
        <f>Tabla2[[#This Row],[Vendedor tapabocas bien puesto ]]+Tabla2[[#This Row],[Vendedor tapabocas mal puesto ]]+Tabla2[[#This Row],[Vendedor sin tapabocas ]]</f>
        <v>1</v>
      </c>
      <c r="O878" s="36">
        <f>IFERROR(Tabla2[[#This Row],[Tapabocas bien puesto ]]/Tabla2[[#This Row],[Total]],0)</f>
        <v>0.83333333333333337</v>
      </c>
      <c r="P878" s="56">
        <f>IFERROR(Tabla2[[#This Row],[Sin tapabocas]]/Tabla2[[#This Row],[Total]],0)</f>
        <v>0</v>
      </c>
      <c r="Q878" s="37">
        <f>IFERROR(Tabla2[[#This Row],[Vendedor tapabocas bien puesto ]]/Tabla2[[#This Row],[Total vendedor]],0)</f>
        <v>0</v>
      </c>
      <c r="R878" s="37">
        <f>IFERROR(Tabla2[[#This Row],[Vendedor sin tapabocas ]]/Tabla2[[#This Row],[Total vendedor]],0)</f>
        <v>1</v>
      </c>
      <c r="S878" s="31">
        <f>WEEKNUM(Tabla2[[#This Row],[Fecha de recolección2]])</f>
        <v>43</v>
      </c>
      <c r="T878" s="28"/>
    </row>
    <row r="879" spans="1:20" x14ac:dyDescent="0.25">
      <c r="A879" s="11">
        <f t="shared" si="48"/>
        <v>44488</v>
      </c>
      <c r="B879" s="6" t="s">
        <v>431</v>
      </c>
      <c r="C879" s="60" t="s">
        <v>49</v>
      </c>
      <c r="D879" s="60" t="s">
        <v>49</v>
      </c>
      <c r="E879" s="60"/>
      <c r="F879" s="60" t="s">
        <v>10</v>
      </c>
      <c r="G879" s="60">
        <v>121</v>
      </c>
      <c r="H879" s="61">
        <v>23</v>
      </c>
      <c r="I879" s="61">
        <v>13</v>
      </c>
      <c r="J879" s="61">
        <v>6</v>
      </c>
      <c r="K879" s="61">
        <v>27</v>
      </c>
      <c r="L879" s="61">
        <v>0</v>
      </c>
      <c r="M879" s="23">
        <f t="shared" si="49"/>
        <v>157</v>
      </c>
      <c r="N879" s="24">
        <f>Tabla2[[#This Row],[Vendedor tapabocas bien puesto ]]+Tabla2[[#This Row],[Vendedor tapabocas mal puesto ]]+Tabla2[[#This Row],[Vendedor sin tapabocas ]]</f>
        <v>33</v>
      </c>
      <c r="O879" s="36">
        <f>IFERROR(Tabla2[[#This Row],[Tapabocas bien puesto ]]/Tabla2[[#This Row],[Total]],0)</f>
        <v>0.77070063694267521</v>
      </c>
      <c r="P879" s="56">
        <f>IFERROR(Tabla2[[#This Row],[Sin tapabocas]]/Tabla2[[#This Row],[Total]],0)</f>
        <v>8.2802547770700632E-2</v>
      </c>
      <c r="Q879" s="37">
        <f>IFERROR(Tabla2[[#This Row],[Vendedor tapabocas bien puesto ]]/Tabla2[[#This Row],[Total vendedor]],0)</f>
        <v>0.18181818181818182</v>
      </c>
      <c r="R879" s="37">
        <f>IFERROR(Tabla2[[#This Row],[Vendedor sin tapabocas ]]/Tabla2[[#This Row],[Total vendedor]],0)</f>
        <v>0</v>
      </c>
      <c r="S879" s="31">
        <f>WEEKNUM(Tabla2[[#This Row],[Fecha de recolección2]])</f>
        <v>43</v>
      </c>
      <c r="T879" s="28"/>
    </row>
    <row r="880" spans="1:20" x14ac:dyDescent="0.25">
      <c r="A880" s="11">
        <f t="shared" si="48"/>
        <v>44488</v>
      </c>
      <c r="B880" s="6" t="s">
        <v>431</v>
      </c>
      <c r="C880" s="60" t="s">
        <v>49</v>
      </c>
      <c r="D880" s="60" t="s">
        <v>49</v>
      </c>
      <c r="E880" s="60"/>
      <c r="F880" s="60" t="s">
        <v>9</v>
      </c>
      <c r="G880" s="60">
        <v>69</v>
      </c>
      <c r="H880" s="61">
        <v>28</v>
      </c>
      <c r="I880" s="61">
        <v>16</v>
      </c>
      <c r="J880" s="61">
        <v>1</v>
      </c>
      <c r="K880" s="61">
        <v>1</v>
      </c>
      <c r="L880" s="61">
        <v>0</v>
      </c>
      <c r="M880" s="23">
        <f t="shared" si="49"/>
        <v>113</v>
      </c>
      <c r="N880" s="24">
        <f>Tabla2[[#This Row],[Vendedor tapabocas bien puesto ]]+Tabla2[[#This Row],[Vendedor tapabocas mal puesto ]]+Tabla2[[#This Row],[Vendedor sin tapabocas ]]</f>
        <v>2</v>
      </c>
      <c r="O880" s="36">
        <f>IFERROR(Tabla2[[#This Row],[Tapabocas bien puesto ]]/Tabla2[[#This Row],[Total]],0)</f>
        <v>0.61061946902654862</v>
      </c>
      <c r="P880" s="56">
        <f>IFERROR(Tabla2[[#This Row],[Sin tapabocas]]/Tabla2[[#This Row],[Total]],0)</f>
        <v>0.1415929203539823</v>
      </c>
      <c r="Q880" s="37">
        <f>IFERROR(Tabla2[[#This Row],[Vendedor tapabocas bien puesto ]]/Tabla2[[#This Row],[Total vendedor]],0)</f>
        <v>0.5</v>
      </c>
      <c r="R880" s="37">
        <f>IFERROR(Tabla2[[#This Row],[Vendedor sin tapabocas ]]/Tabla2[[#This Row],[Total vendedor]],0)</f>
        <v>0</v>
      </c>
      <c r="S880" s="31">
        <f>WEEKNUM(Tabla2[[#This Row],[Fecha de recolección2]])</f>
        <v>43</v>
      </c>
      <c r="T880" s="17"/>
    </row>
    <row r="881" spans="1:20" x14ac:dyDescent="0.25">
      <c r="A881" s="11">
        <f t="shared" si="48"/>
        <v>44488</v>
      </c>
      <c r="B881" s="6" t="s">
        <v>431</v>
      </c>
      <c r="C881" s="60" t="s">
        <v>49</v>
      </c>
      <c r="D881" s="60" t="s">
        <v>49</v>
      </c>
      <c r="E881" s="60"/>
      <c r="F881" s="60" t="s">
        <v>11</v>
      </c>
      <c r="G881" s="60">
        <v>160</v>
      </c>
      <c r="H881" s="61">
        <v>70</v>
      </c>
      <c r="I881" s="61">
        <v>10</v>
      </c>
      <c r="J881" s="61">
        <v>14</v>
      </c>
      <c r="K881" s="61">
        <v>20</v>
      </c>
      <c r="L881" s="61">
        <v>4</v>
      </c>
      <c r="M881" s="23">
        <f t="shared" si="49"/>
        <v>240</v>
      </c>
      <c r="N881" s="24">
        <f>Tabla2[[#This Row],[Vendedor tapabocas bien puesto ]]+Tabla2[[#This Row],[Vendedor tapabocas mal puesto ]]+Tabla2[[#This Row],[Vendedor sin tapabocas ]]</f>
        <v>38</v>
      </c>
      <c r="O881" s="36">
        <f>IFERROR(Tabla2[[#This Row],[Tapabocas bien puesto ]]/Tabla2[[#This Row],[Total]],0)</f>
        <v>0.66666666666666663</v>
      </c>
      <c r="P881" s="56">
        <f>IFERROR(Tabla2[[#This Row],[Sin tapabocas]]/Tabla2[[#This Row],[Total]],0)</f>
        <v>4.1666666666666664E-2</v>
      </c>
      <c r="Q881" s="37">
        <f>IFERROR(Tabla2[[#This Row],[Vendedor tapabocas bien puesto ]]/Tabla2[[#This Row],[Total vendedor]],0)</f>
        <v>0.36842105263157893</v>
      </c>
      <c r="R881" s="37">
        <f>IFERROR(Tabla2[[#This Row],[Vendedor sin tapabocas ]]/Tabla2[[#This Row],[Total vendedor]],0)</f>
        <v>0.10526315789473684</v>
      </c>
      <c r="S881" s="31">
        <f>WEEKNUM(Tabla2[[#This Row],[Fecha de recolección2]])</f>
        <v>43</v>
      </c>
      <c r="T881" s="17"/>
    </row>
    <row r="882" spans="1:20" x14ac:dyDescent="0.25">
      <c r="A882" s="11">
        <f t="shared" si="48"/>
        <v>44489</v>
      </c>
      <c r="B882" s="6" t="s">
        <v>432</v>
      </c>
      <c r="C882" s="60" t="s">
        <v>20</v>
      </c>
      <c r="D882" s="60" t="s">
        <v>20</v>
      </c>
      <c r="E882" s="60"/>
      <c r="F882" s="60" t="s">
        <v>10</v>
      </c>
      <c r="G882" s="60">
        <v>127</v>
      </c>
      <c r="H882" s="61">
        <v>18</v>
      </c>
      <c r="I882" s="61">
        <v>4</v>
      </c>
      <c r="J882" s="61">
        <v>6</v>
      </c>
      <c r="K882" s="61">
        <v>15</v>
      </c>
      <c r="L882" s="61">
        <v>0</v>
      </c>
      <c r="M882" s="23">
        <f t="shared" si="49"/>
        <v>149</v>
      </c>
      <c r="N882" s="24">
        <f>Tabla2[[#This Row],[Vendedor tapabocas bien puesto ]]+Tabla2[[#This Row],[Vendedor tapabocas mal puesto ]]+Tabla2[[#This Row],[Vendedor sin tapabocas ]]</f>
        <v>21</v>
      </c>
      <c r="O882" s="36">
        <f>IFERROR(Tabla2[[#This Row],[Tapabocas bien puesto ]]/Tabla2[[#This Row],[Total]],0)</f>
        <v>0.8523489932885906</v>
      </c>
      <c r="P882" s="56">
        <f>IFERROR(Tabla2[[#This Row],[Sin tapabocas]]/Tabla2[[#This Row],[Total]],0)</f>
        <v>2.6845637583892617E-2</v>
      </c>
      <c r="Q882" s="37">
        <f>IFERROR(Tabla2[[#This Row],[Vendedor tapabocas bien puesto ]]/Tabla2[[#This Row],[Total vendedor]],0)</f>
        <v>0.2857142857142857</v>
      </c>
      <c r="R882" s="37">
        <f>IFERROR(Tabla2[[#This Row],[Vendedor sin tapabocas ]]/Tabla2[[#This Row],[Total vendedor]],0)</f>
        <v>0</v>
      </c>
      <c r="S882" s="31">
        <f>WEEKNUM(Tabla2[[#This Row],[Fecha de recolección2]])</f>
        <v>43</v>
      </c>
      <c r="T882" s="17"/>
    </row>
    <row r="883" spans="1:20" x14ac:dyDescent="0.25">
      <c r="A883" s="11">
        <f t="shared" si="48"/>
        <v>44489</v>
      </c>
      <c r="B883" s="6" t="s">
        <v>432</v>
      </c>
      <c r="C883" s="60" t="s">
        <v>20</v>
      </c>
      <c r="D883" s="60" t="s">
        <v>20</v>
      </c>
      <c r="E883" s="60"/>
      <c r="F883" s="60" t="s">
        <v>11</v>
      </c>
      <c r="G883" s="60">
        <v>142</v>
      </c>
      <c r="H883" s="61">
        <v>24</v>
      </c>
      <c r="I883" s="61">
        <v>2</v>
      </c>
      <c r="J883" s="61">
        <v>11</v>
      </c>
      <c r="K883" s="61">
        <v>12</v>
      </c>
      <c r="L883" s="61">
        <v>1</v>
      </c>
      <c r="M883" s="23">
        <f t="shared" si="49"/>
        <v>168</v>
      </c>
      <c r="N883" s="24">
        <f>Tabla2[[#This Row],[Vendedor tapabocas bien puesto ]]+Tabla2[[#This Row],[Vendedor tapabocas mal puesto ]]+Tabla2[[#This Row],[Vendedor sin tapabocas ]]</f>
        <v>24</v>
      </c>
      <c r="O883" s="36">
        <f>IFERROR(Tabla2[[#This Row],[Tapabocas bien puesto ]]/Tabla2[[#This Row],[Total]],0)</f>
        <v>0.84523809523809523</v>
      </c>
      <c r="P883" s="56">
        <f>IFERROR(Tabla2[[#This Row],[Sin tapabocas]]/Tabla2[[#This Row],[Total]],0)</f>
        <v>1.1904761904761904E-2</v>
      </c>
      <c r="Q883" s="37">
        <f>IFERROR(Tabla2[[#This Row],[Vendedor tapabocas bien puesto ]]/Tabla2[[#This Row],[Total vendedor]],0)</f>
        <v>0.45833333333333331</v>
      </c>
      <c r="R883" s="37">
        <f>IFERROR(Tabla2[[#This Row],[Vendedor sin tapabocas ]]/Tabla2[[#This Row],[Total vendedor]],0)</f>
        <v>4.1666666666666664E-2</v>
      </c>
      <c r="S883" s="31">
        <f>WEEKNUM(Tabla2[[#This Row],[Fecha de recolección2]])</f>
        <v>43</v>
      </c>
      <c r="T883" s="17"/>
    </row>
    <row r="884" spans="1:20" x14ac:dyDescent="0.25">
      <c r="A884" s="11">
        <f t="shared" si="48"/>
        <v>44489</v>
      </c>
      <c r="B884" s="6" t="s">
        <v>432</v>
      </c>
      <c r="C884" s="60" t="s">
        <v>20</v>
      </c>
      <c r="D884" s="60" t="s">
        <v>20</v>
      </c>
      <c r="E884" s="60"/>
      <c r="F884" s="60" t="s">
        <v>10</v>
      </c>
      <c r="G884" s="60">
        <v>142</v>
      </c>
      <c r="H884" s="61">
        <v>14</v>
      </c>
      <c r="I884" s="61">
        <v>0</v>
      </c>
      <c r="J884" s="61">
        <v>13</v>
      </c>
      <c r="K884" s="61">
        <v>5</v>
      </c>
      <c r="L884" s="61">
        <v>0</v>
      </c>
      <c r="M884" s="23">
        <f t="shared" si="49"/>
        <v>156</v>
      </c>
      <c r="N884" s="24">
        <f>Tabla2[[#This Row],[Vendedor tapabocas bien puesto ]]+Tabla2[[#This Row],[Vendedor tapabocas mal puesto ]]+Tabla2[[#This Row],[Vendedor sin tapabocas ]]</f>
        <v>18</v>
      </c>
      <c r="O884" s="36">
        <f>IFERROR(Tabla2[[#This Row],[Tapabocas bien puesto ]]/Tabla2[[#This Row],[Total]],0)</f>
        <v>0.91025641025641024</v>
      </c>
      <c r="P884" s="56">
        <f>IFERROR(Tabla2[[#This Row],[Sin tapabocas]]/Tabla2[[#This Row],[Total]],0)</f>
        <v>0</v>
      </c>
      <c r="Q884" s="37">
        <f>IFERROR(Tabla2[[#This Row],[Vendedor tapabocas bien puesto ]]/Tabla2[[#This Row],[Total vendedor]],0)</f>
        <v>0.72222222222222221</v>
      </c>
      <c r="R884" s="37">
        <f>IFERROR(Tabla2[[#This Row],[Vendedor sin tapabocas ]]/Tabla2[[#This Row],[Total vendedor]],0)</f>
        <v>0</v>
      </c>
      <c r="S884" s="31">
        <f>WEEKNUM(Tabla2[[#This Row],[Fecha de recolección2]])</f>
        <v>43</v>
      </c>
      <c r="T884" s="17"/>
    </row>
    <row r="885" spans="1:20" x14ac:dyDescent="0.25">
      <c r="A885" s="11">
        <f t="shared" si="48"/>
        <v>44489</v>
      </c>
      <c r="B885" s="6" t="s">
        <v>432</v>
      </c>
      <c r="C885" s="60" t="s">
        <v>36</v>
      </c>
      <c r="D885" s="60" t="s">
        <v>36</v>
      </c>
      <c r="E885" s="60"/>
      <c r="F885" s="60" t="s">
        <v>10</v>
      </c>
      <c r="G885" s="60">
        <v>223</v>
      </c>
      <c r="H885" s="61">
        <v>63</v>
      </c>
      <c r="I885" s="61">
        <v>18</v>
      </c>
      <c r="J885" s="61">
        <v>15</v>
      </c>
      <c r="K885" s="61">
        <v>10</v>
      </c>
      <c r="L885" s="61">
        <v>5</v>
      </c>
      <c r="M885" s="23">
        <f t="shared" si="49"/>
        <v>304</v>
      </c>
      <c r="N885" s="24">
        <f>Tabla2[[#This Row],[Vendedor tapabocas bien puesto ]]+Tabla2[[#This Row],[Vendedor tapabocas mal puesto ]]+Tabla2[[#This Row],[Vendedor sin tapabocas ]]</f>
        <v>30</v>
      </c>
      <c r="O885" s="36">
        <f>IFERROR(Tabla2[[#This Row],[Tapabocas bien puesto ]]/Tabla2[[#This Row],[Total]],0)</f>
        <v>0.73355263157894735</v>
      </c>
      <c r="P885" s="56">
        <f>IFERROR(Tabla2[[#This Row],[Sin tapabocas]]/Tabla2[[#This Row],[Total]],0)</f>
        <v>5.921052631578947E-2</v>
      </c>
      <c r="Q885" s="37">
        <f>IFERROR(Tabla2[[#This Row],[Vendedor tapabocas bien puesto ]]/Tabla2[[#This Row],[Total vendedor]],0)</f>
        <v>0.5</v>
      </c>
      <c r="R885" s="37">
        <f>IFERROR(Tabla2[[#This Row],[Vendedor sin tapabocas ]]/Tabla2[[#This Row],[Total vendedor]],0)</f>
        <v>0.16666666666666666</v>
      </c>
      <c r="S885" s="31">
        <f>WEEKNUM(Tabla2[[#This Row],[Fecha de recolección2]])</f>
        <v>43</v>
      </c>
      <c r="T885" s="17"/>
    </row>
    <row r="886" spans="1:20" x14ac:dyDescent="0.25">
      <c r="A886" s="11">
        <f t="shared" si="48"/>
        <v>44489</v>
      </c>
      <c r="B886" s="6" t="s">
        <v>432</v>
      </c>
      <c r="C886" s="60" t="s">
        <v>36</v>
      </c>
      <c r="D886" s="60" t="s">
        <v>36</v>
      </c>
      <c r="E886" s="60"/>
      <c r="F886" s="60" t="s">
        <v>10</v>
      </c>
      <c r="G886" s="60">
        <v>174</v>
      </c>
      <c r="H886" s="61">
        <v>39</v>
      </c>
      <c r="I886" s="61">
        <v>12</v>
      </c>
      <c r="J886" s="61">
        <v>7</v>
      </c>
      <c r="K886" s="61">
        <v>8</v>
      </c>
      <c r="L886" s="61">
        <v>3</v>
      </c>
      <c r="M886" s="23">
        <f t="shared" si="49"/>
        <v>225</v>
      </c>
      <c r="N886" s="24">
        <f>Tabla2[[#This Row],[Vendedor tapabocas bien puesto ]]+Tabla2[[#This Row],[Vendedor tapabocas mal puesto ]]+Tabla2[[#This Row],[Vendedor sin tapabocas ]]</f>
        <v>18</v>
      </c>
      <c r="O886" s="36">
        <f>IFERROR(Tabla2[[#This Row],[Tapabocas bien puesto ]]/Tabla2[[#This Row],[Total]],0)</f>
        <v>0.77333333333333332</v>
      </c>
      <c r="P886" s="56">
        <f>IFERROR(Tabla2[[#This Row],[Sin tapabocas]]/Tabla2[[#This Row],[Total]],0)</f>
        <v>5.3333333333333337E-2</v>
      </c>
      <c r="Q886" s="37">
        <f>IFERROR(Tabla2[[#This Row],[Vendedor tapabocas bien puesto ]]/Tabla2[[#This Row],[Total vendedor]],0)</f>
        <v>0.3888888888888889</v>
      </c>
      <c r="R886" s="37">
        <f>IFERROR(Tabla2[[#This Row],[Vendedor sin tapabocas ]]/Tabla2[[#This Row],[Total vendedor]],0)</f>
        <v>0.16666666666666666</v>
      </c>
      <c r="S886" s="31">
        <f>WEEKNUM(Tabla2[[#This Row],[Fecha de recolección2]])</f>
        <v>43</v>
      </c>
      <c r="T886" s="17"/>
    </row>
    <row r="887" spans="1:20" x14ac:dyDescent="0.25">
      <c r="A887" s="11">
        <f t="shared" si="48"/>
        <v>44489</v>
      </c>
      <c r="B887" s="6" t="s">
        <v>432</v>
      </c>
      <c r="C887" s="60" t="s">
        <v>36</v>
      </c>
      <c r="D887" s="60" t="s">
        <v>36</v>
      </c>
      <c r="E887" s="60"/>
      <c r="F887" s="60" t="s">
        <v>9</v>
      </c>
      <c r="G887" s="60">
        <v>103</v>
      </c>
      <c r="H887" s="61">
        <v>39</v>
      </c>
      <c r="I887" s="61">
        <v>17</v>
      </c>
      <c r="J887" s="61">
        <v>9</v>
      </c>
      <c r="K887" s="61">
        <v>50</v>
      </c>
      <c r="L887" s="61">
        <v>6</v>
      </c>
      <c r="M887" s="23">
        <f t="shared" si="49"/>
        <v>159</v>
      </c>
      <c r="N887" s="24">
        <f>Tabla2[[#This Row],[Vendedor tapabocas bien puesto ]]+Tabla2[[#This Row],[Vendedor tapabocas mal puesto ]]+Tabla2[[#This Row],[Vendedor sin tapabocas ]]</f>
        <v>65</v>
      </c>
      <c r="O887" s="36">
        <f>IFERROR(Tabla2[[#This Row],[Tapabocas bien puesto ]]/Tabla2[[#This Row],[Total]],0)</f>
        <v>0.64779874213836475</v>
      </c>
      <c r="P887" s="56">
        <f>IFERROR(Tabla2[[#This Row],[Sin tapabocas]]/Tabla2[[#This Row],[Total]],0)</f>
        <v>0.1069182389937107</v>
      </c>
      <c r="Q887" s="37">
        <f>IFERROR(Tabla2[[#This Row],[Vendedor tapabocas bien puesto ]]/Tabla2[[#This Row],[Total vendedor]],0)</f>
        <v>0.13846153846153847</v>
      </c>
      <c r="R887" s="37">
        <f>IFERROR(Tabla2[[#This Row],[Vendedor sin tapabocas ]]/Tabla2[[#This Row],[Total vendedor]],0)</f>
        <v>9.2307692307692313E-2</v>
      </c>
      <c r="S887" s="31">
        <f>WEEKNUM(Tabla2[[#This Row],[Fecha de recolección2]])</f>
        <v>43</v>
      </c>
      <c r="T887" s="17"/>
    </row>
    <row r="888" spans="1:20" x14ac:dyDescent="0.25">
      <c r="A888" s="11">
        <f t="shared" si="48"/>
        <v>44489</v>
      </c>
      <c r="B888" s="6" t="s">
        <v>432</v>
      </c>
      <c r="C888" s="60" t="s">
        <v>7</v>
      </c>
      <c r="D888" s="60" t="s">
        <v>7</v>
      </c>
      <c r="E888" s="60"/>
      <c r="F888" s="60" t="s">
        <v>9</v>
      </c>
      <c r="G888" s="60">
        <v>41</v>
      </c>
      <c r="H888" s="61">
        <v>15</v>
      </c>
      <c r="I888" s="61">
        <v>6</v>
      </c>
      <c r="J888" s="61">
        <v>6</v>
      </c>
      <c r="K888" s="61">
        <v>16</v>
      </c>
      <c r="L888" s="61">
        <v>6</v>
      </c>
      <c r="M888" s="23">
        <f t="shared" si="49"/>
        <v>62</v>
      </c>
      <c r="N888" s="24">
        <f>Tabla2[[#This Row],[Vendedor tapabocas bien puesto ]]+Tabla2[[#This Row],[Vendedor tapabocas mal puesto ]]+Tabla2[[#This Row],[Vendedor sin tapabocas ]]</f>
        <v>28</v>
      </c>
      <c r="O888" s="36">
        <f>IFERROR(Tabla2[[#This Row],[Tapabocas bien puesto ]]/Tabla2[[#This Row],[Total]],0)</f>
        <v>0.66129032258064513</v>
      </c>
      <c r="P888" s="56">
        <f>IFERROR(Tabla2[[#This Row],[Sin tapabocas]]/Tabla2[[#This Row],[Total]],0)</f>
        <v>9.6774193548387094E-2</v>
      </c>
      <c r="Q888" s="37">
        <f>IFERROR(Tabla2[[#This Row],[Vendedor tapabocas bien puesto ]]/Tabla2[[#This Row],[Total vendedor]],0)</f>
        <v>0.21428571428571427</v>
      </c>
      <c r="R888" s="37">
        <f>IFERROR(Tabla2[[#This Row],[Vendedor sin tapabocas ]]/Tabla2[[#This Row],[Total vendedor]],0)</f>
        <v>0.21428571428571427</v>
      </c>
      <c r="S888" s="31">
        <f>WEEKNUM(Tabla2[[#This Row],[Fecha de recolección2]])</f>
        <v>43</v>
      </c>
      <c r="T888" s="17"/>
    </row>
    <row r="889" spans="1:20" x14ac:dyDescent="0.25">
      <c r="A889" s="11">
        <f t="shared" si="48"/>
        <v>44489</v>
      </c>
      <c r="B889" s="6" t="s">
        <v>432</v>
      </c>
      <c r="C889" s="60" t="s">
        <v>7</v>
      </c>
      <c r="D889" s="60" t="s">
        <v>7</v>
      </c>
      <c r="E889" s="60"/>
      <c r="F889" s="60" t="s">
        <v>10</v>
      </c>
      <c r="G889" s="60">
        <v>119</v>
      </c>
      <c r="H889" s="61">
        <v>42</v>
      </c>
      <c r="I889" s="61">
        <v>9</v>
      </c>
      <c r="J889" s="61">
        <v>5</v>
      </c>
      <c r="K889" s="61">
        <v>14</v>
      </c>
      <c r="L889" s="61">
        <v>23</v>
      </c>
      <c r="M889" s="23">
        <f t="shared" si="49"/>
        <v>170</v>
      </c>
      <c r="N889" s="24">
        <f>Tabla2[[#This Row],[Vendedor tapabocas bien puesto ]]+Tabla2[[#This Row],[Vendedor tapabocas mal puesto ]]+Tabla2[[#This Row],[Vendedor sin tapabocas ]]</f>
        <v>42</v>
      </c>
      <c r="O889" s="36">
        <f>IFERROR(Tabla2[[#This Row],[Tapabocas bien puesto ]]/Tabla2[[#This Row],[Total]],0)</f>
        <v>0.7</v>
      </c>
      <c r="P889" s="56">
        <f>IFERROR(Tabla2[[#This Row],[Sin tapabocas]]/Tabla2[[#This Row],[Total]],0)</f>
        <v>5.2941176470588235E-2</v>
      </c>
      <c r="Q889" s="37">
        <f>IFERROR(Tabla2[[#This Row],[Vendedor tapabocas bien puesto ]]/Tabla2[[#This Row],[Total vendedor]],0)</f>
        <v>0.11904761904761904</v>
      </c>
      <c r="R889" s="37">
        <f>IFERROR(Tabla2[[#This Row],[Vendedor sin tapabocas ]]/Tabla2[[#This Row],[Total vendedor]],0)</f>
        <v>0.54761904761904767</v>
      </c>
      <c r="S889" s="31">
        <f>WEEKNUM(Tabla2[[#This Row],[Fecha de recolección2]])</f>
        <v>43</v>
      </c>
      <c r="T889" s="17"/>
    </row>
    <row r="890" spans="1:20" x14ac:dyDescent="0.25">
      <c r="A890" s="11">
        <f t="shared" si="48"/>
        <v>44489</v>
      </c>
      <c r="B890" s="6" t="s">
        <v>432</v>
      </c>
      <c r="C890" s="60" t="s">
        <v>7</v>
      </c>
      <c r="D890" s="60" t="s">
        <v>7</v>
      </c>
      <c r="E890" s="60"/>
      <c r="F890" s="60" t="s">
        <v>10</v>
      </c>
      <c r="G890" s="60">
        <v>237</v>
      </c>
      <c r="H890" s="61">
        <v>82</v>
      </c>
      <c r="I890" s="61">
        <v>19</v>
      </c>
      <c r="J890" s="61">
        <v>16</v>
      </c>
      <c r="K890" s="61">
        <v>45</v>
      </c>
      <c r="L890" s="61">
        <v>12</v>
      </c>
      <c r="M890" s="23">
        <f t="shared" si="49"/>
        <v>338</v>
      </c>
      <c r="N890" s="24">
        <f>Tabla2[[#This Row],[Vendedor tapabocas bien puesto ]]+Tabla2[[#This Row],[Vendedor tapabocas mal puesto ]]+Tabla2[[#This Row],[Vendedor sin tapabocas ]]</f>
        <v>73</v>
      </c>
      <c r="O890" s="36">
        <f>IFERROR(Tabla2[[#This Row],[Tapabocas bien puesto ]]/Tabla2[[#This Row],[Total]],0)</f>
        <v>0.70118343195266275</v>
      </c>
      <c r="P890" s="56">
        <f>IFERROR(Tabla2[[#This Row],[Sin tapabocas]]/Tabla2[[#This Row],[Total]],0)</f>
        <v>5.6213017751479293E-2</v>
      </c>
      <c r="Q890" s="37">
        <f>IFERROR(Tabla2[[#This Row],[Vendedor tapabocas bien puesto ]]/Tabla2[[#This Row],[Total vendedor]],0)</f>
        <v>0.21917808219178081</v>
      </c>
      <c r="R890" s="37">
        <f>IFERROR(Tabla2[[#This Row],[Vendedor sin tapabocas ]]/Tabla2[[#This Row],[Total vendedor]],0)</f>
        <v>0.16438356164383561</v>
      </c>
      <c r="S890" s="31">
        <f>WEEKNUM(Tabla2[[#This Row],[Fecha de recolección2]])</f>
        <v>43</v>
      </c>
      <c r="T890" s="17"/>
    </row>
    <row r="891" spans="1:20" x14ac:dyDescent="0.25">
      <c r="A891" s="11">
        <f t="shared" si="48"/>
        <v>44489</v>
      </c>
      <c r="B891" s="6" t="s">
        <v>432</v>
      </c>
      <c r="C891" s="60" t="s">
        <v>14</v>
      </c>
      <c r="D891" s="60" t="s">
        <v>14</v>
      </c>
      <c r="E891" s="60"/>
      <c r="F891" s="60" t="s">
        <v>10</v>
      </c>
      <c r="G891" s="60">
        <v>27</v>
      </c>
      <c r="H891" s="61">
        <v>29</v>
      </c>
      <c r="I891" s="61">
        <v>7</v>
      </c>
      <c r="J891" s="61">
        <v>7</v>
      </c>
      <c r="K891" s="61">
        <v>14</v>
      </c>
      <c r="L891" s="61">
        <v>0</v>
      </c>
      <c r="M891" s="23">
        <f t="shared" si="49"/>
        <v>63</v>
      </c>
      <c r="N891" s="24">
        <f>Tabla2[[#This Row],[Vendedor tapabocas bien puesto ]]+Tabla2[[#This Row],[Vendedor tapabocas mal puesto ]]+Tabla2[[#This Row],[Vendedor sin tapabocas ]]</f>
        <v>21</v>
      </c>
      <c r="O891" s="36">
        <f>IFERROR(Tabla2[[#This Row],[Tapabocas bien puesto ]]/Tabla2[[#This Row],[Total]],0)</f>
        <v>0.42857142857142855</v>
      </c>
      <c r="P891" s="56">
        <f>IFERROR(Tabla2[[#This Row],[Sin tapabocas]]/Tabla2[[#This Row],[Total]],0)</f>
        <v>0.1111111111111111</v>
      </c>
      <c r="Q891" s="37">
        <f>IFERROR(Tabla2[[#This Row],[Vendedor tapabocas bien puesto ]]/Tabla2[[#This Row],[Total vendedor]],0)</f>
        <v>0.33333333333333331</v>
      </c>
      <c r="R891" s="37">
        <f>IFERROR(Tabla2[[#This Row],[Vendedor sin tapabocas ]]/Tabla2[[#This Row],[Total vendedor]],0)</f>
        <v>0</v>
      </c>
      <c r="S891" s="31">
        <f>WEEKNUM(Tabla2[[#This Row],[Fecha de recolección2]])</f>
        <v>43</v>
      </c>
      <c r="T891" s="17"/>
    </row>
    <row r="892" spans="1:20" x14ac:dyDescent="0.25">
      <c r="A892" s="11">
        <f t="shared" si="48"/>
        <v>44489</v>
      </c>
      <c r="B892" s="6" t="s">
        <v>432</v>
      </c>
      <c r="C892" s="60" t="s">
        <v>14</v>
      </c>
      <c r="D892" s="60" t="s">
        <v>14</v>
      </c>
      <c r="E892" s="60"/>
      <c r="F892" s="60" t="s">
        <v>11</v>
      </c>
      <c r="G892" s="60">
        <v>92</v>
      </c>
      <c r="H892" s="61">
        <v>43</v>
      </c>
      <c r="I892" s="61">
        <v>12</v>
      </c>
      <c r="J892" s="61">
        <v>2</v>
      </c>
      <c r="K892" s="61">
        <v>19</v>
      </c>
      <c r="L892" s="61">
        <v>0</v>
      </c>
      <c r="M892" s="23">
        <f t="shared" si="49"/>
        <v>147</v>
      </c>
      <c r="N892" s="24">
        <f>Tabla2[[#This Row],[Vendedor tapabocas bien puesto ]]+Tabla2[[#This Row],[Vendedor tapabocas mal puesto ]]+Tabla2[[#This Row],[Vendedor sin tapabocas ]]</f>
        <v>21</v>
      </c>
      <c r="O892" s="36">
        <f>IFERROR(Tabla2[[#This Row],[Tapabocas bien puesto ]]/Tabla2[[#This Row],[Total]],0)</f>
        <v>0.62585034013605445</v>
      </c>
      <c r="P892" s="56">
        <f>IFERROR(Tabla2[[#This Row],[Sin tapabocas]]/Tabla2[[#This Row],[Total]],0)</f>
        <v>8.1632653061224483E-2</v>
      </c>
      <c r="Q892" s="37">
        <f>IFERROR(Tabla2[[#This Row],[Vendedor tapabocas bien puesto ]]/Tabla2[[#This Row],[Total vendedor]],0)</f>
        <v>9.5238095238095233E-2</v>
      </c>
      <c r="R892" s="37">
        <f>IFERROR(Tabla2[[#This Row],[Vendedor sin tapabocas ]]/Tabla2[[#This Row],[Total vendedor]],0)</f>
        <v>0</v>
      </c>
      <c r="S892" s="31">
        <f>WEEKNUM(Tabla2[[#This Row],[Fecha de recolección2]])</f>
        <v>43</v>
      </c>
      <c r="T892" s="17"/>
    </row>
    <row r="893" spans="1:20" ht="15.75" thickBot="1" x14ac:dyDescent="0.3">
      <c r="A893" s="11">
        <f t="shared" si="48"/>
        <v>44489</v>
      </c>
      <c r="B893" s="6" t="s">
        <v>432</v>
      </c>
      <c r="C893" s="60" t="s">
        <v>14</v>
      </c>
      <c r="D893" s="60" t="s">
        <v>14</v>
      </c>
      <c r="E893" s="60"/>
      <c r="F893" s="60" t="s">
        <v>9</v>
      </c>
      <c r="G893" s="60">
        <v>130</v>
      </c>
      <c r="H893" s="61">
        <v>40</v>
      </c>
      <c r="I893" s="61">
        <v>12</v>
      </c>
      <c r="J893" s="61">
        <v>32</v>
      </c>
      <c r="K893" s="61">
        <v>25</v>
      </c>
      <c r="L893" s="61">
        <v>11</v>
      </c>
      <c r="M893" s="23">
        <f t="shared" si="49"/>
        <v>182</v>
      </c>
      <c r="N893" s="24">
        <f>Tabla2[[#This Row],[Vendedor tapabocas bien puesto ]]+Tabla2[[#This Row],[Vendedor tapabocas mal puesto ]]+Tabla2[[#This Row],[Vendedor sin tapabocas ]]</f>
        <v>68</v>
      </c>
      <c r="O893" s="36">
        <f>IFERROR(Tabla2[[#This Row],[Tapabocas bien puesto ]]/Tabla2[[#This Row],[Total]],0)</f>
        <v>0.7142857142857143</v>
      </c>
      <c r="P893" s="56">
        <f>IFERROR(Tabla2[[#This Row],[Sin tapabocas]]/Tabla2[[#This Row],[Total]],0)</f>
        <v>6.5934065934065936E-2</v>
      </c>
      <c r="Q893" s="37">
        <f>IFERROR(Tabla2[[#This Row],[Vendedor tapabocas bien puesto ]]/Tabla2[[#This Row],[Total vendedor]],0)</f>
        <v>0.47058823529411764</v>
      </c>
      <c r="R893" s="37">
        <f>IFERROR(Tabla2[[#This Row],[Vendedor sin tapabocas ]]/Tabla2[[#This Row],[Total vendedor]],0)</f>
        <v>0.16176470588235295</v>
      </c>
      <c r="S893" s="31">
        <f>WEEKNUM(Tabla2[[#This Row],[Fecha de recolección2]])</f>
        <v>43</v>
      </c>
      <c r="T893" s="17"/>
    </row>
    <row r="894" spans="1:20" x14ac:dyDescent="0.25">
      <c r="A894" s="11">
        <f t="shared" ref="A894:A914" si="50">DATE(MID(B894,1,4),MID(B894,6,2),MID(B894,9,11))</f>
        <v>44491</v>
      </c>
      <c r="B894" s="62" t="s">
        <v>433</v>
      </c>
      <c r="C894" s="63" t="s">
        <v>61</v>
      </c>
      <c r="D894" s="63" t="s">
        <v>61</v>
      </c>
      <c r="E894" s="63"/>
      <c r="F894" s="63" t="s">
        <v>9</v>
      </c>
      <c r="G894" s="63">
        <v>76</v>
      </c>
      <c r="H894" s="63">
        <v>28</v>
      </c>
      <c r="I894" s="63">
        <v>7</v>
      </c>
      <c r="J894" s="63">
        <v>19</v>
      </c>
      <c r="K894" s="63">
        <v>71</v>
      </c>
      <c r="L894" s="64">
        <v>2</v>
      </c>
      <c r="M894">
        <f t="shared" ref="M894:M914" si="51">G894+H894+I894</f>
        <v>111</v>
      </c>
      <c r="N894" s="46">
        <f>Tabla2[[#This Row],[Vendedor tapabocas bien puesto ]]+Tabla2[[#This Row],[Vendedor tapabocas mal puesto ]]+Tabla2[[#This Row],[Vendedor sin tapabocas ]]</f>
        <v>92</v>
      </c>
      <c r="O894" s="36">
        <f>IFERROR(Tabla2[[#This Row],[Tapabocas bien puesto ]]/Tabla2[[#This Row],[Total]],0)</f>
        <v>0.68468468468468469</v>
      </c>
      <c r="P894" s="37">
        <f>IFERROR(Tabla2[[#This Row],[Sin tapabocas]]/Tabla2[[#This Row],[Total]],0)</f>
        <v>6.3063063063063057E-2</v>
      </c>
      <c r="Q894" s="37">
        <f>IFERROR(Tabla2[[#This Row],[Vendedor tapabocas bien puesto ]]/Tabla2[[#This Row],[Total vendedor]],0)</f>
        <v>0.20652173913043478</v>
      </c>
      <c r="R894" s="37">
        <f>IFERROR(Tabla2[[#This Row],[Vendedor sin tapabocas ]]/Tabla2[[#This Row],[Total vendedor]],0)</f>
        <v>2.1739130434782608E-2</v>
      </c>
      <c r="S894" s="31">
        <f>WEEKNUM(Tabla2[[#This Row],[Fecha de recolección2]])</f>
        <v>43</v>
      </c>
      <c r="T894" s="17"/>
    </row>
    <row r="895" spans="1:20" x14ac:dyDescent="0.25">
      <c r="A895" s="11">
        <f t="shared" si="50"/>
        <v>44491</v>
      </c>
      <c r="B895" s="51" t="s">
        <v>433</v>
      </c>
      <c r="C895" s="60" t="s">
        <v>61</v>
      </c>
      <c r="D895" s="66" t="s">
        <v>61</v>
      </c>
      <c r="E895" s="60"/>
      <c r="F895" s="66" t="s">
        <v>10</v>
      </c>
      <c r="G895" s="60">
        <v>148</v>
      </c>
      <c r="H895" s="60">
        <v>34</v>
      </c>
      <c r="I895" s="60">
        <v>9</v>
      </c>
      <c r="J895" s="60">
        <v>17</v>
      </c>
      <c r="K895" s="60">
        <v>65</v>
      </c>
      <c r="L895" s="52">
        <v>11</v>
      </c>
      <c r="M895" s="23">
        <f t="shared" si="51"/>
        <v>191</v>
      </c>
      <c r="N895" s="24">
        <f>Tabla2[[#This Row],[Vendedor tapabocas bien puesto ]]+Tabla2[[#This Row],[Vendedor tapabocas mal puesto ]]+Tabla2[[#This Row],[Vendedor sin tapabocas ]]</f>
        <v>93</v>
      </c>
      <c r="O895" s="36">
        <f>IFERROR(Tabla2[[#This Row],[Tapabocas bien puesto ]]/Tabla2[[#This Row],[Total]],0)</f>
        <v>0.77486910994764402</v>
      </c>
      <c r="P895" s="56">
        <f>IFERROR(Tabla2[[#This Row],[Sin tapabocas]]/Tabla2[[#This Row],[Total]],0)</f>
        <v>4.712041884816754E-2</v>
      </c>
      <c r="Q895" s="37">
        <f>IFERROR(Tabla2[[#This Row],[Vendedor tapabocas bien puesto ]]/Tabla2[[#This Row],[Total vendedor]],0)</f>
        <v>0.18279569892473119</v>
      </c>
      <c r="R895" s="37">
        <f>IFERROR(Tabla2[[#This Row],[Vendedor sin tapabocas ]]/Tabla2[[#This Row],[Total vendedor]],0)</f>
        <v>0.11827956989247312</v>
      </c>
      <c r="S895" s="31">
        <f>WEEKNUM(Tabla2[[#This Row],[Fecha de recolección2]])</f>
        <v>43</v>
      </c>
      <c r="T895" s="28"/>
    </row>
    <row r="896" spans="1:20" ht="15.75" thickBot="1" x14ac:dyDescent="0.3">
      <c r="A896" s="11">
        <f t="shared" si="50"/>
        <v>44491</v>
      </c>
      <c r="B896" s="53" t="s">
        <v>433</v>
      </c>
      <c r="C896" s="54" t="s">
        <v>61</v>
      </c>
      <c r="D896" s="54" t="s">
        <v>61</v>
      </c>
      <c r="E896" s="54"/>
      <c r="F896" s="54" t="s">
        <v>9</v>
      </c>
      <c r="G896" s="54">
        <v>47</v>
      </c>
      <c r="H896" s="54">
        <v>62</v>
      </c>
      <c r="I896" s="54">
        <v>16</v>
      </c>
      <c r="J896" s="54">
        <v>11</v>
      </c>
      <c r="K896" s="54">
        <v>59</v>
      </c>
      <c r="L896" s="55">
        <v>3</v>
      </c>
      <c r="M896" s="23">
        <f t="shared" si="51"/>
        <v>125</v>
      </c>
      <c r="N896" s="24">
        <f>Tabla2[[#This Row],[Vendedor tapabocas bien puesto ]]+Tabla2[[#This Row],[Vendedor tapabocas mal puesto ]]+Tabla2[[#This Row],[Vendedor sin tapabocas ]]</f>
        <v>73</v>
      </c>
      <c r="O896" s="36">
        <f>IFERROR(Tabla2[[#This Row],[Tapabocas bien puesto ]]/Tabla2[[#This Row],[Total]],0)</f>
        <v>0.376</v>
      </c>
      <c r="P896" s="56">
        <f>IFERROR(Tabla2[[#This Row],[Sin tapabocas]]/Tabla2[[#This Row],[Total]],0)</f>
        <v>0.128</v>
      </c>
      <c r="Q896" s="37">
        <f>IFERROR(Tabla2[[#This Row],[Vendedor tapabocas bien puesto ]]/Tabla2[[#This Row],[Total vendedor]],0)</f>
        <v>0.15068493150684931</v>
      </c>
      <c r="R896" s="37">
        <f>IFERROR(Tabla2[[#This Row],[Vendedor sin tapabocas ]]/Tabla2[[#This Row],[Total vendedor]],0)</f>
        <v>4.1095890410958902E-2</v>
      </c>
      <c r="S896" s="31">
        <f>WEEKNUM(Tabla2[[#This Row],[Fecha de recolección2]])</f>
        <v>43</v>
      </c>
      <c r="T896" s="28"/>
    </row>
    <row r="897" spans="1:20" x14ac:dyDescent="0.25">
      <c r="A897" s="11">
        <f t="shared" si="50"/>
        <v>44495</v>
      </c>
      <c r="B897" s="62" t="s">
        <v>434</v>
      </c>
      <c r="C897" s="63" t="s">
        <v>40</v>
      </c>
      <c r="D897" s="63" t="s">
        <v>40</v>
      </c>
      <c r="E897" s="63"/>
      <c r="F897" s="63" t="s">
        <v>9</v>
      </c>
      <c r="G897" s="63">
        <v>112</v>
      </c>
      <c r="H897" s="63">
        <v>75</v>
      </c>
      <c r="I897" s="63">
        <v>13</v>
      </c>
      <c r="J897" s="63">
        <v>21</v>
      </c>
      <c r="K897" s="63">
        <v>62</v>
      </c>
      <c r="L897" s="64">
        <v>21</v>
      </c>
      <c r="M897" s="23">
        <f t="shared" si="51"/>
        <v>200</v>
      </c>
      <c r="N897" s="24">
        <f>Tabla2[[#This Row],[Vendedor tapabocas bien puesto ]]+Tabla2[[#This Row],[Vendedor tapabocas mal puesto ]]+Tabla2[[#This Row],[Vendedor sin tapabocas ]]</f>
        <v>104</v>
      </c>
      <c r="O897" s="36">
        <f>IFERROR(Tabla2[[#This Row],[Tapabocas bien puesto ]]/Tabla2[[#This Row],[Total]],0)</f>
        <v>0.56000000000000005</v>
      </c>
      <c r="P897" s="56">
        <f>IFERROR(Tabla2[[#This Row],[Sin tapabocas]]/Tabla2[[#This Row],[Total]],0)</f>
        <v>6.5000000000000002E-2</v>
      </c>
      <c r="Q897" s="37">
        <f>IFERROR(Tabla2[[#This Row],[Vendedor tapabocas bien puesto ]]/Tabla2[[#This Row],[Total vendedor]],0)</f>
        <v>0.20192307692307693</v>
      </c>
      <c r="R897" s="37">
        <f>IFERROR(Tabla2[[#This Row],[Vendedor sin tapabocas ]]/Tabla2[[#This Row],[Total vendedor]],0)</f>
        <v>0.20192307692307693</v>
      </c>
      <c r="S897" s="31">
        <f>WEEKNUM(Tabla2[[#This Row],[Fecha de recolección2]])</f>
        <v>44</v>
      </c>
      <c r="T897" s="28"/>
    </row>
    <row r="898" spans="1:20" x14ac:dyDescent="0.25">
      <c r="A898" s="11">
        <f t="shared" si="50"/>
        <v>44495</v>
      </c>
      <c r="B898" s="51" t="s">
        <v>434</v>
      </c>
      <c r="C898" s="60" t="s">
        <v>40</v>
      </c>
      <c r="D898" s="66" t="s">
        <v>40</v>
      </c>
      <c r="E898" s="60"/>
      <c r="F898" s="66" t="s">
        <v>10</v>
      </c>
      <c r="G898" s="60">
        <v>66</v>
      </c>
      <c r="H898" s="60">
        <v>32</v>
      </c>
      <c r="I898" s="60">
        <v>7</v>
      </c>
      <c r="J898" s="60">
        <v>2</v>
      </c>
      <c r="K898" s="60">
        <v>5</v>
      </c>
      <c r="L898" s="52">
        <v>1</v>
      </c>
      <c r="M898" s="23">
        <f t="shared" si="51"/>
        <v>105</v>
      </c>
      <c r="N898" s="24">
        <f>Tabla2[[#This Row],[Vendedor tapabocas bien puesto ]]+Tabla2[[#This Row],[Vendedor tapabocas mal puesto ]]+Tabla2[[#This Row],[Vendedor sin tapabocas ]]</f>
        <v>8</v>
      </c>
      <c r="O898" s="36">
        <f>IFERROR(Tabla2[[#This Row],[Tapabocas bien puesto ]]/Tabla2[[#This Row],[Total]],0)</f>
        <v>0.62857142857142856</v>
      </c>
      <c r="P898" s="56">
        <f>IFERROR(Tabla2[[#This Row],[Sin tapabocas]]/Tabla2[[#This Row],[Total]],0)</f>
        <v>6.6666666666666666E-2</v>
      </c>
      <c r="Q898" s="37">
        <f>IFERROR(Tabla2[[#This Row],[Vendedor tapabocas bien puesto ]]/Tabla2[[#This Row],[Total vendedor]],0)</f>
        <v>0.25</v>
      </c>
      <c r="R898" s="37">
        <f>IFERROR(Tabla2[[#This Row],[Vendedor sin tapabocas ]]/Tabla2[[#This Row],[Total vendedor]],0)</f>
        <v>0.125</v>
      </c>
      <c r="S898" s="31">
        <f>WEEKNUM(Tabla2[[#This Row],[Fecha de recolección2]])</f>
        <v>44</v>
      </c>
    </row>
    <row r="899" spans="1:20" ht="15.75" thickBot="1" x14ac:dyDescent="0.3">
      <c r="A899" s="11">
        <f t="shared" si="50"/>
        <v>44495</v>
      </c>
      <c r="B899" s="53" t="s">
        <v>434</v>
      </c>
      <c r="C899" s="54" t="s">
        <v>40</v>
      </c>
      <c r="D899" s="54" t="s">
        <v>40</v>
      </c>
      <c r="E899" s="54"/>
      <c r="F899" s="54" t="s">
        <v>11</v>
      </c>
      <c r="G899" s="54">
        <v>26</v>
      </c>
      <c r="H899" s="54">
        <v>14</v>
      </c>
      <c r="I899" s="54">
        <v>4</v>
      </c>
      <c r="J899" s="54">
        <v>1</v>
      </c>
      <c r="K899" s="54">
        <v>1</v>
      </c>
      <c r="L899" s="55">
        <v>1</v>
      </c>
      <c r="M899" s="23">
        <f t="shared" si="51"/>
        <v>44</v>
      </c>
      <c r="N899" s="24">
        <f>Tabla2[[#This Row],[Vendedor tapabocas bien puesto ]]+Tabla2[[#This Row],[Vendedor tapabocas mal puesto ]]+Tabla2[[#This Row],[Vendedor sin tapabocas ]]</f>
        <v>3</v>
      </c>
      <c r="O899" s="36">
        <f>IFERROR(Tabla2[[#This Row],[Tapabocas bien puesto ]]/Tabla2[[#This Row],[Total]],0)</f>
        <v>0.59090909090909094</v>
      </c>
      <c r="P899" s="56">
        <f>IFERROR(Tabla2[[#This Row],[Sin tapabocas]]/Tabla2[[#This Row],[Total]],0)</f>
        <v>9.0909090909090912E-2</v>
      </c>
      <c r="Q899" s="37">
        <f>IFERROR(Tabla2[[#This Row],[Vendedor tapabocas bien puesto ]]/Tabla2[[#This Row],[Total vendedor]],0)</f>
        <v>0.33333333333333331</v>
      </c>
      <c r="R899" s="37">
        <f>IFERROR(Tabla2[[#This Row],[Vendedor sin tapabocas ]]/Tabla2[[#This Row],[Total vendedor]],0)</f>
        <v>0.33333333333333331</v>
      </c>
      <c r="S899" s="31">
        <f>WEEKNUM(Tabla2[[#This Row],[Fecha de recolección2]])</f>
        <v>44</v>
      </c>
    </row>
    <row r="900" spans="1:20" x14ac:dyDescent="0.25">
      <c r="A900" s="11">
        <f t="shared" si="50"/>
        <v>44496</v>
      </c>
      <c r="B900" s="57" t="s">
        <v>435</v>
      </c>
      <c r="C900" s="58" t="s">
        <v>36</v>
      </c>
      <c r="D900" s="58" t="s">
        <v>36</v>
      </c>
      <c r="E900" s="58"/>
      <c r="F900" s="58" t="s">
        <v>10</v>
      </c>
      <c r="G900" s="58">
        <v>167</v>
      </c>
      <c r="H900" s="58">
        <v>87</v>
      </c>
      <c r="I900" s="58">
        <v>17</v>
      </c>
      <c r="J900" s="58">
        <v>13</v>
      </c>
      <c r="K900" s="58">
        <v>24</v>
      </c>
      <c r="L900" s="59">
        <v>3</v>
      </c>
      <c r="M900" s="23">
        <f t="shared" si="51"/>
        <v>271</v>
      </c>
      <c r="N900" s="24">
        <f>Tabla2[[#This Row],[Vendedor tapabocas bien puesto ]]+Tabla2[[#This Row],[Vendedor tapabocas mal puesto ]]+Tabla2[[#This Row],[Vendedor sin tapabocas ]]</f>
        <v>40</v>
      </c>
      <c r="O900" s="36">
        <f>IFERROR(Tabla2[[#This Row],[Tapabocas bien puesto ]]/Tabla2[[#This Row],[Total]],0)</f>
        <v>0.6162361623616236</v>
      </c>
      <c r="P900" s="56">
        <f>IFERROR(Tabla2[[#This Row],[Sin tapabocas]]/Tabla2[[#This Row],[Total]],0)</f>
        <v>6.273062730627306E-2</v>
      </c>
      <c r="Q900" s="37">
        <f>IFERROR(Tabla2[[#This Row],[Vendedor tapabocas bien puesto ]]/Tabla2[[#This Row],[Total vendedor]],0)</f>
        <v>0.32500000000000001</v>
      </c>
      <c r="R900" s="37">
        <f>IFERROR(Tabla2[[#This Row],[Vendedor sin tapabocas ]]/Tabla2[[#This Row],[Total vendedor]],0)</f>
        <v>7.4999999999999997E-2</v>
      </c>
      <c r="S900" s="31">
        <f>WEEKNUM(Tabla2[[#This Row],[Fecha de recolección2]])</f>
        <v>44</v>
      </c>
    </row>
    <row r="901" spans="1:20" x14ac:dyDescent="0.25">
      <c r="A901" s="11">
        <f t="shared" si="50"/>
        <v>44496</v>
      </c>
      <c r="B901" s="51" t="s">
        <v>435</v>
      </c>
      <c r="C901" s="60" t="s">
        <v>20</v>
      </c>
      <c r="D901" s="66" t="s">
        <v>20</v>
      </c>
      <c r="E901" s="60"/>
      <c r="F901" s="66" t="s">
        <v>10</v>
      </c>
      <c r="G901" s="60">
        <v>104</v>
      </c>
      <c r="H901" s="60">
        <v>31</v>
      </c>
      <c r="I901" s="60">
        <v>8</v>
      </c>
      <c r="J901" s="60">
        <v>7</v>
      </c>
      <c r="K901" s="60">
        <v>11</v>
      </c>
      <c r="L901" s="52">
        <v>0</v>
      </c>
      <c r="M901" s="23">
        <f t="shared" si="51"/>
        <v>143</v>
      </c>
      <c r="N901" s="24">
        <f>Tabla2[[#This Row],[Vendedor tapabocas bien puesto ]]+Tabla2[[#This Row],[Vendedor tapabocas mal puesto ]]+Tabla2[[#This Row],[Vendedor sin tapabocas ]]</f>
        <v>18</v>
      </c>
      <c r="O901" s="36">
        <f>IFERROR(Tabla2[[#This Row],[Tapabocas bien puesto ]]/Tabla2[[#This Row],[Total]],0)</f>
        <v>0.72727272727272729</v>
      </c>
      <c r="P901" s="56">
        <f>IFERROR(Tabla2[[#This Row],[Sin tapabocas]]/Tabla2[[#This Row],[Total]],0)</f>
        <v>5.5944055944055944E-2</v>
      </c>
      <c r="Q901" s="37">
        <f>IFERROR(Tabla2[[#This Row],[Vendedor tapabocas bien puesto ]]/Tabla2[[#This Row],[Total vendedor]],0)</f>
        <v>0.3888888888888889</v>
      </c>
      <c r="R901" s="37">
        <f>IFERROR(Tabla2[[#This Row],[Vendedor sin tapabocas ]]/Tabla2[[#This Row],[Total vendedor]],0)</f>
        <v>0</v>
      </c>
      <c r="S901" s="31">
        <f>WEEKNUM(Tabla2[[#This Row],[Fecha de recolección2]])</f>
        <v>44</v>
      </c>
    </row>
    <row r="902" spans="1:20" x14ac:dyDescent="0.25">
      <c r="A902" s="11">
        <f t="shared" si="50"/>
        <v>44496</v>
      </c>
      <c r="B902" s="51" t="s">
        <v>435</v>
      </c>
      <c r="C902" s="60" t="s">
        <v>20</v>
      </c>
      <c r="D902" s="66" t="s">
        <v>20</v>
      </c>
      <c r="E902" s="60"/>
      <c r="F902" s="66" t="s">
        <v>11</v>
      </c>
      <c r="G902" s="60">
        <v>203</v>
      </c>
      <c r="H902" s="60">
        <v>27</v>
      </c>
      <c r="I902" s="60">
        <v>3</v>
      </c>
      <c r="J902" s="60">
        <v>14</v>
      </c>
      <c r="K902" s="60">
        <v>8</v>
      </c>
      <c r="L902" s="52">
        <v>0</v>
      </c>
      <c r="M902" s="23">
        <f t="shared" si="51"/>
        <v>233</v>
      </c>
      <c r="N902" s="24">
        <f>Tabla2[[#This Row],[Vendedor tapabocas bien puesto ]]+Tabla2[[#This Row],[Vendedor tapabocas mal puesto ]]+Tabla2[[#This Row],[Vendedor sin tapabocas ]]</f>
        <v>22</v>
      </c>
      <c r="O902" s="36">
        <f>IFERROR(Tabla2[[#This Row],[Tapabocas bien puesto ]]/Tabla2[[#This Row],[Total]],0)</f>
        <v>0.871244635193133</v>
      </c>
      <c r="P902" s="56">
        <f>IFERROR(Tabla2[[#This Row],[Sin tapabocas]]/Tabla2[[#This Row],[Total]],0)</f>
        <v>1.2875536480686695E-2</v>
      </c>
      <c r="Q902" s="37">
        <f>IFERROR(Tabla2[[#This Row],[Vendedor tapabocas bien puesto ]]/Tabla2[[#This Row],[Total vendedor]],0)</f>
        <v>0.63636363636363635</v>
      </c>
      <c r="R902" s="37">
        <f>IFERROR(Tabla2[[#This Row],[Vendedor sin tapabocas ]]/Tabla2[[#This Row],[Total vendedor]],0)</f>
        <v>0</v>
      </c>
      <c r="S902" s="31">
        <f>WEEKNUM(Tabla2[[#This Row],[Fecha de recolección2]])</f>
        <v>44</v>
      </c>
    </row>
    <row r="903" spans="1:20" x14ac:dyDescent="0.25">
      <c r="A903" s="11">
        <f t="shared" si="50"/>
        <v>44496</v>
      </c>
      <c r="B903" s="51" t="s">
        <v>435</v>
      </c>
      <c r="C903" s="60" t="s">
        <v>20</v>
      </c>
      <c r="D903" s="66" t="s">
        <v>20</v>
      </c>
      <c r="E903" s="60"/>
      <c r="F903" s="66" t="s">
        <v>10</v>
      </c>
      <c r="G903" s="60">
        <v>185</v>
      </c>
      <c r="H903" s="60">
        <v>39</v>
      </c>
      <c r="I903" s="60">
        <v>3</v>
      </c>
      <c r="J903" s="60">
        <v>9</v>
      </c>
      <c r="K903" s="60">
        <v>12</v>
      </c>
      <c r="L903" s="52">
        <v>1</v>
      </c>
      <c r="M903" s="23">
        <f t="shared" si="51"/>
        <v>227</v>
      </c>
      <c r="N903" s="24">
        <f>Tabla2[[#This Row],[Vendedor tapabocas bien puesto ]]+Tabla2[[#This Row],[Vendedor tapabocas mal puesto ]]+Tabla2[[#This Row],[Vendedor sin tapabocas ]]</f>
        <v>22</v>
      </c>
      <c r="O903" s="36">
        <f>IFERROR(Tabla2[[#This Row],[Tapabocas bien puesto ]]/Tabla2[[#This Row],[Total]],0)</f>
        <v>0.81497797356828194</v>
      </c>
      <c r="P903" s="56">
        <f>IFERROR(Tabla2[[#This Row],[Sin tapabocas]]/Tabla2[[#This Row],[Total]],0)</f>
        <v>1.3215859030837005E-2</v>
      </c>
      <c r="Q903" s="37">
        <f>IFERROR(Tabla2[[#This Row],[Vendedor tapabocas bien puesto ]]/Tabla2[[#This Row],[Total vendedor]],0)</f>
        <v>0.40909090909090912</v>
      </c>
      <c r="R903" s="37">
        <f>IFERROR(Tabla2[[#This Row],[Vendedor sin tapabocas ]]/Tabla2[[#This Row],[Total vendedor]],0)</f>
        <v>4.5454545454545456E-2</v>
      </c>
      <c r="S903" s="31">
        <f>WEEKNUM(Tabla2[[#This Row],[Fecha de recolección2]])</f>
        <v>44</v>
      </c>
    </row>
    <row r="904" spans="1:20" x14ac:dyDescent="0.25">
      <c r="A904" s="11">
        <f t="shared" si="50"/>
        <v>44496</v>
      </c>
      <c r="B904" s="51" t="s">
        <v>435</v>
      </c>
      <c r="C904" s="60" t="s">
        <v>36</v>
      </c>
      <c r="D904" s="66" t="s">
        <v>36</v>
      </c>
      <c r="E904" s="60"/>
      <c r="F904" s="66" t="s">
        <v>10</v>
      </c>
      <c r="G904" s="60">
        <v>125</v>
      </c>
      <c r="H904" s="60">
        <v>51</v>
      </c>
      <c r="I904" s="60">
        <v>10</v>
      </c>
      <c r="J904" s="60">
        <v>6</v>
      </c>
      <c r="K904" s="60">
        <v>5</v>
      </c>
      <c r="L904" s="52">
        <v>0</v>
      </c>
      <c r="M904" s="23">
        <f t="shared" si="51"/>
        <v>186</v>
      </c>
      <c r="N904" s="24">
        <f>Tabla2[[#This Row],[Vendedor tapabocas bien puesto ]]+Tabla2[[#This Row],[Vendedor tapabocas mal puesto ]]+Tabla2[[#This Row],[Vendedor sin tapabocas ]]</f>
        <v>11</v>
      </c>
      <c r="O904" s="36">
        <f>IFERROR(Tabla2[[#This Row],[Tapabocas bien puesto ]]/Tabla2[[#This Row],[Total]],0)</f>
        <v>0.67204301075268813</v>
      </c>
      <c r="P904" s="56">
        <f>IFERROR(Tabla2[[#This Row],[Sin tapabocas]]/Tabla2[[#This Row],[Total]],0)</f>
        <v>5.3763440860215055E-2</v>
      </c>
      <c r="Q904" s="37">
        <f>IFERROR(Tabla2[[#This Row],[Vendedor tapabocas bien puesto ]]/Tabla2[[#This Row],[Total vendedor]],0)</f>
        <v>0.54545454545454541</v>
      </c>
      <c r="R904" s="37">
        <f>IFERROR(Tabla2[[#This Row],[Vendedor sin tapabocas ]]/Tabla2[[#This Row],[Total vendedor]],0)</f>
        <v>0</v>
      </c>
      <c r="S904" s="31">
        <f>WEEKNUM(Tabla2[[#This Row],[Fecha de recolección2]])</f>
        <v>44</v>
      </c>
      <c r="T904" s="28"/>
    </row>
    <row r="905" spans="1:20" x14ac:dyDescent="0.25">
      <c r="A905" s="11">
        <f t="shared" si="50"/>
        <v>44496</v>
      </c>
      <c r="B905" s="51" t="s">
        <v>435</v>
      </c>
      <c r="C905" s="60" t="s">
        <v>36</v>
      </c>
      <c r="D905" s="66" t="s">
        <v>36</v>
      </c>
      <c r="E905" s="60"/>
      <c r="F905" s="66" t="s">
        <v>9</v>
      </c>
      <c r="G905" s="60">
        <v>41</v>
      </c>
      <c r="H905" s="60">
        <v>54</v>
      </c>
      <c r="I905" s="60">
        <v>16</v>
      </c>
      <c r="J905" s="60">
        <v>9</v>
      </c>
      <c r="K905" s="60">
        <v>50</v>
      </c>
      <c r="L905" s="52">
        <v>6</v>
      </c>
      <c r="M905" s="23">
        <f t="shared" si="51"/>
        <v>111</v>
      </c>
      <c r="N905" s="24">
        <f>Tabla2[[#This Row],[Vendedor tapabocas bien puesto ]]+Tabla2[[#This Row],[Vendedor tapabocas mal puesto ]]+Tabla2[[#This Row],[Vendedor sin tapabocas ]]</f>
        <v>65</v>
      </c>
      <c r="O905" s="36">
        <f>IFERROR(Tabla2[[#This Row],[Tapabocas bien puesto ]]/Tabla2[[#This Row],[Total]],0)</f>
        <v>0.36936936936936937</v>
      </c>
      <c r="P905" s="56">
        <f>IFERROR(Tabla2[[#This Row],[Sin tapabocas]]/Tabla2[[#This Row],[Total]],0)</f>
        <v>0.14414414414414414</v>
      </c>
      <c r="Q905" s="37">
        <f>IFERROR(Tabla2[[#This Row],[Vendedor tapabocas bien puesto ]]/Tabla2[[#This Row],[Total vendedor]],0)</f>
        <v>0.13846153846153847</v>
      </c>
      <c r="R905" s="37">
        <f>IFERROR(Tabla2[[#This Row],[Vendedor sin tapabocas ]]/Tabla2[[#This Row],[Total vendedor]],0)</f>
        <v>9.2307692307692313E-2</v>
      </c>
      <c r="S905" s="31">
        <f>WEEKNUM(Tabla2[[#This Row],[Fecha de recolección2]])</f>
        <v>44</v>
      </c>
      <c r="T905" s="28"/>
    </row>
    <row r="906" spans="1:20" x14ac:dyDescent="0.25">
      <c r="A906" s="11">
        <f t="shared" si="50"/>
        <v>44496</v>
      </c>
      <c r="B906" s="51" t="s">
        <v>435</v>
      </c>
      <c r="C906" s="60" t="s">
        <v>40</v>
      </c>
      <c r="D906" s="66" t="s">
        <v>40</v>
      </c>
      <c r="E906" s="60"/>
      <c r="F906" s="66" t="s">
        <v>9</v>
      </c>
      <c r="G906" s="60">
        <v>93</v>
      </c>
      <c r="H906" s="60">
        <v>32</v>
      </c>
      <c r="I906" s="60">
        <v>12</v>
      </c>
      <c r="J906" s="60">
        <v>22</v>
      </c>
      <c r="K906" s="60">
        <v>48</v>
      </c>
      <c r="L906" s="52">
        <v>16</v>
      </c>
      <c r="M906" s="23">
        <f t="shared" si="51"/>
        <v>137</v>
      </c>
      <c r="N906" s="24">
        <f>Tabla2[[#This Row],[Vendedor tapabocas bien puesto ]]+Tabla2[[#This Row],[Vendedor tapabocas mal puesto ]]+Tabla2[[#This Row],[Vendedor sin tapabocas ]]</f>
        <v>86</v>
      </c>
      <c r="O906" s="36">
        <f>IFERROR(Tabla2[[#This Row],[Tapabocas bien puesto ]]/Tabla2[[#This Row],[Total]],0)</f>
        <v>0.67883211678832112</v>
      </c>
      <c r="P906" s="56">
        <f>IFERROR(Tabla2[[#This Row],[Sin tapabocas]]/Tabla2[[#This Row],[Total]],0)</f>
        <v>8.7591240875912413E-2</v>
      </c>
      <c r="Q906" s="37">
        <f>IFERROR(Tabla2[[#This Row],[Vendedor tapabocas bien puesto ]]/Tabla2[[#This Row],[Total vendedor]],0)</f>
        <v>0.2558139534883721</v>
      </c>
      <c r="R906" s="37">
        <f>IFERROR(Tabla2[[#This Row],[Vendedor sin tapabocas ]]/Tabla2[[#This Row],[Total vendedor]],0)</f>
        <v>0.18604651162790697</v>
      </c>
      <c r="S906" s="31">
        <f>WEEKNUM(Tabla2[[#This Row],[Fecha de recolección2]])</f>
        <v>44</v>
      </c>
      <c r="T906" s="28"/>
    </row>
    <row r="907" spans="1:20" x14ac:dyDescent="0.25">
      <c r="A907" s="11">
        <f t="shared" si="50"/>
        <v>44496</v>
      </c>
      <c r="B907" s="51" t="s">
        <v>435</v>
      </c>
      <c r="C907" s="60" t="s">
        <v>40</v>
      </c>
      <c r="D907" s="66" t="s">
        <v>40</v>
      </c>
      <c r="E907" s="60"/>
      <c r="F907" s="66" t="s">
        <v>10</v>
      </c>
      <c r="G907" s="60">
        <v>90</v>
      </c>
      <c r="H907" s="60">
        <v>16</v>
      </c>
      <c r="I907" s="60">
        <v>20</v>
      </c>
      <c r="J907" s="60">
        <v>6</v>
      </c>
      <c r="K907" s="60">
        <v>8</v>
      </c>
      <c r="L907" s="52">
        <v>0</v>
      </c>
      <c r="M907" s="23">
        <f t="shared" si="51"/>
        <v>126</v>
      </c>
      <c r="N907" s="24">
        <f>Tabla2[[#This Row],[Vendedor tapabocas bien puesto ]]+Tabla2[[#This Row],[Vendedor tapabocas mal puesto ]]+Tabla2[[#This Row],[Vendedor sin tapabocas ]]</f>
        <v>14</v>
      </c>
      <c r="O907" s="36">
        <f>IFERROR(Tabla2[[#This Row],[Tapabocas bien puesto ]]/Tabla2[[#This Row],[Total]],0)</f>
        <v>0.7142857142857143</v>
      </c>
      <c r="P907" s="56">
        <f>IFERROR(Tabla2[[#This Row],[Sin tapabocas]]/Tabla2[[#This Row],[Total]],0)</f>
        <v>0.15873015873015872</v>
      </c>
      <c r="Q907" s="37">
        <f>IFERROR(Tabla2[[#This Row],[Vendedor tapabocas bien puesto ]]/Tabla2[[#This Row],[Total vendedor]],0)</f>
        <v>0.42857142857142855</v>
      </c>
      <c r="R907" s="37">
        <f>IFERROR(Tabla2[[#This Row],[Vendedor sin tapabocas ]]/Tabla2[[#This Row],[Total vendedor]],0)</f>
        <v>0</v>
      </c>
      <c r="S907" s="31">
        <f>WEEKNUM(Tabla2[[#This Row],[Fecha de recolección2]])</f>
        <v>44</v>
      </c>
      <c r="T907" s="28"/>
    </row>
    <row r="908" spans="1:20" ht="15.75" thickBot="1" x14ac:dyDescent="0.3">
      <c r="A908" s="11">
        <f t="shared" si="50"/>
        <v>44496</v>
      </c>
      <c r="B908" s="53" t="s">
        <v>435</v>
      </c>
      <c r="C908" s="54" t="s">
        <v>40</v>
      </c>
      <c r="D908" s="54" t="s">
        <v>40</v>
      </c>
      <c r="E908" s="54"/>
      <c r="F908" s="54" t="s">
        <v>11</v>
      </c>
      <c r="G908" s="54">
        <v>3</v>
      </c>
      <c r="H908" s="54">
        <v>45</v>
      </c>
      <c r="I908" s="54">
        <v>0</v>
      </c>
      <c r="J908" s="54">
        <v>2</v>
      </c>
      <c r="K908" s="54">
        <v>0</v>
      </c>
      <c r="L908" s="55">
        <v>0</v>
      </c>
      <c r="M908" s="23">
        <f t="shared" si="51"/>
        <v>48</v>
      </c>
      <c r="N908" s="24">
        <f>Tabla2[[#This Row],[Vendedor tapabocas bien puesto ]]+Tabla2[[#This Row],[Vendedor tapabocas mal puesto ]]+Tabla2[[#This Row],[Vendedor sin tapabocas ]]</f>
        <v>2</v>
      </c>
      <c r="O908" s="36">
        <f>IFERROR(Tabla2[[#This Row],[Tapabocas bien puesto ]]/Tabla2[[#This Row],[Total]],0)</f>
        <v>6.25E-2</v>
      </c>
      <c r="P908" s="56">
        <f>IFERROR(Tabla2[[#This Row],[Sin tapabocas]]/Tabla2[[#This Row],[Total]],0)</f>
        <v>0</v>
      </c>
      <c r="Q908" s="37">
        <f>IFERROR(Tabla2[[#This Row],[Vendedor tapabocas bien puesto ]]/Tabla2[[#This Row],[Total vendedor]],0)</f>
        <v>1</v>
      </c>
      <c r="R908" s="37">
        <f>IFERROR(Tabla2[[#This Row],[Vendedor sin tapabocas ]]/Tabla2[[#This Row],[Total vendedor]],0)</f>
        <v>0</v>
      </c>
      <c r="S908" s="31">
        <f>WEEKNUM(Tabla2[[#This Row],[Fecha de recolección2]])</f>
        <v>44</v>
      </c>
      <c r="T908" s="28"/>
    </row>
    <row r="909" spans="1:20" x14ac:dyDescent="0.25">
      <c r="A909" s="11">
        <f t="shared" si="50"/>
        <v>44497</v>
      </c>
      <c r="B909" s="66" t="s">
        <v>436</v>
      </c>
      <c r="C909" s="66" t="s">
        <v>22</v>
      </c>
      <c r="D909" s="66" t="s">
        <v>22</v>
      </c>
      <c r="E909" s="66"/>
      <c r="F909" s="66" t="s">
        <v>10</v>
      </c>
      <c r="G909" s="66">
        <v>131</v>
      </c>
      <c r="H909" s="66">
        <v>28</v>
      </c>
      <c r="I909" s="66">
        <v>3</v>
      </c>
      <c r="J909" s="66">
        <v>22</v>
      </c>
      <c r="K909" s="66">
        <v>25</v>
      </c>
      <c r="L909" s="66">
        <v>14</v>
      </c>
      <c r="M909" s="23">
        <f t="shared" si="51"/>
        <v>162</v>
      </c>
      <c r="N909" s="24">
        <f>Tabla2[[#This Row],[Vendedor tapabocas bien puesto ]]+Tabla2[[#This Row],[Vendedor tapabocas mal puesto ]]+Tabla2[[#This Row],[Vendedor sin tapabocas ]]</f>
        <v>61</v>
      </c>
      <c r="O909" s="36">
        <f>IFERROR(Tabla2[[#This Row],[Tapabocas bien puesto ]]/Tabla2[[#This Row],[Total]],0)</f>
        <v>0.80864197530864201</v>
      </c>
      <c r="P909" s="56">
        <f>IFERROR(Tabla2[[#This Row],[Sin tapabocas]]/Tabla2[[#This Row],[Total]],0)</f>
        <v>1.8518518518518517E-2</v>
      </c>
      <c r="Q909" s="37">
        <f>IFERROR(Tabla2[[#This Row],[Vendedor tapabocas bien puesto ]]/Tabla2[[#This Row],[Total vendedor]],0)</f>
        <v>0.36065573770491804</v>
      </c>
      <c r="R909" s="37">
        <f>IFERROR(Tabla2[[#This Row],[Vendedor sin tapabocas ]]/Tabla2[[#This Row],[Total vendedor]],0)</f>
        <v>0.22950819672131148</v>
      </c>
      <c r="S909" s="31">
        <f>WEEKNUM(Tabla2[[#This Row],[Fecha de recolección2]])</f>
        <v>44</v>
      </c>
      <c r="T909" s="28"/>
    </row>
    <row r="910" spans="1:20" x14ac:dyDescent="0.25">
      <c r="A910" s="11">
        <f t="shared" si="50"/>
        <v>44497</v>
      </c>
      <c r="B910" s="66" t="s">
        <v>436</v>
      </c>
      <c r="C910" s="66" t="s">
        <v>22</v>
      </c>
      <c r="D910" s="66" t="s">
        <v>22</v>
      </c>
      <c r="E910" s="66"/>
      <c r="F910" s="66" t="s">
        <v>11</v>
      </c>
      <c r="G910" s="66">
        <v>161</v>
      </c>
      <c r="H910" s="66">
        <v>12</v>
      </c>
      <c r="I910" s="66">
        <v>2</v>
      </c>
      <c r="J910" s="66">
        <v>13</v>
      </c>
      <c r="K910" s="66">
        <v>4</v>
      </c>
      <c r="L910" s="66">
        <v>0</v>
      </c>
      <c r="M910" s="23">
        <f t="shared" si="51"/>
        <v>175</v>
      </c>
      <c r="N910" s="24">
        <f>Tabla2[[#This Row],[Vendedor tapabocas bien puesto ]]+Tabla2[[#This Row],[Vendedor tapabocas mal puesto ]]+Tabla2[[#This Row],[Vendedor sin tapabocas ]]</f>
        <v>17</v>
      </c>
      <c r="O910" s="36">
        <f>IFERROR(Tabla2[[#This Row],[Tapabocas bien puesto ]]/Tabla2[[#This Row],[Total]],0)</f>
        <v>0.92</v>
      </c>
      <c r="P910" s="56">
        <f>IFERROR(Tabla2[[#This Row],[Sin tapabocas]]/Tabla2[[#This Row],[Total]],0)</f>
        <v>1.1428571428571429E-2</v>
      </c>
      <c r="Q910" s="37">
        <f>IFERROR(Tabla2[[#This Row],[Vendedor tapabocas bien puesto ]]/Tabla2[[#This Row],[Total vendedor]],0)</f>
        <v>0.76470588235294112</v>
      </c>
      <c r="R910" s="37">
        <f>IFERROR(Tabla2[[#This Row],[Vendedor sin tapabocas ]]/Tabla2[[#This Row],[Total vendedor]],0)</f>
        <v>0</v>
      </c>
      <c r="S910" s="31">
        <f>WEEKNUM(Tabla2[[#This Row],[Fecha de recolección2]])</f>
        <v>44</v>
      </c>
      <c r="T910" s="28"/>
    </row>
    <row r="911" spans="1:20" x14ac:dyDescent="0.25">
      <c r="A911" s="11">
        <f t="shared" si="50"/>
        <v>44497</v>
      </c>
      <c r="B911" s="66" t="s">
        <v>436</v>
      </c>
      <c r="C911" s="66" t="s">
        <v>22</v>
      </c>
      <c r="D911" s="66" t="s">
        <v>22</v>
      </c>
      <c r="E911" s="66"/>
      <c r="F911" s="66" t="s">
        <v>10</v>
      </c>
      <c r="G911" s="66">
        <v>83</v>
      </c>
      <c r="H911" s="66">
        <v>26</v>
      </c>
      <c r="I911" s="66">
        <v>3</v>
      </c>
      <c r="J911" s="66">
        <v>13</v>
      </c>
      <c r="K911" s="66">
        <v>12</v>
      </c>
      <c r="L911" s="66">
        <v>3</v>
      </c>
      <c r="M911" s="23">
        <f t="shared" si="51"/>
        <v>112</v>
      </c>
      <c r="N911" s="24">
        <f>Tabla2[[#This Row],[Vendedor tapabocas bien puesto ]]+Tabla2[[#This Row],[Vendedor tapabocas mal puesto ]]+Tabla2[[#This Row],[Vendedor sin tapabocas ]]</f>
        <v>28</v>
      </c>
      <c r="O911" s="36">
        <f>IFERROR(Tabla2[[#This Row],[Tapabocas bien puesto ]]/Tabla2[[#This Row],[Total]],0)</f>
        <v>0.7410714285714286</v>
      </c>
      <c r="P911" s="56">
        <f>IFERROR(Tabla2[[#This Row],[Sin tapabocas]]/Tabla2[[#This Row],[Total]],0)</f>
        <v>2.6785714285714284E-2</v>
      </c>
      <c r="Q911" s="37">
        <f>IFERROR(Tabla2[[#This Row],[Vendedor tapabocas bien puesto ]]/Tabla2[[#This Row],[Total vendedor]],0)</f>
        <v>0.4642857142857143</v>
      </c>
      <c r="R911" s="37">
        <f>IFERROR(Tabla2[[#This Row],[Vendedor sin tapabocas ]]/Tabla2[[#This Row],[Total vendedor]],0)</f>
        <v>0.10714285714285714</v>
      </c>
      <c r="S911" s="31">
        <f>WEEKNUM(Tabla2[[#This Row],[Fecha de recolección2]])</f>
        <v>44</v>
      </c>
      <c r="T911" s="28"/>
    </row>
    <row r="912" spans="1:20" x14ac:dyDescent="0.25">
      <c r="A912" s="11">
        <f t="shared" si="50"/>
        <v>44497</v>
      </c>
      <c r="B912" s="66" t="s">
        <v>436</v>
      </c>
      <c r="C912" s="66" t="s">
        <v>44</v>
      </c>
      <c r="D912" s="66" t="s">
        <v>44</v>
      </c>
      <c r="E912" s="66"/>
      <c r="F912" s="66" t="s">
        <v>10</v>
      </c>
      <c r="G912" s="66">
        <v>60</v>
      </c>
      <c r="H912" s="66">
        <v>31</v>
      </c>
      <c r="I912" s="66">
        <v>11</v>
      </c>
      <c r="J912" s="66">
        <v>10</v>
      </c>
      <c r="K912" s="66">
        <v>16</v>
      </c>
      <c r="L912" s="66">
        <v>1</v>
      </c>
      <c r="M912" s="23">
        <f t="shared" si="51"/>
        <v>102</v>
      </c>
      <c r="N912" s="24">
        <f>Tabla2[[#This Row],[Vendedor tapabocas bien puesto ]]+Tabla2[[#This Row],[Vendedor tapabocas mal puesto ]]+Tabla2[[#This Row],[Vendedor sin tapabocas ]]</f>
        <v>27</v>
      </c>
      <c r="O912" s="36">
        <f>IFERROR(Tabla2[[#This Row],[Tapabocas bien puesto ]]/Tabla2[[#This Row],[Total]],0)</f>
        <v>0.58823529411764708</v>
      </c>
      <c r="P912" s="56">
        <f>IFERROR(Tabla2[[#This Row],[Sin tapabocas]]/Tabla2[[#This Row],[Total]],0)</f>
        <v>0.10784313725490197</v>
      </c>
      <c r="Q912" s="37">
        <f>IFERROR(Tabla2[[#This Row],[Vendedor tapabocas bien puesto ]]/Tabla2[[#This Row],[Total vendedor]],0)</f>
        <v>0.37037037037037035</v>
      </c>
      <c r="R912" s="37">
        <f>IFERROR(Tabla2[[#This Row],[Vendedor sin tapabocas ]]/Tabla2[[#This Row],[Total vendedor]],0)</f>
        <v>3.7037037037037035E-2</v>
      </c>
      <c r="S912" s="31">
        <f>WEEKNUM(Tabla2[[#This Row],[Fecha de recolección2]])</f>
        <v>44</v>
      </c>
      <c r="T912" s="28"/>
    </row>
    <row r="913" spans="1:21" x14ac:dyDescent="0.25">
      <c r="A913" s="11">
        <f t="shared" si="50"/>
        <v>44497</v>
      </c>
      <c r="B913" s="66" t="s">
        <v>436</v>
      </c>
      <c r="C913" s="66" t="s">
        <v>44</v>
      </c>
      <c r="D913" s="66" t="s">
        <v>44</v>
      </c>
      <c r="E913" s="66"/>
      <c r="F913" s="66" t="s">
        <v>10</v>
      </c>
      <c r="G913" s="66">
        <v>129</v>
      </c>
      <c r="H913" s="66">
        <v>84</v>
      </c>
      <c r="I913" s="66">
        <v>16</v>
      </c>
      <c r="J913" s="66">
        <v>10</v>
      </c>
      <c r="K913" s="66">
        <v>13</v>
      </c>
      <c r="L913" s="66">
        <v>4</v>
      </c>
      <c r="M913" s="23">
        <f t="shared" si="51"/>
        <v>229</v>
      </c>
      <c r="N913" s="24">
        <f>Tabla2[[#This Row],[Vendedor tapabocas bien puesto ]]+Tabla2[[#This Row],[Vendedor tapabocas mal puesto ]]+Tabla2[[#This Row],[Vendedor sin tapabocas ]]</f>
        <v>27</v>
      </c>
      <c r="O913" s="36">
        <f>IFERROR(Tabla2[[#This Row],[Tapabocas bien puesto ]]/Tabla2[[#This Row],[Total]],0)</f>
        <v>0.5633187772925764</v>
      </c>
      <c r="P913" s="56">
        <f>IFERROR(Tabla2[[#This Row],[Sin tapabocas]]/Tabla2[[#This Row],[Total]],0)</f>
        <v>6.9868995633187769E-2</v>
      </c>
      <c r="Q913" s="37">
        <f>IFERROR(Tabla2[[#This Row],[Vendedor tapabocas bien puesto ]]/Tabla2[[#This Row],[Total vendedor]],0)</f>
        <v>0.37037037037037035</v>
      </c>
      <c r="R913" s="37">
        <f>IFERROR(Tabla2[[#This Row],[Vendedor sin tapabocas ]]/Tabla2[[#This Row],[Total vendedor]],0)</f>
        <v>0.14814814814814814</v>
      </c>
      <c r="S913" s="31">
        <f>WEEKNUM(Tabla2[[#This Row],[Fecha de recolección2]])</f>
        <v>44</v>
      </c>
      <c r="T913" s="28"/>
    </row>
    <row r="914" spans="1:21" x14ac:dyDescent="0.25">
      <c r="A914" s="11">
        <f t="shared" si="50"/>
        <v>44497</v>
      </c>
      <c r="B914" s="66" t="s">
        <v>436</v>
      </c>
      <c r="C914" s="66" t="s">
        <v>44</v>
      </c>
      <c r="D914" s="66" t="s">
        <v>44</v>
      </c>
      <c r="E914" s="66"/>
      <c r="F914" s="66" t="s">
        <v>10</v>
      </c>
      <c r="G914" s="66">
        <v>51</v>
      </c>
      <c r="H914" s="66">
        <v>76</v>
      </c>
      <c r="I914" s="66">
        <v>23</v>
      </c>
      <c r="J914" s="66">
        <v>9</v>
      </c>
      <c r="K914" s="66">
        <v>13</v>
      </c>
      <c r="L914" s="66">
        <v>0</v>
      </c>
      <c r="M914" s="23">
        <f t="shared" si="51"/>
        <v>150</v>
      </c>
      <c r="N914" s="24">
        <f>Tabla2[[#This Row],[Vendedor tapabocas bien puesto ]]+Tabla2[[#This Row],[Vendedor tapabocas mal puesto ]]+Tabla2[[#This Row],[Vendedor sin tapabocas ]]</f>
        <v>22</v>
      </c>
      <c r="O914" s="36">
        <f>IFERROR(Tabla2[[#This Row],[Tapabocas bien puesto ]]/Tabla2[[#This Row],[Total]],0)</f>
        <v>0.34</v>
      </c>
      <c r="P914" s="56">
        <f>IFERROR(Tabla2[[#This Row],[Sin tapabocas]]/Tabla2[[#This Row],[Total]],0)</f>
        <v>0.15333333333333332</v>
      </c>
      <c r="Q914" s="37">
        <f>IFERROR(Tabla2[[#This Row],[Vendedor tapabocas bien puesto ]]/Tabla2[[#This Row],[Total vendedor]],0)</f>
        <v>0.40909090909090912</v>
      </c>
      <c r="R914" s="37">
        <f>IFERROR(Tabla2[[#This Row],[Vendedor sin tapabocas ]]/Tabla2[[#This Row],[Total vendedor]],0)</f>
        <v>0</v>
      </c>
      <c r="S914" s="31">
        <f>WEEKNUM(Tabla2[[#This Row],[Fecha de recolección2]])</f>
        <v>44</v>
      </c>
      <c r="T914" s="28"/>
    </row>
    <row r="915" spans="1:21" x14ac:dyDescent="0.25">
      <c r="A915" s="11">
        <f t="shared" ref="A915:A938" si="52">DATE(MID(B915,1,4),MID(B915,6,2),MID(B915,9,11))</f>
        <v>44502</v>
      </c>
      <c r="B915" s="8" t="s">
        <v>437</v>
      </c>
      <c r="C915" t="s">
        <v>22</v>
      </c>
      <c r="D915" s="65" t="s">
        <v>22</v>
      </c>
      <c r="E915" s="65"/>
      <c r="F915" t="s">
        <v>10</v>
      </c>
      <c r="G915">
        <v>166</v>
      </c>
      <c r="H915">
        <v>53</v>
      </c>
      <c r="I915">
        <v>20</v>
      </c>
      <c r="J915">
        <v>20</v>
      </c>
      <c r="K915">
        <v>25</v>
      </c>
      <c r="L915">
        <v>3</v>
      </c>
      <c r="M915">
        <f t="shared" ref="M915:M938" si="53">G915+H915+I915</f>
        <v>239</v>
      </c>
      <c r="N915" s="46">
        <f>Tabla2[[#This Row],[Vendedor tapabocas bien puesto ]]+Tabla2[[#This Row],[Vendedor tapabocas mal puesto ]]+Tabla2[[#This Row],[Vendedor sin tapabocas ]]</f>
        <v>48</v>
      </c>
      <c r="O915" s="36">
        <f>IFERROR(Tabla2[[#This Row],[Tapabocas bien puesto ]]/Tabla2[[#This Row],[Total]],0)</f>
        <v>0.69456066945606698</v>
      </c>
      <c r="P915" s="37">
        <f>IFERROR(Tabla2[[#This Row],[Sin tapabocas]]/Tabla2[[#This Row],[Total]],0)</f>
        <v>8.3682008368200833E-2</v>
      </c>
      <c r="Q915" s="37">
        <f>IFERROR(Tabla2[[#This Row],[Vendedor tapabocas bien puesto ]]/Tabla2[[#This Row],[Total vendedor]],0)</f>
        <v>0.41666666666666669</v>
      </c>
      <c r="R915" s="37">
        <f>IFERROR(Tabla2[[#This Row],[Vendedor sin tapabocas ]]/Tabla2[[#This Row],[Total vendedor]],0)</f>
        <v>6.25E-2</v>
      </c>
      <c r="S915" s="31">
        <f>WEEKNUM(Tabla2[[#This Row],[Fecha de recolección2]])</f>
        <v>45</v>
      </c>
      <c r="T915" s="28"/>
    </row>
    <row r="916" spans="1:21" x14ac:dyDescent="0.25">
      <c r="A916" s="11">
        <f t="shared" si="52"/>
        <v>44502</v>
      </c>
      <c r="B916" s="8" t="s">
        <v>437</v>
      </c>
      <c r="C916" t="s">
        <v>22</v>
      </c>
      <c r="D916" s="65" t="s">
        <v>22</v>
      </c>
      <c r="E916" s="65"/>
      <c r="F916" t="s">
        <v>11</v>
      </c>
      <c r="G916">
        <v>191</v>
      </c>
      <c r="H916">
        <v>58</v>
      </c>
      <c r="I916">
        <v>13</v>
      </c>
      <c r="J916">
        <v>17</v>
      </c>
      <c r="K916">
        <v>26</v>
      </c>
      <c r="L916">
        <v>1</v>
      </c>
      <c r="M916" s="23">
        <f t="shared" si="53"/>
        <v>262</v>
      </c>
      <c r="N916" s="24">
        <f>Tabla2[[#This Row],[Vendedor tapabocas bien puesto ]]+Tabla2[[#This Row],[Vendedor tapabocas mal puesto ]]+Tabla2[[#This Row],[Vendedor sin tapabocas ]]</f>
        <v>44</v>
      </c>
      <c r="O916" s="36">
        <f>IFERROR(Tabla2[[#This Row],[Tapabocas bien puesto ]]/Tabla2[[#This Row],[Total]],0)</f>
        <v>0.72900763358778631</v>
      </c>
      <c r="P916" s="56">
        <f>IFERROR(Tabla2[[#This Row],[Sin tapabocas]]/Tabla2[[#This Row],[Total]],0)</f>
        <v>4.9618320610687022E-2</v>
      </c>
      <c r="Q916" s="37">
        <f>IFERROR(Tabla2[[#This Row],[Vendedor tapabocas bien puesto ]]/Tabla2[[#This Row],[Total vendedor]],0)</f>
        <v>0.38636363636363635</v>
      </c>
      <c r="R916" s="37">
        <f>IFERROR(Tabla2[[#This Row],[Vendedor sin tapabocas ]]/Tabla2[[#This Row],[Total vendedor]],0)</f>
        <v>2.2727272727272728E-2</v>
      </c>
      <c r="S916" s="31">
        <f>WEEKNUM(Tabla2[[#This Row],[Fecha de recolección2]])</f>
        <v>45</v>
      </c>
      <c r="T916" s="28"/>
    </row>
    <row r="917" spans="1:21" x14ac:dyDescent="0.25">
      <c r="A917" s="11">
        <f t="shared" si="52"/>
        <v>44502</v>
      </c>
      <c r="B917" s="8" t="s">
        <v>437</v>
      </c>
      <c r="C917" t="s">
        <v>22</v>
      </c>
      <c r="D917" s="65" t="s">
        <v>22</v>
      </c>
      <c r="E917" s="65"/>
      <c r="F917" t="s">
        <v>10</v>
      </c>
      <c r="G917">
        <v>120</v>
      </c>
      <c r="H917">
        <v>44</v>
      </c>
      <c r="I917">
        <v>20</v>
      </c>
      <c r="J917">
        <v>9</v>
      </c>
      <c r="K917">
        <v>3</v>
      </c>
      <c r="L917">
        <v>1</v>
      </c>
      <c r="M917" s="23">
        <f t="shared" si="53"/>
        <v>184</v>
      </c>
      <c r="N917" s="24">
        <f>Tabla2[[#This Row],[Vendedor tapabocas bien puesto ]]+Tabla2[[#This Row],[Vendedor tapabocas mal puesto ]]+Tabla2[[#This Row],[Vendedor sin tapabocas ]]</f>
        <v>13</v>
      </c>
      <c r="O917" s="36">
        <f>IFERROR(Tabla2[[#This Row],[Tapabocas bien puesto ]]/Tabla2[[#This Row],[Total]],0)</f>
        <v>0.65217391304347827</v>
      </c>
      <c r="P917" s="56">
        <f>IFERROR(Tabla2[[#This Row],[Sin tapabocas]]/Tabla2[[#This Row],[Total]],0)</f>
        <v>0.10869565217391304</v>
      </c>
      <c r="Q917" s="37">
        <f>IFERROR(Tabla2[[#This Row],[Vendedor tapabocas bien puesto ]]/Tabla2[[#This Row],[Total vendedor]],0)</f>
        <v>0.69230769230769229</v>
      </c>
      <c r="R917" s="37">
        <f>IFERROR(Tabla2[[#This Row],[Vendedor sin tapabocas ]]/Tabla2[[#This Row],[Total vendedor]],0)</f>
        <v>7.6923076923076927E-2</v>
      </c>
      <c r="S917" s="31">
        <f>WEEKNUM(Tabla2[[#This Row],[Fecha de recolección2]])</f>
        <v>45</v>
      </c>
      <c r="T917" s="28"/>
    </row>
    <row r="918" spans="1:21" x14ac:dyDescent="0.25">
      <c r="A918" s="11">
        <f t="shared" si="52"/>
        <v>44502</v>
      </c>
      <c r="B918" s="8" t="s">
        <v>437</v>
      </c>
      <c r="C918" t="s">
        <v>30</v>
      </c>
      <c r="D918" s="65" t="s">
        <v>30</v>
      </c>
      <c r="E918" s="65"/>
      <c r="F918" t="s">
        <v>10</v>
      </c>
      <c r="G918">
        <v>213</v>
      </c>
      <c r="H918">
        <v>74</v>
      </c>
      <c r="I918">
        <v>27</v>
      </c>
      <c r="J918">
        <v>7</v>
      </c>
      <c r="K918">
        <v>31</v>
      </c>
      <c r="L918">
        <v>8</v>
      </c>
      <c r="M918" s="23">
        <f t="shared" si="53"/>
        <v>314</v>
      </c>
      <c r="N918" s="24">
        <f>Tabla2[[#This Row],[Vendedor tapabocas bien puesto ]]+Tabla2[[#This Row],[Vendedor tapabocas mal puesto ]]+Tabla2[[#This Row],[Vendedor sin tapabocas ]]</f>
        <v>46</v>
      </c>
      <c r="O918" s="36">
        <f>IFERROR(Tabla2[[#This Row],[Tapabocas bien puesto ]]/Tabla2[[#This Row],[Total]],0)</f>
        <v>0.67834394904458595</v>
      </c>
      <c r="P918" s="56">
        <f>IFERROR(Tabla2[[#This Row],[Sin tapabocas]]/Tabla2[[#This Row],[Total]],0)</f>
        <v>8.598726114649681E-2</v>
      </c>
      <c r="Q918" s="37">
        <f>IFERROR(Tabla2[[#This Row],[Vendedor tapabocas bien puesto ]]/Tabla2[[#This Row],[Total vendedor]],0)</f>
        <v>0.15217391304347827</v>
      </c>
      <c r="R918" s="37">
        <f>IFERROR(Tabla2[[#This Row],[Vendedor sin tapabocas ]]/Tabla2[[#This Row],[Total vendedor]],0)</f>
        <v>0.17391304347826086</v>
      </c>
      <c r="S918" s="31">
        <f>WEEKNUM(Tabla2[[#This Row],[Fecha de recolección2]])</f>
        <v>45</v>
      </c>
      <c r="T918" s="28"/>
    </row>
    <row r="919" spans="1:21" x14ac:dyDescent="0.25">
      <c r="A919" s="11">
        <f t="shared" si="52"/>
        <v>44502</v>
      </c>
      <c r="B919" s="8" t="s">
        <v>437</v>
      </c>
      <c r="C919" t="s">
        <v>30</v>
      </c>
      <c r="D919" s="65" t="s">
        <v>30</v>
      </c>
      <c r="E919" s="65"/>
      <c r="F919" t="s">
        <v>10</v>
      </c>
      <c r="G919">
        <v>244</v>
      </c>
      <c r="H919">
        <v>47</v>
      </c>
      <c r="I919">
        <v>14</v>
      </c>
      <c r="J919">
        <v>13</v>
      </c>
      <c r="K919">
        <v>39</v>
      </c>
      <c r="L919">
        <v>5</v>
      </c>
      <c r="M919" s="23">
        <f t="shared" si="53"/>
        <v>305</v>
      </c>
      <c r="N919" s="24">
        <f>Tabla2[[#This Row],[Vendedor tapabocas bien puesto ]]+Tabla2[[#This Row],[Vendedor tapabocas mal puesto ]]+Tabla2[[#This Row],[Vendedor sin tapabocas ]]</f>
        <v>57</v>
      </c>
      <c r="O919" s="36">
        <f>IFERROR(Tabla2[[#This Row],[Tapabocas bien puesto ]]/Tabla2[[#This Row],[Total]],0)</f>
        <v>0.8</v>
      </c>
      <c r="P919" s="56">
        <f>IFERROR(Tabla2[[#This Row],[Sin tapabocas]]/Tabla2[[#This Row],[Total]],0)</f>
        <v>4.5901639344262293E-2</v>
      </c>
      <c r="Q919" s="37">
        <f>IFERROR(Tabla2[[#This Row],[Vendedor tapabocas bien puesto ]]/Tabla2[[#This Row],[Total vendedor]],0)</f>
        <v>0.22807017543859648</v>
      </c>
      <c r="R919" s="37">
        <f>IFERROR(Tabla2[[#This Row],[Vendedor sin tapabocas ]]/Tabla2[[#This Row],[Total vendedor]],0)</f>
        <v>8.771929824561403E-2</v>
      </c>
      <c r="S919" s="31">
        <f>WEEKNUM(Tabla2[[#This Row],[Fecha de recolección2]])</f>
        <v>45</v>
      </c>
      <c r="T919" s="28"/>
    </row>
    <row r="920" spans="1:21" x14ac:dyDescent="0.25">
      <c r="A920" s="11">
        <f t="shared" si="52"/>
        <v>44502</v>
      </c>
      <c r="B920" s="8" t="s">
        <v>437</v>
      </c>
      <c r="C920" t="s">
        <v>30</v>
      </c>
      <c r="D920" s="65" t="s">
        <v>30</v>
      </c>
      <c r="E920" s="65"/>
      <c r="F920" t="s">
        <v>9</v>
      </c>
      <c r="G920">
        <v>117</v>
      </c>
      <c r="H920">
        <v>31</v>
      </c>
      <c r="I920">
        <v>16</v>
      </c>
      <c r="J920">
        <v>11</v>
      </c>
      <c r="K920">
        <v>40</v>
      </c>
      <c r="L920">
        <v>3</v>
      </c>
      <c r="M920" s="23">
        <f t="shared" si="53"/>
        <v>164</v>
      </c>
      <c r="N920" s="24">
        <f>Tabla2[[#This Row],[Vendedor tapabocas bien puesto ]]+Tabla2[[#This Row],[Vendedor tapabocas mal puesto ]]+Tabla2[[#This Row],[Vendedor sin tapabocas ]]</f>
        <v>54</v>
      </c>
      <c r="O920" s="36">
        <f>IFERROR(Tabla2[[#This Row],[Tapabocas bien puesto ]]/Tabla2[[#This Row],[Total]],0)</f>
        <v>0.71341463414634143</v>
      </c>
      <c r="P920" s="56">
        <f>IFERROR(Tabla2[[#This Row],[Sin tapabocas]]/Tabla2[[#This Row],[Total]],0)</f>
        <v>9.7560975609756101E-2</v>
      </c>
      <c r="Q920" s="37">
        <f>IFERROR(Tabla2[[#This Row],[Vendedor tapabocas bien puesto ]]/Tabla2[[#This Row],[Total vendedor]],0)</f>
        <v>0.20370370370370369</v>
      </c>
      <c r="R920" s="37">
        <f>IFERROR(Tabla2[[#This Row],[Vendedor sin tapabocas ]]/Tabla2[[#This Row],[Total vendedor]],0)</f>
        <v>5.5555555555555552E-2</v>
      </c>
      <c r="S920" s="31">
        <f>WEEKNUM(Tabla2[[#This Row],[Fecha de recolección2]])</f>
        <v>45</v>
      </c>
      <c r="T920" s="28"/>
    </row>
    <row r="921" spans="1:21" x14ac:dyDescent="0.25">
      <c r="A921" s="11">
        <f t="shared" si="52"/>
        <v>44502</v>
      </c>
      <c r="B921" s="8" t="s">
        <v>437</v>
      </c>
      <c r="C921" t="s">
        <v>76</v>
      </c>
      <c r="D921" s="65" t="s">
        <v>76</v>
      </c>
      <c r="E921" s="65"/>
      <c r="F921" t="s">
        <v>10</v>
      </c>
      <c r="G921">
        <v>50</v>
      </c>
      <c r="H921">
        <v>76</v>
      </c>
      <c r="I921">
        <v>12</v>
      </c>
      <c r="J921">
        <v>9</v>
      </c>
      <c r="K921">
        <v>16</v>
      </c>
      <c r="L921">
        <v>4</v>
      </c>
      <c r="M921" s="23">
        <f t="shared" si="53"/>
        <v>138</v>
      </c>
      <c r="N921" s="24">
        <f>Tabla2[[#This Row],[Vendedor tapabocas bien puesto ]]+Tabla2[[#This Row],[Vendedor tapabocas mal puesto ]]+Tabla2[[#This Row],[Vendedor sin tapabocas ]]</f>
        <v>29</v>
      </c>
      <c r="O921" s="36">
        <f>IFERROR(Tabla2[[#This Row],[Tapabocas bien puesto ]]/Tabla2[[#This Row],[Total]],0)</f>
        <v>0.36231884057971014</v>
      </c>
      <c r="P921" s="56">
        <f>IFERROR(Tabla2[[#This Row],[Sin tapabocas]]/Tabla2[[#This Row],[Total]],0)</f>
        <v>8.6956521739130432E-2</v>
      </c>
      <c r="Q921" s="37">
        <f>IFERROR(Tabla2[[#This Row],[Vendedor tapabocas bien puesto ]]/Tabla2[[#This Row],[Total vendedor]],0)</f>
        <v>0.31034482758620691</v>
      </c>
      <c r="R921" s="37">
        <f>IFERROR(Tabla2[[#This Row],[Vendedor sin tapabocas ]]/Tabla2[[#This Row],[Total vendedor]],0)</f>
        <v>0.13793103448275862</v>
      </c>
      <c r="S921" s="31">
        <f>WEEKNUM(Tabla2[[#This Row],[Fecha de recolección2]])</f>
        <v>45</v>
      </c>
      <c r="T921" s="28"/>
    </row>
    <row r="922" spans="1:21" x14ac:dyDescent="0.25">
      <c r="A922" s="11">
        <f t="shared" si="52"/>
        <v>44502</v>
      </c>
      <c r="B922" s="8" t="s">
        <v>437</v>
      </c>
      <c r="C922" t="s">
        <v>76</v>
      </c>
      <c r="D922" s="65" t="s">
        <v>76</v>
      </c>
      <c r="E922" s="65"/>
      <c r="F922" t="s">
        <v>11</v>
      </c>
      <c r="G922">
        <v>143</v>
      </c>
      <c r="H922">
        <v>156</v>
      </c>
      <c r="I922">
        <v>19</v>
      </c>
      <c r="J922">
        <v>7</v>
      </c>
      <c r="K922">
        <v>35</v>
      </c>
      <c r="L922">
        <v>3</v>
      </c>
      <c r="M922" s="23">
        <f t="shared" si="53"/>
        <v>318</v>
      </c>
      <c r="N922" s="24">
        <f>Tabla2[[#This Row],[Vendedor tapabocas bien puesto ]]+Tabla2[[#This Row],[Vendedor tapabocas mal puesto ]]+Tabla2[[#This Row],[Vendedor sin tapabocas ]]</f>
        <v>45</v>
      </c>
      <c r="O922" s="36">
        <f>IFERROR(Tabla2[[#This Row],[Tapabocas bien puesto ]]/Tabla2[[#This Row],[Total]],0)</f>
        <v>0.44968553459119498</v>
      </c>
      <c r="P922" s="56">
        <f>IFERROR(Tabla2[[#This Row],[Sin tapabocas]]/Tabla2[[#This Row],[Total]],0)</f>
        <v>5.9748427672955975E-2</v>
      </c>
      <c r="Q922" s="37">
        <f>IFERROR(Tabla2[[#This Row],[Vendedor tapabocas bien puesto ]]/Tabla2[[#This Row],[Total vendedor]],0)</f>
        <v>0.15555555555555556</v>
      </c>
      <c r="R922" s="37">
        <f>IFERROR(Tabla2[[#This Row],[Vendedor sin tapabocas ]]/Tabla2[[#This Row],[Total vendedor]],0)</f>
        <v>6.6666666666666666E-2</v>
      </c>
      <c r="S922" s="31">
        <f>WEEKNUM(Tabla2[[#This Row],[Fecha de recolección2]])</f>
        <v>45</v>
      </c>
      <c r="T922" s="28"/>
      <c r="U922" s="28"/>
    </row>
    <row r="923" spans="1:21" x14ac:dyDescent="0.25">
      <c r="A923" s="11">
        <f t="shared" si="52"/>
        <v>44502</v>
      </c>
      <c r="B923" s="8" t="s">
        <v>437</v>
      </c>
      <c r="C923" t="s">
        <v>76</v>
      </c>
      <c r="D923" s="65" t="s">
        <v>76</v>
      </c>
      <c r="E923" s="65"/>
      <c r="F923" t="s">
        <v>10</v>
      </c>
      <c r="G923">
        <v>181</v>
      </c>
      <c r="H923">
        <v>113</v>
      </c>
      <c r="I923">
        <v>20</v>
      </c>
      <c r="J923">
        <v>9</v>
      </c>
      <c r="K923">
        <v>19</v>
      </c>
      <c r="L923">
        <v>2</v>
      </c>
      <c r="M923" s="23">
        <f t="shared" si="53"/>
        <v>314</v>
      </c>
      <c r="N923" s="24">
        <f>Tabla2[[#This Row],[Vendedor tapabocas bien puesto ]]+Tabla2[[#This Row],[Vendedor tapabocas mal puesto ]]+Tabla2[[#This Row],[Vendedor sin tapabocas ]]</f>
        <v>30</v>
      </c>
      <c r="O923" s="36">
        <f>IFERROR(Tabla2[[#This Row],[Tapabocas bien puesto ]]/Tabla2[[#This Row],[Total]],0)</f>
        <v>0.57643312101910826</v>
      </c>
      <c r="P923" s="56">
        <f>IFERROR(Tabla2[[#This Row],[Sin tapabocas]]/Tabla2[[#This Row],[Total]],0)</f>
        <v>6.3694267515923567E-2</v>
      </c>
      <c r="Q923" s="37">
        <f>IFERROR(Tabla2[[#This Row],[Vendedor tapabocas bien puesto ]]/Tabla2[[#This Row],[Total vendedor]],0)</f>
        <v>0.3</v>
      </c>
      <c r="R923" s="37">
        <f>IFERROR(Tabla2[[#This Row],[Vendedor sin tapabocas ]]/Tabla2[[#This Row],[Total vendedor]],0)</f>
        <v>6.6666666666666666E-2</v>
      </c>
      <c r="S923" s="31">
        <f>WEEKNUM(Tabla2[[#This Row],[Fecha de recolección2]])</f>
        <v>45</v>
      </c>
      <c r="T923" s="28"/>
      <c r="U923" s="28"/>
    </row>
    <row r="924" spans="1:21" x14ac:dyDescent="0.25">
      <c r="A924" s="11">
        <f t="shared" si="52"/>
        <v>44502</v>
      </c>
      <c r="B924" s="8" t="s">
        <v>437</v>
      </c>
      <c r="C924" t="s">
        <v>57</v>
      </c>
      <c r="D924" s="65" t="s">
        <v>57</v>
      </c>
      <c r="E924" s="65"/>
      <c r="F924" t="s">
        <v>9</v>
      </c>
      <c r="G924">
        <v>66</v>
      </c>
      <c r="H924">
        <v>39</v>
      </c>
      <c r="I924">
        <v>15</v>
      </c>
      <c r="J924">
        <v>2</v>
      </c>
      <c r="K924">
        <v>7</v>
      </c>
      <c r="L924">
        <v>1</v>
      </c>
      <c r="M924" s="23">
        <f t="shared" si="53"/>
        <v>120</v>
      </c>
      <c r="N924" s="24">
        <f>Tabla2[[#This Row],[Vendedor tapabocas bien puesto ]]+Tabla2[[#This Row],[Vendedor tapabocas mal puesto ]]+Tabla2[[#This Row],[Vendedor sin tapabocas ]]</f>
        <v>10</v>
      </c>
      <c r="O924" s="36">
        <f>IFERROR(Tabla2[[#This Row],[Tapabocas bien puesto ]]/Tabla2[[#This Row],[Total]],0)</f>
        <v>0.55000000000000004</v>
      </c>
      <c r="P924" s="56">
        <f>IFERROR(Tabla2[[#This Row],[Sin tapabocas]]/Tabla2[[#This Row],[Total]],0)</f>
        <v>0.125</v>
      </c>
      <c r="Q924" s="37">
        <f>IFERROR(Tabla2[[#This Row],[Vendedor tapabocas bien puesto ]]/Tabla2[[#This Row],[Total vendedor]],0)</f>
        <v>0.2</v>
      </c>
      <c r="R924" s="37">
        <f>IFERROR(Tabla2[[#This Row],[Vendedor sin tapabocas ]]/Tabla2[[#This Row],[Total vendedor]],0)</f>
        <v>0.1</v>
      </c>
      <c r="S924" s="31">
        <f>WEEKNUM(Tabla2[[#This Row],[Fecha de recolección2]])</f>
        <v>45</v>
      </c>
      <c r="T924" s="28"/>
      <c r="U924" s="28"/>
    </row>
    <row r="925" spans="1:21" x14ac:dyDescent="0.25">
      <c r="A925" s="11">
        <f t="shared" si="52"/>
        <v>44502</v>
      </c>
      <c r="B925" s="8" t="s">
        <v>437</v>
      </c>
      <c r="C925" t="s">
        <v>106</v>
      </c>
      <c r="D925" s="65" t="s">
        <v>106</v>
      </c>
      <c r="E925" s="65"/>
      <c r="F925" t="s">
        <v>11</v>
      </c>
      <c r="G925">
        <v>175</v>
      </c>
      <c r="H925">
        <v>88</v>
      </c>
      <c r="I925">
        <v>20</v>
      </c>
      <c r="J925">
        <v>9</v>
      </c>
      <c r="K925">
        <v>21</v>
      </c>
      <c r="L925">
        <v>3</v>
      </c>
      <c r="M925" s="23">
        <f t="shared" si="53"/>
        <v>283</v>
      </c>
      <c r="N925" s="24">
        <f>Tabla2[[#This Row],[Vendedor tapabocas bien puesto ]]+Tabla2[[#This Row],[Vendedor tapabocas mal puesto ]]+Tabla2[[#This Row],[Vendedor sin tapabocas ]]</f>
        <v>33</v>
      </c>
      <c r="O925" s="36">
        <f>IFERROR(Tabla2[[#This Row],[Tapabocas bien puesto ]]/Tabla2[[#This Row],[Total]],0)</f>
        <v>0.61837455830388688</v>
      </c>
      <c r="P925" s="56">
        <f>IFERROR(Tabla2[[#This Row],[Sin tapabocas]]/Tabla2[[#This Row],[Total]],0)</f>
        <v>7.0671378091872794E-2</v>
      </c>
      <c r="Q925" s="37">
        <f>IFERROR(Tabla2[[#This Row],[Vendedor tapabocas bien puesto ]]/Tabla2[[#This Row],[Total vendedor]],0)</f>
        <v>0.27272727272727271</v>
      </c>
      <c r="R925" s="37">
        <f>IFERROR(Tabla2[[#This Row],[Vendedor sin tapabocas ]]/Tabla2[[#This Row],[Total vendedor]],0)</f>
        <v>9.0909090909090912E-2</v>
      </c>
      <c r="S925" s="31">
        <f>WEEKNUM(Tabla2[[#This Row],[Fecha de recolección2]])</f>
        <v>45</v>
      </c>
      <c r="T925" s="17"/>
    </row>
    <row r="926" spans="1:21" x14ac:dyDescent="0.25">
      <c r="A926" s="11">
        <f t="shared" si="52"/>
        <v>44502</v>
      </c>
      <c r="B926" s="8" t="s">
        <v>437</v>
      </c>
      <c r="C926" t="s">
        <v>106</v>
      </c>
      <c r="D926" s="65" t="s">
        <v>106</v>
      </c>
      <c r="E926" s="65"/>
      <c r="F926" t="s">
        <v>10</v>
      </c>
      <c r="G926">
        <v>32</v>
      </c>
      <c r="H926">
        <v>12</v>
      </c>
      <c r="I926">
        <v>4</v>
      </c>
      <c r="J926">
        <v>1</v>
      </c>
      <c r="K926">
        <v>1</v>
      </c>
      <c r="L926">
        <v>0</v>
      </c>
      <c r="M926" s="23">
        <f t="shared" si="53"/>
        <v>48</v>
      </c>
      <c r="N926" s="24">
        <f>Tabla2[[#This Row],[Vendedor tapabocas bien puesto ]]+Tabla2[[#This Row],[Vendedor tapabocas mal puesto ]]+Tabla2[[#This Row],[Vendedor sin tapabocas ]]</f>
        <v>2</v>
      </c>
      <c r="O926" s="36">
        <f>IFERROR(Tabla2[[#This Row],[Tapabocas bien puesto ]]/Tabla2[[#This Row],[Total]],0)</f>
        <v>0.66666666666666663</v>
      </c>
      <c r="P926" s="56">
        <f>IFERROR(Tabla2[[#This Row],[Sin tapabocas]]/Tabla2[[#This Row],[Total]],0)</f>
        <v>8.3333333333333329E-2</v>
      </c>
      <c r="Q926" s="37">
        <f>IFERROR(Tabla2[[#This Row],[Vendedor tapabocas bien puesto ]]/Tabla2[[#This Row],[Total vendedor]],0)</f>
        <v>0.5</v>
      </c>
      <c r="R926" s="37">
        <f>IFERROR(Tabla2[[#This Row],[Vendedor sin tapabocas ]]/Tabla2[[#This Row],[Total vendedor]],0)</f>
        <v>0</v>
      </c>
      <c r="S926" s="31">
        <f>WEEKNUM(Tabla2[[#This Row],[Fecha de recolección2]])</f>
        <v>45</v>
      </c>
      <c r="T926" s="17"/>
    </row>
    <row r="927" spans="1:21" x14ac:dyDescent="0.25">
      <c r="A927" s="11">
        <f t="shared" si="52"/>
        <v>44503</v>
      </c>
      <c r="B927" s="8" t="s">
        <v>438</v>
      </c>
      <c r="C927" t="s">
        <v>61</v>
      </c>
      <c r="D927" s="65" t="s">
        <v>61</v>
      </c>
      <c r="E927" s="65"/>
      <c r="F927" t="s">
        <v>11</v>
      </c>
      <c r="G927">
        <v>97</v>
      </c>
      <c r="H927">
        <v>66</v>
      </c>
      <c r="I927">
        <v>19</v>
      </c>
      <c r="J927">
        <v>44</v>
      </c>
      <c r="K927">
        <v>80</v>
      </c>
      <c r="L927">
        <v>17</v>
      </c>
      <c r="M927" s="23">
        <f t="shared" si="53"/>
        <v>182</v>
      </c>
      <c r="N927" s="24">
        <f>Tabla2[[#This Row],[Vendedor tapabocas bien puesto ]]+Tabla2[[#This Row],[Vendedor tapabocas mal puesto ]]+Tabla2[[#This Row],[Vendedor sin tapabocas ]]</f>
        <v>141</v>
      </c>
      <c r="O927" s="36">
        <f>IFERROR(Tabla2[[#This Row],[Tapabocas bien puesto ]]/Tabla2[[#This Row],[Total]],0)</f>
        <v>0.53296703296703296</v>
      </c>
      <c r="P927" s="56">
        <f>IFERROR(Tabla2[[#This Row],[Sin tapabocas]]/Tabla2[[#This Row],[Total]],0)</f>
        <v>0.1043956043956044</v>
      </c>
      <c r="Q927" s="37">
        <f>IFERROR(Tabla2[[#This Row],[Vendedor tapabocas bien puesto ]]/Tabla2[[#This Row],[Total vendedor]],0)</f>
        <v>0.31205673758865249</v>
      </c>
      <c r="R927" s="37">
        <f>IFERROR(Tabla2[[#This Row],[Vendedor sin tapabocas ]]/Tabla2[[#This Row],[Total vendedor]],0)</f>
        <v>0.12056737588652482</v>
      </c>
      <c r="S927" s="31">
        <f>WEEKNUM(Tabla2[[#This Row],[Fecha de recolección2]])</f>
        <v>45</v>
      </c>
      <c r="T927" s="17"/>
    </row>
    <row r="928" spans="1:21" x14ac:dyDescent="0.25">
      <c r="A928" s="11">
        <f t="shared" si="52"/>
        <v>44503</v>
      </c>
      <c r="B928" s="8" t="s">
        <v>438</v>
      </c>
      <c r="C928" t="s">
        <v>61</v>
      </c>
      <c r="D928" s="65" t="s">
        <v>61</v>
      </c>
      <c r="E928" s="65"/>
      <c r="F928" t="s">
        <v>10</v>
      </c>
      <c r="G928">
        <v>75</v>
      </c>
      <c r="H928">
        <v>71</v>
      </c>
      <c r="I928">
        <v>37</v>
      </c>
      <c r="J928">
        <v>30</v>
      </c>
      <c r="K928">
        <v>67</v>
      </c>
      <c r="L928">
        <v>20</v>
      </c>
      <c r="M928" s="23">
        <f t="shared" si="53"/>
        <v>183</v>
      </c>
      <c r="N928" s="24">
        <f>Tabla2[[#This Row],[Vendedor tapabocas bien puesto ]]+Tabla2[[#This Row],[Vendedor tapabocas mal puesto ]]+Tabla2[[#This Row],[Vendedor sin tapabocas ]]</f>
        <v>117</v>
      </c>
      <c r="O928" s="36">
        <f>IFERROR(Tabla2[[#This Row],[Tapabocas bien puesto ]]/Tabla2[[#This Row],[Total]],0)</f>
        <v>0.4098360655737705</v>
      </c>
      <c r="P928" s="56">
        <f>IFERROR(Tabla2[[#This Row],[Sin tapabocas]]/Tabla2[[#This Row],[Total]],0)</f>
        <v>0.20218579234972678</v>
      </c>
      <c r="Q928" s="37">
        <f>IFERROR(Tabla2[[#This Row],[Vendedor tapabocas bien puesto ]]/Tabla2[[#This Row],[Total vendedor]],0)</f>
        <v>0.25641025641025639</v>
      </c>
      <c r="R928" s="37">
        <f>IFERROR(Tabla2[[#This Row],[Vendedor sin tapabocas ]]/Tabla2[[#This Row],[Total vendedor]],0)</f>
        <v>0.17094017094017094</v>
      </c>
      <c r="S928" s="31">
        <f>WEEKNUM(Tabla2[[#This Row],[Fecha de recolección2]])</f>
        <v>45</v>
      </c>
      <c r="T928" s="17"/>
    </row>
    <row r="929" spans="1:21" x14ac:dyDescent="0.25">
      <c r="A929" s="11">
        <f t="shared" si="52"/>
        <v>44503</v>
      </c>
      <c r="B929" s="8" t="s">
        <v>438</v>
      </c>
      <c r="C929" t="s">
        <v>61</v>
      </c>
      <c r="D929" s="65" t="s">
        <v>61</v>
      </c>
      <c r="E929" s="65"/>
      <c r="F929" t="s">
        <v>9</v>
      </c>
      <c r="G929">
        <v>44</v>
      </c>
      <c r="H929">
        <v>33</v>
      </c>
      <c r="I929">
        <v>16</v>
      </c>
      <c r="J929">
        <v>20</v>
      </c>
      <c r="K929">
        <v>31</v>
      </c>
      <c r="L929">
        <v>5</v>
      </c>
      <c r="M929" s="23">
        <f t="shared" si="53"/>
        <v>93</v>
      </c>
      <c r="N929" s="24">
        <f>Tabla2[[#This Row],[Vendedor tapabocas bien puesto ]]+Tabla2[[#This Row],[Vendedor tapabocas mal puesto ]]+Tabla2[[#This Row],[Vendedor sin tapabocas ]]</f>
        <v>56</v>
      </c>
      <c r="O929" s="36">
        <f>IFERROR(Tabla2[[#This Row],[Tapabocas bien puesto ]]/Tabla2[[#This Row],[Total]],0)</f>
        <v>0.4731182795698925</v>
      </c>
      <c r="P929" s="56">
        <f>IFERROR(Tabla2[[#This Row],[Sin tapabocas]]/Tabla2[[#This Row],[Total]],0)</f>
        <v>0.17204301075268819</v>
      </c>
      <c r="Q929" s="37">
        <f>IFERROR(Tabla2[[#This Row],[Vendedor tapabocas bien puesto ]]/Tabla2[[#This Row],[Total vendedor]],0)</f>
        <v>0.35714285714285715</v>
      </c>
      <c r="R929" s="37">
        <f>IFERROR(Tabla2[[#This Row],[Vendedor sin tapabocas ]]/Tabla2[[#This Row],[Total vendedor]],0)</f>
        <v>8.9285714285714288E-2</v>
      </c>
      <c r="S929" s="31">
        <f>WEEKNUM(Tabla2[[#This Row],[Fecha de recolección2]])</f>
        <v>45</v>
      </c>
      <c r="T929" s="17"/>
    </row>
    <row r="930" spans="1:21" x14ac:dyDescent="0.25">
      <c r="A930" s="11">
        <f t="shared" si="52"/>
        <v>44503</v>
      </c>
      <c r="B930" s="8" t="s">
        <v>438</v>
      </c>
      <c r="C930" t="s">
        <v>63</v>
      </c>
      <c r="D930" s="65" t="s">
        <v>63</v>
      </c>
      <c r="E930" s="65"/>
      <c r="F930" t="s">
        <v>9</v>
      </c>
      <c r="G930">
        <v>11</v>
      </c>
      <c r="H930">
        <v>23</v>
      </c>
      <c r="I930">
        <v>4</v>
      </c>
      <c r="J930">
        <v>0</v>
      </c>
      <c r="K930">
        <v>1</v>
      </c>
      <c r="L930">
        <v>0</v>
      </c>
      <c r="M930" s="23">
        <f t="shared" si="53"/>
        <v>38</v>
      </c>
      <c r="N930" s="24">
        <f>Tabla2[[#This Row],[Vendedor tapabocas bien puesto ]]+Tabla2[[#This Row],[Vendedor tapabocas mal puesto ]]+Tabla2[[#This Row],[Vendedor sin tapabocas ]]</f>
        <v>1</v>
      </c>
      <c r="O930" s="36">
        <f>IFERROR(Tabla2[[#This Row],[Tapabocas bien puesto ]]/Tabla2[[#This Row],[Total]],0)</f>
        <v>0.28947368421052633</v>
      </c>
      <c r="P930" s="56">
        <f>IFERROR(Tabla2[[#This Row],[Sin tapabocas]]/Tabla2[[#This Row],[Total]],0)</f>
        <v>0.10526315789473684</v>
      </c>
      <c r="Q930" s="37">
        <f>IFERROR(Tabla2[[#This Row],[Vendedor tapabocas bien puesto ]]/Tabla2[[#This Row],[Total vendedor]],0)</f>
        <v>0</v>
      </c>
      <c r="R930" s="37">
        <f>IFERROR(Tabla2[[#This Row],[Vendedor sin tapabocas ]]/Tabla2[[#This Row],[Total vendedor]],0)</f>
        <v>0</v>
      </c>
      <c r="S930" s="31">
        <f>WEEKNUM(Tabla2[[#This Row],[Fecha de recolección2]])</f>
        <v>45</v>
      </c>
      <c r="T930" s="17"/>
    </row>
    <row r="931" spans="1:21" x14ac:dyDescent="0.25">
      <c r="A931" s="11">
        <f t="shared" si="52"/>
        <v>44503</v>
      </c>
      <c r="B931" s="8" t="s">
        <v>438</v>
      </c>
      <c r="C931" t="s">
        <v>63</v>
      </c>
      <c r="D931" s="65" t="s">
        <v>63</v>
      </c>
      <c r="E931" s="65"/>
      <c r="F931" t="s">
        <v>11</v>
      </c>
      <c r="G931">
        <v>78</v>
      </c>
      <c r="H931">
        <v>73</v>
      </c>
      <c r="I931">
        <v>13</v>
      </c>
      <c r="J931">
        <v>11</v>
      </c>
      <c r="K931">
        <v>29</v>
      </c>
      <c r="L931">
        <v>2</v>
      </c>
      <c r="M931" s="23">
        <f t="shared" si="53"/>
        <v>164</v>
      </c>
      <c r="N931" s="24">
        <f>Tabla2[[#This Row],[Vendedor tapabocas bien puesto ]]+Tabla2[[#This Row],[Vendedor tapabocas mal puesto ]]+Tabla2[[#This Row],[Vendedor sin tapabocas ]]</f>
        <v>42</v>
      </c>
      <c r="O931" s="36">
        <f>IFERROR(Tabla2[[#This Row],[Tapabocas bien puesto ]]/Tabla2[[#This Row],[Total]],0)</f>
        <v>0.47560975609756095</v>
      </c>
      <c r="P931" s="56">
        <f>IFERROR(Tabla2[[#This Row],[Sin tapabocas]]/Tabla2[[#This Row],[Total]],0)</f>
        <v>7.926829268292683E-2</v>
      </c>
      <c r="Q931" s="37">
        <f>IFERROR(Tabla2[[#This Row],[Vendedor tapabocas bien puesto ]]/Tabla2[[#This Row],[Total vendedor]],0)</f>
        <v>0.26190476190476192</v>
      </c>
      <c r="R931" s="37">
        <f>IFERROR(Tabla2[[#This Row],[Vendedor sin tapabocas ]]/Tabla2[[#This Row],[Total vendedor]],0)</f>
        <v>4.7619047619047616E-2</v>
      </c>
      <c r="S931" s="31">
        <f>WEEKNUM(Tabla2[[#This Row],[Fecha de recolección2]])</f>
        <v>45</v>
      </c>
      <c r="T931" s="17"/>
    </row>
    <row r="932" spans="1:21" x14ac:dyDescent="0.25">
      <c r="A932" s="11">
        <f t="shared" si="52"/>
        <v>44503</v>
      </c>
      <c r="B932" s="8" t="s">
        <v>438</v>
      </c>
      <c r="C932" t="s">
        <v>63</v>
      </c>
      <c r="D932" s="65" t="s">
        <v>63</v>
      </c>
      <c r="E932" s="65"/>
      <c r="F932" t="s">
        <v>10</v>
      </c>
      <c r="G932">
        <v>179</v>
      </c>
      <c r="H932">
        <v>141</v>
      </c>
      <c r="I932">
        <v>27</v>
      </c>
      <c r="J932">
        <v>35</v>
      </c>
      <c r="K932">
        <v>142</v>
      </c>
      <c r="L932">
        <v>8</v>
      </c>
      <c r="M932" s="23">
        <f t="shared" si="53"/>
        <v>347</v>
      </c>
      <c r="N932" s="24">
        <f>Tabla2[[#This Row],[Vendedor tapabocas bien puesto ]]+Tabla2[[#This Row],[Vendedor tapabocas mal puesto ]]+Tabla2[[#This Row],[Vendedor sin tapabocas ]]</f>
        <v>185</v>
      </c>
      <c r="O932" s="36">
        <f>IFERROR(Tabla2[[#This Row],[Tapabocas bien puesto ]]/Tabla2[[#This Row],[Total]],0)</f>
        <v>0.51585014409221897</v>
      </c>
      <c r="P932" s="56">
        <f>IFERROR(Tabla2[[#This Row],[Sin tapabocas]]/Tabla2[[#This Row],[Total]],0)</f>
        <v>7.7809798270893377E-2</v>
      </c>
      <c r="Q932" s="37">
        <f>IFERROR(Tabla2[[#This Row],[Vendedor tapabocas bien puesto ]]/Tabla2[[#This Row],[Total vendedor]],0)</f>
        <v>0.1891891891891892</v>
      </c>
      <c r="R932" s="37">
        <f>IFERROR(Tabla2[[#This Row],[Vendedor sin tapabocas ]]/Tabla2[[#This Row],[Total vendedor]],0)</f>
        <v>4.3243243243243246E-2</v>
      </c>
      <c r="S932" s="31">
        <f>WEEKNUM(Tabla2[[#This Row],[Fecha de recolección2]])</f>
        <v>45</v>
      </c>
      <c r="T932" s="17"/>
    </row>
    <row r="933" spans="1:21" x14ac:dyDescent="0.25">
      <c r="A933" s="11">
        <f t="shared" si="52"/>
        <v>44503</v>
      </c>
      <c r="B933" s="8" t="s">
        <v>438</v>
      </c>
      <c r="C933" t="s">
        <v>12</v>
      </c>
      <c r="D933" s="65" t="s">
        <v>12</v>
      </c>
      <c r="E933" s="65"/>
      <c r="F933" t="s">
        <v>10</v>
      </c>
      <c r="G933">
        <v>49</v>
      </c>
      <c r="H933">
        <v>17</v>
      </c>
      <c r="I933">
        <v>4</v>
      </c>
      <c r="J933">
        <v>10</v>
      </c>
      <c r="K933">
        <v>13</v>
      </c>
      <c r="L933">
        <v>10</v>
      </c>
      <c r="M933" s="23">
        <f t="shared" si="53"/>
        <v>70</v>
      </c>
      <c r="N933" s="24">
        <f>Tabla2[[#This Row],[Vendedor tapabocas bien puesto ]]+Tabla2[[#This Row],[Vendedor tapabocas mal puesto ]]+Tabla2[[#This Row],[Vendedor sin tapabocas ]]</f>
        <v>33</v>
      </c>
      <c r="O933" s="36">
        <f>IFERROR(Tabla2[[#This Row],[Tapabocas bien puesto ]]/Tabla2[[#This Row],[Total]],0)</f>
        <v>0.7</v>
      </c>
      <c r="P933" s="56">
        <f>IFERROR(Tabla2[[#This Row],[Sin tapabocas]]/Tabla2[[#This Row],[Total]],0)</f>
        <v>5.7142857142857141E-2</v>
      </c>
      <c r="Q933" s="37">
        <f>IFERROR(Tabla2[[#This Row],[Vendedor tapabocas bien puesto ]]/Tabla2[[#This Row],[Total vendedor]],0)</f>
        <v>0.30303030303030304</v>
      </c>
      <c r="R933" s="37">
        <f>IFERROR(Tabla2[[#This Row],[Vendedor sin tapabocas ]]/Tabla2[[#This Row],[Total vendedor]],0)</f>
        <v>0.30303030303030304</v>
      </c>
      <c r="S933" s="31">
        <f>WEEKNUM(Tabla2[[#This Row],[Fecha de recolección2]])</f>
        <v>45</v>
      </c>
      <c r="T933" s="17"/>
    </row>
    <row r="934" spans="1:21" x14ac:dyDescent="0.25">
      <c r="A934" s="11">
        <f t="shared" si="52"/>
        <v>44503</v>
      </c>
      <c r="B934" s="8" t="s">
        <v>438</v>
      </c>
      <c r="C934" t="s">
        <v>12</v>
      </c>
      <c r="D934" s="65" t="s">
        <v>12</v>
      </c>
      <c r="E934" s="65"/>
      <c r="F934" t="s">
        <v>9</v>
      </c>
      <c r="G934">
        <v>98</v>
      </c>
      <c r="H934">
        <v>69</v>
      </c>
      <c r="I934">
        <v>12</v>
      </c>
      <c r="J934">
        <v>16</v>
      </c>
      <c r="K934">
        <v>33</v>
      </c>
      <c r="L934">
        <v>24</v>
      </c>
      <c r="M934" s="23">
        <f t="shared" si="53"/>
        <v>179</v>
      </c>
      <c r="N934" s="24">
        <f>Tabla2[[#This Row],[Vendedor tapabocas bien puesto ]]+Tabla2[[#This Row],[Vendedor tapabocas mal puesto ]]+Tabla2[[#This Row],[Vendedor sin tapabocas ]]</f>
        <v>73</v>
      </c>
      <c r="O934" s="36">
        <f>IFERROR(Tabla2[[#This Row],[Tapabocas bien puesto ]]/Tabla2[[#This Row],[Total]],0)</f>
        <v>0.54748603351955305</v>
      </c>
      <c r="P934" s="56">
        <f>IFERROR(Tabla2[[#This Row],[Sin tapabocas]]/Tabla2[[#This Row],[Total]],0)</f>
        <v>6.7039106145251395E-2</v>
      </c>
      <c r="Q934" s="37">
        <f>IFERROR(Tabla2[[#This Row],[Vendedor tapabocas bien puesto ]]/Tabla2[[#This Row],[Total vendedor]],0)</f>
        <v>0.21917808219178081</v>
      </c>
      <c r="R934" s="37">
        <f>IFERROR(Tabla2[[#This Row],[Vendedor sin tapabocas ]]/Tabla2[[#This Row],[Total vendedor]],0)</f>
        <v>0.32876712328767121</v>
      </c>
      <c r="S934" s="31">
        <f>WEEKNUM(Tabla2[[#This Row],[Fecha de recolección2]])</f>
        <v>45</v>
      </c>
      <c r="T934" s="17"/>
    </row>
    <row r="935" spans="1:21" x14ac:dyDescent="0.25">
      <c r="A935" s="11">
        <f t="shared" si="52"/>
        <v>44503</v>
      </c>
      <c r="B935" s="8" t="s">
        <v>438</v>
      </c>
      <c r="C935" t="s">
        <v>12</v>
      </c>
      <c r="D935" s="65" t="s">
        <v>12</v>
      </c>
      <c r="E935" s="65"/>
      <c r="F935" t="s">
        <v>11</v>
      </c>
      <c r="G935">
        <v>50</v>
      </c>
      <c r="H935">
        <v>31</v>
      </c>
      <c r="I935">
        <v>5</v>
      </c>
      <c r="J935">
        <v>4</v>
      </c>
      <c r="K935">
        <v>7</v>
      </c>
      <c r="L935">
        <v>7</v>
      </c>
      <c r="M935" s="23">
        <f t="shared" si="53"/>
        <v>86</v>
      </c>
      <c r="N935" s="24">
        <f>Tabla2[[#This Row],[Vendedor tapabocas bien puesto ]]+Tabla2[[#This Row],[Vendedor tapabocas mal puesto ]]+Tabla2[[#This Row],[Vendedor sin tapabocas ]]</f>
        <v>18</v>
      </c>
      <c r="O935" s="36">
        <f>IFERROR(Tabla2[[#This Row],[Tapabocas bien puesto ]]/Tabla2[[#This Row],[Total]],0)</f>
        <v>0.58139534883720934</v>
      </c>
      <c r="P935" s="56">
        <f>IFERROR(Tabla2[[#This Row],[Sin tapabocas]]/Tabla2[[#This Row],[Total]],0)</f>
        <v>5.8139534883720929E-2</v>
      </c>
      <c r="Q935" s="37">
        <f>IFERROR(Tabla2[[#This Row],[Vendedor tapabocas bien puesto ]]/Tabla2[[#This Row],[Total vendedor]],0)</f>
        <v>0.22222222222222221</v>
      </c>
      <c r="R935" s="37">
        <f>IFERROR(Tabla2[[#This Row],[Vendedor sin tapabocas ]]/Tabla2[[#This Row],[Total vendedor]],0)</f>
        <v>0.3888888888888889</v>
      </c>
      <c r="S935" s="31">
        <f>WEEKNUM(Tabla2[[#This Row],[Fecha de recolección2]])</f>
        <v>45</v>
      </c>
      <c r="T935" s="17"/>
    </row>
    <row r="936" spans="1:21" x14ac:dyDescent="0.25">
      <c r="A936" s="11">
        <f t="shared" si="52"/>
        <v>44503</v>
      </c>
      <c r="B936" s="8" t="s">
        <v>438</v>
      </c>
      <c r="C936" t="s">
        <v>26</v>
      </c>
      <c r="D936" s="65" t="s">
        <v>26</v>
      </c>
      <c r="E936" s="65"/>
      <c r="F936" t="s">
        <v>9</v>
      </c>
      <c r="G936">
        <v>48</v>
      </c>
      <c r="H936">
        <v>31</v>
      </c>
      <c r="I936">
        <v>22</v>
      </c>
      <c r="J936">
        <v>0</v>
      </c>
      <c r="K936">
        <v>2</v>
      </c>
      <c r="L936">
        <v>0</v>
      </c>
      <c r="M936" s="23">
        <f t="shared" si="53"/>
        <v>101</v>
      </c>
      <c r="N936" s="24">
        <f>Tabla2[[#This Row],[Vendedor tapabocas bien puesto ]]+Tabla2[[#This Row],[Vendedor tapabocas mal puesto ]]+Tabla2[[#This Row],[Vendedor sin tapabocas ]]</f>
        <v>2</v>
      </c>
      <c r="O936" s="36">
        <f>IFERROR(Tabla2[[#This Row],[Tapabocas bien puesto ]]/Tabla2[[#This Row],[Total]],0)</f>
        <v>0.47524752475247523</v>
      </c>
      <c r="P936" s="56">
        <f>IFERROR(Tabla2[[#This Row],[Sin tapabocas]]/Tabla2[[#This Row],[Total]],0)</f>
        <v>0.21782178217821782</v>
      </c>
      <c r="Q936" s="37">
        <f>IFERROR(Tabla2[[#This Row],[Vendedor tapabocas bien puesto ]]/Tabla2[[#This Row],[Total vendedor]],0)</f>
        <v>0</v>
      </c>
      <c r="R936" s="37">
        <f>IFERROR(Tabla2[[#This Row],[Vendedor sin tapabocas ]]/Tabla2[[#This Row],[Total vendedor]],0)</f>
        <v>0</v>
      </c>
      <c r="S936" s="31">
        <f>WEEKNUM(Tabla2[[#This Row],[Fecha de recolección2]])</f>
        <v>45</v>
      </c>
      <c r="T936" s="17"/>
    </row>
    <row r="937" spans="1:21" x14ac:dyDescent="0.25">
      <c r="A937" s="11">
        <f t="shared" si="52"/>
        <v>44503</v>
      </c>
      <c r="B937" s="8" t="s">
        <v>438</v>
      </c>
      <c r="C937" t="s">
        <v>26</v>
      </c>
      <c r="D937" s="65" t="s">
        <v>26</v>
      </c>
      <c r="E937" s="65"/>
      <c r="F937" t="s">
        <v>10</v>
      </c>
      <c r="G937">
        <v>96</v>
      </c>
      <c r="H937">
        <v>30</v>
      </c>
      <c r="I937">
        <v>8</v>
      </c>
      <c r="J937">
        <v>10</v>
      </c>
      <c r="K937">
        <v>30</v>
      </c>
      <c r="L937">
        <v>4</v>
      </c>
      <c r="M937" s="23">
        <f t="shared" si="53"/>
        <v>134</v>
      </c>
      <c r="N937" s="24">
        <f>Tabla2[[#This Row],[Vendedor tapabocas bien puesto ]]+Tabla2[[#This Row],[Vendedor tapabocas mal puesto ]]+Tabla2[[#This Row],[Vendedor sin tapabocas ]]</f>
        <v>44</v>
      </c>
      <c r="O937" s="36">
        <f>IFERROR(Tabla2[[#This Row],[Tapabocas bien puesto ]]/Tabla2[[#This Row],[Total]],0)</f>
        <v>0.71641791044776115</v>
      </c>
      <c r="P937" s="56">
        <f>IFERROR(Tabla2[[#This Row],[Sin tapabocas]]/Tabla2[[#This Row],[Total]],0)</f>
        <v>5.9701492537313432E-2</v>
      </c>
      <c r="Q937" s="37">
        <f>IFERROR(Tabla2[[#This Row],[Vendedor tapabocas bien puesto ]]/Tabla2[[#This Row],[Total vendedor]],0)</f>
        <v>0.22727272727272727</v>
      </c>
      <c r="R937" s="37">
        <f>IFERROR(Tabla2[[#This Row],[Vendedor sin tapabocas ]]/Tabla2[[#This Row],[Total vendedor]],0)</f>
        <v>9.0909090909090912E-2</v>
      </c>
      <c r="S937" s="31">
        <f>WEEKNUM(Tabla2[[#This Row],[Fecha de recolección2]])</f>
        <v>45</v>
      </c>
      <c r="T937" s="17"/>
    </row>
    <row r="938" spans="1:21" x14ac:dyDescent="0.25">
      <c r="A938" s="11">
        <f t="shared" si="52"/>
        <v>44503</v>
      </c>
      <c r="B938" s="8" t="s">
        <v>438</v>
      </c>
      <c r="C938" t="s">
        <v>26</v>
      </c>
      <c r="D938" s="65" t="s">
        <v>26</v>
      </c>
      <c r="E938" s="65"/>
      <c r="F938" t="s">
        <v>10</v>
      </c>
      <c r="G938">
        <v>195</v>
      </c>
      <c r="H938">
        <v>74</v>
      </c>
      <c r="I938">
        <v>19</v>
      </c>
      <c r="J938">
        <v>20</v>
      </c>
      <c r="K938">
        <v>69</v>
      </c>
      <c r="L938">
        <v>17</v>
      </c>
      <c r="M938" s="23">
        <f t="shared" si="53"/>
        <v>288</v>
      </c>
      <c r="N938" s="24">
        <f>Tabla2[[#This Row],[Vendedor tapabocas bien puesto ]]+Tabla2[[#This Row],[Vendedor tapabocas mal puesto ]]+Tabla2[[#This Row],[Vendedor sin tapabocas ]]</f>
        <v>106</v>
      </c>
      <c r="O938" s="36">
        <f>IFERROR(Tabla2[[#This Row],[Tapabocas bien puesto ]]/Tabla2[[#This Row],[Total]],0)</f>
        <v>0.67708333333333337</v>
      </c>
      <c r="P938" s="56">
        <f>IFERROR(Tabla2[[#This Row],[Sin tapabocas]]/Tabla2[[#This Row],[Total]],0)</f>
        <v>6.5972222222222224E-2</v>
      </c>
      <c r="Q938" s="37">
        <f>IFERROR(Tabla2[[#This Row],[Vendedor tapabocas bien puesto ]]/Tabla2[[#This Row],[Total vendedor]],0)</f>
        <v>0.18867924528301888</v>
      </c>
      <c r="R938" s="37">
        <f>IFERROR(Tabla2[[#This Row],[Vendedor sin tapabocas ]]/Tabla2[[#This Row],[Total vendedor]],0)</f>
        <v>0.16037735849056603</v>
      </c>
      <c r="S938" s="31">
        <f>WEEKNUM(Tabla2[[#This Row],[Fecha de recolección2]])</f>
        <v>45</v>
      </c>
      <c r="T938" s="17"/>
    </row>
    <row r="939" spans="1:21" x14ac:dyDescent="0.25">
      <c r="A939" s="11">
        <f t="shared" ref="A939:A944" si="54">DATE(MID(B939,1,4),MID(B939,6,2),MID(B939,9,11))</f>
        <v>44506</v>
      </c>
      <c r="B939" s="8" t="s">
        <v>440</v>
      </c>
      <c r="C939" t="s">
        <v>22</v>
      </c>
      <c r="D939" s="65" t="s">
        <v>22</v>
      </c>
      <c r="E939" s="65"/>
      <c r="F939" s="65" t="s">
        <v>10</v>
      </c>
      <c r="G939">
        <v>133</v>
      </c>
      <c r="H939">
        <v>108</v>
      </c>
      <c r="I939">
        <v>19</v>
      </c>
      <c r="J939">
        <v>11</v>
      </c>
      <c r="K939">
        <v>16</v>
      </c>
      <c r="L939">
        <v>1</v>
      </c>
      <c r="M939">
        <f t="shared" ref="M939:M944" si="55">G939+H939+I939</f>
        <v>260</v>
      </c>
      <c r="N939" s="46">
        <f>Tabla2[[#This Row],[Vendedor tapabocas bien puesto ]]+Tabla2[[#This Row],[Vendedor tapabocas mal puesto ]]+Tabla2[[#This Row],[Vendedor sin tapabocas ]]</f>
        <v>28</v>
      </c>
      <c r="O939" s="36">
        <f>IFERROR(Tabla2[[#This Row],[Tapabocas bien puesto ]]/Tabla2[[#This Row],[Total]],0)</f>
        <v>0.5115384615384615</v>
      </c>
      <c r="P939" s="37">
        <f>IFERROR(Tabla2[[#This Row],[Sin tapabocas]]/Tabla2[[#This Row],[Total]],0)</f>
        <v>7.3076923076923081E-2</v>
      </c>
      <c r="Q939" s="37">
        <f>IFERROR(Tabla2[[#This Row],[Vendedor tapabocas bien puesto ]]/Tabla2[[#This Row],[Total vendedor]],0)</f>
        <v>0.39285714285714285</v>
      </c>
      <c r="R939" s="37">
        <f>IFERROR(Tabla2[[#This Row],[Vendedor sin tapabocas ]]/Tabla2[[#This Row],[Total vendedor]],0)</f>
        <v>3.5714285714285712E-2</v>
      </c>
      <c r="S939" s="31">
        <f>WEEKNUM(Tabla2[[#This Row],[Fecha de recolección2]])</f>
        <v>45</v>
      </c>
      <c r="T939" s="17"/>
    </row>
    <row r="940" spans="1:21" x14ac:dyDescent="0.25">
      <c r="A940" s="11">
        <f t="shared" si="54"/>
        <v>44506</v>
      </c>
      <c r="B940" s="8" t="s">
        <v>440</v>
      </c>
      <c r="C940" t="s">
        <v>22</v>
      </c>
      <c r="D940" s="65" t="s">
        <v>22</v>
      </c>
      <c r="E940" s="65"/>
      <c r="F940" s="65" t="s">
        <v>11</v>
      </c>
      <c r="G940">
        <v>294</v>
      </c>
      <c r="H940">
        <v>85</v>
      </c>
      <c r="I940">
        <v>15</v>
      </c>
      <c r="J940">
        <v>9</v>
      </c>
      <c r="K940">
        <v>11</v>
      </c>
      <c r="L940">
        <v>0</v>
      </c>
      <c r="M940" s="23">
        <f t="shared" si="55"/>
        <v>394</v>
      </c>
      <c r="N940" s="24">
        <f>Tabla2[[#This Row],[Vendedor tapabocas bien puesto ]]+Tabla2[[#This Row],[Vendedor tapabocas mal puesto ]]+Tabla2[[#This Row],[Vendedor sin tapabocas ]]</f>
        <v>20</v>
      </c>
      <c r="O940" s="36">
        <f>IFERROR(Tabla2[[#This Row],[Tapabocas bien puesto ]]/Tabla2[[#This Row],[Total]],0)</f>
        <v>0.74619289340101524</v>
      </c>
      <c r="P940" s="56">
        <f>IFERROR(Tabla2[[#This Row],[Sin tapabocas]]/Tabla2[[#This Row],[Total]],0)</f>
        <v>3.8071065989847719E-2</v>
      </c>
      <c r="Q940" s="37">
        <f>IFERROR(Tabla2[[#This Row],[Vendedor tapabocas bien puesto ]]/Tabla2[[#This Row],[Total vendedor]],0)</f>
        <v>0.45</v>
      </c>
      <c r="R940" s="37">
        <f>IFERROR(Tabla2[[#This Row],[Vendedor sin tapabocas ]]/Tabla2[[#This Row],[Total vendedor]],0)</f>
        <v>0</v>
      </c>
      <c r="S940" s="31">
        <f>WEEKNUM(Tabla2[[#This Row],[Fecha de recolección2]])</f>
        <v>45</v>
      </c>
      <c r="T940" s="17"/>
    </row>
    <row r="941" spans="1:21" x14ac:dyDescent="0.25">
      <c r="A941" s="11">
        <f t="shared" si="54"/>
        <v>44506</v>
      </c>
      <c r="B941" s="8" t="s">
        <v>440</v>
      </c>
      <c r="C941" t="s">
        <v>22</v>
      </c>
      <c r="D941" s="65" t="s">
        <v>22</v>
      </c>
      <c r="E941" s="65"/>
      <c r="F941" s="65" t="s">
        <v>10</v>
      </c>
      <c r="G941">
        <v>128</v>
      </c>
      <c r="H941">
        <v>87</v>
      </c>
      <c r="I941">
        <v>12</v>
      </c>
      <c r="J941">
        <v>6</v>
      </c>
      <c r="K941">
        <v>8</v>
      </c>
      <c r="L941">
        <v>2</v>
      </c>
      <c r="M941" s="23">
        <f t="shared" si="55"/>
        <v>227</v>
      </c>
      <c r="N941" s="24">
        <f>Tabla2[[#This Row],[Vendedor tapabocas bien puesto ]]+Tabla2[[#This Row],[Vendedor tapabocas mal puesto ]]+Tabla2[[#This Row],[Vendedor sin tapabocas ]]</f>
        <v>16</v>
      </c>
      <c r="O941" s="36">
        <f>IFERROR(Tabla2[[#This Row],[Tapabocas bien puesto ]]/Tabla2[[#This Row],[Total]],0)</f>
        <v>0.56387665198237891</v>
      </c>
      <c r="P941" s="56">
        <f>IFERROR(Tabla2[[#This Row],[Sin tapabocas]]/Tabla2[[#This Row],[Total]],0)</f>
        <v>5.2863436123348019E-2</v>
      </c>
      <c r="Q941" s="37">
        <f>IFERROR(Tabla2[[#This Row],[Vendedor tapabocas bien puesto ]]/Tabla2[[#This Row],[Total vendedor]],0)</f>
        <v>0.375</v>
      </c>
      <c r="R941" s="37">
        <f>IFERROR(Tabla2[[#This Row],[Vendedor sin tapabocas ]]/Tabla2[[#This Row],[Total vendedor]],0)</f>
        <v>0.125</v>
      </c>
      <c r="S941" s="31">
        <f>WEEKNUM(Tabla2[[#This Row],[Fecha de recolección2]])</f>
        <v>45</v>
      </c>
      <c r="T941" s="17"/>
    </row>
    <row r="942" spans="1:21" x14ac:dyDescent="0.25">
      <c r="A942" s="11">
        <f t="shared" si="54"/>
        <v>44506</v>
      </c>
      <c r="B942" s="8" t="s">
        <v>440</v>
      </c>
      <c r="C942" t="s">
        <v>30</v>
      </c>
      <c r="D942" s="65" t="s">
        <v>30</v>
      </c>
      <c r="E942" s="65"/>
      <c r="F942" s="65" t="s">
        <v>10</v>
      </c>
      <c r="G942">
        <v>296</v>
      </c>
      <c r="H942">
        <v>135</v>
      </c>
      <c r="I942">
        <v>39</v>
      </c>
      <c r="J942">
        <v>20</v>
      </c>
      <c r="K942">
        <v>39</v>
      </c>
      <c r="L942">
        <v>11</v>
      </c>
      <c r="M942" s="23">
        <f t="shared" si="55"/>
        <v>470</v>
      </c>
      <c r="N942" s="24">
        <f>Tabla2[[#This Row],[Vendedor tapabocas bien puesto ]]+Tabla2[[#This Row],[Vendedor tapabocas mal puesto ]]+Tabla2[[#This Row],[Vendedor sin tapabocas ]]</f>
        <v>70</v>
      </c>
      <c r="O942" s="36">
        <f>IFERROR(Tabla2[[#This Row],[Tapabocas bien puesto ]]/Tabla2[[#This Row],[Total]],0)</f>
        <v>0.62978723404255321</v>
      </c>
      <c r="P942" s="56">
        <f>IFERROR(Tabla2[[#This Row],[Sin tapabocas]]/Tabla2[[#This Row],[Total]],0)</f>
        <v>8.2978723404255314E-2</v>
      </c>
      <c r="Q942" s="37">
        <f>IFERROR(Tabla2[[#This Row],[Vendedor tapabocas bien puesto ]]/Tabla2[[#This Row],[Total vendedor]],0)</f>
        <v>0.2857142857142857</v>
      </c>
      <c r="R942" s="37">
        <f>IFERROR(Tabla2[[#This Row],[Vendedor sin tapabocas ]]/Tabla2[[#This Row],[Total vendedor]],0)</f>
        <v>0.15714285714285714</v>
      </c>
      <c r="S942" s="31">
        <f>WEEKNUM(Tabla2[[#This Row],[Fecha de recolección2]])</f>
        <v>45</v>
      </c>
      <c r="T942" s="17"/>
    </row>
    <row r="943" spans="1:21" x14ac:dyDescent="0.25">
      <c r="A943" s="11">
        <f t="shared" si="54"/>
        <v>44506</v>
      </c>
      <c r="B943" s="8" t="s">
        <v>440</v>
      </c>
      <c r="C943" t="s">
        <v>30</v>
      </c>
      <c r="D943" s="65" t="s">
        <v>30</v>
      </c>
      <c r="E943" s="65"/>
      <c r="F943" s="65" t="s">
        <v>10</v>
      </c>
      <c r="G943">
        <v>253</v>
      </c>
      <c r="H943">
        <v>116</v>
      </c>
      <c r="I943">
        <v>42</v>
      </c>
      <c r="J943">
        <v>20</v>
      </c>
      <c r="K943">
        <v>39</v>
      </c>
      <c r="L943">
        <v>11</v>
      </c>
      <c r="M943" s="23">
        <f t="shared" si="55"/>
        <v>411</v>
      </c>
      <c r="N943" s="24">
        <f>Tabla2[[#This Row],[Vendedor tapabocas bien puesto ]]+Tabla2[[#This Row],[Vendedor tapabocas mal puesto ]]+Tabla2[[#This Row],[Vendedor sin tapabocas ]]</f>
        <v>70</v>
      </c>
      <c r="O943" s="36">
        <f>IFERROR(Tabla2[[#This Row],[Tapabocas bien puesto ]]/Tabla2[[#This Row],[Total]],0)</f>
        <v>0.61557177615571779</v>
      </c>
      <c r="P943" s="56">
        <f>IFERROR(Tabla2[[#This Row],[Sin tapabocas]]/Tabla2[[#This Row],[Total]],0)</f>
        <v>0.10218978102189781</v>
      </c>
      <c r="Q943" s="37">
        <f>IFERROR(Tabla2[[#This Row],[Vendedor tapabocas bien puesto ]]/Tabla2[[#This Row],[Total vendedor]],0)</f>
        <v>0.2857142857142857</v>
      </c>
      <c r="R943" s="37">
        <f>IFERROR(Tabla2[[#This Row],[Vendedor sin tapabocas ]]/Tabla2[[#This Row],[Total vendedor]],0)</f>
        <v>0.15714285714285714</v>
      </c>
      <c r="S943" s="31">
        <f>WEEKNUM(Tabla2[[#This Row],[Fecha de recolección2]])</f>
        <v>45</v>
      </c>
      <c r="T943" s="17"/>
    </row>
    <row r="944" spans="1:21" x14ac:dyDescent="0.25">
      <c r="A944" s="11">
        <f t="shared" si="54"/>
        <v>44506</v>
      </c>
      <c r="B944" s="8" t="s">
        <v>440</v>
      </c>
      <c r="C944" t="s">
        <v>30</v>
      </c>
      <c r="D944" s="65" t="s">
        <v>30</v>
      </c>
      <c r="E944" s="65"/>
      <c r="F944" s="65" t="s">
        <v>9</v>
      </c>
      <c r="G944">
        <v>160</v>
      </c>
      <c r="H944">
        <v>114</v>
      </c>
      <c r="I944">
        <v>32</v>
      </c>
      <c r="J944">
        <v>19</v>
      </c>
      <c r="K944">
        <v>56</v>
      </c>
      <c r="L944">
        <v>8</v>
      </c>
      <c r="M944" s="23">
        <f t="shared" si="55"/>
        <v>306</v>
      </c>
      <c r="N944" s="24">
        <f>Tabla2[[#This Row],[Vendedor tapabocas bien puesto ]]+Tabla2[[#This Row],[Vendedor tapabocas mal puesto ]]+Tabla2[[#This Row],[Vendedor sin tapabocas ]]</f>
        <v>83</v>
      </c>
      <c r="O944" s="36">
        <f>IFERROR(Tabla2[[#This Row],[Tapabocas bien puesto ]]/Tabla2[[#This Row],[Total]],0)</f>
        <v>0.52287581699346408</v>
      </c>
      <c r="P944" s="56">
        <f>IFERROR(Tabla2[[#This Row],[Sin tapabocas]]/Tabla2[[#This Row],[Total]],0)</f>
        <v>0.10457516339869281</v>
      </c>
      <c r="Q944" s="37">
        <f>IFERROR(Tabla2[[#This Row],[Vendedor tapabocas bien puesto ]]/Tabla2[[#This Row],[Total vendedor]],0)</f>
        <v>0.2289156626506024</v>
      </c>
      <c r="R944" s="37">
        <f>IFERROR(Tabla2[[#This Row],[Vendedor sin tapabocas ]]/Tabla2[[#This Row],[Total vendedor]],0)</f>
        <v>9.6385542168674704E-2</v>
      </c>
      <c r="S944" s="31">
        <f>WEEKNUM(Tabla2[[#This Row],[Fecha de recolección2]])</f>
        <v>45</v>
      </c>
      <c r="T944" s="28"/>
      <c r="U944" s="17"/>
    </row>
    <row r="945" spans="1:21" x14ac:dyDescent="0.25">
      <c r="A945" s="11">
        <f t="shared" ref="A945:A956" si="56">DATE(MID(B945,1,4),MID(B945,6,2),MID(B945,9,11))</f>
        <v>44509</v>
      </c>
      <c r="B945" s="67" t="s">
        <v>441</v>
      </c>
      <c r="C945" s="66" t="s">
        <v>76</v>
      </c>
      <c r="D945" s="66" t="s">
        <v>76</v>
      </c>
      <c r="F945" s="66" t="s">
        <v>10</v>
      </c>
      <c r="G945" s="66">
        <v>156</v>
      </c>
      <c r="H945" s="66">
        <v>166</v>
      </c>
      <c r="I945" s="66">
        <v>18</v>
      </c>
      <c r="J945" s="66">
        <v>18</v>
      </c>
      <c r="K945" s="66">
        <v>34</v>
      </c>
      <c r="L945" s="66">
        <v>5</v>
      </c>
      <c r="M945">
        <f t="shared" ref="M945:M956" si="57">G945+H945+I945</f>
        <v>340</v>
      </c>
      <c r="N945" s="46">
        <f>Tabla2[[#This Row],[Vendedor tapabocas bien puesto ]]+Tabla2[[#This Row],[Vendedor tapabocas mal puesto ]]+Tabla2[[#This Row],[Vendedor sin tapabocas ]]</f>
        <v>57</v>
      </c>
      <c r="O945" s="36">
        <f>IFERROR(Tabla2[[#This Row],[Tapabocas bien puesto ]]/Tabla2[[#This Row],[Total]],0)</f>
        <v>0.45882352941176469</v>
      </c>
      <c r="P945" s="37">
        <f>IFERROR(Tabla2[[#This Row],[Sin tapabocas]]/Tabla2[[#This Row],[Total]],0)</f>
        <v>5.2941176470588235E-2</v>
      </c>
      <c r="Q945" s="37">
        <f>IFERROR(Tabla2[[#This Row],[Vendedor tapabocas bien puesto ]]/Tabla2[[#This Row],[Total vendedor]],0)</f>
        <v>0.31578947368421051</v>
      </c>
      <c r="R945" s="37">
        <f>IFERROR(Tabla2[[#This Row],[Vendedor sin tapabocas ]]/Tabla2[[#This Row],[Total vendedor]],0)</f>
        <v>8.771929824561403E-2</v>
      </c>
      <c r="S945" s="31">
        <f>WEEKNUM(Tabla2[[#This Row],[Fecha de recolección2]])</f>
        <v>46</v>
      </c>
      <c r="T945" s="28"/>
      <c r="U945" s="17"/>
    </row>
    <row r="946" spans="1:21" x14ac:dyDescent="0.25">
      <c r="A946" s="11">
        <f t="shared" si="56"/>
        <v>44509</v>
      </c>
      <c r="B946" s="67" t="s">
        <v>441</v>
      </c>
      <c r="C946" s="66" t="s">
        <v>76</v>
      </c>
      <c r="D946" s="66" t="s">
        <v>76</v>
      </c>
      <c r="F946" s="66" t="s">
        <v>11</v>
      </c>
      <c r="G946" s="66">
        <v>208</v>
      </c>
      <c r="H946" s="66">
        <v>120</v>
      </c>
      <c r="I946" s="66">
        <v>12</v>
      </c>
      <c r="J946" s="66">
        <v>6</v>
      </c>
      <c r="K946" s="66">
        <v>30</v>
      </c>
      <c r="L946" s="66">
        <v>7</v>
      </c>
      <c r="M946" s="23">
        <f t="shared" si="57"/>
        <v>340</v>
      </c>
      <c r="N946" s="24">
        <f>Tabla2[[#This Row],[Vendedor tapabocas bien puesto ]]+Tabla2[[#This Row],[Vendedor tapabocas mal puesto ]]+Tabla2[[#This Row],[Vendedor sin tapabocas ]]</f>
        <v>43</v>
      </c>
      <c r="O946" s="36">
        <f>IFERROR(Tabla2[[#This Row],[Tapabocas bien puesto ]]/Tabla2[[#This Row],[Total]],0)</f>
        <v>0.61176470588235299</v>
      </c>
      <c r="P946" s="56">
        <f>IFERROR(Tabla2[[#This Row],[Sin tapabocas]]/Tabla2[[#This Row],[Total]],0)</f>
        <v>3.5294117647058823E-2</v>
      </c>
      <c r="Q946" s="37">
        <f>IFERROR(Tabla2[[#This Row],[Vendedor tapabocas bien puesto ]]/Tabla2[[#This Row],[Total vendedor]],0)</f>
        <v>0.13953488372093023</v>
      </c>
      <c r="R946" s="37">
        <f>IFERROR(Tabla2[[#This Row],[Vendedor sin tapabocas ]]/Tabla2[[#This Row],[Total vendedor]],0)</f>
        <v>0.16279069767441862</v>
      </c>
      <c r="S946" s="31">
        <f>WEEKNUM(Tabla2[[#This Row],[Fecha de recolección2]])</f>
        <v>46</v>
      </c>
      <c r="T946" s="17"/>
    </row>
    <row r="947" spans="1:21" x14ac:dyDescent="0.25">
      <c r="A947" s="11">
        <f t="shared" si="56"/>
        <v>44509</v>
      </c>
      <c r="B947" s="67" t="s">
        <v>441</v>
      </c>
      <c r="C947" s="66" t="s">
        <v>76</v>
      </c>
      <c r="D947" s="66" t="s">
        <v>76</v>
      </c>
      <c r="F947" s="66" t="s">
        <v>10</v>
      </c>
      <c r="G947" s="66">
        <v>120</v>
      </c>
      <c r="H947" s="66">
        <v>70</v>
      </c>
      <c r="I947" s="66">
        <v>10</v>
      </c>
      <c r="J947" s="66">
        <v>9</v>
      </c>
      <c r="K947" s="66">
        <v>11</v>
      </c>
      <c r="L947" s="66">
        <v>2</v>
      </c>
      <c r="M947" s="23">
        <f t="shared" si="57"/>
        <v>200</v>
      </c>
      <c r="N947" s="24">
        <f>Tabla2[[#This Row],[Vendedor tapabocas bien puesto ]]+Tabla2[[#This Row],[Vendedor tapabocas mal puesto ]]+Tabla2[[#This Row],[Vendedor sin tapabocas ]]</f>
        <v>22</v>
      </c>
      <c r="O947" s="36">
        <f>IFERROR(Tabla2[[#This Row],[Tapabocas bien puesto ]]/Tabla2[[#This Row],[Total]],0)</f>
        <v>0.6</v>
      </c>
      <c r="P947" s="56">
        <f>IFERROR(Tabla2[[#This Row],[Sin tapabocas]]/Tabla2[[#This Row],[Total]],0)</f>
        <v>0.05</v>
      </c>
      <c r="Q947" s="37">
        <f>IFERROR(Tabla2[[#This Row],[Vendedor tapabocas bien puesto ]]/Tabla2[[#This Row],[Total vendedor]],0)</f>
        <v>0.40909090909090912</v>
      </c>
      <c r="R947" s="37">
        <f>IFERROR(Tabla2[[#This Row],[Vendedor sin tapabocas ]]/Tabla2[[#This Row],[Total vendedor]],0)</f>
        <v>9.0909090909090912E-2</v>
      </c>
      <c r="S947" s="31">
        <f>WEEKNUM(Tabla2[[#This Row],[Fecha de recolección2]])</f>
        <v>46</v>
      </c>
      <c r="T947" s="17"/>
    </row>
    <row r="948" spans="1:21" x14ac:dyDescent="0.25">
      <c r="A948" s="11">
        <f t="shared" si="56"/>
        <v>44509</v>
      </c>
      <c r="B948" s="67" t="s">
        <v>441</v>
      </c>
      <c r="C948" s="66" t="s">
        <v>106</v>
      </c>
      <c r="D948" s="66" t="s">
        <v>106</v>
      </c>
      <c r="F948" s="66" t="s">
        <v>9</v>
      </c>
      <c r="G948" s="66">
        <v>22</v>
      </c>
      <c r="H948" s="66">
        <v>34</v>
      </c>
      <c r="I948" s="66">
        <v>8</v>
      </c>
      <c r="J948" s="66">
        <v>13</v>
      </c>
      <c r="K948" s="66">
        <v>7</v>
      </c>
      <c r="L948" s="66">
        <v>3</v>
      </c>
      <c r="M948" s="23">
        <f t="shared" si="57"/>
        <v>64</v>
      </c>
      <c r="N948" s="24">
        <f>Tabla2[[#This Row],[Vendedor tapabocas bien puesto ]]+Tabla2[[#This Row],[Vendedor tapabocas mal puesto ]]+Tabla2[[#This Row],[Vendedor sin tapabocas ]]</f>
        <v>23</v>
      </c>
      <c r="O948" s="36">
        <f>IFERROR(Tabla2[[#This Row],[Tapabocas bien puesto ]]/Tabla2[[#This Row],[Total]],0)</f>
        <v>0.34375</v>
      </c>
      <c r="P948" s="56">
        <f>IFERROR(Tabla2[[#This Row],[Sin tapabocas]]/Tabla2[[#This Row],[Total]],0)</f>
        <v>0.125</v>
      </c>
      <c r="Q948" s="37">
        <f>IFERROR(Tabla2[[#This Row],[Vendedor tapabocas bien puesto ]]/Tabla2[[#This Row],[Total vendedor]],0)</f>
        <v>0.56521739130434778</v>
      </c>
      <c r="R948" s="37">
        <f>IFERROR(Tabla2[[#This Row],[Vendedor sin tapabocas ]]/Tabla2[[#This Row],[Total vendedor]],0)</f>
        <v>0.13043478260869565</v>
      </c>
      <c r="S948" s="31">
        <f>WEEKNUM(Tabla2[[#This Row],[Fecha de recolección2]])</f>
        <v>46</v>
      </c>
      <c r="T948" s="17"/>
    </row>
    <row r="949" spans="1:21" x14ac:dyDescent="0.25">
      <c r="A949" s="11">
        <f t="shared" si="56"/>
        <v>44509</v>
      </c>
      <c r="B949" s="67" t="s">
        <v>441</v>
      </c>
      <c r="C949" s="66" t="s">
        <v>106</v>
      </c>
      <c r="D949" s="66" t="s">
        <v>106</v>
      </c>
      <c r="F949" s="66" t="s">
        <v>11</v>
      </c>
      <c r="G949" s="66">
        <v>60</v>
      </c>
      <c r="H949" s="66">
        <v>99</v>
      </c>
      <c r="I949" s="66">
        <v>10</v>
      </c>
      <c r="J949" s="66">
        <v>34</v>
      </c>
      <c r="K949" s="66">
        <v>31</v>
      </c>
      <c r="L949" s="66">
        <v>8</v>
      </c>
      <c r="M949" s="23">
        <f t="shared" si="57"/>
        <v>169</v>
      </c>
      <c r="N949" s="24">
        <f>Tabla2[[#This Row],[Vendedor tapabocas bien puesto ]]+Tabla2[[#This Row],[Vendedor tapabocas mal puesto ]]+Tabla2[[#This Row],[Vendedor sin tapabocas ]]</f>
        <v>73</v>
      </c>
      <c r="O949" s="36">
        <f>IFERROR(Tabla2[[#This Row],[Tapabocas bien puesto ]]/Tabla2[[#This Row],[Total]],0)</f>
        <v>0.35502958579881655</v>
      </c>
      <c r="P949" s="56">
        <f>IFERROR(Tabla2[[#This Row],[Sin tapabocas]]/Tabla2[[#This Row],[Total]],0)</f>
        <v>5.9171597633136092E-2</v>
      </c>
      <c r="Q949" s="37">
        <f>IFERROR(Tabla2[[#This Row],[Vendedor tapabocas bien puesto ]]/Tabla2[[#This Row],[Total vendedor]],0)</f>
        <v>0.46575342465753422</v>
      </c>
      <c r="R949" s="37">
        <f>IFERROR(Tabla2[[#This Row],[Vendedor sin tapabocas ]]/Tabla2[[#This Row],[Total vendedor]],0)</f>
        <v>0.1095890410958904</v>
      </c>
      <c r="S949" s="31">
        <f>WEEKNUM(Tabla2[[#This Row],[Fecha de recolección2]])</f>
        <v>46</v>
      </c>
      <c r="T949" s="17"/>
    </row>
    <row r="950" spans="1:21" x14ac:dyDescent="0.25">
      <c r="A950" s="11">
        <f t="shared" si="56"/>
        <v>44509</v>
      </c>
      <c r="B950" s="67" t="s">
        <v>441</v>
      </c>
      <c r="C950" s="66" t="s">
        <v>106</v>
      </c>
      <c r="D950" s="66" t="s">
        <v>106</v>
      </c>
      <c r="F950" s="66" t="s">
        <v>10</v>
      </c>
      <c r="G950" s="66">
        <v>12</v>
      </c>
      <c r="H950" s="66">
        <v>8</v>
      </c>
      <c r="I950" s="66">
        <v>12</v>
      </c>
      <c r="J950" s="66">
        <v>0</v>
      </c>
      <c r="K950" s="66">
        <v>0</v>
      </c>
      <c r="L950" s="66">
        <v>1</v>
      </c>
      <c r="M950" s="23">
        <f t="shared" si="57"/>
        <v>32</v>
      </c>
      <c r="N950" s="24">
        <f>Tabla2[[#This Row],[Vendedor tapabocas bien puesto ]]+Tabla2[[#This Row],[Vendedor tapabocas mal puesto ]]+Tabla2[[#This Row],[Vendedor sin tapabocas ]]</f>
        <v>1</v>
      </c>
      <c r="O950" s="36">
        <f>IFERROR(Tabla2[[#This Row],[Tapabocas bien puesto ]]/Tabla2[[#This Row],[Total]],0)</f>
        <v>0.375</v>
      </c>
      <c r="P950" s="56">
        <f>IFERROR(Tabla2[[#This Row],[Sin tapabocas]]/Tabla2[[#This Row],[Total]],0)</f>
        <v>0.375</v>
      </c>
      <c r="Q950" s="37">
        <f>IFERROR(Tabla2[[#This Row],[Vendedor tapabocas bien puesto ]]/Tabla2[[#This Row],[Total vendedor]],0)</f>
        <v>0</v>
      </c>
      <c r="R950" s="37">
        <f>IFERROR(Tabla2[[#This Row],[Vendedor sin tapabocas ]]/Tabla2[[#This Row],[Total vendedor]],0)</f>
        <v>1</v>
      </c>
      <c r="S950" s="31">
        <f>WEEKNUM(Tabla2[[#This Row],[Fecha de recolección2]])</f>
        <v>46</v>
      </c>
      <c r="T950" s="17"/>
      <c r="U950" s="17"/>
    </row>
    <row r="951" spans="1:21" x14ac:dyDescent="0.25">
      <c r="A951" s="11">
        <f t="shared" si="56"/>
        <v>44510</v>
      </c>
      <c r="B951" s="66" t="s">
        <v>442</v>
      </c>
      <c r="C951" s="66" t="s">
        <v>49</v>
      </c>
      <c r="D951" s="66" t="s">
        <v>49</v>
      </c>
      <c r="F951" s="66" t="s">
        <v>11</v>
      </c>
      <c r="G951" s="66">
        <v>80</v>
      </c>
      <c r="H951" s="66">
        <v>36</v>
      </c>
      <c r="I951" s="66">
        <v>7</v>
      </c>
      <c r="J951" s="66">
        <v>4</v>
      </c>
      <c r="K951" s="66">
        <v>10</v>
      </c>
      <c r="L951" s="66">
        <v>3</v>
      </c>
      <c r="M951" s="23">
        <f t="shared" si="57"/>
        <v>123</v>
      </c>
      <c r="N951" s="24">
        <f>Tabla2[[#This Row],[Vendedor tapabocas bien puesto ]]+Tabla2[[#This Row],[Vendedor tapabocas mal puesto ]]+Tabla2[[#This Row],[Vendedor sin tapabocas ]]</f>
        <v>17</v>
      </c>
      <c r="O951" s="36">
        <f>IFERROR(Tabla2[[#This Row],[Tapabocas bien puesto ]]/Tabla2[[#This Row],[Total]],0)</f>
        <v>0.65040650406504064</v>
      </c>
      <c r="P951" s="56">
        <f>IFERROR(Tabla2[[#This Row],[Sin tapabocas]]/Tabla2[[#This Row],[Total]],0)</f>
        <v>5.6910569105691054E-2</v>
      </c>
      <c r="Q951" s="37">
        <f>IFERROR(Tabla2[[#This Row],[Vendedor tapabocas bien puesto ]]/Tabla2[[#This Row],[Total vendedor]],0)</f>
        <v>0.23529411764705882</v>
      </c>
      <c r="R951" s="37">
        <f>IFERROR(Tabla2[[#This Row],[Vendedor sin tapabocas ]]/Tabla2[[#This Row],[Total vendedor]],0)</f>
        <v>0.17647058823529413</v>
      </c>
      <c r="S951" s="31">
        <f>WEEKNUM(Tabla2[[#This Row],[Fecha de recolección2]])</f>
        <v>46</v>
      </c>
      <c r="T951" s="17"/>
    </row>
    <row r="952" spans="1:21" x14ac:dyDescent="0.25">
      <c r="A952" s="11">
        <f t="shared" si="56"/>
        <v>44510</v>
      </c>
      <c r="B952" s="66" t="s">
        <v>442</v>
      </c>
      <c r="C952" s="66" t="s">
        <v>49</v>
      </c>
      <c r="D952" s="66" t="s">
        <v>49</v>
      </c>
      <c r="F952" s="66" t="s">
        <v>10</v>
      </c>
      <c r="G952" s="66">
        <v>68</v>
      </c>
      <c r="H952" s="66">
        <v>51</v>
      </c>
      <c r="I952" s="66">
        <v>10</v>
      </c>
      <c r="J952" s="66">
        <v>7</v>
      </c>
      <c r="K952" s="66">
        <v>16</v>
      </c>
      <c r="L952" s="66">
        <v>3</v>
      </c>
      <c r="M952" s="23">
        <f t="shared" si="57"/>
        <v>129</v>
      </c>
      <c r="N952" s="24">
        <f>Tabla2[[#This Row],[Vendedor tapabocas bien puesto ]]+Tabla2[[#This Row],[Vendedor tapabocas mal puesto ]]+Tabla2[[#This Row],[Vendedor sin tapabocas ]]</f>
        <v>26</v>
      </c>
      <c r="O952" s="36">
        <f>IFERROR(Tabla2[[#This Row],[Tapabocas bien puesto ]]/Tabla2[[#This Row],[Total]],0)</f>
        <v>0.52713178294573648</v>
      </c>
      <c r="P952" s="56">
        <f>IFERROR(Tabla2[[#This Row],[Sin tapabocas]]/Tabla2[[#This Row],[Total]],0)</f>
        <v>7.7519379844961239E-2</v>
      </c>
      <c r="Q952" s="37">
        <f>IFERROR(Tabla2[[#This Row],[Vendedor tapabocas bien puesto ]]/Tabla2[[#This Row],[Total vendedor]],0)</f>
        <v>0.26923076923076922</v>
      </c>
      <c r="R952" s="37">
        <f>IFERROR(Tabla2[[#This Row],[Vendedor sin tapabocas ]]/Tabla2[[#This Row],[Total vendedor]],0)</f>
        <v>0.11538461538461539</v>
      </c>
      <c r="S952" s="31">
        <f>WEEKNUM(Tabla2[[#This Row],[Fecha de recolección2]])</f>
        <v>46</v>
      </c>
      <c r="T952" s="17"/>
    </row>
    <row r="953" spans="1:21" x14ac:dyDescent="0.25">
      <c r="A953" s="11">
        <f t="shared" si="56"/>
        <v>44510</v>
      </c>
      <c r="B953" s="66" t="s">
        <v>442</v>
      </c>
      <c r="C953" s="66" t="s">
        <v>49</v>
      </c>
      <c r="D953" s="66" t="s">
        <v>49</v>
      </c>
      <c r="F953" s="66" t="s">
        <v>9</v>
      </c>
      <c r="G953" s="66">
        <v>26</v>
      </c>
      <c r="H953" s="66">
        <v>18</v>
      </c>
      <c r="I953" s="66">
        <v>2</v>
      </c>
      <c r="J953" s="66">
        <v>1</v>
      </c>
      <c r="K953" s="66">
        <v>1</v>
      </c>
      <c r="L953" s="66">
        <v>1</v>
      </c>
      <c r="M953" s="23">
        <f t="shared" si="57"/>
        <v>46</v>
      </c>
      <c r="N953" s="24">
        <f>Tabla2[[#This Row],[Vendedor tapabocas bien puesto ]]+Tabla2[[#This Row],[Vendedor tapabocas mal puesto ]]+Tabla2[[#This Row],[Vendedor sin tapabocas ]]</f>
        <v>3</v>
      </c>
      <c r="O953" s="36">
        <f>IFERROR(Tabla2[[#This Row],[Tapabocas bien puesto ]]/Tabla2[[#This Row],[Total]],0)</f>
        <v>0.56521739130434778</v>
      </c>
      <c r="P953" s="56">
        <f>IFERROR(Tabla2[[#This Row],[Sin tapabocas]]/Tabla2[[#This Row],[Total]],0)</f>
        <v>4.3478260869565216E-2</v>
      </c>
      <c r="Q953" s="37">
        <f>IFERROR(Tabla2[[#This Row],[Vendedor tapabocas bien puesto ]]/Tabla2[[#This Row],[Total vendedor]],0)</f>
        <v>0.33333333333333331</v>
      </c>
      <c r="R953" s="37">
        <f>IFERROR(Tabla2[[#This Row],[Vendedor sin tapabocas ]]/Tabla2[[#This Row],[Total vendedor]],0)</f>
        <v>0.33333333333333331</v>
      </c>
      <c r="S953" s="31">
        <f>WEEKNUM(Tabla2[[#This Row],[Fecha de recolección2]])</f>
        <v>46</v>
      </c>
      <c r="T953" s="17"/>
    </row>
    <row r="954" spans="1:21" x14ac:dyDescent="0.25">
      <c r="A954" s="11">
        <f t="shared" si="56"/>
        <v>44510</v>
      </c>
      <c r="B954" s="66" t="s">
        <v>442</v>
      </c>
      <c r="C954" s="66" t="s">
        <v>79</v>
      </c>
      <c r="D954" s="66" t="s">
        <v>79</v>
      </c>
      <c r="F954" s="66" t="s">
        <v>10</v>
      </c>
      <c r="G954" s="66">
        <v>70</v>
      </c>
      <c r="H954" s="66">
        <v>45</v>
      </c>
      <c r="I954" s="66">
        <v>2</v>
      </c>
      <c r="J954" s="66">
        <v>6</v>
      </c>
      <c r="K954" s="66">
        <v>17</v>
      </c>
      <c r="L954" s="66">
        <v>3</v>
      </c>
      <c r="M954" s="23">
        <f t="shared" si="57"/>
        <v>117</v>
      </c>
      <c r="N954" s="24">
        <f>Tabla2[[#This Row],[Vendedor tapabocas bien puesto ]]+Tabla2[[#This Row],[Vendedor tapabocas mal puesto ]]+Tabla2[[#This Row],[Vendedor sin tapabocas ]]</f>
        <v>26</v>
      </c>
      <c r="O954" s="36">
        <f>IFERROR(Tabla2[[#This Row],[Tapabocas bien puesto ]]/Tabla2[[#This Row],[Total]],0)</f>
        <v>0.59829059829059827</v>
      </c>
      <c r="P954" s="56">
        <f>IFERROR(Tabla2[[#This Row],[Sin tapabocas]]/Tabla2[[#This Row],[Total]],0)</f>
        <v>1.7094017094017096E-2</v>
      </c>
      <c r="Q954" s="37">
        <f>IFERROR(Tabla2[[#This Row],[Vendedor tapabocas bien puesto ]]/Tabla2[[#This Row],[Total vendedor]],0)</f>
        <v>0.23076923076923078</v>
      </c>
      <c r="R954" s="37">
        <f>IFERROR(Tabla2[[#This Row],[Vendedor sin tapabocas ]]/Tabla2[[#This Row],[Total vendedor]],0)</f>
        <v>0.11538461538461539</v>
      </c>
      <c r="S954" s="31">
        <f>WEEKNUM(Tabla2[[#This Row],[Fecha de recolección2]])</f>
        <v>46</v>
      </c>
      <c r="T954" s="17"/>
    </row>
    <row r="955" spans="1:21" x14ac:dyDescent="0.25">
      <c r="A955" s="11">
        <f t="shared" si="56"/>
        <v>44510</v>
      </c>
      <c r="B955" s="66" t="s">
        <v>442</v>
      </c>
      <c r="C955" s="66" t="s">
        <v>79</v>
      </c>
      <c r="D955" s="66" t="s">
        <v>79</v>
      </c>
      <c r="F955" s="66" t="s">
        <v>10</v>
      </c>
      <c r="G955" s="66">
        <v>181</v>
      </c>
      <c r="H955" s="66">
        <v>124</v>
      </c>
      <c r="I955" s="66">
        <v>2</v>
      </c>
      <c r="J955" s="66">
        <v>11</v>
      </c>
      <c r="K955" s="66">
        <v>15</v>
      </c>
      <c r="L955" s="66">
        <v>14</v>
      </c>
      <c r="M955" s="23">
        <f t="shared" si="57"/>
        <v>307</v>
      </c>
      <c r="N955" s="24">
        <f>Tabla2[[#This Row],[Vendedor tapabocas bien puesto ]]+Tabla2[[#This Row],[Vendedor tapabocas mal puesto ]]+Tabla2[[#This Row],[Vendedor sin tapabocas ]]</f>
        <v>40</v>
      </c>
      <c r="O955" s="36">
        <f>IFERROR(Tabla2[[#This Row],[Tapabocas bien puesto ]]/Tabla2[[#This Row],[Total]],0)</f>
        <v>0.5895765472312704</v>
      </c>
      <c r="P955" s="56">
        <f>IFERROR(Tabla2[[#This Row],[Sin tapabocas]]/Tabla2[[#This Row],[Total]],0)</f>
        <v>6.5146579804560263E-3</v>
      </c>
      <c r="Q955" s="37">
        <f>IFERROR(Tabla2[[#This Row],[Vendedor tapabocas bien puesto ]]/Tabla2[[#This Row],[Total vendedor]],0)</f>
        <v>0.27500000000000002</v>
      </c>
      <c r="R955" s="37">
        <f>IFERROR(Tabla2[[#This Row],[Vendedor sin tapabocas ]]/Tabla2[[#This Row],[Total vendedor]],0)</f>
        <v>0.35</v>
      </c>
      <c r="S955" s="31">
        <f>WEEKNUM(Tabla2[[#This Row],[Fecha de recolección2]])</f>
        <v>46</v>
      </c>
      <c r="T955" s="17"/>
    </row>
    <row r="956" spans="1:21" x14ac:dyDescent="0.25">
      <c r="A956" s="11">
        <f t="shared" si="56"/>
        <v>44510</v>
      </c>
      <c r="B956" s="66" t="s">
        <v>442</v>
      </c>
      <c r="C956" s="66" t="s">
        <v>79</v>
      </c>
      <c r="D956" s="66" t="s">
        <v>79</v>
      </c>
      <c r="F956" s="66" t="s">
        <v>10</v>
      </c>
      <c r="G956" s="66">
        <v>162</v>
      </c>
      <c r="H956" s="66">
        <v>100</v>
      </c>
      <c r="I956" s="66">
        <v>8</v>
      </c>
      <c r="J956" s="66">
        <v>27</v>
      </c>
      <c r="K956" s="66">
        <v>44</v>
      </c>
      <c r="L956" s="66">
        <v>39</v>
      </c>
      <c r="M956" s="23">
        <f t="shared" si="57"/>
        <v>270</v>
      </c>
      <c r="N956" s="24">
        <f>Tabla2[[#This Row],[Vendedor tapabocas bien puesto ]]+Tabla2[[#This Row],[Vendedor tapabocas mal puesto ]]+Tabla2[[#This Row],[Vendedor sin tapabocas ]]</f>
        <v>110</v>
      </c>
      <c r="O956" s="36">
        <f>IFERROR(Tabla2[[#This Row],[Tapabocas bien puesto ]]/Tabla2[[#This Row],[Total]],0)</f>
        <v>0.6</v>
      </c>
      <c r="P956" s="56">
        <f>IFERROR(Tabla2[[#This Row],[Sin tapabocas]]/Tabla2[[#This Row],[Total]],0)</f>
        <v>2.9629629629629631E-2</v>
      </c>
      <c r="Q956" s="37">
        <f>IFERROR(Tabla2[[#This Row],[Vendedor tapabocas bien puesto ]]/Tabla2[[#This Row],[Total vendedor]],0)</f>
        <v>0.24545454545454545</v>
      </c>
      <c r="R956" s="37">
        <f>IFERROR(Tabla2[[#This Row],[Vendedor sin tapabocas ]]/Tabla2[[#This Row],[Total vendedor]],0)</f>
        <v>0.35454545454545455</v>
      </c>
      <c r="S956" s="31">
        <f>WEEKNUM(Tabla2[[#This Row],[Fecha de recolección2]])</f>
        <v>46</v>
      </c>
      <c r="T956" s="17"/>
    </row>
    <row r="957" spans="1:21" x14ac:dyDescent="0.25">
      <c r="A957" s="11">
        <f t="shared" ref="A957:A977" si="58">DATE(MID(B957,1,4),MID(B957,6,2),MID(B957,9,11))</f>
        <v>44511</v>
      </c>
      <c r="B957" s="8" t="s">
        <v>443</v>
      </c>
      <c r="C957" t="s">
        <v>79</v>
      </c>
      <c r="D957" s="65" t="s">
        <v>79</v>
      </c>
      <c r="F957" t="s">
        <v>10</v>
      </c>
      <c r="G957">
        <v>70</v>
      </c>
      <c r="H957">
        <v>45</v>
      </c>
      <c r="I957">
        <v>2</v>
      </c>
      <c r="J957">
        <v>6</v>
      </c>
      <c r="K957">
        <v>17</v>
      </c>
      <c r="L957">
        <v>3</v>
      </c>
      <c r="M957">
        <f t="shared" ref="M957:M977" si="59">G957+H957+I957</f>
        <v>117</v>
      </c>
      <c r="N957" s="46">
        <f>Tabla2[[#This Row],[Vendedor tapabocas bien puesto ]]+Tabla2[[#This Row],[Vendedor tapabocas mal puesto ]]+Tabla2[[#This Row],[Vendedor sin tapabocas ]]</f>
        <v>26</v>
      </c>
      <c r="O957" s="36">
        <f>IFERROR(Tabla2[[#This Row],[Tapabocas bien puesto ]]/Tabla2[[#This Row],[Total]],0)</f>
        <v>0.59829059829059827</v>
      </c>
      <c r="P957" s="37">
        <f>IFERROR(Tabla2[[#This Row],[Sin tapabocas]]/Tabla2[[#This Row],[Total]],0)</f>
        <v>1.7094017094017096E-2</v>
      </c>
      <c r="Q957" s="37">
        <f>IFERROR(Tabla2[[#This Row],[Vendedor tapabocas bien puesto ]]/Tabla2[[#This Row],[Total vendedor]],0)</f>
        <v>0.23076923076923078</v>
      </c>
      <c r="R957" s="37">
        <f>IFERROR(Tabla2[[#This Row],[Vendedor sin tapabocas ]]/Tabla2[[#This Row],[Total vendedor]],0)</f>
        <v>0.11538461538461539</v>
      </c>
      <c r="S957" s="31">
        <f>WEEKNUM(Tabla2[[#This Row],[Fecha de recolección2]])</f>
        <v>46</v>
      </c>
      <c r="T957" s="17"/>
    </row>
    <row r="958" spans="1:21" x14ac:dyDescent="0.25">
      <c r="A958" s="11">
        <f t="shared" si="58"/>
        <v>44511</v>
      </c>
      <c r="B958" s="8" t="s">
        <v>443</v>
      </c>
      <c r="C958" t="s">
        <v>79</v>
      </c>
      <c r="D958" s="65" t="s">
        <v>79</v>
      </c>
      <c r="F958" t="s">
        <v>10</v>
      </c>
      <c r="G958">
        <v>181</v>
      </c>
      <c r="H958">
        <v>124</v>
      </c>
      <c r="I958">
        <v>2</v>
      </c>
      <c r="J958">
        <v>11</v>
      </c>
      <c r="K958">
        <v>15</v>
      </c>
      <c r="L958">
        <v>14</v>
      </c>
      <c r="M958" s="23">
        <f t="shared" si="59"/>
        <v>307</v>
      </c>
      <c r="N958" s="24">
        <f>Tabla2[[#This Row],[Vendedor tapabocas bien puesto ]]+Tabla2[[#This Row],[Vendedor tapabocas mal puesto ]]+Tabla2[[#This Row],[Vendedor sin tapabocas ]]</f>
        <v>40</v>
      </c>
      <c r="O958" s="36">
        <f>IFERROR(Tabla2[[#This Row],[Tapabocas bien puesto ]]/Tabla2[[#This Row],[Total]],0)</f>
        <v>0.5895765472312704</v>
      </c>
      <c r="P958" s="56">
        <f>IFERROR(Tabla2[[#This Row],[Sin tapabocas]]/Tabla2[[#This Row],[Total]],0)</f>
        <v>6.5146579804560263E-3</v>
      </c>
      <c r="Q958" s="37">
        <f>IFERROR(Tabla2[[#This Row],[Vendedor tapabocas bien puesto ]]/Tabla2[[#This Row],[Total vendedor]],0)</f>
        <v>0.27500000000000002</v>
      </c>
      <c r="R958" s="37">
        <f>IFERROR(Tabla2[[#This Row],[Vendedor sin tapabocas ]]/Tabla2[[#This Row],[Total vendedor]],0)</f>
        <v>0.35</v>
      </c>
      <c r="S958" s="31">
        <f>WEEKNUM(Tabla2[[#This Row],[Fecha de recolección2]])</f>
        <v>46</v>
      </c>
      <c r="T958" s="17"/>
    </row>
    <row r="959" spans="1:21" x14ac:dyDescent="0.25">
      <c r="A959" s="11">
        <f t="shared" si="58"/>
        <v>44511</v>
      </c>
      <c r="B959" s="8" t="s">
        <v>443</v>
      </c>
      <c r="C959" t="s">
        <v>79</v>
      </c>
      <c r="D959" s="65" t="s">
        <v>79</v>
      </c>
      <c r="F959" t="s">
        <v>10</v>
      </c>
      <c r="G959">
        <v>162</v>
      </c>
      <c r="H959">
        <v>100</v>
      </c>
      <c r="I959">
        <v>8</v>
      </c>
      <c r="J959">
        <v>27</v>
      </c>
      <c r="K959">
        <v>44</v>
      </c>
      <c r="L959">
        <v>39</v>
      </c>
      <c r="M959" s="23">
        <f t="shared" si="59"/>
        <v>270</v>
      </c>
      <c r="N959" s="24">
        <f>Tabla2[[#This Row],[Vendedor tapabocas bien puesto ]]+Tabla2[[#This Row],[Vendedor tapabocas mal puesto ]]+Tabla2[[#This Row],[Vendedor sin tapabocas ]]</f>
        <v>110</v>
      </c>
      <c r="O959" s="36">
        <f>IFERROR(Tabla2[[#This Row],[Tapabocas bien puesto ]]/Tabla2[[#This Row],[Total]],0)</f>
        <v>0.6</v>
      </c>
      <c r="P959" s="56">
        <f>IFERROR(Tabla2[[#This Row],[Sin tapabocas]]/Tabla2[[#This Row],[Total]],0)</f>
        <v>2.9629629629629631E-2</v>
      </c>
      <c r="Q959" s="37">
        <f>IFERROR(Tabla2[[#This Row],[Vendedor tapabocas bien puesto ]]/Tabla2[[#This Row],[Total vendedor]],0)</f>
        <v>0.24545454545454545</v>
      </c>
      <c r="R959" s="37">
        <f>IFERROR(Tabla2[[#This Row],[Vendedor sin tapabocas ]]/Tabla2[[#This Row],[Total vendedor]],0)</f>
        <v>0.35454545454545455</v>
      </c>
      <c r="S959" s="31">
        <f>WEEKNUM(Tabla2[[#This Row],[Fecha de recolección2]])</f>
        <v>46</v>
      </c>
      <c r="T959" s="17"/>
    </row>
    <row r="960" spans="1:21" x14ac:dyDescent="0.25">
      <c r="A960" s="11">
        <f t="shared" si="58"/>
        <v>44512</v>
      </c>
      <c r="B960" s="8" t="s">
        <v>444</v>
      </c>
      <c r="C960" t="s">
        <v>22</v>
      </c>
      <c r="D960" s="65" t="s">
        <v>22</v>
      </c>
      <c r="E960" t="s">
        <v>368</v>
      </c>
      <c r="F960" t="s">
        <v>25</v>
      </c>
      <c r="G960">
        <v>165</v>
      </c>
      <c r="H960">
        <v>119</v>
      </c>
      <c r="I960">
        <v>13</v>
      </c>
      <c r="J960">
        <v>46</v>
      </c>
      <c r="K960">
        <v>22</v>
      </c>
      <c r="L960">
        <v>4</v>
      </c>
      <c r="M960" s="23">
        <f t="shared" si="59"/>
        <v>297</v>
      </c>
      <c r="N960" s="24">
        <f>Tabla2[[#This Row],[Vendedor tapabocas bien puesto ]]+Tabla2[[#This Row],[Vendedor tapabocas mal puesto ]]+Tabla2[[#This Row],[Vendedor sin tapabocas ]]</f>
        <v>72</v>
      </c>
      <c r="O960" s="36">
        <f>IFERROR(Tabla2[[#This Row],[Tapabocas bien puesto ]]/Tabla2[[#This Row],[Total]],0)</f>
        <v>0.55555555555555558</v>
      </c>
      <c r="P960" s="56">
        <f>IFERROR(Tabla2[[#This Row],[Sin tapabocas]]/Tabla2[[#This Row],[Total]],0)</f>
        <v>4.3771043771043773E-2</v>
      </c>
      <c r="Q960" s="37">
        <f>IFERROR(Tabla2[[#This Row],[Vendedor tapabocas bien puesto ]]/Tabla2[[#This Row],[Total vendedor]],0)</f>
        <v>0.63888888888888884</v>
      </c>
      <c r="R960" s="37">
        <f>IFERROR(Tabla2[[#This Row],[Vendedor sin tapabocas ]]/Tabla2[[#This Row],[Total vendedor]],0)</f>
        <v>5.5555555555555552E-2</v>
      </c>
      <c r="S960" s="31">
        <f>WEEKNUM(Tabla2[[#This Row],[Fecha de recolección2]])</f>
        <v>46</v>
      </c>
      <c r="T960" s="17"/>
    </row>
    <row r="961" spans="1:20" x14ac:dyDescent="0.25">
      <c r="A961" s="11">
        <f t="shared" si="58"/>
        <v>44512</v>
      </c>
      <c r="B961" s="8" t="s">
        <v>444</v>
      </c>
      <c r="C961" t="s">
        <v>22</v>
      </c>
      <c r="D961" s="65" t="s">
        <v>22</v>
      </c>
      <c r="F961" t="s">
        <v>11</v>
      </c>
      <c r="G961">
        <v>188</v>
      </c>
      <c r="H961">
        <v>68</v>
      </c>
      <c r="I961">
        <v>15</v>
      </c>
      <c r="J961">
        <v>18</v>
      </c>
      <c r="K961">
        <v>8</v>
      </c>
      <c r="L961">
        <v>1</v>
      </c>
      <c r="M961" s="23">
        <f t="shared" si="59"/>
        <v>271</v>
      </c>
      <c r="N961" s="24">
        <f>Tabla2[[#This Row],[Vendedor tapabocas bien puesto ]]+Tabla2[[#This Row],[Vendedor tapabocas mal puesto ]]+Tabla2[[#This Row],[Vendedor sin tapabocas ]]</f>
        <v>27</v>
      </c>
      <c r="O961" s="36">
        <f>IFERROR(Tabla2[[#This Row],[Tapabocas bien puesto ]]/Tabla2[[#This Row],[Total]],0)</f>
        <v>0.69372693726937273</v>
      </c>
      <c r="P961" s="56">
        <f>IFERROR(Tabla2[[#This Row],[Sin tapabocas]]/Tabla2[[#This Row],[Total]],0)</f>
        <v>5.5350553505535055E-2</v>
      </c>
      <c r="Q961" s="37">
        <f>IFERROR(Tabla2[[#This Row],[Vendedor tapabocas bien puesto ]]/Tabla2[[#This Row],[Total vendedor]],0)</f>
        <v>0.66666666666666663</v>
      </c>
      <c r="R961" s="37">
        <f>IFERROR(Tabla2[[#This Row],[Vendedor sin tapabocas ]]/Tabla2[[#This Row],[Total vendedor]],0)</f>
        <v>3.7037037037037035E-2</v>
      </c>
      <c r="S961" s="31">
        <f>WEEKNUM(Tabla2[[#This Row],[Fecha de recolección2]])</f>
        <v>46</v>
      </c>
      <c r="T961" s="17"/>
    </row>
    <row r="962" spans="1:20" x14ac:dyDescent="0.25">
      <c r="A962" s="11">
        <f t="shared" si="58"/>
        <v>44512</v>
      </c>
      <c r="B962" s="8" t="s">
        <v>444</v>
      </c>
      <c r="C962" t="s">
        <v>22</v>
      </c>
      <c r="D962" s="65" t="s">
        <v>22</v>
      </c>
      <c r="F962" t="s">
        <v>10</v>
      </c>
      <c r="G962">
        <v>268</v>
      </c>
      <c r="H962">
        <v>93</v>
      </c>
      <c r="I962">
        <v>19</v>
      </c>
      <c r="J962">
        <v>15</v>
      </c>
      <c r="K962">
        <v>3</v>
      </c>
      <c r="L962">
        <v>1</v>
      </c>
      <c r="M962" s="23">
        <f t="shared" si="59"/>
        <v>380</v>
      </c>
      <c r="N962" s="24">
        <f>Tabla2[[#This Row],[Vendedor tapabocas bien puesto ]]+Tabla2[[#This Row],[Vendedor tapabocas mal puesto ]]+Tabla2[[#This Row],[Vendedor sin tapabocas ]]</f>
        <v>19</v>
      </c>
      <c r="O962" s="36">
        <f>IFERROR(Tabla2[[#This Row],[Tapabocas bien puesto ]]/Tabla2[[#This Row],[Total]],0)</f>
        <v>0.70526315789473681</v>
      </c>
      <c r="P962" s="56">
        <f>IFERROR(Tabla2[[#This Row],[Sin tapabocas]]/Tabla2[[#This Row],[Total]],0)</f>
        <v>0.05</v>
      </c>
      <c r="Q962" s="37">
        <f>IFERROR(Tabla2[[#This Row],[Vendedor tapabocas bien puesto ]]/Tabla2[[#This Row],[Total vendedor]],0)</f>
        <v>0.78947368421052633</v>
      </c>
      <c r="R962" s="37">
        <f>IFERROR(Tabla2[[#This Row],[Vendedor sin tapabocas ]]/Tabla2[[#This Row],[Total vendedor]],0)</f>
        <v>5.2631578947368418E-2</v>
      </c>
      <c r="S962" s="31">
        <f>WEEKNUM(Tabla2[[#This Row],[Fecha de recolección2]])</f>
        <v>46</v>
      </c>
      <c r="T962" s="17"/>
    </row>
    <row r="963" spans="1:20" x14ac:dyDescent="0.25">
      <c r="A963" s="11">
        <f t="shared" si="58"/>
        <v>44512</v>
      </c>
      <c r="B963" s="8" t="s">
        <v>444</v>
      </c>
      <c r="C963" t="s">
        <v>44</v>
      </c>
      <c r="D963" s="65" t="s">
        <v>44</v>
      </c>
      <c r="F963" t="s">
        <v>10</v>
      </c>
      <c r="G963">
        <v>118</v>
      </c>
      <c r="H963">
        <v>54</v>
      </c>
      <c r="I963">
        <v>9</v>
      </c>
      <c r="J963">
        <v>7</v>
      </c>
      <c r="K963">
        <v>16</v>
      </c>
      <c r="L963">
        <v>4</v>
      </c>
      <c r="M963" s="23">
        <f t="shared" si="59"/>
        <v>181</v>
      </c>
      <c r="N963" s="24">
        <f>Tabla2[[#This Row],[Vendedor tapabocas bien puesto ]]+Tabla2[[#This Row],[Vendedor tapabocas mal puesto ]]+Tabla2[[#This Row],[Vendedor sin tapabocas ]]</f>
        <v>27</v>
      </c>
      <c r="O963" s="36">
        <f>IFERROR(Tabla2[[#This Row],[Tapabocas bien puesto ]]/Tabla2[[#This Row],[Total]],0)</f>
        <v>0.65193370165745856</v>
      </c>
      <c r="P963" s="56">
        <f>IFERROR(Tabla2[[#This Row],[Sin tapabocas]]/Tabla2[[#This Row],[Total]],0)</f>
        <v>4.9723756906077346E-2</v>
      </c>
      <c r="Q963" s="37">
        <f>IFERROR(Tabla2[[#This Row],[Vendedor tapabocas bien puesto ]]/Tabla2[[#This Row],[Total vendedor]],0)</f>
        <v>0.25925925925925924</v>
      </c>
      <c r="R963" s="37">
        <f>IFERROR(Tabla2[[#This Row],[Vendedor sin tapabocas ]]/Tabla2[[#This Row],[Total vendedor]],0)</f>
        <v>0.14814814814814814</v>
      </c>
      <c r="S963" s="31">
        <f>WEEKNUM(Tabla2[[#This Row],[Fecha de recolección2]])</f>
        <v>46</v>
      </c>
      <c r="T963" s="17"/>
    </row>
    <row r="964" spans="1:20" x14ac:dyDescent="0.25">
      <c r="A964" s="11">
        <f t="shared" si="58"/>
        <v>44512</v>
      </c>
      <c r="B964" s="8" t="s">
        <v>444</v>
      </c>
      <c r="C964" t="s">
        <v>44</v>
      </c>
      <c r="D964" s="65" t="s">
        <v>44</v>
      </c>
      <c r="F964" t="s">
        <v>10</v>
      </c>
      <c r="G964">
        <v>136</v>
      </c>
      <c r="H964">
        <v>42</v>
      </c>
      <c r="I964">
        <v>12</v>
      </c>
      <c r="J964">
        <v>24</v>
      </c>
      <c r="K964">
        <v>19</v>
      </c>
      <c r="L964">
        <v>6</v>
      </c>
      <c r="M964" s="23">
        <f t="shared" si="59"/>
        <v>190</v>
      </c>
      <c r="N964" s="24">
        <f>Tabla2[[#This Row],[Vendedor tapabocas bien puesto ]]+Tabla2[[#This Row],[Vendedor tapabocas mal puesto ]]+Tabla2[[#This Row],[Vendedor sin tapabocas ]]</f>
        <v>49</v>
      </c>
      <c r="O964" s="36">
        <f>IFERROR(Tabla2[[#This Row],[Tapabocas bien puesto ]]/Tabla2[[#This Row],[Total]],0)</f>
        <v>0.71578947368421053</v>
      </c>
      <c r="P964" s="56">
        <f>IFERROR(Tabla2[[#This Row],[Sin tapabocas]]/Tabla2[[#This Row],[Total]],0)</f>
        <v>6.3157894736842107E-2</v>
      </c>
      <c r="Q964" s="37">
        <f>IFERROR(Tabla2[[#This Row],[Vendedor tapabocas bien puesto ]]/Tabla2[[#This Row],[Total vendedor]],0)</f>
        <v>0.48979591836734693</v>
      </c>
      <c r="R964" s="37">
        <f>IFERROR(Tabla2[[#This Row],[Vendedor sin tapabocas ]]/Tabla2[[#This Row],[Total vendedor]],0)</f>
        <v>0.12244897959183673</v>
      </c>
      <c r="S964" s="31">
        <f>WEEKNUM(Tabla2[[#This Row],[Fecha de recolección2]])</f>
        <v>46</v>
      </c>
      <c r="T964" s="16"/>
    </row>
    <row r="965" spans="1:20" x14ac:dyDescent="0.25">
      <c r="A965" s="11">
        <f t="shared" si="58"/>
        <v>44512</v>
      </c>
      <c r="B965" s="8" t="s">
        <v>444</v>
      </c>
      <c r="C965" t="s">
        <v>44</v>
      </c>
      <c r="D965" s="65" t="s">
        <v>44</v>
      </c>
      <c r="F965" t="s">
        <v>10</v>
      </c>
      <c r="G965">
        <v>36</v>
      </c>
      <c r="H965">
        <v>48</v>
      </c>
      <c r="I965">
        <v>9</v>
      </c>
      <c r="J965">
        <v>12</v>
      </c>
      <c r="K965">
        <v>16</v>
      </c>
      <c r="L965">
        <v>5</v>
      </c>
      <c r="M965" s="23">
        <f t="shared" si="59"/>
        <v>93</v>
      </c>
      <c r="N965" s="24">
        <f>Tabla2[[#This Row],[Vendedor tapabocas bien puesto ]]+Tabla2[[#This Row],[Vendedor tapabocas mal puesto ]]+Tabla2[[#This Row],[Vendedor sin tapabocas ]]</f>
        <v>33</v>
      </c>
      <c r="O965" s="36">
        <f>IFERROR(Tabla2[[#This Row],[Tapabocas bien puesto ]]/Tabla2[[#This Row],[Total]],0)</f>
        <v>0.38709677419354838</v>
      </c>
      <c r="P965" s="56">
        <f>IFERROR(Tabla2[[#This Row],[Sin tapabocas]]/Tabla2[[#This Row],[Total]],0)</f>
        <v>9.6774193548387094E-2</v>
      </c>
      <c r="Q965" s="37">
        <f>IFERROR(Tabla2[[#This Row],[Vendedor tapabocas bien puesto ]]/Tabla2[[#This Row],[Total vendedor]],0)</f>
        <v>0.36363636363636365</v>
      </c>
      <c r="R965" s="37">
        <f>IFERROR(Tabla2[[#This Row],[Vendedor sin tapabocas ]]/Tabla2[[#This Row],[Total vendedor]],0)</f>
        <v>0.15151515151515152</v>
      </c>
      <c r="S965" s="31">
        <f>WEEKNUM(Tabla2[[#This Row],[Fecha de recolección2]])</f>
        <v>46</v>
      </c>
      <c r="T965" s="16"/>
    </row>
    <row r="966" spans="1:20" x14ac:dyDescent="0.25">
      <c r="A966" s="11">
        <f t="shared" si="58"/>
        <v>44517</v>
      </c>
      <c r="B966" s="8" t="s">
        <v>445</v>
      </c>
      <c r="C966" t="s">
        <v>12</v>
      </c>
      <c r="D966" s="65" t="s">
        <v>12</v>
      </c>
      <c r="F966" t="s">
        <v>10</v>
      </c>
      <c r="G966">
        <v>148</v>
      </c>
      <c r="H966">
        <v>51</v>
      </c>
      <c r="I966">
        <v>24</v>
      </c>
      <c r="J966">
        <v>26</v>
      </c>
      <c r="K966">
        <v>15</v>
      </c>
      <c r="L966">
        <v>11</v>
      </c>
      <c r="M966" s="23">
        <f t="shared" si="59"/>
        <v>223</v>
      </c>
      <c r="N966" s="24">
        <f>Tabla2[[#This Row],[Vendedor tapabocas bien puesto ]]+Tabla2[[#This Row],[Vendedor tapabocas mal puesto ]]+Tabla2[[#This Row],[Vendedor sin tapabocas ]]</f>
        <v>52</v>
      </c>
      <c r="O966" s="36">
        <f>IFERROR(Tabla2[[#This Row],[Tapabocas bien puesto ]]/Tabla2[[#This Row],[Total]],0)</f>
        <v>0.66367713004484308</v>
      </c>
      <c r="P966" s="56">
        <f>IFERROR(Tabla2[[#This Row],[Sin tapabocas]]/Tabla2[[#This Row],[Total]],0)</f>
        <v>0.10762331838565023</v>
      </c>
      <c r="Q966" s="37">
        <f>IFERROR(Tabla2[[#This Row],[Vendedor tapabocas bien puesto ]]/Tabla2[[#This Row],[Total vendedor]],0)</f>
        <v>0.5</v>
      </c>
      <c r="R966" s="37">
        <f>IFERROR(Tabla2[[#This Row],[Vendedor sin tapabocas ]]/Tabla2[[#This Row],[Total vendedor]],0)</f>
        <v>0.21153846153846154</v>
      </c>
      <c r="S966" s="31">
        <f>WEEKNUM(Tabla2[[#This Row],[Fecha de recolección2]])</f>
        <v>47</v>
      </c>
      <c r="T966" s="17"/>
    </row>
    <row r="967" spans="1:20" x14ac:dyDescent="0.25">
      <c r="A967" s="11">
        <f t="shared" si="58"/>
        <v>44517</v>
      </c>
      <c r="B967" s="8" t="s">
        <v>445</v>
      </c>
      <c r="C967" t="s">
        <v>12</v>
      </c>
      <c r="D967" s="65" t="s">
        <v>12</v>
      </c>
      <c r="F967" t="s">
        <v>9</v>
      </c>
      <c r="G967">
        <v>186</v>
      </c>
      <c r="H967">
        <v>82</v>
      </c>
      <c r="I967">
        <v>15</v>
      </c>
      <c r="J967">
        <v>20</v>
      </c>
      <c r="K967">
        <v>35</v>
      </c>
      <c r="L967">
        <v>23</v>
      </c>
      <c r="M967" s="23">
        <f t="shared" si="59"/>
        <v>283</v>
      </c>
      <c r="N967" s="24">
        <f>Tabla2[[#This Row],[Vendedor tapabocas bien puesto ]]+Tabla2[[#This Row],[Vendedor tapabocas mal puesto ]]+Tabla2[[#This Row],[Vendedor sin tapabocas ]]</f>
        <v>78</v>
      </c>
      <c r="O967" s="36">
        <f>IFERROR(Tabla2[[#This Row],[Tapabocas bien puesto ]]/Tabla2[[#This Row],[Total]],0)</f>
        <v>0.65724381625441697</v>
      </c>
      <c r="P967" s="56">
        <f>IFERROR(Tabla2[[#This Row],[Sin tapabocas]]/Tabla2[[#This Row],[Total]],0)</f>
        <v>5.3003533568904596E-2</v>
      </c>
      <c r="Q967" s="37">
        <f>IFERROR(Tabla2[[#This Row],[Vendedor tapabocas bien puesto ]]/Tabla2[[#This Row],[Total vendedor]],0)</f>
        <v>0.25641025641025639</v>
      </c>
      <c r="R967" s="37">
        <f>IFERROR(Tabla2[[#This Row],[Vendedor sin tapabocas ]]/Tabla2[[#This Row],[Total vendedor]],0)</f>
        <v>0.29487179487179488</v>
      </c>
      <c r="S967" s="31">
        <f>WEEKNUM(Tabla2[[#This Row],[Fecha de recolección2]])</f>
        <v>47</v>
      </c>
      <c r="T967" s="17"/>
    </row>
    <row r="968" spans="1:20" x14ac:dyDescent="0.25">
      <c r="A968" s="11">
        <f t="shared" si="58"/>
        <v>44517</v>
      </c>
      <c r="B968" s="8" t="s">
        <v>445</v>
      </c>
      <c r="C968" t="s">
        <v>12</v>
      </c>
      <c r="D968" s="65" t="s">
        <v>12</v>
      </c>
      <c r="F968" t="s">
        <v>11</v>
      </c>
      <c r="G968">
        <v>156</v>
      </c>
      <c r="H968">
        <v>60</v>
      </c>
      <c r="I968">
        <v>28</v>
      </c>
      <c r="J968">
        <v>17</v>
      </c>
      <c r="K968">
        <v>45</v>
      </c>
      <c r="L968">
        <v>7</v>
      </c>
      <c r="M968" s="23">
        <f t="shared" si="59"/>
        <v>244</v>
      </c>
      <c r="N968" s="24">
        <f>Tabla2[[#This Row],[Vendedor tapabocas bien puesto ]]+Tabla2[[#This Row],[Vendedor tapabocas mal puesto ]]+Tabla2[[#This Row],[Vendedor sin tapabocas ]]</f>
        <v>69</v>
      </c>
      <c r="O968" s="36">
        <f>IFERROR(Tabla2[[#This Row],[Tapabocas bien puesto ]]/Tabla2[[#This Row],[Total]],0)</f>
        <v>0.63934426229508201</v>
      </c>
      <c r="P968" s="56">
        <f>IFERROR(Tabla2[[#This Row],[Sin tapabocas]]/Tabla2[[#This Row],[Total]],0)</f>
        <v>0.11475409836065574</v>
      </c>
      <c r="Q968" s="37">
        <f>IFERROR(Tabla2[[#This Row],[Vendedor tapabocas bien puesto ]]/Tabla2[[#This Row],[Total vendedor]],0)</f>
        <v>0.24637681159420291</v>
      </c>
      <c r="R968" s="37">
        <f>IFERROR(Tabla2[[#This Row],[Vendedor sin tapabocas ]]/Tabla2[[#This Row],[Total vendedor]],0)</f>
        <v>0.10144927536231885</v>
      </c>
      <c r="S968" s="31">
        <f>WEEKNUM(Tabla2[[#This Row],[Fecha de recolección2]])</f>
        <v>47</v>
      </c>
      <c r="T968" s="17"/>
    </row>
    <row r="969" spans="1:20" x14ac:dyDescent="0.25">
      <c r="A969" s="11">
        <f t="shared" si="58"/>
        <v>44517</v>
      </c>
      <c r="B969" s="8" t="s">
        <v>445</v>
      </c>
      <c r="C969" t="s">
        <v>76</v>
      </c>
      <c r="D969" s="65" t="s">
        <v>76</v>
      </c>
      <c r="F969" t="s">
        <v>10</v>
      </c>
      <c r="G969">
        <v>85</v>
      </c>
      <c r="H969">
        <v>57</v>
      </c>
      <c r="I969">
        <v>40</v>
      </c>
      <c r="J969">
        <v>0</v>
      </c>
      <c r="K969">
        <v>11</v>
      </c>
      <c r="L969">
        <v>4</v>
      </c>
      <c r="M969" s="23">
        <f t="shared" si="59"/>
        <v>182</v>
      </c>
      <c r="N969" s="24">
        <f>Tabla2[[#This Row],[Vendedor tapabocas bien puesto ]]+Tabla2[[#This Row],[Vendedor tapabocas mal puesto ]]+Tabla2[[#This Row],[Vendedor sin tapabocas ]]</f>
        <v>15</v>
      </c>
      <c r="O969" s="36">
        <f>IFERROR(Tabla2[[#This Row],[Tapabocas bien puesto ]]/Tabla2[[#This Row],[Total]],0)</f>
        <v>0.46703296703296704</v>
      </c>
      <c r="P969" s="56">
        <f>IFERROR(Tabla2[[#This Row],[Sin tapabocas]]/Tabla2[[#This Row],[Total]],0)</f>
        <v>0.21978021978021978</v>
      </c>
      <c r="Q969" s="37">
        <f>IFERROR(Tabla2[[#This Row],[Vendedor tapabocas bien puesto ]]/Tabla2[[#This Row],[Total vendedor]],0)</f>
        <v>0</v>
      </c>
      <c r="R969" s="37">
        <f>IFERROR(Tabla2[[#This Row],[Vendedor sin tapabocas ]]/Tabla2[[#This Row],[Total vendedor]],0)</f>
        <v>0.26666666666666666</v>
      </c>
      <c r="S969" s="31">
        <f>WEEKNUM(Tabla2[[#This Row],[Fecha de recolección2]])</f>
        <v>47</v>
      </c>
      <c r="T969" s="17"/>
    </row>
    <row r="970" spans="1:20" x14ac:dyDescent="0.25">
      <c r="A970" s="11">
        <f t="shared" si="58"/>
        <v>44517</v>
      </c>
      <c r="B970" s="8" t="s">
        <v>445</v>
      </c>
      <c r="C970" t="s">
        <v>76</v>
      </c>
      <c r="D970" s="65" t="s">
        <v>76</v>
      </c>
      <c r="F970" t="s">
        <v>10</v>
      </c>
      <c r="G970">
        <v>230</v>
      </c>
      <c r="H970">
        <v>84</v>
      </c>
      <c r="I970">
        <v>23</v>
      </c>
      <c r="J970">
        <v>10</v>
      </c>
      <c r="K970">
        <v>24</v>
      </c>
      <c r="L970">
        <v>5</v>
      </c>
      <c r="M970" s="23">
        <f t="shared" si="59"/>
        <v>337</v>
      </c>
      <c r="N970" s="24">
        <f>Tabla2[[#This Row],[Vendedor tapabocas bien puesto ]]+Tabla2[[#This Row],[Vendedor tapabocas mal puesto ]]+Tabla2[[#This Row],[Vendedor sin tapabocas ]]</f>
        <v>39</v>
      </c>
      <c r="O970" s="36">
        <f>IFERROR(Tabla2[[#This Row],[Tapabocas bien puesto ]]/Tabla2[[#This Row],[Total]],0)</f>
        <v>0.68249258160237392</v>
      </c>
      <c r="P970" s="56">
        <f>IFERROR(Tabla2[[#This Row],[Sin tapabocas]]/Tabla2[[#This Row],[Total]],0)</f>
        <v>6.8249258160237386E-2</v>
      </c>
      <c r="Q970" s="37">
        <f>IFERROR(Tabla2[[#This Row],[Vendedor tapabocas bien puesto ]]/Tabla2[[#This Row],[Total vendedor]],0)</f>
        <v>0.25641025641025639</v>
      </c>
      <c r="R970" s="37">
        <f>IFERROR(Tabla2[[#This Row],[Vendedor sin tapabocas ]]/Tabla2[[#This Row],[Total vendedor]],0)</f>
        <v>0.12820512820512819</v>
      </c>
      <c r="S970" s="31">
        <f>WEEKNUM(Tabla2[[#This Row],[Fecha de recolección2]])</f>
        <v>47</v>
      </c>
      <c r="T970" s="17"/>
    </row>
    <row r="971" spans="1:20" x14ac:dyDescent="0.25">
      <c r="A971" s="11">
        <f t="shared" si="58"/>
        <v>44517</v>
      </c>
      <c r="B971" s="8" t="s">
        <v>445</v>
      </c>
      <c r="C971" t="s">
        <v>76</v>
      </c>
      <c r="D971" s="65" t="s">
        <v>76</v>
      </c>
      <c r="F971" t="s">
        <v>10</v>
      </c>
      <c r="G971">
        <v>177</v>
      </c>
      <c r="H971">
        <v>88</v>
      </c>
      <c r="I971">
        <v>29</v>
      </c>
      <c r="J971">
        <v>14</v>
      </c>
      <c r="K971">
        <v>28</v>
      </c>
      <c r="L971">
        <v>6</v>
      </c>
      <c r="M971" s="23">
        <f t="shared" si="59"/>
        <v>294</v>
      </c>
      <c r="N971" s="24">
        <f>Tabla2[[#This Row],[Vendedor tapabocas bien puesto ]]+Tabla2[[#This Row],[Vendedor tapabocas mal puesto ]]+Tabla2[[#This Row],[Vendedor sin tapabocas ]]</f>
        <v>48</v>
      </c>
      <c r="O971" s="36">
        <f>IFERROR(Tabla2[[#This Row],[Tapabocas bien puesto ]]/Tabla2[[#This Row],[Total]],0)</f>
        <v>0.60204081632653061</v>
      </c>
      <c r="P971" s="56">
        <f>IFERROR(Tabla2[[#This Row],[Sin tapabocas]]/Tabla2[[#This Row],[Total]],0)</f>
        <v>9.8639455782312924E-2</v>
      </c>
      <c r="Q971" s="37">
        <f>IFERROR(Tabla2[[#This Row],[Vendedor tapabocas bien puesto ]]/Tabla2[[#This Row],[Total vendedor]],0)</f>
        <v>0.29166666666666669</v>
      </c>
      <c r="R971" s="37">
        <f>IFERROR(Tabla2[[#This Row],[Vendedor sin tapabocas ]]/Tabla2[[#This Row],[Total vendedor]],0)</f>
        <v>0.125</v>
      </c>
      <c r="S971" s="31">
        <f>WEEKNUM(Tabla2[[#This Row],[Fecha de recolección2]])</f>
        <v>47</v>
      </c>
      <c r="T971" s="17"/>
    </row>
    <row r="972" spans="1:20" x14ac:dyDescent="0.25">
      <c r="A972" s="11">
        <f t="shared" si="58"/>
        <v>44518</v>
      </c>
      <c r="B972" s="8" t="s">
        <v>446</v>
      </c>
      <c r="C972" t="s">
        <v>76</v>
      </c>
      <c r="D972" s="65" t="s">
        <v>76</v>
      </c>
      <c r="F972" t="s">
        <v>10</v>
      </c>
      <c r="G972">
        <v>30</v>
      </c>
      <c r="H972">
        <v>20</v>
      </c>
      <c r="I972">
        <v>7</v>
      </c>
      <c r="J972">
        <v>13</v>
      </c>
      <c r="K972">
        <v>12</v>
      </c>
      <c r="L972">
        <v>13</v>
      </c>
      <c r="M972" s="23">
        <f t="shared" si="59"/>
        <v>57</v>
      </c>
      <c r="N972" s="24">
        <f>Tabla2[[#This Row],[Vendedor tapabocas bien puesto ]]+Tabla2[[#This Row],[Vendedor tapabocas mal puesto ]]+Tabla2[[#This Row],[Vendedor sin tapabocas ]]</f>
        <v>38</v>
      </c>
      <c r="O972" s="36">
        <f>IFERROR(Tabla2[[#This Row],[Tapabocas bien puesto ]]/Tabla2[[#This Row],[Total]],0)</f>
        <v>0.52631578947368418</v>
      </c>
      <c r="P972" s="56">
        <f>IFERROR(Tabla2[[#This Row],[Sin tapabocas]]/Tabla2[[#This Row],[Total]],0)</f>
        <v>0.12280701754385964</v>
      </c>
      <c r="Q972" s="37">
        <f>IFERROR(Tabla2[[#This Row],[Vendedor tapabocas bien puesto ]]/Tabla2[[#This Row],[Total vendedor]],0)</f>
        <v>0.34210526315789475</v>
      </c>
      <c r="R972" s="37">
        <f>IFERROR(Tabla2[[#This Row],[Vendedor sin tapabocas ]]/Tabla2[[#This Row],[Total vendedor]],0)</f>
        <v>0.34210526315789475</v>
      </c>
      <c r="S972" s="31">
        <f>WEEKNUM(Tabla2[[#This Row],[Fecha de recolección2]])</f>
        <v>47</v>
      </c>
      <c r="T972" s="17"/>
    </row>
    <row r="973" spans="1:20" x14ac:dyDescent="0.25">
      <c r="A973" s="11">
        <f t="shared" si="58"/>
        <v>44518</v>
      </c>
      <c r="B973" s="8" t="s">
        <v>446</v>
      </c>
      <c r="C973" t="s">
        <v>76</v>
      </c>
      <c r="D973" s="65" t="s">
        <v>76</v>
      </c>
      <c r="F973" t="s">
        <v>11</v>
      </c>
      <c r="G973">
        <v>180</v>
      </c>
      <c r="H973">
        <v>64</v>
      </c>
      <c r="I973">
        <v>12</v>
      </c>
      <c r="J973">
        <v>18</v>
      </c>
      <c r="K973">
        <v>20</v>
      </c>
      <c r="L973">
        <v>5</v>
      </c>
      <c r="M973" s="23">
        <f t="shared" si="59"/>
        <v>256</v>
      </c>
      <c r="N973" s="24">
        <f>Tabla2[[#This Row],[Vendedor tapabocas bien puesto ]]+Tabla2[[#This Row],[Vendedor tapabocas mal puesto ]]+Tabla2[[#This Row],[Vendedor sin tapabocas ]]</f>
        <v>43</v>
      </c>
      <c r="O973" s="36">
        <f>IFERROR(Tabla2[[#This Row],[Tapabocas bien puesto ]]/Tabla2[[#This Row],[Total]],0)</f>
        <v>0.703125</v>
      </c>
      <c r="P973" s="56">
        <f>IFERROR(Tabla2[[#This Row],[Sin tapabocas]]/Tabla2[[#This Row],[Total]],0)</f>
        <v>4.6875E-2</v>
      </c>
      <c r="Q973" s="37">
        <f>IFERROR(Tabla2[[#This Row],[Vendedor tapabocas bien puesto ]]/Tabla2[[#This Row],[Total vendedor]],0)</f>
        <v>0.41860465116279072</v>
      </c>
      <c r="R973" s="37">
        <f>IFERROR(Tabla2[[#This Row],[Vendedor sin tapabocas ]]/Tabla2[[#This Row],[Total vendedor]],0)</f>
        <v>0.11627906976744186</v>
      </c>
      <c r="S973" s="31">
        <f>WEEKNUM(Tabla2[[#This Row],[Fecha de recolección2]])</f>
        <v>47</v>
      </c>
      <c r="T973" s="17"/>
    </row>
    <row r="974" spans="1:20" x14ac:dyDescent="0.25">
      <c r="A974" s="11">
        <f t="shared" si="58"/>
        <v>44518</v>
      </c>
      <c r="B974" s="8" t="s">
        <v>446</v>
      </c>
      <c r="C974" t="s">
        <v>76</v>
      </c>
      <c r="D974" s="65" t="s">
        <v>76</v>
      </c>
      <c r="F974" t="s">
        <v>10</v>
      </c>
      <c r="G974">
        <v>168</v>
      </c>
      <c r="H974">
        <v>74</v>
      </c>
      <c r="I974">
        <v>8</v>
      </c>
      <c r="J974">
        <v>21</v>
      </c>
      <c r="K974">
        <v>30</v>
      </c>
      <c r="L974">
        <v>15</v>
      </c>
      <c r="M974" s="23">
        <f t="shared" si="59"/>
        <v>250</v>
      </c>
      <c r="N974" s="24">
        <f>Tabla2[[#This Row],[Vendedor tapabocas bien puesto ]]+Tabla2[[#This Row],[Vendedor tapabocas mal puesto ]]+Tabla2[[#This Row],[Vendedor sin tapabocas ]]</f>
        <v>66</v>
      </c>
      <c r="O974" s="36">
        <f>IFERROR(Tabla2[[#This Row],[Tapabocas bien puesto ]]/Tabla2[[#This Row],[Total]],0)</f>
        <v>0.67200000000000004</v>
      </c>
      <c r="P974" s="56">
        <f>IFERROR(Tabla2[[#This Row],[Sin tapabocas]]/Tabla2[[#This Row],[Total]],0)</f>
        <v>3.2000000000000001E-2</v>
      </c>
      <c r="Q974" s="37">
        <f>IFERROR(Tabla2[[#This Row],[Vendedor tapabocas bien puesto ]]/Tabla2[[#This Row],[Total vendedor]],0)</f>
        <v>0.31818181818181818</v>
      </c>
      <c r="R974" s="37">
        <f>IFERROR(Tabla2[[#This Row],[Vendedor sin tapabocas ]]/Tabla2[[#This Row],[Total vendedor]],0)</f>
        <v>0.22727272727272727</v>
      </c>
      <c r="S974" s="31">
        <f>WEEKNUM(Tabla2[[#This Row],[Fecha de recolección2]])</f>
        <v>47</v>
      </c>
      <c r="T974" s="17"/>
    </row>
    <row r="975" spans="1:20" x14ac:dyDescent="0.25">
      <c r="A975" s="11">
        <f t="shared" si="58"/>
        <v>44518</v>
      </c>
      <c r="B975" s="8" t="s">
        <v>446</v>
      </c>
      <c r="C975" t="s">
        <v>44</v>
      </c>
      <c r="D975" s="65" t="s">
        <v>44</v>
      </c>
      <c r="F975" t="s">
        <v>10</v>
      </c>
      <c r="G975">
        <v>44</v>
      </c>
      <c r="H975">
        <v>84</v>
      </c>
      <c r="I975">
        <v>17</v>
      </c>
      <c r="J975">
        <v>15</v>
      </c>
      <c r="K975">
        <v>11</v>
      </c>
      <c r="L975">
        <v>6</v>
      </c>
      <c r="M975" s="23">
        <f t="shared" si="59"/>
        <v>145</v>
      </c>
      <c r="N975" s="24">
        <f>Tabla2[[#This Row],[Vendedor tapabocas bien puesto ]]+Tabla2[[#This Row],[Vendedor tapabocas mal puesto ]]+Tabla2[[#This Row],[Vendedor sin tapabocas ]]</f>
        <v>32</v>
      </c>
      <c r="O975" s="36">
        <f>IFERROR(Tabla2[[#This Row],[Tapabocas bien puesto ]]/Tabla2[[#This Row],[Total]],0)</f>
        <v>0.30344827586206896</v>
      </c>
      <c r="P975" s="56">
        <f>IFERROR(Tabla2[[#This Row],[Sin tapabocas]]/Tabla2[[#This Row],[Total]],0)</f>
        <v>0.11724137931034483</v>
      </c>
      <c r="Q975" s="37">
        <f>IFERROR(Tabla2[[#This Row],[Vendedor tapabocas bien puesto ]]/Tabla2[[#This Row],[Total vendedor]],0)</f>
        <v>0.46875</v>
      </c>
      <c r="R975" s="37">
        <f>IFERROR(Tabla2[[#This Row],[Vendedor sin tapabocas ]]/Tabla2[[#This Row],[Total vendedor]],0)</f>
        <v>0.1875</v>
      </c>
      <c r="S975" s="31">
        <f>WEEKNUM(Tabla2[[#This Row],[Fecha de recolección2]])</f>
        <v>47</v>
      </c>
      <c r="T975" s="17"/>
    </row>
    <row r="976" spans="1:20" x14ac:dyDescent="0.25">
      <c r="A976" s="11">
        <f t="shared" si="58"/>
        <v>44518</v>
      </c>
      <c r="B976" s="8" t="s">
        <v>446</v>
      </c>
      <c r="C976" t="s">
        <v>44</v>
      </c>
      <c r="D976" s="65" t="s">
        <v>44</v>
      </c>
      <c r="F976" t="s">
        <v>10</v>
      </c>
      <c r="G976">
        <v>69</v>
      </c>
      <c r="H976">
        <v>130</v>
      </c>
      <c r="I976">
        <v>24</v>
      </c>
      <c r="J976">
        <v>5</v>
      </c>
      <c r="K976">
        <v>6</v>
      </c>
      <c r="L976">
        <v>5</v>
      </c>
      <c r="M976" s="23">
        <f t="shared" si="59"/>
        <v>223</v>
      </c>
      <c r="N976" s="24">
        <f>Tabla2[[#This Row],[Vendedor tapabocas bien puesto ]]+Tabla2[[#This Row],[Vendedor tapabocas mal puesto ]]+Tabla2[[#This Row],[Vendedor sin tapabocas ]]</f>
        <v>16</v>
      </c>
      <c r="O976" s="36">
        <f>IFERROR(Tabla2[[#This Row],[Tapabocas bien puesto ]]/Tabla2[[#This Row],[Total]],0)</f>
        <v>0.3094170403587444</v>
      </c>
      <c r="P976" s="56">
        <f>IFERROR(Tabla2[[#This Row],[Sin tapabocas]]/Tabla2[[#This Row],[Total]],0)</f>
        <v>0.10762331838565023</v>
      </c>
      <c r="Q976" s="37">
        <f>IFERROR(Tabla2[[#This Row],[Vendedor tapabocas bien puesto ]]/Tabla2[[#This Row],[Total vendedor]],0)</f>
        <v>0.3125</v>
      </c>
      <c r="R976" s="37">
        <f>IFERROR(Tabla2[[#This Row],[Vendedor sin tapabocas ]]/Tabla2[[#This Row],[Total vendedor]],0)</f>
        <v>0.3125</v>
      </c>
      <c r="S976" s="31">
        <f>WEEKNUM(Tabla2[[#This Row],[Fecha de recolección2]])</f>
        <v>47</v>
      </c>
      <c r="T976" s="17"/>
    </row>
    <row r="977" spans="1:20" ht="15.75" thickBot="1" x14ac:dyDescent="0.3">
      <c r="A977" s="11">
        <f t="shared" si="58"/>
        <v>44518</v>
      </c>
      <c r="B977" s="8" t="s">
        <v>446</v>
      </c>
      <c r="C977" t="s">
        <v>44</v>
      </c>
      <c r="D977" s="65" t="s">
        <v>44</v>
      </c>
      <c r="F977" t="s">
        <v>10</v>
      </c>
      <c r="G977">
        <v>48</v>
      </c>
      <c r="H977">
        <v>160</v>
      </c>
      <c r="I977">
        <v>30</v>
      </c>
      <c r="J977">
        <v>10</v>
      </c>
      <c r="K977">
        <v>10</v>
      </c>
      <c r="L977">
        <v>17</v>
      </c>
      <c r="M977" s="23">
        <f t="shared" si="59"/>
        <v>238</v>
      </c>
      <c r="N977" s="24">
        <f>Tabla2[[#This Row],[Vendedor tapabocas bien puesto ]]+Tabla2[[#This Row],[Vendedor tapabocas mal puesto ]]+Tabla2[[#This Row],[Vendedor sin tapabocas ]]</f>
        <v>37</v>
      </c>
      <c r="O977" s="36">
        <f>IFERROR(Tabla2[[#This Row],[Tapabocas bien puesto ]]/Tabla2[[#This Row],[Total]],0)</f>
        <v>0.20168067226890757</v>
      </c>
      <c r="P977" s="56">
        <f>IFERROR(Tabla2[[#This Row],[Sin tapabocas]]/Tabla2[[#This Row],[Total]],0)</f>
        <v>0.12605042016806722</v>
      </c>
      <c r="Q977" s="37">
        <f>IFERROR(Tabla2[[#This Row],[Vendedor tapabocas bien puesto ]]/Tabla2[[#This Row],[Total vendedor]],0)</f>
        <v>0.27027027027027029</v>
      </c>
      <c r="R977" s="37">
        <f>IFERROR(Tabla2[[#This Row],[Vendedor sin tapabocas ]]/Tabla2[[#This Row],[Total vendedor]],0)</f>
        <v>0.45945945945945948</v>
      </c>
      <c r="S977" s="31">
        <f>WEEKNUM(Tabla2[[#This Row],[Fecha de recolección2]])</f>
        <v>47</v>
      </c>
      <c r="T977" s="17"/>
    </row>
    <row r="978" spans="1:20" x14ac:dyDescent="0.25">
      <c r="A978" s="11">
        <f t="shared" ref="A978:A1004" si="60">DATE(MID(B978,1,4),MID(B978,6,2),MID(B978,9,11))</f>
        <v>44519</v>
      </c>
      <c r="B978" s="62" t="s">
        <v>448</v>
      </c>
      <c r="C978" s="63" t="s">
        <v>20</v>
      </c>
      <c r="D978" s="63" t="s">
        <v>20</v>
      </c>
      <c r="F978" s="63" t="s">
        <v>10</v>
      </c>
      <c r="G978" s="63">
        <v>102</v>
      </c>
      <c r="H978" s="63">
        <v>31</v>
      </c>
      <c r="I978" s="63">
        <v>8</v>
      </c>
      <c r="J978" s="63">
        <v>7</v>
      </c>
      <c r="K978" s="63">
        <v>3</v>
      </c>
      <c r="L978" s="64">
        <v>1</v>
      </c>
      <c r="M978">
        <f t="shared" ref="M978:M1004" si="61">G978+H978+I978</f>
        <v>141</v>
      </c>
      <c r="N978" s="46">
        <f>Tabla2[[#This Row],[Vendedor tapabocas bien puesto ]]+Tabla2[[#This Row],[Vendedor tapabocas mal puesto ]]+Tabla2[[#This Row],[Vendedor sin tapabocas ]]</f>
        <v>11</v>
      </c>
      <c r="O978" s="36">
        <f>IFERROR(Tabla2[[#This Row],[Tapabocas bien puesto ]]/Tabla2[[#This Row],[Total]],0)</f>
        <v>0.72340425531914898</v>
      </c>
      <c r="P978" s="37">
        <f>IFERROR(Tabla2[[#This Row],[Sin tapabocas]]/Tabla2[[#This Row],[Total]],0)</f>
        <v>5.6737588652482268E-2</v>
      </c>
      <c r="Q978" s="37">
        <f>IFERROR(Tabla2[[#This Row],[Vendedor tapabocas bien puesto ]]/Tabla2[[#This Row],[Total vendedor]],0)</f>
        <v>0.63636363636363635</v>
      </c>
      <c r="R978" s="37">
        <f>IFERROR(Tabla2[[#This Row],[Vendedor sin tapabocas ]]/Tabla2[[#This Row],[Total vendedor]],0)</f>
        <v>9.0909090909090912E-2</v>
      </c>
      <c r="S978" s="31">
        <f>WEEKNUM(Tabla2[[#This Row],[Fecha de recolección2]])</f>
        <v>47</v>
      </c>
      <c r="T978" s="17"/>
    </row>
    <row r="979" spans="1:20" x14ac:dyDescent="0.25">
      <c r="A979" s="11">
        <f t="shared" si="60"/>
        <v>44519</v>
      </c>
      <c r="B979" s="51" t="s">
        <v>448</v>
      </c>
      <c r="C979" s="66" t="s">
        <v>20</v>
      </c>
      <c r="D979" s="66" t="s">
        <v>20</v>
      </c>
      <c r="F979" s="66" t="s">
        <v>11</v>
      </c>
      <c r="G979" s="66">
        <v>159</v>
      </c>
      <c r="H979" s="66">
        <v>40</v>
      </c>
      <c r="I979" s="66">
        <v>10</v>
      </c>
      <c r="J979" s="66">
        <v>18</v>
      </c>
      <c r="K979" s="66">
        <v>9</v>
      </c>
      <c r="L979" s="52">
        <v>3</v>
      </c>
      <c r="M979" s="23">
        <f t="shared" si="61"/>
        <v>209</v>
      </c>
      <c r="N979" s="24">
        <f>Tabla2[[#This Row],[Vendedor tapabocas bien puesto ]]+Tabla2[[#This Row],[Vendedor tapabocas mal puesto ]]+Tabla2[[#This Row],[Vendedor sin tapabocas ]]</f>
        <v>30</v>
      </c>
      <c r="O979" s="36">
        <f>IFERROR(Tabla2[[#This Row],[Tapabocas bien puesto ]]/Tabla2[[#This Row],[Total]],0)</f>
        <v>0.76076555023923442</v>
      </c>
      <c r="P979" s="56">
        <f>IFERROR(Tabla2[[#This Row],[Sin tapabocas]]/Tabla2[[#This Row],[Total]],0)</f>
        <v>4.784688995215311E-2</v>
      </c>
      <c r="Q979" s="37">
        <f>IFERROR(Tabla2[[#This Row],[Vendedor tapabocas bien puesto ]]/Tabla2[[#This Row],[Total vendedor]],0)</f>
        <v>0.6</v>
      </c>
      <c r="R979" s="37">
        <f>IFERROR(Tabla2[[#This Row],[Vendedor sin tapabocas ]]/Tabla2[[#This Row],[Total vendedor]],0)</f>
        <v>0.1</v>
      </c>
      <c r="S979" s="31">
        <f>WEEKNUM(Tabla2[[#This Row],[Fecha de recolección2]])</f>
        <v>47</v>
      </c>
      <c r="T979" s="17"/>
    </row>
    <row r="980" spans="1:20" x14ac:dyDescent="0.25">
      <c r="A980" s="11">
        <f t="shared" si="60"/>
        <v>44519</v>
      </c>
      <c r="B980" s="51" t="s">
        <v>448</v>
      </c>
      <c r="C980" s="66" t="s">
        <v>20</v>
      </c>
      <c r="D980" s="66" t="s">
        <v>20</v>
      </c>
      <c r="F980" s="66" t="s">
        <v>10</v>
      </c>
      <c r="G980" s="66">
        <v>120</v>
      </c>
      <c r="H980" s="66">
        <v>55</v>
      </c>
      <c r="I980" s="66">
        <v>8</v>
      </c>
      <c r="J980" s="66">
        <v>11</v>
      </c>
      <c r="K980" s="66">
        <v>4</v>
      </c>
      <c r="L980" s="52">
        <v>2</v>
      </c>
      <c r="M980" s="23">
        <f t="shared" si="61"/>
        <v>183</v>
      </c>
      <c r="N980" s="24">
        <f>Tabla2[[#This Row],[Vendedor tapabocas bien puesto ]]+Tabla2[[#This Row],[Vendedor tapabocas mal puesto ]]+Tabla2[[#This Row],[Vendedor sin tapabocas ]]</f>
        <v>17</v>
      </c>
      <c r="O980" s="36">
        <f>IFERROR(Tabla2[[#This Row],[Tapabocas bien puesto ]]/Tabla2[[#This Row],[Total]],0)</f>
        <v>0.65573770491803274</v>
      </c>
      <c r="P980" s="56">
        <f>IFERROR(Tabla2[[#This Row],[Sin tapabocas]]/Tabla2[[#This Row],[Total]],0)</f>
        <v>4.3715846994535519E-2</v>
      </c>
      <c r="Q980" s="37">
        <f>IFERROR(Tabla2[[#This Row],[Vendedor tapabocas bien puesto ]]/Tabla2[[#This Row],[Total vendedor]],0)</f>
        <v>0.6470588235294118</v>
      </c>
      <c r="R980" s="37">
        <f>IFERROR(Tabla2[[#This Row],[Vendedor sin tapabocas ]]/Tabla2[[#This Row],[Total vendedor]],0)</f>
        <v>0.11764705882352941</v>
      </c>
      <c r="S980" s="31">
        <f>WEEKNUM(Tabla2[[#This Row],[Fecha de recolección2]])</f>
        <v>47</v>
      </c>
      <c r="T980" s="17"/>
    </row>
    <row r="981" spans="1:20" x14ac:dyDescent="0.25">
      <c r="A981" s="11">
        <f t="shared" si="60"/>
        <v>44519</v>
      </c>
      <c r="B981" s="51" t="s">
        <v>448</v>
      </c>
      <c r="C981" s="66" t="s">
        <v>22</v>
      </c>
      <c r="D981" s="66" t="s">
        <v>22</v>
      </c>
      <c r="F981" s="66" t="s">
        <v>25</v>
      </c>
      <c r="G981" s="66">
        <v>39</v>
      </c>
      <c r="H981" s="66">
        <v>30</v>
      </c>
      <c r="I981" s="66">
        <v>17</v>
      </c>
      <c r="J981" s="66">
        <v>10</v>
      </c>
      <c r="K981" s="66">
        <v>25</v>
      </c>
      <c r="L981" s="52">
        <v>5</v>
      </c>
      <c r="M981" s="23">
        <f t="shared" si="61"/>
        <v>86</v>
      </c>
      <c r="N981" s="24">
        <f>Tabla2[[#This Row],[Vendedor tapabocas bien puesto ]]+Tabla2[[#This Row],[Vendedor tapabocas mal puesto ]]+Tabla2[[#This Row],[Vendedor sin tapabocas ]]</f>
        <v>40</v>
      </c>
      <c r="O981" s="36">
        <f>IFERROR(Tabla2[[#This Row],[Tapabocas bien puesto ]]/Tabla2[[#This Row],[Total]],0)</f>
        <v>0.45348837209302323</v>
      </c>
      <c r="P981" s="56">
        <f>IFERROR(Tabla2[[#This Row],[Sin tapabocas]]/Tabla2[[#This Row],[Total]],0)</f>
        <v>0.19767441860465115</v>
      </c>
      <c r="Q981" s="37">
        <f>IFERROR(Tabla2[[#This Row],[Vendedor tapabocas bien puesto ]]/Tabla2[[#This Row],[Total vendedor]],0)</f>
        <v>0.25</v>
      </c>
      <c r="R981" s="37">
        <f>IFERROR(Tabla2[[#This Row],[Vendedor sin tapabocas ]]/Tabla2[[#This Row],[Total vendedor]],0)</f>
        <v>0.125</v>
      </c>
      <c r="S981" s="31">
        <f>WEEKNUM(Tabla2[[#This Row],[Fecha de recolección2]])</f>
        <v>47</v>
      </c>
      <c r="T981" s="17"/>
    </row>
    <row r="982" spans="1:20" x14ac:dyDescent="0.25">
      <c r="A982" s="11">
        <f t="shared" si="60"/>
        <v>44519</v>
      </c>
      <c r="B982" s="51" t="s">
        <v>448</v>
      </c>
      <c r="C982" s="66" t="s">
        <v>22</v>
      </c>
      <c r="D982" s="66" t="s">
        <v>22</v>
      </c>
      <c r="F982" s="66" t="s">
        <v>10</v>
      </c>
      <c r="G982" s="66">
        <v>34</v>
      </c>
      <c r="H982" s="66">
        <v>41</v>
      </c>
      <c r="I982" s="66">
        <v>14</v>
      </c>
      <c r="J982" s="66">
        <v>8</v>
      </c>
      <c r="K982" s="66">
        <v>21</v>
      </c>
      <c r="L982" s="52">
        <v>2</v>
      </c>
      <c r="M982" s="23">
        <f t="shared" si="61"/>
        <v>89</v>
      </c>
      <c r="N982" s="24">
        <f>Tabla2[[#This Row],[Vendedor tapabocas bien puesto ]]+Tabla2[[#This Row],[Vendedor tapabocas mal puesto ]]+Tabla2[[#This Row],[Vendedor sin tapabocas ]]</f>
        <v>31</v>
      </c>
      <c r="O982" s="36">
        <f>IFERROR(Tabla2[[#This Row],[Tapabocas bien puesto ]]/Tabla2[[#This Row],[Total]],0)</f>
        <v>0.38202247191011235</v>
      </c>
      <c r="P982" s="56">
        <f>IFERROR(Tabla2[[#This Row],[Sin tapabocas]]/Tabla2[[#This Row],[Total]],0)</f>
        <v>0.15730337078651685</v>
      </c>
      <c r="Q982" s="37">
        <f>IFERROR(Tabla2[[#This Row],[Vendedor tapabocas bien puesto ]]/Tabla2[[#This Row],[Total vendedor]],0)</f>
        <v>0.25806451612903225</v>
      </c>
      <c r="R982" s="37">
        <f>IFERROR(Tabla2[[#This Row],[Vendedor sin tapabocas ]]/Tabla2[[#This Row],[Total vendedor]],0)</f>
        <v>6.4516129032258063E-2</v>
      </c>
      <c r="S982" s="31">
        <f>WEEKNUM(Tabla2[[#This Row],[Fecha de recolección2]])</f>
        <v>47</v>
      </c>
      <c r="T982" s="17"/>
    </row>
    <row r="983" spans="1:20" ht="15.75" thickBot="1" x14ac:dyDescent="0.3">
      <c r="A983" s="11">
        <f t="shared" si="60"/>
        <v>44519</v>
      </c>
      <c r="B983" s="53" t="s">
        <v>448</v>
      </c>
      <c r="C983" s="54" t="s">
        <v>22</v>
      </c>
      <c r="D983" s="54" t="s">
        <v>22</v>
      </c>
      <c r="F983" s="54" t="s">
        <v>10</v>
      </c>
      <c r="G983" s="54">
        <v>90</v>
      </c>
      <c r="H983" s="54">
        <v>84</v>
      </c>
      <c r="I983" s="54">
        <v>15</v>
      </c>
      <c r="J983" s="54">
        <v>5</v>
      </c>
      <c r="K983" s="54">
        <v>9</v>
      </c>
      <c r="L983" s="55">
        <v>2</v>
      </c>
      <c r="M983" s="23">
        <f t="shared" si="61"/>
        <v>189</v>
      </c>
      <c r="N983" s="24">
        <f>Tabla2[[#This Row],[Vendedor tapabocas bien puesto ]]+Tabla2[[#This Row],[Vendedor tapabocas mal puesto ]]+Tabla2[[#This Row],[Vendedor sin tapabocas ]]</f>
        <v>16</v>
      </c>
      <c r="O983" s="36">
        <f>IFERROR(Tabla2[[#This Row],[Tapabocas bien puesto ]]/Tabla2[[#This Row],[Total]],0)</f>
        <v>0.47619047619047616</v>
      </c>
      <c r="P983" s="56">
        <f>IFERROR(Tabla2[[#This Row],[Sin tapabocas]]/Tabla2[[#This Row],[Total]],0)</f>
        <v>7.9365079365079361E-2</v>
      </c>
      <c r="Q983" s="37">
        <f>IFERROR(Tabla2[[#This Row],[Vendedor tapabocas bien puesto ]]/Tabla2[[#This Row],[Total vendedor]],0)</f>
        <v>0.3125</v>
      </c>
      <c r="R983" s="37">
        <f>IFERROR(Tabla2[[#This Row],[Vendedor sin tapabocas ]]/Tabla2[[#This Row],[Total vendedor]],0)</f>
        <v>0.125</v>
      </c>
      <c r="S983" s="31">
        <f>WEEKNUM(Tabla2[[#This Row],[Fecha de recolección2]])</f>
        <v>47</v>
      </c>
    </row>
    <row r="984" spans="1:20" x14ac:dyDescent="0.25">
      <c r="A984" s="11">
        <f t="shared" si="60"/>
        <v>44522</v>
      </c>
      <c r="B984" s="62" t="s">
        <v>449</v>
      </c>
      <c r="C984" s="63" t="s">
        <v>30</v>
      </c>
      <c r="D984" s="63" t="s">
        <v>30</v>
      </c>
      <c r="F984" s="63" t="s">
        <v>10</v>
      </c>
      <c r="G984" s="63">
        <v>119</v>
      </c>
      <c r="H984" s="63">
        <v>77</v>
      </c>
      <c r="I984" s="63">
        <v>21</v>
      </c>
      <c r="J984" s="63">
        <v>20</v>
      </c>
      <c r="K984" s="63">
        <v>37</v>
      </c>
      <c r="L984" s="64">
        <v>7</v>
      </c>
      <c r="M984" s="23">
        <f t="shared" si="61"/>
        <v>217</v>
      </c>
      <c r="N984" s="24">
        <f>Tabla2[[#This Row],[Vendedor tapabocas bien puesto ]]+Tabla2[[#This Row],[Vendedor tapabocas mal puesto ]]+Tabla2[[#This Row],[Vendedor sin tapabocas ]]</f>
        <v>64</v>
      </c>
      <c r="O984" s="36">
        <f>IFERROR(Tabla2[[#This Row],[Tapabocas bien puesto ]]/Tabla2[[#This Row],[Total]],0)</f>
        <v>0.54838709677419351</v>
      </c>
      <c r="P984" s="56">
        <f>IFERROR(Tabla2[[#This Row],[Sin tapabocas]]/Tabla2[[#This Row],[Total]],0)</f>
        <v>9.6774193548387094E-2</v>
      </c>
      <c r="Q984" s="37">
        <f>IFERROR(Tabla2[[#This Row],[Vendedor tapabocas bien puesto ]]/Tabla2[[#This Row],[Total vendedor]],0)</f>
        <v>0.3125</v>
      </c>
      <c r="R984" s="37">
        <f>IFERROR(Tabla2[[#This Row],[Vendedor sin tapabocas ]]/Tabla2[[#This Row],[Total vendedor]],0)</f>
        <v>0.109375</v>
      </c>
      <c r="S984" s="31">
        <f>WEEKNUM(Tabla2[[#This Row],[Fecha de recolección2]])</f>
        <v>48</v>
      </c>
    </row>
    <row r="985" spans="1:20" x14ac:dyDescent="0.25">
      <c r="A985" s="11">
        <f t="shared" si="60"/>
        <v>44522</v>
      </c>
      <c r="B985" s="51" t="s">
        <v>449</v>
      </c>
      <c r="C985" s="66" t="s">
        <v>30</v>
      </c>
      <c r="D985" s="66" t="s">
        <v>30</v>
      </c>
      <c r="F985" s="66" t="s">
        <v>10</v>
      </c>
      <c r="G985" s="66">
        <v>262</v>
      </c>
      <c r="H985" s="66">
        <v>110</v>
      </c>
      <c r="I985" s="66">
        <v>17</v>
      </c>
      <c r="J985" s="66">
        <v>45</v>
      </c>
      <c r="K985" s="66">
        <v>51</v>
      </c>
      <c r="L985" s="52">
        <v>8</v>
      </c>
      <c r="M985" s="23">
        <f t="shared" si="61"/>
        <v>389</v>
      </c>
      <c r="N985" s="24">
        <f>Tabla2[[#This Row],[Vendedor tapabocas bien puesto ]]+Tabla2[[#This Row],[Vendedor tapabocas mal puesto ]]+Tabla2[[#This Row],[Vendedor sin tapabocas ]]</f>
        <v>104</v>
      </c>
      <c r="O985" s="36">
        <f>IFERROR(Tabla2[[#This Row],[Tapabocas bien puesto ]]/Tabla2[[#This Row],[Total]],0)</f>
        <v>0.67352185089974292</v>
      </c>
      <c r="P985" s="56">
        <f>IFERROR(Tabla2[[#This Row],[Sin tapabocas]]/Tabla2[[#This Row],[Total]],0)</f>
        <v>4.3701799485861184E-2</v>
      </c>
      <c r="Q985" s="37">
        <f>IFERROR(Tabla2[[#This Row],[Vendedor tapabocas bien puesto ]]/Tabla2[[#This Row],[Total vendedor]],0)</f>
        <v>0.43269230769230771</v>
      </c>
      <c r="R985" s="37">
        <f>IFERROR(Tabla2[[#This Row],[Vendedor sin tapabocas ]]/Tabla2[[#This Row],[Total vendedor]],0)</f>
        <v>7.6923076923076927E-2</v>
      </c>
      <c r="S985" s="31">
        <f>WEEKNUM(Tabla2[[#This Row],[Fecha de recolección2]])</f>
        <v>48</v>
      </c>
    </row>
    <row r="986" spans="1:20" x14ac:dyDescent="0.25">
      <c r="A986" s="11">
        <f t="shared" si="60"/>
        <v>44522</v>
      </c>
      <c r="B986" s="51" t="s">
        <v>449</v>
      </c>
      <c r="C986" s="66" t="s">
        <v>30</v>
      </c>
      <c r="D986" s="66" t="s">
        <v>30</v>
      </c>
      <c r="F986" s="66" t="s">
        <v>9</v>
      </c>
      <c r="G986" s="66">
        <v>66</v>
      </c>
      <c r="H986" s="66">
        <v>48</v>
      </c>
      <c r="I986" s="66">
        <v>11</v>
      </c>
      <c r="J986" s="66">
        <v>13</v>
      </c>
      <c r="K986" s="66">
        <v>19</v>
      </c>
      <c r="L986" s="52">
        <v>2</v>
      </c>
      <c r="M986" s="23">
        <f t="shared" si="61"/>
        <v>125</v>
      </c>
      <c r="N986" s="24">
        <f>Tabla2[[#This Row],[Vendedor tapabocas bien puesto ]]+Tabla2[[#This Row],[Vendedor tapabocas mal puesto ]]+Tabla2[[#This Row],[Vendedor sin tapabocas ]]</f>
        <v>34</v>
      </c>
      <c r="O986" s="36">
        <f>IFERROR(Tabla2[[#This Row],[Tapabocas bien puesto ]]/Tabla2[[#This Row],[Total]],0)</f>
        <v>0.52800000000000002</v>
      </c>
      <c r="P986" s="56">
        <f>IFERROR(Tabla2[[#This Row],[Sin tapabocas]]/Tabla2[[#This Row],[Total]],0)</f>
        <v>8.7999999999999995E-2</v>
      </c>
      <c r="Q986" s="37">
        <f>IFERROR(Tabla2[[#This Row],[Vendedor tapabocas bien puesto ]]/Tabla2[[#This Row],[Total vendedor]],0)</f>
        <v>0.38235294117647056</v>
      </c>
      <c r="R986" s="37">
        <f>IFERROR(Tabla2[[#This Row],[Vendedor sin tapabocas ]]/Tabla2[[#This Row],[Total vendedor]],0)</f>
        <v>5.8823529411764705E-2</v>
      </c>
      <c r="S986" s="31">
        <f>WEEKNUM(Tabla2[[#This Row],[Fecha de recolección2]])</f>
        <v>48</v>
      </c>
    </row>
    <row r="987" spans="1:20" x14ac:dyDescent="0.25">
      <c r="A987" s="11">
        <f t="shared" si="60"/>
        <v>44522</v>
      </c>
      <c r="B987" s="51" t="s">
        <v>449</v>
      </c>
      <c r="C987" s="66" t="s">
        <v>26</v>
      </c>
      <c r="D987" s="66" t="s">
        <v>26</v>
      </c>
      <c r="F987" s="66" t="s">
        <v>9</v>
      </c>
      <c r="G987" s="66">
        <v>35</v>
      </c>
      <c r="H987" s="66">
        <v>19</v>
      </c>
      <c r="I987" s="66">
        <v>11</v>
      </c>
      <c r="J987" s="66">
        <v>0</v>
      </c>
      <c r="K987" s="66">
        <v>0</v>
      </c>
      <c r="L987" s="52">
        <v>1</v>
      </c>
      <c r="M987" s="23">
        <f t="shared" si="61"/>
        <v>65</v>
      </c>
      <c r="N987" s="24">
        <f>Tabla2[[#This Row],[Vendedor tapabocas bien puesto ]]+Tabla2[[#This Row],[Vendedor tapabocas mal puesto ]]+Tabla2[[#This Row],[Vendedor sin tapabocas ]]</f>
        <v>1</v>
      </c>
      <c r="O987" s="36">
        <f>IFERROR(Tabla2[[#This Row],[Tapabocas bien puesto ]]/Tabla2[[#This Row],[Total]],0)</f>
        <v>0.53846153846153844</v>
      </c>
      <c r="P987" s="56">
        <f>IFERROR(Tabla2[[#This Row],[Sin tapabocas]]/Tabla2[[#This Row],[Total]],0)</f>
        <v>0.16923076923076924</v>
      </c>
      <c r="Q987" s="37">
        <f>IFERROR(Tabla2[[#This Row],[Vendedor tapabocas bien puesto ]]/Tabla2[[#This Row],[Total vendedor]],0)</f>
        <v>0</v>
      </c>
      <c r="R987" s="37">
        <f>IFERROR(Tabla2[[#This Row],[Vendedor sin tapabocas ]]/Tabla2[[#This Row],[Total vendedor]],0)</f>
        <v>1</v>
      </c>
      <c r="S987" s="31">
        <f>WEEKNUM(Tabla2[[#This Row],[Fecha de recolección2]])</f>
        <v>48</v>
      </c>
      <c r="T987" s="16"/>
    </row>
    <row r="988" spans="1:20" x14ac:dyDescent="0.25">
      <c r="A988" s="11">
        <f t="shared" si="60"/>
        <v>44522</v>
      </c>
      <c r="B988" s="51" t="s">
        <v>449</v>
      </c>
      <c r="C988" s="66" t="s">
        <v>26</v>
      </c>
      <c r="D988" s="66" t="s">
        <v>26</v>
      </c>
      <c r="F988" s="66" t="s">
        <v>10</v>
      </c>
      <c r="G988" s="66">
        <v>81</v>
      </c>
      <c r="H988" s="66">
        <v>55</v>
      </c>
      <c r="I988" s="66">
        <v>22</v>
      </c>
      <c r="J988" s="66">
        <v>29</v>
      </c>
      <c r="K988" s="66">
        <v>16</v>
      </c>
      <c r="L988" s="52">
        <v>6</v>
      </c>
      <c r="M988" s="23">
        <f t="shared" si="61"/>
        <v>158</v>
      </c>
      <c r="N988" s="24">
        <f>Tabla2[[#This Row],[Vendedor tapabocas bien puesto ]]+Tabla2[[#This Row],[Vendedor tapabocas mal puesto ]]+Tabla2[[#This Row],[Vendedor sin tapabocas ]]</f>
        <v>51</v>
      </c>
      <c r="O988" s="36">
        <f>IFERROR(Tabla2[[#This Row],[Tapabocas bien puesto ]]/Tabla2[[#This Row],[Total]],0)</f>
        <v>0.51265822784810122</v>
      </c>
      <c r="P988" s="56">
        <f>IFERROR(Tabla2[[#This Row],[Sin tapabocas]]/Tabla2[[#This Row],[Total]],0)</f>
        <v>0.13924050632911392</v>
      </c>
      <c r="Q988" s="37">
        <f>IFERROR(Tabla2[[#This Row],[Vendedor tapabocas bien puesto ]]/Tabla2[[#This Row],[Total vendedor]],0)</f>
        <v>0.56862745098039214</v>
      </c>
      <c r="R988" s="37">
        <f>IFERROR(Tabla2[[#This Row],[Vendedor sin tapabocas ]]/Tabla2[[#This Row],[Total vendedor]],0)</f>
        <v>0.11764705882352941</v>
      </c>
      <c r="S988" s="31">
        <f>WEEKNUM(Tabla2[[#This Row],[Fecha de recolección2]])</f>
        <v>48</v>
      </c>
      <c r="T988" s="16"/>
    </row>
    <row r="989" spans="1:20" ht="15.75" thickBot="1" x14ac:dyDescent="0.3">
      <c r="A989" s="11">
        <f t="shared" si="60"/>
        <v>44522</v>
      </c>
      <c r="B989" s="53" t="s">
        <v>449</v>
      </c>
      <c r="C989" s="54" t="s">
        <v>26</v>
      </c>
      <c r="D989" s="54" t="s">
        <v>26</v>
      </c>
      <c r="F989" s="54" t="s">
        <v>10</v>
      </c>
      <c r="G989" s="54">
        <v>271</v>
      </c>
      <c r="H989" s="54">
        <v>82</v>
      </c>
      <c r="I989" s="54">
        <v>21</v>
      </c>
      <c r="J989" s="54">
        <v>20</v>
      </c>
      <c r="K989" s="54">
        <v>55</v>
      </c>
      <c r="L989" s="55">
        <v>19</v>
      </c>
      <c r="M989" s="23">
        <f t="shared" si="61"/>
        <v>374</v>
      </c>
      <c r="N989" s="24">
        <f>Tabla2[[#This Row],[Vendedor tapabocas bien puesto ]]+Tabla2[[#This Row],[Vendedor tapabocas mal puesto ]]+Tabla2[[#This Row],[Vendedor sin tapabocas ]]</f>
        <v>94</v>
      </c>
      <c r="O989" s="36">
        <f>IFERROR(Tabla2[[#This Row],[Tapabocas bien puesto ]]/Tabla2[[#This Row],[Total]],0)</f>
        <v>0.72459893048128343</v>
      </c>
      <c r="P989" s="56">
        <f>IFERROR(Tabla2[[#This Row],[Sin tapabocas]]/Tabla2[[#This Row],[Total]],0)</f>
        <v>5.6149732620320858E-2</v>
      </c>
      <c r="Q989" s="37">
        <f>IFERROR(Tabla2[[#This Row],[Vendedor tapabocas bien puesto ]]/Tabla2[[#This Row],[Total vendedor]],0)</f>
        <v>0.21276595744680851</v>
      </c>
      <c r="R989" s="37">
        <f>IFERROR(Tabla2[[#This Row],[Vendedor sin tapabocas ]]/Tabla2[[#This Row],[Total vendedor]],0)</f>
        <v>0.20212765957446807</v>
      </c>
      <c r="S989" s="31">
        <f>WEEKNUM(Tabla2[[#This Row],[Fecha de recolección2]])</f>
        <v>48</v>
      </c>
      <c r="T989" s="16"/>
    </row>
    <row r="990" spans="1:20" x14ac:dyDescent="0.25">
      <c r="A990" s="11">
        <f t="shared" si="60"/>
        <v>44523</v>
      </c>
      <c r="B990" s="62" t="s">
        <v>450</v>
      </c>
      <c r="C990" s="63" t="s">
        <v>20</v>
      </c>
      <c r="D990" s="63" t="s">
        <v>20</v>
      </c>
      <c r="F990" s="63" t="s">
        <v>10</v>
      </c>
      <c r="G990" s="63">
        <v>48</v>
      </c>
      <c r="H990" s="63">
        <v>45</v>
      </c>
      <c r="I990" s="63">
        <v>5</v>
      </c>
      <c r="J990" s="63">
        <v>9</v>
      </c>
      <c r="K990" s="63">
        <v>7</v>
      </c>
      <c r="L990" s="64">
        <v>0</v>
      </c>
      <c r="M990" s="23">
        <f t="shared" si="61"/>
        <v>98</v>
      </c>
      <c r="N990" s="24">
        <f>Tabla2[[#This Row],[Vendedor tapabocas bien puesto ]]+Tabla2[[#This Row],[Vendedor tapabocas mal puesto ]]+Tabla2[[#This Row],[Vendedor sin tapabocas ]]</f>
        <v>16</v>
      </c>
      <c r="O990" s="36">
        <f>IFERROR(Tabla2[[#This Row],[Tapabocas bien puesto ]]/Tabla2[[#This Row],[Total]],0)</f>
        <v>0.48979591836734693</v>
      </c>
      <c r="P990" s="56">
        <f>IFERROR(Tabla2[[#This Row],[Sin tapabocas]]/Tabla2[[#This Row],[Total]],0)</f>
        <v>5.1020408163265307E-2</v>
      </c>
      <c r="Q990" s="37">
        <f>IFERROR(Tabla2[[#This Row],[Vendedor tapabocas bien puesto ]]/Tabla2[[#This Row],[Total vendedor]],0)</f>
        <v>0.5625</v>
      </c>
      <c r="R990" s="37">
        <f>IFERROR(Tabla2[[#This Row],[Vendedor sin tapabocas ]]/Tabla2[[#This Row],[Total vendedor]],0)</f>
        <v>0</v>
      </c>
      <c r="S990" s="31">
        <f>WEEKNUM(Tabla2[[#This Row],[Fecha de recolección2]])</f>
        <v>48</v>
      </c>
      <c r="T990" s="16"/>
    </row>
    <row r="991" spans="1:20" x14ac:dyDescent="0.25">
      <c r="A991" s="11">
        <f t="shared" si="60"/>
        <v>44523</v>
      </c>
      <c r="B991" s="51" t="s">
        <v>450</v>
      </c>
      <c r="C991" s="66" t="s">
        <v>20</v>
      </c>
      <c r="D991" s="66" t="s">
        <v>20</v>
      </c>
      <c r="F991" s="66" t="s">
        <v>11</v>
      </c>
      <c r="G991" s="66">
        <v>70</v>
      </c>
      <c r="H991" s="66">
        <v>51</v>
      </c>
      <c r="I991" s="66">
        <v>5</v>
      </c>
      <c r="J991" s="66">
        <v>15</v>
      </c>
      <c r="K991" s="66">
        <v>11</v>
      </c>
      <c r="L991" s="52">
        <v>1</v>
      </c>
      <c r="M991" s="23">
        <f t="shared" si="61"/>
        <v>126</v>
      </c>
      <c r="N991" s="24">
        <f>Tabla2[[#This Row],[Vendedor tapabocas bien puesto ]]+Tabla2[[#This Row],[Vendedor tapabocas mal puesto ]]+Tabla2[[#This Row],[Vendedor sin tapabocas ]]</f>
        <v>27</v>
      </c>
      <c r="O991" s="36">
        <f>IFERROR(Tabla2[[#This Row],[Tapabocas bien puesto ]]/Tabla2[[#This Row],[Total]],0)</f>
        <v>0.55555555555555558</v>
      </c>
      <c r="P991" s="56">
        <f>IFERROR(Tabla2[[#This Row],[Sin tapabocas]]/Tabla2[[#This Row],[Total]],0)</f>
        <v>3.968253968253968E-2</v>
      </c>
      <c r="Q991" s="37">
        <f>IFERROR(Tabla2[[#This Row],[Vendedor tapabocas bien puesto ]]/Tabla2[[#This Row],[Total vendedor]],0)</f>
        <v>0.55555555555555558</v>
      </c>
      <c r="R991" s="37">
        <f>IFERROR(Tabla2[[#This Row],[Vendedor sin tapabocas ]]/Tabla2[[#This Row],[Total vendedor]],0)</f>
        <v>3.7037037037037035E-2</v>
      </c>
      <c r="S991" s="31">
        <f>WEEKNUM(Tabla2[[#This Row],[Fecha de recolección2]])</f>
        <v>48</v>
      </c>
      <c r="T991" s="16"/>
    </row>
    <row r="992" spans="1:20" ht="15.75" thickBot="1" x14ac:dyDescent="0.3">
      <c r="A992" s="11">
        <f t="shared" si="60"/>
        <v>44523</v>
      </c>
      <c r="B992" s="53" t="s">
        <v>450</v>
      </c>
      <c r="C992" s="54" t="s">
        <v>20</v>
      </c>
      <c r="D992" s="54" t="s">
        <v>20</v>
      </c>
      <c r="F992" s="54" t="s">
        <v>10</v>
      </c>
      <c r="G992" s="54">
        <v>120</v>
      </c>
      <c r="H992" s="54">
        <v>50</v>
      </c>
      <c r="I992" s="54">
        <v>10</v>
      </c>
      <c r="J992" s="54">
        <v>8</v>
      </c>
      <c r="K992" s="54">
        <v>5</v>
      </c>
      <c r="L992" s="55">
        <v>0</v>
      </c>
      <c r="M992" s="23">
        <f t="shared" si="61"/>
        <v>180</v>
      </c>
      <c r="N992" s="24">
        <f>Tabla2[[#This Row],[Vendedor tapabocas bien puesto ]]+Tabla2[[#This Row],[Vendedor tapabocas mal puesto ]]+Tabla2[[#This Row],[Vendedor sin tapabocas ]]</f>
        <v>13</v>
      </c>
      <c r="O992" s="36">
        <f>IFERROR(Tabla2[[#This Row],[Tapabocas bien puesto ]]/Tabla2[[#This Row],[Total]],0)</f>
        <v>0.66666666666666663</v>
      </c>
      <c r="P992" s="56">
        <f>IFERROR(Tabla2[[#This Row],[Sin tapabocas]]/Tabla2[[#This Row],[Total]],0)</f>
        <v>5.5555555555555552E-2</v>
      </c>
      <c r="Q992" s="37">
        <f>IFERROR(Tabla2[[#This Row],[Vendedor tapabocas bien puesto ]]/Tabla2[[#This Row],[Total vendedor]],0)</f>
        <v>0.61538461538461542</v>
      </c>
      <c r="R992" s="37">
        <f>IFERROR(Tabla2[[#This Row],[Vendedor sin tapabocas ]]/Tabla2[[#This Row],[Total vendedor]],0)</f>
        <v>0</v>
      </c>
      <c r="S992" s="31">
        <f>WEEKNUM(Tabla2[[#This Row],[Fecha de recolección2]])</f>
        <v>48</v>
      </c>
      <c r="T992" s="17"/>
    </row>
    <row r="993" spans="1:20" x14ac:dyDescent="0.25">
      <c r="A993" s="11">
        <f t="shared" si="60"/>
        <v>44524</v>
      </c>
      <c r="B993" s="62" t="s">
        <v>451</v>
      </c>
      <c r="C993" s="63" t="s">
        <v>44</v>
      </c>
      <c r="D993" s="63" t="s">
        <v>44</v>
      </c>
      <c r="F993" s="63" t="s">
        <v>10</v>
      </c>
      <c r="G993" s="63">
        <v>106</v>
      </c>
      <c r="H993" s="63">
        <v>39</v>
      </c>
      <c r="I993" s="63">
        <v>4</v>
      </c>
      <c r="J993" s="63">
        <v>4</v>
      </c>
      <c r="K993" s="63">
        <v>18</v>
      </c>
      <c r="L993" s="64">
        <v>4</v>
      </c>
      <c r="M993" s="23">
        <f t="shared" si="61"/>
        <v>149</v>
      </c>
      <c r="N993" s="24">
        <f>Tabla2[[#This Row],[Vendedor tapabocas bien puesto ]]+Tabla2[[#This Row],[Vendedor tapabocas mal puesto ]]+Tabla2[[#This Row],[Vendedor sin tapabocas ]]</f>
        <v>26</v>
      </c>
      <c r="O993" s="36">
        <f>IFERROR(Tabla2[[#This Row],[Tapabocas bien puesto ]]/Tabla2[[#This Row],[Total]],0)</f>
        <v>0.71140939597315433</v>
      </c>
      <c r="P993" s="56">
        <f>IFERROR(Tabla2[[#This Row],[Sin tapabocas]]/Tabla2[[#This Row],[Total]],0)</f>
        <v>2.6845637583892617E-2</v>
      </c>
      <c r="Q993" s="37">
        <f>IFERROR(Tabla2[[#This Row],[Vendedor tapabocas bien puesto ]]/Tabla2[[#This Row],[Total vendedor]],0)</f>
        <v>0.15384615384615385</v>
      </c>
      <c r="R993" s="37">
        <f>IFERROR(Tabla2[[#This Row],[Vendedor sin tapabocas ]]/Tabla2[[#This Row],[Total vendedor]],0)</f>
        <v>0.15384615384615385</v>
      </c>
      <c r="S993" s="31">
        <f>WEEKNUM(Tabla2[[#This Row],[Fecha de recolección2]])</f>
        <v>48</v>
      </c>
      <c r="T993" s="17"/>
    </row>
    <row r="994" spans="1:20" x14ac:dyDescent="0.25">
      <c r="A994" s="11">
        <f t="shared" si="60"/>
        <v>44524</v>
      </c>
      <c r="B994" s="51" t="s">
        <v>451</v>
      </c>
      <c r="C994" s="66" t="s">
        <v>44</v>
      </c>
      <c r="D994" s="66" t="s">
        <v>44</v>
      </c>
      <c r="F994" s="66" t="s">
        <v>10</v>
      </c>
      <c r="G994" s="66">
        <v>184</v>
      </c>
      <c r="H994" s="66">
        <v>39</v>
      </c>
      <c r="I994" s="66">
        <v>18</v>
      </c>
      <c r="J994" s="66">
        <v>5</v>
      </c>
      <c r="K994" s="66">
        <v>10</v>
      </c>
      <c r="L994" s="52">
        <v>5</v>
      </c>
      <c r="M994" s="23">
        <f t="shared" si="61"/>
        <v>241</v>
      </c>
      <c r="N994" s="24">
        <f>Tabla2[[#This Row],[Vendedor tapabocas bien puesto ]]+Tabla2[[#This Row],[Vendedor tapabocas mal puesto ]]+Tabla2[[#This Row],[Vendedor sin tapabocas ]]</f>
        <v>20</v>
      </c>
      <c r="O994" s="36">
        <f>IFERROR(Tabla2[[#This Row],[Tapabocas bien puesto ]]/Tabla2[[#This Row],[Total]],0)</f>
        <v>0.76348547717842319</v>
      </c>
      <c r="P994" s="56">
        <f>IFERROR(Tabla2[[#This Row],[Sin tapabocas]]/Tabla2[[#This Row],[Total]],0)</f>
        <v>7.4688796680497924E-2</v>
      </c>
      <c r="Q994" s="37">
        <f>IFERROR(Tabla2[[#This Row],[Vendedor tapabocas bien puesto ]]/Tabla2[[#This Row],[Total vendedor]],0)</f>
        <v>0.25</v>
      </c>
      <c r="R994" s="37">
        <f>IFERROR(Tabla2[[#This Row],[Vendedor sin tapabocas ]]/Tabla2[[#This Row],[Total vendedor]],0)</f>
        <v>0.25</v>
      </c>
      <c r="S994" s="31">
        <f>WEEKNUM(Tabla2[[#This Row],[Fecha de recolección2]])</f>
        <v>48</v>
      </c>
      <c r="T994" s="17"/>
    </row>
    <row r="995" spans="1:20" x14ac:dyDescent="0.25">
      <c r="A995" s="11">
        <f t="shared" si="60"/>
        <v>44524</v>
      </c>
      <c r="B995" s="51" t="s">
        <v>451</v>
      </c>
      <c r="C995" s="66" t="s">
        <v>44</v>
      </c>
      <c r="D995" s="66" t="s">
        <v>44</v>
      </c>
      <c r="F995" s="66" t="s">
        <v>10</v>
      </c>
      <c r="G995" s="66">
        <v>103</v>
      </c>
      <c r="H995" s="66">
        <v>110</v>
      </c>
      <c r="I995" s="66">
        <v>25</v>
      </c>
      <c r="J995" s="66">
        <v>5</v>
      </c>
      <c r="K995" s="66">
        <v>21</v>
      </c>
      <c r="L995" s="52">
        <v>4</v>
      </c>
      <c r="M995" s="23">
        <f t="shared" si="61"/>
        <v>238</v>
      </c>
      <c r="N995" s="24">
        <f>Tabla2[[#This Row],[Vendedor tapabocas bien puesto ]]+Tabla2[[#This Row],[Vendedor tapabocas mal puesto ]]+Tabla2[[#This Row],[Vendedor sin tapabocas ]]</f>
        <v>30</v>
      </c>
      <c r="O995" s="36">
        <f>IFERROR(Tabla2[[#This Row],[Tapabocas bien puesto ]]/Tabla2[[#This Row],[Total]],0)</f>
        <v>0.4327731092436975</v>
      </c>
      <c r="P995" s="56">
        <f>IFERROR(Tabla2[[#This Row],[Sin tapabocas]]/Tabla2[[#This Row],[Total]],0)</f>
        <v>0.10504201680672269</v>
      </c>
      <c r="Q995" s="37">
        <f>IFERROR(Tabla2[[#This Row],[Vendedor tapabocas bien puesto ]]/Tabla2[[#This Row],[Total vendedor]],0)</f>
        <v>0.16666666666666666</v>
      </c>
      <c r="R995" s="37">
        <f>IFERROR(Tabla2[[#This Row],[Vendedor sin tapabocas ]]/Tabla2[[#This Row],[Total vendedor]],0)</f>
        <v>0.13333333333333333</v>
      </c>
      <c r="S995" s="31">
        <f>WEEKNUM(Tabla2[[#This Row],[Fecha de recolección2]])</f>
        <v>48</v>
      </c>
      <c r="T995" s="17"/>
    </row>
    <row r="996" spans="1:20" x14ac:dyDescent="0.25">
      <c r="A996" s="11">
        <f t="shared" si="60"/>
        <v>44524</v>
      </c>
      <c r="B996" s="51" t="s">
        <v>451</v>
      </c>
      <c r="C996" s="66" t="s">
        <v>36</v>
      </c>
      <c r="D996" s="66" t="s">
        <v>36</v>
      </c>
      <c r="F996" s="66" t="s">
        <v>9</v>
      </c>
      <c r="G996" s="66">
        <v>61</v>
      </c>
      <c r="H996" s="66">
        <v>39</v>
      </c>
      <c r="I996" s="66">
        <v>21</v>
      </c>
      <c r="J996" s="66">
        <v>10</v>
      </c>
      <c r="K996" s="66">
        <v>31</v>
      </c>
      <c r="L996" s="52">
        <v>14</v>
      </c>
      <c r="M996" s="23">
        <f t="shared" si="61"/>
        <v>121</v>
      </c>
      <c r="N996" s="24">
        <f>Tabla2[[#This Row],[Vendedor tapabocas bien puesto ]]+Tabla2[[#This Row],[Vendedor tapabocas mal puesto ]]+Tabla2[[#This Row],[Vendedor sin tapabocas ]]</f>
        <v>55</v>
      </c>
      <c r="O996" s="36">
        <f>IFERROR(Tabla2[[#This Row],[Tapabocas bien puesto ]]/Tabla2[[#This Row],[Total]],0)</f>
        <v>0.50413223140495866</v>
      </c>
      <c r="P996" s="56">
        <f>IFERROR(Tabla2[[#This Row],[Sin tapabocas]]/Tabla2[[#This Row],[Total]],0)</f>
        <v>0.17355371900826447</v>
      </c>
      <c r="Q996" s="37">
        <f>IFERROR(Tabla2[[#This Row],[Vendedor tapabocas bien puesto ]]/Tabla2[[#This Row],[Total vendedor]],0)</f>
        <v>0.18181818181818182</v>
      </c>
      <c r="R996" s="37">
        <f>IFERROR(Tabla2[[#This Row],[Vendedor sin tapabocas ]]/Tabla2[[#This Row],[Total vendedor]],0)</f>
        <v>0.25454545454545452</v>
      </c>
      <c r="S996" s="31">
        <f>WEEKNUM(Tabla2[[#This Row],[Fecha de recolección2]])</f>
        <v>48</v>
      </c>
      <c r="T996" s="17"/>
    </row>
    <row r="997" spans="1:20" x14ac:dyDescent="0.25">
      <c r="A997" s="11">
        <f t="shared" si="60"/>
        <v>44524</v>
      </c>
      <c r="B997" s="51" t="s">
        <v>451</v>
      </c>
      <c r="C997" s="66" t="s">
        <v>36</v>
      </c>
      <c r="D997" s="66" t="s">
        <v>36</v>
      </c>
      <c r="F997" s="66" t="s">
        <v>10</v>
      </c>
      <c r="G997" s="66">
        <v>93</v>
      </c>
      <c r="H997" s="66">
        <v>29</v>
      </c>
      <c r="I997" s="66">
        <v>7</v>
      </c>
      <c r="J997" s="66">
        <v>5</v>
      </c>
      <c r="K997" s="66">
        <v>7</v>
      </c>
      <c r="L997" s="52">
        <v>1</v>
      </c>
      <c r="M997" s="23">
        <f t="shared" si="61"/>
        <v>129</v>
      </c>
      <c r="N997" s="24">
        <f>Tabla2[[#This Row],[Vendedor tapabocas bien puesto ]]+Tabla2[[#This Row],[Vendedor tapabocas mal puesto ]]+Tabla2[[#This Row],[Vendedor sin tapabocas ]]</f>
        <v>13</v>
      </c>
      <c r="O997" s="36">
        <f>IFERROR(Tabla2[[#This Row],[Tapabocas bien puesto ]]/Tabla2[[#This Row],[Total]],0)</f>
        <v>0.72093023255813948</v>
      </c>
      <c r="P997" s="56">
        <f>IFERROR(Tabla2[[#This Row],[Sin tapabocas]]/Tabla2[[#This Row],[Total]],0)</f>
        <v>5.4263565891472867E-2</v>
      </c>
      <c r="Q997" s="37">
        <f>IFERROR(Tabla2[[#This Row],[Vendedor tapabocas bien puesto ]]/Tabla2[[#This Row],[Total vendedor]],0)</f>
        <v>0.38461538461538464</v>
      </c>
      <c r="R997" s="37">
        <f>IFERROR(Tabla2[[#This Row],[Vendedor sin tapabocas ]]/Tabla2[[#This Row],[Total vendedor]],0)</f>
        <v>7.6923076923076927E-2</v>
      </c>
      <c r="S997" s="31">
        <f>WEEKNUM(Tabla2[[#This Row],[Fecha de recolección2]])</f>
        <v>48</v>
      </c>
      <c r="T997" s="17"/>
    </row>
    <row r="998" spans="1:20" ht="15.75" thickBot="1" x14ac:dyDescent="0.3">
      <c r="A998" s="11">
        <f t="shared" si="60"/>
        <v>44524</v>
      </c>
      <c r="B998" s="53" t="s">
        <v>451</v>
      </c>
      <c r="C998" s="54" t="s">
        <v>36</v>
      </c>
      <c r="D998" s="54" t="s">
        <v>36</v>
      </c>
      <c r="F998" s="54" t="s">
        <v>10</v>
      </c>
      <c r="G998" s="54">
        <v>142</v>
      </c>
      <c r="H998" s="54">
        <v>64</v>
      </c>
      <c r="I998" s="54">
        <v>11</v>
      </c>
      <c r="J998" s="54">
        <v>10</v>
      </c>
      <c r="K998" s="54">
        <v>15</v>
      </c>
      <c r="L998" s="55">
        <v>2</v>
      </c>
      <c r="M998" s="23">
        <f t="shared" si="61"/>
        <v>217</v>
      </c>
      <c r="N998" s="24">
        <f>Tabla2[[#This Row],[Vendedor tapabocas bien puesto ]]+Tabla2[[#This Row],[Vendedor tapabocas mal puesto ]]+Tabla2[[#This Row],[Vendedor sin tapabocas ]]</f>
        <v>27</v>
      </c>
      <c r="O998" s="36">
        <f>IFERROR(Tabla2[[#This Row],[Tapabocas bien puesto ]]/Tabla2[[#This Row],[Total]],0)</f>
        <v>0.65437788018433185</v>
      </c>
      <c r="P998" s="56">
        <f>IFERROR(Tabla2[[#This Row],[Sin tapabocas]]/Tabla2[[#This Row],[Total]],0)</f>
        <v>5.0691244239631339E-2</v>
      </c>
      <c r="Q998" s="37">
        <f>IFERROR(Tabla2[[#This Row],[Vendedor tapabocas bien puesto ]]/Tabla2[[#This Row],[Total vendedor]],0)</f>
        <v>0.37037037037037035</v>
      </c>
      <c r="R998" s="37">
        <f>IFERROR(Tabla2[[#This Row],[Vendedor sin tapabocas ]]/Tabla2[[#This Row],[Total vendedor]],0)</f>
        <v>7.407407407407407E-2</v>
      </c>
      <c r="S998" s="31">
        <f>WEEKNUM(Tabla2[[#This Row],[Fecha de recolección2]])</f>
        <v>48</v>
      </c>
      <c r="T998" s="17"/>
    </row>
    <row r="999" spans="1:20" x14ac:dyDescent="0.25">
      <c r="A999" s="11">
        <f t="shared" si="60"/>
        <v>44525</v>
      </c>
      <c r="B999" s="67" t="s">
        <v>452</v>
      </c>
      <c r="C999" s="66" t="s">
        <v>22</v>
      </c>
      <c r="D999" s="66" t="s">
        <v>22</v>
      </c>
      <c r="F999" s="66" t="s">
        <v>10</v>
      </c>
      <c r="G999" s="66">
        <v>80</v>
      </c>
      <c r="H999" s="66">
        <v>82</v>
      </c>
      <c r="I999" s="66">
        <v>7</v>
      </c>
      <c r="J999" s="66">
        <v>17</v>
      </c>
      <c r="K999" s="66">
        <v>25</v>
      </c>
      <c r="L999" s="66">
        <v>0</v>
      </c>
      <c r="M999" s="23">
        <f t="shared" si="61"/>
        <v>169</v>
      </c>
      <c r="N999" s="24">
        <f>Tabla2[[#This Row],[Vendedor tapabocas bien puesto ]]+Tabla2[[#This Row],[Vendedor tapabocas mal puesto ]]+Tabla2[[#This Row],[Vendedor sin tapabocas ]]</f>
        <v>42</v>
      </c>
      <c r="O999" s="36">
        <f>IFERROR(Tabla2[[#This Row],[Tapabocas bien puesto ]]/Tabla2[[#This Row],[Total]],0)</f>
        <v>0.47337278106508873</v>
      </c>
      <c r="P999" s="56">
        <f>IFERROR(Tabla2[[#This Row],[Sin tapabocas]]/Tabla2[[#This Row],[Total]],0)</f>
        <v>4.142011834319527E-2</v>
      </c>
      <c r="Q999" s="37">
        <f>IFERROR(Tabla2[[#This Row],[Vendedor tapabocas bien puesto ]]/Tabla2[[#This Row],[Total vendedor]],0)</f>
        <v>0.40476190476190477</v>
      </c>
      <c r="R999" s="37">
        <f>IFERROR(Tabla2[[#This Row],[Vendedor sin tapabocas ]]/Tabla2[[#This Row],[Total vendedor]],0)</f>
        <v>0</v>
      </c>
      <c r="S999" s="31">
        <f>WEEKNUM(Tabla2[[#This Row],[Fecha de recolección2]])</f>
        <v>48</v>
      </c>
      <c r="T999" s="17"/>
    </row>
    <row r="1000" spans="1:20" x14ac:dyDescent="0.25">
      <c r="A1000" s="11">
        <f t="shared" si="60"/>
        <v>44525</v>
      </c>
      <c r="B1000" s="67" t="s">
        <v>452</v>
      </c>
      <c r="C1000" s="66" t="s">
        <v>22</v>
      </c>
      <c r="D1000" s="66" t="s">
        <v>22</v>
      </c>
      <c r="F1000" s="66" t="s">
        <v>11</v>
      </c>
      <c r="G1000" s="66">
        <v>75</v>
      </c>
      <c r="H1000" s="66">
        <v>53</v>
      </c>
      <c r="I1000" s="66">
        <v>1</v>
      </c>
      <c r="J1000" s="66">
        <v>18</v>
      </c>
      <c r="K1000" s="66">
        <v>16</v>
      </c>
      <c r="L1000" s="66">
        <v>1</v>
      </c>
      <c r="M1000" s="23">
        <f t="shared" si="61"/>
        <v>129</v>
      </c>
      <c r="N1000" s="24">
        <f>Tabla2[[#This Row],[Vendedor tapabocas bien puesto ]]+Tabla2[[#This Row],[Vendedor tapabocas mal puesto ]]+Tabla2[[#This Row],[Vendedor sin tapabocas ]]</f>
        <v>35</v>
      </c>
      <c r="O1000" s="36">
        <f>IFERROR(Tabla2[[#This Row],[Tapabocas bien puesto ]]/Tabla2[[#This Row],[Total]],0)</f>
        <v>0.58139534883720934</v>
      </c>
      <c r="P1000" s="56">
        <f>IFERROR(Tabla2[[#This Row],[Sin tapabocas]]/Tabla2[[#This Row],[Total]],0)</f>
        <v>7.7519379844961239E-3</v>
      </c>
      <c r="Q1000" s="37">
        <f>IFERROR(Tabla2[[#This Row],[Vendedor tapabocas bien puesto ]]/Tabla2[[#This Row],[Total vendedor]],0)</f>
        <v>0.51428571428571423</v>
      </c>
      <c r="R1000" s="37">
        <f>IFERROR(Tabla2[[#This Row],[Vendedor sin tapabocas ]]/Tabla2[[#This Row],[Total vendedor]],0)</f>
        <v>2.8571428571428571E-2</v>
      </c>
      <c r="S1000" s="31">
        <f>WEEKNUM(Tabla2[[#This Row],[Fecha de recolección2]])</f>
        <v>48</v>
      </c>
      <c r="T1000" s="17"/>
    </row>
    <row r="1001" spans="1:20" x14ac:dyDescent="0.25">
      <c r="A1001" s="11">
        <f t="shared" si="60"/>
        <v>44525</v>
      </c>
      <c r="B1001" s="67" t="s">
        <v>452</v>
      </c>
      <c r="C1001" s="66" t="s">
        <v>22</v>
      </c>
      <c r="D1001" s="66" t="s">
        <v>22</v>
      </c>
      <c r="F1001" s="66" t="s">
        <v>10</v>
      </c>
      <c r="G1001" s="66">
        <v>45</v>
      </c>
      <c r="H1001" s="66">
        <v>47</v>
      </c>
      <c r="I1001" s="66">
        <v>3</v>
      </c>
      <c r="J1001" s="66">
        <v>12</v>
      </c>
      <c r="K1001" s="66">
        <v>17</v>
      </c>
      <c r="L1001" s="66">
        <v>0</v>
      </c>
      <c r="M1001" s="23">
        <f t="shared" si="61"/>
        <v>95</v>
      </c>
      <c r="N1001" s="24">
        <f>Tabla2[[#This Row],[Vendedor tapabocas bien puesto ]]+Tabla2[[#This Row],[Vendedor tapabocas mal puesto ]]+Tabla2[[#This Row],[Vendedor sin tapabocas ]]</f>
        <v>29</v>
      </c>
      <c r="O1001" s="36">
        <f>IFERROR(Tabla2[[#This Row],[Tapabocas bien puesto ]]/Tabla2[[#This Row],[Total]],0)</f>
        <v>0.47368421052631576</v>
      </c>
      <c r="P1001" s="56">
        <f>IFERROR(Tabla2[[#This Row],[Sin tapabocas]]/Tabla2[[#This Row],[Total]],0)</f>
        <v>3.1578947368421054E-2</v>
      </c>
      <c r="Q1001" s="37">
        <f>IFERROR(Tabla2[[#This Row],[Vendedor tapabocas bien puesto ]]/Tabla2[[#This Row],[Total vendedor]],0)</f>
        <v>0.41379310344827586</v>
      </c>
      <c r="R1001" s="37">
        <f>IFERROR(Tabla2[[#This Row],[Vendedor sin tapabocas ]]/Tabla2[[#This Row],[Total vendedor]],0)</f>
        <v>0</v>
      </c>
      <c r="S1001" s="31">
        <f>WEEKNUM(Tabla2[[#This Row],[Fecha de recolección2]])</f>
        <v>48</v>
      </c>
      <c r="T1001" s="17"/>
    </row>
    <row r="1002" spans="1:20" x14ac:dyDescent="0.25">
      <c r="A1002" s="11">
        <f t="shared" si="60"/>
        <v>44525</v>
      </c>
      <c r="B1002" s="67" t="s">
        <v>452</v>
      </c>
      <c r="C1002" s="66" t="s">
        <v>54</v>
      </c>
      <c r="D1002" s="66" t="s">
        <v>54</v>
      </c>
      <c r="F1002" s="66" t="s">
        <v>10</v>
      </c>
      <c r="G1002" s="66">
        <v>122</v>
      </c>
      <c r="H1002" s="66">
        <v>148</v>
      </c>
      <c r="I1002" s="66">
        <v>29</v>
      </c>
      <c r="J1002" s="66">
        <v>6</v>
      </c>
      <c r="K1002" s="66">
        <v>9</v>
      </c>
      <c r="L1002" s="66">
        <v>2</v>
      </c>
      <c r="M1002" s="23">
        <f t="shared" si="61"/>
        <v>299</v>
      </c>
      <c r="N1002" s="24">
        <f>Tabla2[[#This Row],[Vendedor tapabocas bien puesto ]]+Tabla2[[#This Row],[Vendedor tapabocas mal puesto ]]+Tabla2[[#This Row],[Vendedor sin tapabocas ]]</f>
        <v>17</v>
      </c>
      <c r="O1002" s="36">
        <f>IFERROR(Tabla2[[#This Row],[Tapabocas bien puesto ]]/Tabla2[[#This Row],[Total]],0)</f>
        <v>0.40802675585284282</v>
      </c>
      <c r="P1002" s="56">
        <f>IFERROR(Tabla2[[#This Row],[Sin tapabocas]]/Tabla2[[#This Row],[Total]],0)</f>
        <v>9.6989966555183951E-2</v>
      </c>
      <c r="Q1002" s="37">
        <f>IFERROR(Tabla2[[#This Row],[Vendedor tapabocas bien puesto ]]/Tabla2[[#This Row],[Total vendedor]],0)</f>
        <v>0.35294117647058826</v>
      </c>
      <c r="R1002" s="37">
        <f>IFERROR(Tabla2[[#This Row],[Vendedor sin tapabocas ]]/Tabla2[[#This Row],[Total vendedor]],0)</f>
        <v>0.11764705882352941</v>
      </c>
      <c r="S1002" s="31">
        <f>WEEKNUM(Tabla2[[#This Row],[Fecha de recolección2]])</f>
        <v>48</v>
      </c>
      <c r="T1002" s="17"/>
    </row>
    <row r="1003" spans="1:20" x14ac:dyDescent="0.25">
      <c r="A1003" s="11">
        <f t="shared" si="60"/>
        <v>44525</v>
      </c>
      <c r="B1003" s="67" t="s">
        <v>452</v>
      </c>
      <c r="C1003" s="66" t="s">
        <v>54</v>
      </c>
      <c r="D1003" s="66" t="s">
        <v>54</v>
      </c>
      <c r="F1003" s="66" t="s">
        <v>9</v>
      </c>
      <c r="G1003" s="66">
        <v>67</v>
      </c>
      <c r="H1003" s="66">
        <v>113</v>
      </c>
      <c r="I1003" s="66">
        <v>6</v>
      </c>
      <c r="J1003" s="66">
        <v>2</v>
      </c>
      <c r="K1003" s="66">
        <v>15</v>
      </c>
      <c r="L1003" s="66">
        <v>2</v>
      </c>
      <c r="M1003" s="23">
        <f t="shared" si="61"/>
        <v>186</v>
      </c>
      <c r="N1003" s="24">
        <f>Tabla2[[#This Row],[Vendedor tapabocas bien puesto ]]+Tabla2[[#This Row],[Vendedor tapabocas mal puesto ]]+Tabla2[[#This Row],[Vendedor sin tapabocas ]]</f>
        <v>19</v>
      </c>
      <c r="O1003" s="36">
        <f>IFERROR(Tabla2[[#This Row],[Tapabocas bien puesto ]]/Tabla2[[#This Row],[Total]],0)</f>
        <v>0.36021505376344087</v>
      </c>
      <c r="P1003" s="56">
        <f>IFERROR(Tabla2[[#This Row],[Sin tapabocas]]/Tabla2[[#This Row],[Total]],0)</f>
        <v>3.2258064516129031E-2</v>
      </c>
      <c r="Q1003" s="37">
        <f>IFERROR(Tabla2[[#This Row],[Vendedor tapabocas bien puesto ]]/Tabla2[[#This Row],[Total vendedor]],0)</f>
        <v>0.10526315789473684</v>
      </c>
      <c r="R1003" s="37">
        <f>IFERROR(Tabla2[[#This Row],[Vendedor sin tapabocas ]]/Tabla2[[#This Row],[Total vendedor]],0)</f>
        <v>0.10526315789473684</v>
      </c>
      <c r="S1003" s="31">
        <f>WEEKNUM(Tabla2[[#This Row],[Fecha de recolección2]])</f>
        <v>48</v>
      </c>
      <c r="T1003" s="17"/>
    </row>
    <row r="1004" spans="1:20" x14ac:dyDescent="0.25">
      <c r="A1004" s="11">
        <f t="shared" si="60"/>
        <v>44525</v>
      </c>
      <c r="B1004" s="67" t="s">
        <v>452</v>
      </c>
      <c r="C1004" s="66" t="s">
        <v>54</v>
      </c>
      <c r="D1004" s="66" t="s">
        <v>54</v>
      </c>
      <c r="F1004" s="66" t="s">
        <v>10</v>
      </c>
      <c r="G1004" s="66">
        <v>149</v>
      </c>
      <c r="H1004" s="66">
        <v>213</v>
      </c>
      <c r="I1004" s="66">
        <v>31</v>
      </c>
      <c r="J1004" s="66">
        <v>8</v>
      </c>
      <c r="K1004" s="66">
        <v>18</v>
      </c>
      <c r="L1004" s="66">
        <v>1</v>
      </c>
      <c r="M1004" s="23">
        <f t="shared" si="61"/>
        <v>393</v>
      </c>
      <c r="N1004" s="24">
        <f>Tabla2[[#This Row],[Vendedor tapabocas bien puesto ]]+Tabla2[[#This Row],[Vendedor tapabocas mal puesto ]]+Tabla2[[#This Row],[Vendedor sin tapabocas ]]</f>
        <v>27</v>
      </c>
      <c r="O1004" s="36">
        <f>IFERROR(Tabla2[[#This Row],[Tapabocas bien puesto ]]/Tabla2[[#This Row],[Total]],0)</f>
        <v>0.37913486005089059</v>
      </c>
      <c r="P1004" s="56">
        <f>IFERROR(Tabla2[[#This Row],[Sin tapabocas]]/Tabla2[[#This Row],[Total]],0)</f>
        <v>7.8880407124681931E-2</v>
      </c>
      <c r="Q1004" s="37">
        <f>IFERROR(Tabla2[[#This Row],[Vendedor tapabocas bien puesto ]]/Tabla2[[#This Row],[Total vendedor]],0)</f>
        <v>0.29629629629629628</v>
      </c>
      <c r="R1004" s="37">
        <f>IFERROR(Tabla2[[#This Row],[Vendedor sin tapabocas ]]/Tabla2[[#This Row],[Total vendedor]],0)</f>
        <v>3.7037037037037035E-2</v>
      </c>
      <c r="S1004" s="31">
        <f>WEEKNUM(Tabla2[[#This Row],[Fecha de recolección2]])</f>
        <v>48</v>
      </c>
      <c r="T1004" s="17"/>
    </row>
    <row r="1005" spans="1:20" x14ac:dyDescent="0.25">
      <c r="A1005" s="11">
        <f t="shared" ref="A1005:A1016" si="62">DATE(MID(B1005,1,4),MID(B1005,6,2),MID(B1005,9,11))</f>
        <v>44529</v>
      </c>
      <c r="B1005" s="51" t="s">
        <v>453</v>
      </c>
      <c r="C1005" s="66" t="s">
        <v>76</v>
      </c>
      <c r="D1005" s="66" t="s">
        <v>76</v>
      </c>
      <c r="E1005" s="66"/>
      <c r="F1005" s="66" t="s">
        <v>10</v>
      </c>
      <c r="G1005" s="66">
        <v>7</v>
      </c>
      <c r="H1005" s="66">
        <v>3</v>
      </c>
      <c r="I1005" s="66">
        <v>8</v>
      </c>
      <c r="J1005" s="66">
        <v>4</v>
      </c>
      <c r="K1005" s="66">
        <v>11</v>
      </c>
      <c r="L1005" s="52">
        <v>3</v>
      </c>
      <c r="M1005">
        <f t="shared" ref="M1005:M1016" si="63">G1005+H1005+I1005</f>
        <v>18</v>
      </c>
      <c r="N1005" s="46">
        <f>Tabla2[[#This Row],[Vendedor tapabocas bien puesto ]]+Tabla2[[#This Row],[Vendedor tapabocas mal puesto ]]+Tabla2[[#This Row],[Vendedor sin tapabocas ]]</f>
        <v>18</v>
      </c>
      <c r="O1005" s="36">
        <f>IFERROR(Tabla2[[#This Row],[Tapabocas bien puesto ]]/Tabla2[[#This Row],[Total]],0)</f>
        <v>0.3888888888888889</v>
      </c>
      <c r="P1005" s="37">
        <f>IFERROR(Tabla2[[#This Row],[Sin tapabocas]]/Tabla2[[#This Row],[Total]],0)</f>
        <v>0.44444444444444442</v>
      </c>
      <c r="Q1005" s="37">
        <f>IFERROR(Tabla2[[#This Row],[Vendedor tapabocas bien puesto ]]/Tabla2[[#This Row],[Total vendedor]],0)</f>
        <v>0.22222222222222221</v>
      </c>
      <c r="R1005" s="37">
        <f>IFERROR(Tabla2[[#This Row],[Vendedor sin tapabocas ]]/Tabla2[[#This Row],[Total vendedor]],0)</f>
        <v>0.16666666666666666</v>
      </c>
      <c r="S1005" s="31">
        <f>WEEKNUM(Tabla2[[#This Row],[Fecha de recolección2]])</f>
        <v>49</v>
      </c>
      <c r="T1005" s="17"/>
    </row>
    <row r="1006" spans="1:20" x14ac:dyDescent="0.25">
      <c r="A1006" s="11">
        <f t="shared" si="62"/>
        <v>44529</v>
      </c>
      <c r="B1006" s="51" t="s">
        <v>453</v>
      </c>
      <c r="C1006" s="66" t="s">
        <v>76</v>
      </c>
      <c r="D1006" s="66" t="s">
        <v>76</v>
      </c>
      <c r="E1006" s="66"/>
      <c r="F1006" s="66" t="s">
        <v>11</v>
      </c>
      <c r="G1006" s="66">
        <v>352</v>
      </c>
      <c r="H1006" s="66">
        <v>109</v>
      </c>
      <c r="I1006" s="66">
        <v>6</v>
      </c>
      <c r="J1006" s="66">
        <v>8</v>
      </c>
      <c r="K1006" s="66">
        <v>16</v>
      </c>
      <c r="L1006" s="52">
        <v>2</v>
      </c>
      <c r="M1006" s="23">
        <f t="shared" si="63"/>
        <v>467</v>
      </c>
      <c r="N1006" s="24">
        <f>Tabla2[[#This Row],[Vendedor tapabocas bien puesto ]]+Tabla2[[#This Row],[Vendedor tapabocas mal puesto ]]+Tabla2[[#This Row],[Vendedor sin tapabocas ]]</f>
        <v>26</v>
      </c>
      <c r="O1006" s="36">
        <f>IFERROR(Tabla2[[#This Row],[Tapabocas bien puesto ]]/Tabla2[[#This Row],[Total]],0)</f>
        <v>0.75374732334047112</v>
      </c>
      <c r="P1006" s="56">
        <f>IFERROR(Tabla2[[#This Row],[Sin tapabocas]]/Tabla2[[#This Row],[Total]],0)</f>
        <v>1.284796573875803E-2</v>
      </c>
      <c r="Q1006" s="37">
        <f>IFERROR(Tabla2[[#This Row],[Vendedor tapabocas bien puesto ]]/Tabla2[[#This Row],[Total vendedor]],0)</f>
        <v>0.30769230769230771</v>
      </c>
      <c r="R1006" s="37">
        <f>IFERROR(Tabla2[[#This Row],[Vendedor sin tapabocas ]]/Tabla2[[#This Row],[Total vendedor]],0)</f>
        <v>7.6923076923076927E-2</v>
      </c>
      <c r="S1006" s="31">
        <f>WEEKNUM(Tabla2[[#This Row],[Fecha de recolección2]])</f>
        <v>49</v>
      </c>
      <c r="T1006" s="28"/>
    </row>
    <row r="1007" spans="1:20" x14ac:dyDescent="0.25">
      <c r="A1007" s="11">
        <f t="shared" si="62"/>
        <v>44529</v>
      </c>
      <c r="B1007" s="51" t="s">
        <v>453</v>
      </c>
      <c r="C1007" s="66" t="s">
        <v>76</v>
      </c>
      <c r="D1007" s="66" t="s">
        <v>76</v>
      </c>
      <c r="E1007" s="66"/>
      <c r="F1007" s="66" t="s">
        <v>10</v>
      </c>
      <c r="G1007" s="66">
        <v>148</v>
      </c>
      <c r="H1007" s="66">
        <v>82</v>
      </c>
      <c r="I1007" s="66">
        <v>11</v>
      </c>
      <c r="J1007" s="66">
        <v>14</v>
      </c>
      <c r="K1007" s="66">
        <v>30</v>
      </c>
      <c r="L1007" s="52">
        <v>3</v>
      </c>
      <c r="M1007" s="23">
        <f t="shared" si="63"/>
        <v>241</v>
      </c>
      <c r="N1007" s="24">
        <f>Tabla2[[#This Row],[Vendedor tapabocas bien puesto ]]+Tabla2[[#This Row],[Vendedor tapabocas mal puesto ]]+Tabla2[[#This Row],[Vendedor sin tapabocas ]]</f>
        <v>47</v>
      </c>
      <c r="O1007" s="36">
        <f>IFERROR(Tabla2[[#This Row],[Tapabocas bien puesto ]]/Tabla2[[#This Row],[Total]],0)</f>
        <v>0.61410788381742742</v>
      </c>
      <c r="P1007" s="56">
        <f>IFERROR(Tabla2[[#This Row],[Sin tapabocas]]/Tabla2[[#This Row],[Total]],0)</f>
        <v>4.5643153526970952E-2</v>
      </c>
      <c r="Q1007" s="37">
        <f>IFERROR(Tabla2[[#This Row],[Vendedor tapabocas bien puesto ]]/Tabla2[[#This Row],[Total vendedor]],0)</f>
        <v>0.2978723404255319</v>
      </c>
      <c r="R1007" s="37">
        <f>IFERROR(Tabla2[[#This Row],[Vendedor sin tapabocas ]]/Tabla2[[#This Row],[Total vendedor]],0)</f>
        <v>6.3829787234042548E-2</v>
      </c>
      <c r="S1007" s="31">
        <f>WEEKNUM(Tabla2[[#This Row],[Fecha de recolección2]])</f>
        <v>49</v>
      </c>
      <c r="T1007" s="28"/>
    </row>
    <row r="1008" spans="1:20" x14ac:dyDescent="0.25">
      <c r="A1008" s="11">
        <f t="shared" si="62"/>
        <v>44529</v>
      </c>
      <c r="B1008" s="51" t="s">
        <v>453</v>
      </c>
      <c r="C1008" s="66" t="s">
        <v>63</v>
      </c>
      <c r="D1008" s="66" t="s">
        <v>63</v>
      </c>
      <c r="E1008" s="66"/>
      <c r="F1008" s="66" t="s">
        <v>9</v>
      </c>
      <c r="G1008" s="66">
        <v>37</v>
      </c>
      <c r="H1008" s="66">
        <v>60</v>
      </c>
      <c r="I1008" s="66">
        <v>16</v>
      </c>
      <c r="J1008" s="66">
        <v>0</v>
      </c>
      <c r="K1008" s="66">
        <v>0</v>
      </c>
      <c r="L1008" s="52">
        <v>0</v>
      </c>
      <c r="M1008" s="23">
        <f t="shared" si="63"/>
        <v>113</v>
      </c>
      <c r="N1008" s="24">
        <f>Tabla2[[#This Row],[Vendedor tapabocas bien puesto ]]+Tabla2[[#This Row],[Vendedor tapabocas mal puesto ]]+Tabla2[[#This Row],[Vendedor sin tapabocas ]]</f>
        <v>0</v>
      </c>
      <c r="O1008" s="36">
        <f>IFERROR(Tabla2[[#This Row],[Tapabocas bien puesto ]]/Tabla2[[#This Row],[Total]],0)</f>
        <v>0.32743362831858408</v>
      </c>
      <c r="P1008" s="56">
        <f>IFERROR(Tabla2[[#This Row],[Sin tapabocas]]/Tabla2[[#This Row],[Total]],0)</f>
        <v>0.1415929203539823</v>
      </c>
      <c r="Q1008" s="37">
        <f>IFERROR(Tabla2[[#This Row],[Vendedor tapabocas bien puesto ]]/Tabla2[[#This Row],[Total vendedor]],0)</f>
        <v>0</v>
      </c>
      <c r="R1008" s="37">
        <f>IFERROR(Tabla2[[#This Row],[Vendedor sin tapabocas ]]/Tabla2[[#This Row],[Total vendedor]],0)</f>
        <v>0</v>
      </c>
      <c r="S1008" s="31">
        <f>WEEKNUM(Tabla2[[#This Row],[Fecha de recolección2]])</f>
        <v>49</v>
      </c>
      <c r="T1008" s="28"/>
    </row>
    <row r="1009" spans="1:21" x14ac:dyDescent="0.25">
      <c r="A1009" s="11">
        <f t="shared" si="62"/>
        <v>44529</v>
      </c>
      <c r="B1009" s="51" t="s">
        <v>453</v>
      </c>
      <c r="C1009" s="66" t="s">
        <v>63</v>
      </c>
      <c r="D1009" s="66" t="s">
        <v>63</v>
      </c>
      <c r="E1009" s="66"/>
      <c r="F1009" s="66" t="s">
        <v>11</v>
      </c>
      <c r="G1009" s="66">
        <v>65</v>
      </c>
      <c r="H1009" s="66">
        <v>101</v>
      </c>
      <c r="I1009" s="66">
        <v>18</v>
      </c>
      <c r="J1009" s="66">
        <v>2</v>
      </c>
      <c r="K1009" s="66">
        <v>11</v>
      </c>
      <c r="L1009" s="52">
        <v>3</v>
      </c>
      <c r="M1009" s="23">
        <f t="shared" si="63"/>
        <v>184</v>
      </c>
      <c r="N1009" s="24">
        <f>Tabla2[[#This Row],[Vendedor tapabocas bien puesto ]]+Tabla2[[#This Row],[Vendedor tapabocas mal puesto ]]+Tabla2[[#This Row],[Vendedor sin tapabocas ]]</f>
        <v>16</v>
      </c>
      <c r="O1009" s="36">
        <f>IFERROR(Tabla2[[#This Row],[Tapabocas bien puesto ]]/Tabla2[[#This Row],[Total]],0)</f>
        <v>0.35326086956521741</v>
      </c>
      <c r="P1009" s="56">
        <f>IFERROR(Tabla2[[#This Row],[Sin tapabocas]]/Tabla2[[#This Row],[Total]],0)</f>
        <v>9.7826086956521743E-2</v>
      </c>
      <c r="Q1009" s="37">
        <f>IFERROR(Tabla2[[#This Row],[Vendedor tapabocas bien puesto ]]/Tabla2[[#This Row],[Total vendedor]],0)</f>
        <v>0.125</v>
      </c>
      <c r="R1009" s="37">
        <f>IFERROR(Tabla2[[#This Row],[Vendedor sin tapabocas ]]/Tabla2[[#This Row],[Total vendedor]],0)</f>
        <v>0.1875</v>
      </c>
      <c r="S1009" s="31">
        <f>WEEKNUM(Tabla2[[#This Row],[Fecha de recolección2]])</f>
        <v>49</v>
      </c>
      <c r="T1009" s="28"/>
    </row>
    <row r="1010" spans="1:21" x14ac:dyDescent="0.25">
      <c r="A1010" s="11">
        <f t="shared" si="62"/>
        <v>44529</v>
      </c>
      <c r="B1010" s="51" t="s">
        <v>453</v>
      </c>
      <c r="C1010" s="66" t="s">
        <v>63</v>
      </c>
      <c r="D1010" s="66" t="s">
        <v>63</v>
      </c>
      <c r="E1010" s="66"/>
      <c r="F1010" s="66" t="s">
        <v>10</v>
      </c>
      <c r="G1010" s="66">
        <v>268</v>
      </c>
      <c r="H1010" s="66">
        <v>207</v>
      </c>
      <c r="I1010" s="66">
        <v>46</v>
      </c>
      <c r="J1010" s="66">
        <v>42</v>
      </c>
      <c r="K1010" s="66">
        <v>51</v>
      </c>
      <c r="L1010" s="52">
        <v>22</v>
      </c>
      <c r="M1010" s="23">
        <f t="shared" si="63"/>
        <v>521</v>
      </c>
      <c r="N1010" s="24">
        <f>Tabla2[[#This Row],[Vendedor tapabocas bien puesto ]]+Tabla2[[#This Row],[Vendedor tapabocas mal puesto ]]+Tabla2[[#This Row],[Vendedor sin tapabocas ]]</f>
        <v>115</v>
      </c>
      <c r="O1010" s="36">
        <f>IFERROR(Tabla2[[#This Row],[Tapabocas bien puesto ]]/Tabla2[[#This Row],[Total]],0)</f>
        <v>0.51439539347408825</v>
      </c>
      <c r="P1010" s="56">
        <f>IFERROR(Tabla2[[#This Row],[Sin tapabocas]]/Tabla2[[#This Row],[Total]],0)</f>
        <v>8.829174664107485E-2</v>
      </c>
      <c r="Q1010" s="37">
        <f>IFERROR(Tabla2[[#This Row],[Vendedor tapabocas bien puesto ]]/Tabla2[[#This Row],[Total vendedor]],0)</f>
        <v>0.36521739130434783</v>
      </c>
      <c r="R1010" s="37">
        <f>IFERROR(Tabla2[[#This Row],[Vendedor sin tapabocas ]]/Tabla2[[#This Row],[Total vendedor]],0)</f>
        <v>0.19130434782608696</v>
      </c>
      <c r="S1010" s="31">
        <f>WEEKNUM(Tabla2[[#This Row],[Fecha de recolección2]])</f>
        <v>49</v>
      </c>
      <c r="T1010" s="28"/>
    </row>
    <row r="1011" spans="1:21" x14ac:dyDescent="0.25">
      <c r="A1011" s="11">
        <f t="shared" si="62"/>
        <v>44529</v>
      </c>
      <c r="B1011" s="51" t="s">
        <v>453</v>
      </c>
      <c r="C1011" s="66" t="s">
        <v>20</v>
      </c>
      <c r="D1011" s="66" t="s">
        <v>20</v>
      </c>
      <c r="E1011" s="66"/>
      <c r="F1011" s="66" t="s">
        <v>10</v>
      </c>
      <c r="G1011" s="66">
        <v>140</v>
      </c>
      <c r="H1011" s="66">
        <v>97</v>
      </c>
      <c r="I1011" s="66">
        <v>11</v>
      </c>
      <c r="J1011" s="66">
        <v>23</v>
      </c>
      <c r="K1011" s="66">
        <v>22</v>
      </c>
      <c r="L1011" s="52">
        <v>7</v>
      </c>
      <c r="M1011" s="23">
        <f t="shared" si="63"/>
        <v>248</v>
      </c>
      <c r="N1011" s="24">
        <f>Tabla2[[#This Row],[Vendedor tapabocas bien puesto ]]+Tabla2[[#This Row],[Vendedor tapabocas mal puesto ]]+Tabla2[[#This Row],[Vendedor sin tapabocas ]]</f>
        <v>52</v>
      </c>
      <c r="O1011" s="36">
        <f>IFERROR(Tabla2[[#This Row],[Tapabocas bien puesto ]]/Tabla2[[#This Row],[Total]],0)</f>
        <v>0.56451612903225812</v>
      </c>
      <c r="P1011" s="56">
        <f>IFERROR(Tabla2[[#This Row],[Sin tapabocas]]/Tabla2[[#This Row],[Total]],0)</f>
        <v>4.4354838709677422E-2</v>
      </c>
      <c r="Q1011" s="37">
        <f>IFERROR(Tabla2[[#This Row],[Vendedor tapabocas bien puesto ]]/Tabla2[[#This Row],[Total vendedor]],0)</f>
        <v>0.44230769230769229</v>
      </c>
      <c r="R1011" s="37">
        <f>IFERROR(Tabla2[[#This Row],[Vendedor sin tapabocas ]]/Tabla2[[#This Row],[Total vendedor]],0)</f>
        <v>0.13461538461538461</v>
      </c>
      <c r="S1011" s="31">
        <f>WEEKNUM(Tabla2[[#This Row],[Fecha de recolección2]])</f>
        <v>49</v>
      </c>
      <c r="T1011" s="28"/>
    </row>
    <row r="1012" spans="1:21" x14ac:dyDescent="0.25">
      <c r="A1012" s="11">
        <f t="shared" si="62"/>
        <v>44529</v>
      </c>
      <c r="B1012" s="51" t="s">
        <v>453</v>
      </c>
      <c r="C1012" s="66" t="s">
        <v>20</v>
      </c>
      <c r="D1012" s="66" t="s">
        <v>20</v>
      </c>
      <c r="E1012" s="66"/>
      <c r="F1012" s="66" t="s">
        <v>10</v>
      </c>
      <c r="G1012" s="66">
        <v>250</v>
      </c>
      <c r="H1012" s="66">
        <v>85</v>
      </c>
      <c r="I1012" s="66">
        <v>13</v>
      </c>
      <c r="J1012" s="66">
        <v>14</v>
      </c>
      <c r="K1012" s="66">
        <v>16</v>
      </c>
      <c r="L1012" s="52">
        <v>2</v>
      </c>
      <c r="M1012" s="23">
        <f t="shared" si="63"/>
        <v>348</v>
      </c>
      <c r="N1012" s="24">
        <f>Tabla2[[#This Row],[Vendedor tapabocas bien puesto ]]+Tabla2[[#This Row],[Vendedor tapabocas mal puesto ]]+Tabla2[[#This Row],[Vendedor sin tapabocas ]]</f>
        <v>32</v>
      </c>
      <c r="O1012" s="36">
        <f>IFERROR(Tabla2[[#This Row],[Tapabocas bien puesto ]]/Tabla2[[#This Row],[Total]],0)</f>
        <v>0.7183908045977011</v>
      </c>
      <c r="P1012" s="56">
        <f>IFERROR(Tabla2[[#This Row],[Sin tapabocas]]/Tabla2[[#This Row],[Total]],0)</f>
        <v>3.7356321839080463E-2</v>
      </c>
      <c r="Q1012" s="37">
        <f>IFERROR(Tabla2[[#This Row],[Vendedor tapabocas bien puesto ]]/Tabla2[[#This Row],[Total vendedor]],0)</f>
        <v>0.4375</v>
      </c>
      <c r="R1012" s="37">
        <f>IFERROR(Tabla2[[#This Row],[Vendedor sin tapabocas ]]/Tabla2[[#This Row],[Total vendedor]],0)</f>
        <v>6.25E-2</v>
      </c>
      <c r="S1012" s="31">
        <f>WEEKNUM(Tabla2[[#This Row],[Fecha de recolección2]])</f>
        <v>49</v>
      </c>
      <c r="U1012" s="28"/>
    </row>
    <row r="1013" spans="1:21" x14ac:dyDescent="0.25">
      <c r="A1013" s="11">
        <f t="shared" si="62"/>
        <v>44529</v>
      </c>
      <c r="B1013" s="51" t="s">
        <v>453</v>
      </c>
      <c r="C1013" s="66" t="s">
        <v>20</v>
      </c>
      <c r="D1013" s="66" t="s">
        <v>20</v>
      </c>
      <c r="E1013" s="66"/>
      <c r="F1013" s="66" t="s">
        <v>10</v>
      </c>
      <c r="G1013" s="66">
        <v>169</v>
      </c>
      <c r="H1013" s="66">
        <v>100</v>
      </c>
      <c r="I1013" s="66">
        <v>14</v>
      </c>
      <c r="J1013" s="66">
        <v>5</v>
      </c>
      <c r="K1013" s="66">
        <v>20</v>
      </c>
      <c r="L1013" s="52">
        <v>0</v>
      </c>
      <c r="M1013" s="23">
        <f t="shared" si="63"/>
        <v>283</v>
      </c>
      <c r="N1013" s="24">
        <f>Tabla2[[#This Row],[Vendedor tapabocas bien puesto ]]+Tabla2[[#This Row],[Vendedor tapabocas mal puesto ]]+Tabla2[[#This Row],[Vendedor sin tapabocas ]]</f>
        <v>25</v>
      </c>
      <c r="O1013" s="36">
        <f>IFERROR(Tabla2[[#This Row],[Tapabocas bien puesto ]]/Tabla2[[#This Row],[Total]],0)</f>
        <v>0.59717314487632511</v>
      </c>
      <c r="P1013" s="56">
        <f>IFERROR(Tabla2[[#This Row],[Sin tapabocas]]/Tabla2[[#This Row],[Total]],0)</f>
        <v>4.9469964664310952E-2</v>
      </c>
      <c r="Q1013" s="37">
        <f>IFERROR(Tabla2[[#This Row],[Vendedor tapabocas bien puesto ]]/Tabla2[[#This Row],[Total vendedor]],0)</f>
        <v>0.2</v>
      </c>
      <c r="R1013" s="37">
        <f>IFERROR(Tabla2[[#This Row],[Vendedor sin tapabocas ]]/Tabla2[[#This Row],[Total vendedor]],0)</f>
        <v>0</v>
      </c>
      <c r="S1013" s="31">
        <f>WEEKNUM(Tabla2[[#This Row],[Fecha de recolección2]])</f>
        <v>49</v>
      </c>
    </row>
    <row r="1014" spans="1:21" x14ac:dyDescent="0.25">
      <c r="A1014" s="11">
        <f t="shared" si="62"/>
        <v>44529</v>
      </c>
      <c r="B1014" s="51" t="s">
        <v>453</v>
      </c>
      <c r="C1014" s="66" t="s">
        <v>26</v>
      </c>
      <c r="D1014" s="66" t="s">
        <v>26</v>
      </c>
      <c r="E1014" s="66"/>
      <c r="F1014" s="66" t="s">
        <v>9</v>
      </c>
      <c r="G1014" s="66">
        <v>32</v>
      </c>
      <c r="H1014" s="66">
        <v>17</v>
      </c>
      <c r="I1014" s="66">
        <v>4</v>
      </c>
      <c r="J1014" s="66">
        <v>0</v>
      </c>
      <c r="K1014" s="66">
        <v>2</v>
      </c>
      <c r="L1014" s="52">
        <v>0</v>
      </c>
      <c r="M1014" s="23">
        <f t="shared" si="63"/>
        <v>53</v>
      </c>
      <c r="N1014" s="24">
        <f>Tabla2[[#This Row],[Vendedor tapabocas bien puesto ]]+Tabla2[[#This Row],[Vendedor tapabocas mal puesto ]]+Tabla2[[#This Row],[Vendedor sin tapabocas ]]</f>
        <v>2</v>
      </c>
      <c r="O1014" s="36">
        <f>IFERROR(Tabla2[[#This Row],[Tapabocas bien puesto ]]/Tabla2[[#This Row],[Total]],0)</f>
        <v>0.60377358490566035</v>
      </c>
      <c r="P1014" s="56">
        <f>IFERROR(Tabla2[[#This Row],[Sin tapabocas]]/Tabla2[[#This Row],[Total]],0)</f>
        <v>7.5471698113207544E-2</v>
      </c>
      <c r="Q1014" s="37">
        <f>IFERROR(Tabla2[[#This Row],[Vendedor tapabocas bien puesto ]]/Tabla2[[#This Row],[Total vendedor]],0)</f>
        <v>0</v>
      </c>
      <c r="R1014" s="37">
        <f>IFERROR(Tabla2[[#This Row],[Vendedor sin tapabocas ]]/Tabla2[[#This Row],[Total vendedor]],0)</f>
        <v>0</v>
      </c>
      <c r="S1014" s="31">
        <f>WEEKNUM(Tabla2[[#This Row],[Fecha de recolección2]])</f>
        <v>49</v>
      </c>
    </row>
    <row r="1015" spans="1:21" x14ac:dyDescent="0.25">
      <c r="A1015" s="11">
        <f t="shared" si="62"/>
        <v>44529</v>
      </c>
      <c r="B1015" s="51" t="s">
        <v>453</v>
      </c>
      <c r="C1015" s="66" t="s">
        <v>26</v>
      </c>
      <c r="D1015" s="66" t="s">
        <v>26</v>
      </c>
      <c r="E1015" s="66"/>
      <c r="F1015" s="66" t="s">
        <v>10</v>
      </c>
      <c r="G1015" s="66">
        <v>121</v>
      </c>
      <c r="H1015" s="66">
        <v>154</v>
      </c>
      <c r="I1015" s="66">
        <v>31</v>
      </c>
      <c r="J1015" s="66">
        <v>11</v>
      </c>
      <c r="K1015" s="66">
        <v>15</v>
      </c>
      <c r="L1015" s="52">
        <v>4</v>
      </c>
      <c r="M1015" s="23">
        <f t="shared" si="63"/>
        <v>306</v>
      </c>
      <c r="N1015" s="24">
        <f>Tabla2[[#This Row],[Vendedor tapabocas bien puesto ]]+Tabla2[[#This Row],[Vendedor tapabocas mal puesto ]]+Tabla2[[#This Row],[Vendedor sin tapabocas ]]</f>
        <v>30</v>
      </c>
      <c r="O1015" s="36">
        <f>IFERROR(Tabla2[[#This Row],[Tapabocas bien puesto ]]/Tabla2[[#This Row],[Total]],0)</f>
        <v>0.39542483660130717</v>
      </c>
      <c r="P1015" s="56">
        <f>IFERROR(Tabla2[[#This Row],[Sin tapabocas]]/Tabla2[[#This Row],[Total]],0)</f>
        <v>0.10130718954248366</v>
      </c>
      <c r="Q1015" s="37">
        <f>IFERROR(Tabla2[[#This Row],[Vendedor tapabocas bien puesto ]]/Tabla2[[#This Row],[Total vendedor]],0)</f>
        <v>0.36666666666666664</v>
      </c>
      <c r="R1015" s="37">
        <f>IFERROR(Tabla2[[#This Row],[Vendedor sin tapabocas ]]/Tabla2[[#This Row],[Total vendedor]],0)</f>
        <v>0.13333333333333333</v>
      </c>
      <c r="S1015" s="31">
        <f>WEEKNUM(Tabla2[[#This Row],[Fecha de recolección2]])</f>
        <v>49</v>
      </c>
    </row>
    <row r="1016" spans="1:21" ht="15.75" thickBot="1" x14ac:dyDescent="0.3">
      <c r="A1016" s="11">
        <f t="shared" si="62"/>
        <v>44529</v>
      </c>
      <c r="B1016" s="53" t="s">
        <v>453</v>
      </c>
      <c r="C1016" s="54" t="s">
        <v>26</v>
      </c>
      <c r="D1016" s="54" t="s">
        <v>26</v>
      </c>
      <c r="E1016" s="54"/>
      <c r="F1016" s="54" t="s">
        <v>10</v>
      </c>
      <c r="G1016" s="54">
        <v>134</v>
      </c>
      <c r="H1016" s="54">
        <v>110</v>
      </c>
      <c r="I1016" s="54">
        <v>28</v>
      </c>
      <c r="J1016" s="54">
        <v>7</v>
      </c>
      <c r="K1016" s="54">
        <v>35</v>
      </c>
      <c r="L1016" s="55">
        <v>22</v>
      </c>
      <c r="M1016" s="23">
        <f t="shared" si="63"/>
        <v>272</v>
      </c>
      <c r="N1016" s="24">
        <f>Tabla2[[#This Row],[Vendedor tapabocas bien puesto ]]+Tabla2[[#This Row],[Vendedor tapabocas mal puesto ]]+Tabla2[[#This Row],[Vendedor sin tapabocas ]]</f>
        <v>64</v>
      </c>
      <c r="O1016" s="36">
        <f>IFERROR(Tabla2[[#This Row],[Tapabocas bien puesto ]]/Tabla2[[#This Row],[Total]],0)</f>
        <v>0.49264705882352944</v>
      </c>
      <c r="P1016" s="56">
        <f>IFERROR(Tabla2[[#This Row],[Sin tapabocas]]/Tabla2[[#This Row],[Total]],0)</f>
        <v>0.10294117647058823</v>
      </c>
      <c r="Q1016" s="37">
        <f>IFERROR(Tabla2[[#This Row],[Vendedor tapabocas bien puesto ]]/Tabla2[[#This Row],[Total vendedor]],0)</f>
        <v>0.109375</v>
      </c>
      <c r="R1016" s="37">
        <f>IFERROR(Tabla2[[#This Row],[Vendedor sin tapabocas ]]/Tabla2[[#This Row],[Total vendedor]],0)</f>
        <v>0.34375</v>
      </c>
      <c r="S1016" s="31">
        <f>WEEKNUM(Tabla2[[#This Row],[Fecha de recolección2]])</f>
        <v>49</v>
      </c>
    </row>
    <row r="1017" spans="1:21" x14ac:dyDescent="0.25">
      <c r="A1017" s="11">
        <f t="shared" ref="A1017:A1061" si="64">DATE(MID(B1017,1,4),MID(B1017,6,2),MID(B1017,9,11))</f>
        <v>44533</v>
      </c>
      <c r="B1017" s="8" t="s">
        <v>455</v>
      </c>
      <c r="C1017" t="s">
        <v>22</v>
      </c>
      <c r="D1017" s="65" t="s">
        <v>22</v>
      </c>
      <c r="E1017" s="65"/>
      <c r="F1017" t="s">
        <v>10</v>
      </c>
      <c r="G1017">
        <v>207</v>
      </c>
      <c r="H1017">
        <v>106</v>
      </c>
      <c r="I1017">
        <v>17</v>
      </c>
      <c r="J1017">
        <v>18</v>
      </c>
      <c r="K1017">
        <v>17</v>
      </c>
      <c r="L1017">
        <v>5</v>
      </c>
      <c r="M1017">
        <f t="shared" ref="M1017:M1061" si="65">G1017+H1017+I1017</f>
        <v>330</v>
      </c>
      <c r="N1017" s="46">
        <f>Tabla2[[#This Row],[Vendedor tapabocas bien puesto ]]+Tabla2[[#This Row],[Vendedor tapabocas mal puesto ]]+Tabla2[[#This Row],[Vendedor sin tapabocas ]]</f>
        <v>40</v>
      </c>
      <c r="O1017" s="36">
        <f>IFERROR(Tabla2[[#This Row],[Tapabocas bien puesto ]]/Tabla2[[#This Row],[Total]],0)</f>
        <v>0.62727272727272732</v>
      </c>
      <c r="P1017" s="37">
        <f>IFERROR(Tabla2[[#This Row],[Sin tapabocas]]/Tabla2[[#This Row],[Total]],0)</f>
        <v>5.1515151515151514E-2</v>
      </c>
      <c r="Q1017" s="37">
        <f>IFERROR(Tabla2[[#This Row],[Vendedor tapabocas bien puesto ]]/Tabla2[[#This Row],[Total vendedor]],0)</f>
        <v>0.45</v>
      </c>
      <c r="R1017" s="37">
        <f>IFERROR(Tabla2[[#This Row],[Vendedor sin tapabocas ]]/Tabla2[[#This Row],[Total vendedor]],0)</f>
        <v>0.125</v>
      </c>
      <c r="S1017" s="31">
        <f>WEEKNUM(Tabla2[[#This Row],[Fecha de recolección2]])</f>
        <v>49</v>
      </c>
    </row>
    <row r="1018" spans="1:21" x14ac:dyDescent="0.25">
      <c r="A1018" s="11">
        <f t="shared" si="64"/>
        <v>44533</v>
      </c>
      <c r="B1018" s="8" t="s">
        <v>455</v>
      </c>
      <c r="C1018" t="s">
        <v>22</v>
      </c>
      <c r="D1018" s="65" t="s">
        <v>22</v>
      </c>
      <c r="E1018" s="65"/>
      <c r="F1018" t="s">
        <v>11</v>
      </c>
      <c r="G1018">
        <v>228</v>
      </c>
      <c r="H1018">
        <v>63</v>
      </c>
      <c r="I1018">
        <v>12</v>
      </c>
      <c r="J1018">
        <v>11</v>
      </c>
      <c r="K1018">
        <v>8</v>
      </c>
      <c r="L1018">
        <v>5</v>
      </c>
      <c r="M1018" s="23">
        <f t="shared" si="65"/>
        <v>303</v>
      </c>
      <c r="N1018" s="24">
        <f>Tabla2[[#This Row],[Vendedor tapabocas bien puesto ]]+Tabla2[[#This Row],[Vendedor tapabocas mal puesto ]]+Tabla2[[#This Row],[Vendedor sin tapabocas ]]</f>
        <v>24</v>
      </c>
      <c r="O1018" s="36">
        <f>IFERROR(Tabla2[[#This Row],[Tapabocas bien puesto ]]/Tabla2[[#This Row],[Total]],0)</f>
        <v>0.75247524752475248</v>
      </c>
      <c r="P1018" s="56">
        <f>IFERROR(Tabla2[[#This Row],[Sin tapabocas]]/Tabla2[[#This Row],[Total]],0)</f>
        <v>3.9603960396039604E-2</v>
      </c>
      <c r="Q1018" s="37">
        <f>IFERROR(Tabla2[[#This Row],[Vendedor tapabocas bien puesto ]]/Tabla2[[#This Row],[Total vendedor]],0)</f>
        <v>0.45833333333333331</v>
      </c>
      <c r="R1018" s="37">
        <f>IFERROR(Tabla2[[#This Row],[Vendedor sin tapabocas ]]/Tabla2[[#This Row],[Total vendedor]],0)</f>
        <v>0.20833333333333334</v>
      </c>
      <c r="S1018" s="31">
        <f>WEEKNUM(Tabla2[[#This Row],[Fecha de recolección2]])</f>
        <v>49</v>
      </c>
    </row>
    <row r="1019" spans="1:21" x14ac:dyDescent="0.25">
      <c r="A1019" s="11">
        <f t="shared" si="64"/>
        <v>44533</v>
      </c>
      <c r="B1019" s="8" t="s">
        <v>455</v>
      </c>
      <c r="C1019" t="s">
        <v>22</v>
      </c>
      <c r="D1019" s="65" t="s">
        <v>22</v>
      </c>
      <c r="E1019" s="65"/>
      <c r="F1019" t="s">
        <v>10</v>
      </c>
      <c r="G1019">
        <v>171</v>
      </c>
      <c r="H1019">
        <v>48</v>
      </c>
      <c r="I1019">
        <v>9</v>
      </c>
      <c r="J1019">
        <v>8</v>
      </c>
      <c r="K1019">
        <v>14</v>
      </c>
      <c r="L1019">
        <v>5</v>
      </c>
      <c r="M1019" s="23">
        <f t="shared" si="65"/>
        <v>228</v>
      </c>
      <c r="N1019" s="24">
        <f>Tabla2[[#This Row],[Vendedor tapabocas bien puesto ]]+Tabla2[[#This Row],[Vendedor tapabocas mal puesto ]]+Tabla2[[#This Row],[Vendedor sin tapabocas ]]</f>
        <v>27</v>
      </c>
      <c r="O1019" s="36">
        <f>IFERROR(Tabla2[[#This Row],[Tapabocas bien puesto ]]/Tabla2[[#This Row],[Total]],0)</f>
        <v>0.75</v>
      </c>
      <c r="P1019" s="56">
        <f>IFERROR(Tabla2[[#This Row],[Sin tapabocas]]/Tabla2[[#This Row],[Total]],0)</f>
        <v>3.9473684210526314E-2</v>
      </c>
      <c r="Q1019" s="37">
        <f>IFERROR(Tabla2[[#This Row],[Vendedor tapabocas bien puesto ]]/Tabla2[[#This Row],[Total vendedor]],0)</f>
        <v>0.29629629629629628</v>
      </c>
      <c r="R1019" s="37">
        <f>IFERROR(Tabla2[[#This Row],[Vendedor sin tapabocas ]]/Tabla2[[#This Row],[Total vendedor]],0)</f>
        <v>0.18518518518518517</v>
      </c>
      <c r="S1019" s="31">
        <f>WEEKNUM(Tabla2[[#This Row],[Fecha de recolección2]])</f>
        <v>49</v>
      </c>
      <c r="T1019" s="16"/>
    </row>
    <row r="1020" spans="1:21" x14ac:dyDescent="0.25">
      <c r="A1020" s="11">
        <f t="shared" si="64"/>
        <v>44533</v>
      </c>
      <c r="B1020" s="8" t="s">
        <v>455</v>
      </c>
      <c r="C1020" t="s">
        <v>76</v>
      </c>
      <c r="D1020" s="65" t="s">
        <v>76</v>
      </c>
      <c r="E1020" s="65"/>
      <c r="F1020" t="s">
        <v>10</v>
      </c>
      <c r="G1020">
        <v>31</v>
      </c>
      <c r="H1020">
        <v>58</v>
      </c>
      <c r="I1020">
        <v>15</v>
      </c>
      <c r="J1020">
        <v>6</v>
      </c>
      <c r="K1020">
        <v>17</v>
      </c>
      <c r="L1020">
        <v>4</v>
      </c>
      <c r="M1020" s="23">
        <f t="shared" si="65"/>
        <v>104</v>
      </c>
      <c r="N1020" s="24">
        <f>Tabla2[[#This Row],[Vendedor tapabocas bien puesto ]]+Tabla2[[#This Row],[Vendedor tapabocas mal puesto ]]+Tabla2[[#This Row],[Vendedor sin tapabocas ]]</f>
        <v>27</v>
      </c>
      <c r="O1020" s="36">
        <f>IFERROR(Tabla2[[#This Row],[Tapabocas bien puesto ]]/Tabla2[[#This Row],[Total]],0)</f>
        <v>0.29807692307692307</v>
      </c>
      <c r="P1020" s="56">
        <f>IFERROR(Tabla2[[#This Row],[Sin tapabocas]]/Tabla2[[#This Row],[Total]],0)</f>
        <v>0.14423076923076922</v>
      </c>
      <c r="Q1020" s="37">
        <f>IFERROR(Tabla2[[#This Row],[Vendedor tapabocas bien puesto ]]/Tabla2[[#This Row],[Total vendedor]],0)</f>
        <v>0.22222222222222221</v>
      </c>
      <c r="R1020" s="37">
        <f>IFERROR(Tabla2[[#This Row],[Vendedor sin tapabocas ]]/Tabla2[[#This Row],[Total vendedor]],0)</f>
        <v>0.14814814814814814</v>
      </c>
      <c r="S1020" s="31">
        <f>WEEKNUM(Tabla2[[#This Row],[Fecha de recolección2]])</f>
        <v>49</v>
      </c>
      <c r="T1020" s="16"/>
    </row>
    <row r="1021" spans="1:21" x14ac:dyDescent="0.25">
      <c r="A1021" s="11">
        <f t="shared" si="64"/>
        <v>44533</v>
      </c>
      <c r="B1021" s="8" t="s">
        <v>455</v>
      </c>
      <c r="C1021" t="s">
        <v>76</v>
      </c>
      <c r="D1021" s="65" t="s">
        <v>76</v>
      </c>
      <c r="E1021" s="65"/>
      <c r="F1021" t="s">
        <v>11</v>
      </c>
      <c r="G1021">
        <v>134</v>
      </c>
      <c r="H1021">
        <v>125</v>
      </c>
      <c r="I1021">
        <v>34</v>
      </c>
      <c r="J1021">
        <v>16</v>
      </c>
      <c r="K1021">
        <v>15</v>
      </c>
      <c r="L1021">
        <v>12</v>
      </c>
      <c r="M1021" s="23">
        <f t="shared" si="65"/>
        <v>293</v>
      </c>
      <c r="N1021" s="24">
        <f>Tabla2[[#This Row],[Vendedor tapabocas bien puesto ]]+Tabla2[[#This Row],[Vendedor tapabocas mal puesto ]]+Tabla2[[#This Row],[Vendedor sin tapabocas ]]</f>
        <v>43</v>
      </c>
      <c r="O1021" s="36">
        <f>IFERROR(Tabla2[[#This Row],[Tapabocas bien puesto ]]/Tabla2[[#This Row],[Total]],0)</f>
        <v>0.45733788395904434</v>
      </c>
      <c r="P1021" s="56">
        <f>IFERROR(Tabla2[[#This Row],[Sin tapabocas]]/Tabla2[[#This Row],[Total]],0)</f>
        <v>0.11604095563139932</v>
      </c>
      <c r="Q1021" s="37">
        <f>IFERROR(Tabla2[[#This Row],[Vendedor tapabocas bien puesto ]]/Tabla2[[#This Row],[Total vendedor]],0)</f>
        <v>0.37209302325581395</v>
      </c>
      <c r="R1021" s="37">
        <f>IFERROR(Tabla2[[#This Row],[Vendedor sin tapabocas ]]/Tabla2[[#This Row],[Total vendedor]],0)</f>
        <v>0.27906976744186046</v>
      </c>
      <c r="S1021" s="31">
        <f>WEEKNUM(Tabla2[[#This Row],[Fecha de recolección2]])</f>
        <v>49</v>
      </c>
      <c r="T1021" s="16"/>
    </row>
    <row r="1022" spans="1:21" x14ac:dyDescent="0.25">
      <c r="A1022" s="11">
        <f t="shared" si="64"/>
        <v>44533</v>
      </c>
      <c r="B1022" s="8" t="s">
        <v>455</v>
      </c>
      <c r="C1022" t="s">
        <v>76</v>
      </c>
      <c r="D1022" s="65" t="s">
        <v>76</v>
      </c>
      <c r="E1022" s="65"/>
      <c r="F1022" t="s">
        <v>10</v>
      </c>
      <c r="G1022">
        <v>156</v>
      </c>
      <c r="H1022">
        <v>73</v>
      </c>
      <c r="I1022">
        <v>24</v>
      </c>
      <c r="J1022">
        <v>12</v>
      </c>
      <c r="K1022">
        <v>14</v>
      </c>
      <c r="L1022">
        <v>10</v>
      </c>
      <c r="M1022" s="23">
        <f t="shared" si="65"/>
        <v>253</v>
      </c>
      <c r="N1022" s="24">
        <f>Tabla2[[#This Row],[Vendedor tapabocas bien puesto ]]+Tabla2[[#This Row],[Vendedor tapabocas mal puesto ]]+Tabla2[[#This Row],[Vendedor sin tapabocas ]]</f>
        <v>36</v>
      </c>
      <c r="O1022" s="36">
        <f>IFERROR(Tabla2[[#This Row],[Tapabocas bien puesto ]]/Tabla2[[#This Row],[Total]],0)</f>
        <v>0.61660079051383399</v>
      </c>
      <c r="P1022" s="56">
        <f>IFERROR(Tabla2[[#This Row],[Sin tapabocas]]/Tabla2[[#This Row],[Total]],0)</f>
        <v>9.4861660079051377E-2</v>
      </c>
      <c r="Q1022" s="37">
        <f>IFERROR(Tabla2[[#This Row],[Vendedor tapabocas bien puesto ]]/Tabla2[[#This Row],[Total vendedor]],0)</f>
        <v>0.33333333333333331</v>
      </c>
      <c r="R1022" s="37">
        <f>IFERROR(Tabla2[[#This Row],[Vendedor sin tapabocas ]]/Tabla2[[#This Row],[Total vendedor]],0)</f>
        <v>0.27777777777777779</v>
      </c>
      <c r="S1022" s="31">
        <f>WEEKNUM(Tabla2[[#This Row],[Fecha de recolección2]])</f>
        <v>49</v>
      </c>
      <c r="T1022" s="16"/>
      <c r="U1022" s="16"/>
    </row>
    <row r="1023" spans="1:21" x14ac:dyDescent="0.25">
      <c r="A1023" s="11">
        <f t="shared" si="64"/>
        <v>44534</v>
      </c>
      <c r="B1023" s="8" t="s">
        <v>456</v>
      </c>
      <c r="C1023" t="s">
        <v>76</v>
      </c>
      <c r="D1023" s="65" t="s">
        <v>76</v>
      </c>
      <c r="E1023" s="65"/>
      <c r="F1023" t="s">
        <v>10</v>
      </c>
      <c r="G1023">
        <v>169</v>
      </c>
      <c r="H1023">
        <v>94</v>
      </c>
      <c r="I1023">
        <v>36</v>
      </c>
      <c r="J1023">
        <v>0</v>
      </c>
      <c r="K1023">
        <v>7</v>
      </c>
      <c r="L1023">
        <v>1</v>
      </c>
      <c r="M1023" s="23">
        <f t="shared" si="65"/>
        <v>299</v>
      </c>
      <c r="N1023" s="24">
        <f>Tabla2[[#This Row],[Vendedor tapabocas bien puesto ]]+Tabla2[[#This Row],[Vendedor tapabocas mal puesto ]]+Tabla2[[#This Row],[Vendedor sin tapabocas ]]</f>
        <v>8</v>
      </c>
      <c r="O1023" s="36">
        <f>IFERROR(Tabla2[[#This Row],[Tapabocas bien puesto ]]/Tabla2[[#This Row],[Total]],0)</f>
        <v>0.56521739130434778</v>
      </c>
      <c r="P1023" s="56">
        <f>IFERROR(Tabla2[[#This Row],[Sin tapabocas]]/Tabla2[[#This Row],[Total]],0)</f>
        <v>0.12040133779264214</v>
      </c>
      <c r="Q1023" s="37">
        <f>IFERROR(Tabla2[[#This Row],[Vendedor tapabocas bien puesto ]]/Tabla2[[#This Row],[Total vendedor]],0)</f>
        <v>0</v>
      </c>
      <c r="R1023" s="37">
        <f>IFERROR(Tabla2[[#This Row],[Vendedor sin tapabocas ]]/Tabla2[[#This Row],[Total vendedor]],0)</f>
        <v>0.125</v>
      </c>
      <c r="S1023" s="31">
        <f>WEEKNUM(Tabla2[[#This Row],[Fecha de recolección2]])</f>
        <v>49</v>
      </c>
      <c r="T1023" s="16"/>
      <c r="U1023" s="16"/>
    </row>
    <row r="1024" spans="1:21" x14ac:dyDescent="0.25">
      <c r="A1024" s="11">
        <f t="shared" si="64"/>
        <v>44534</v>
      </c>
      <c r="B1024" s="8" t="s">
        <v>456</v>
      </c>
      <c r="C1024" t="s">
        <v>76</v>
      </c>
      <c r="D1024" s="65" t="s">
        <v>76</v>
      </c>
      <c r="E1024" s="65"/>
      <c r="F1024" t="s">
        <v>11</v>
      </c>
      <c r="G1024">
        <v>128</v>
      </c>
      <c r="H1024">
        <v>77</v>
      </c>
      <c r="I1024">
        <v>15</v>
      </c>
      <c r="J1024">
        <v>11</v>
      </c>
      <c r="K1024">
        <v>31</v>
      </c>
      <c r="L1024">
        <v>6</v>
      </c>
      <c r="M1024" s="23">
        <f t="shared" si="65"/>
        <v>220</v>
      </c>
      <c r="N1024" s="24">
        <f>Tabla2[[#This Row],[Vendedor tapabocas bien puesto ]]+Tabla2[[#This Row],[Vendedor tapabocas mal puesto ]]+Tabla2[[#This Row],[Vendedor sin tapabocas ]]</f>
        <v>48</v>
      </c>
      <c r="O1024" s="36">
        <f>IFERROR(Tabla2[[#This Row],[Tapabocas bien puesto ]]/Tabla2[[#This Row],[Total]],0)</f>
        <v>0.58181818181818179</v>
      </c>
      <c r="P1024" s="56">
        <f>IFERROR(Tabla2[[#This Row],[Sin tapabocas]]/Tabla2[[#This Row],[Total]],0)</f>
        <v>6.8181818181818177E-2</v>
      </c>
      <c r="Q1024" s="37">
        <f>IFERROR(Tabla2[[#This Row],[Vendedor tapabocas bien puesto ]]/Tabla2[[#This Row],[Total vendedor]],0)</f>
        <v>0.22916666666666666</v>
      </c>
      <c r="R1024" s="37">
        <f>IFERROR(Tabla2[[#This Row],[Vendedor sin tapabocas ]]/Tabla2[[#This Row],[Total vendedor]],0)</f>
        <v>0.125</v>
      </c>
      <c r="S1024" s="31">
        <f>WEEKNUM(Tabla2[[#This Row],[Fecha de recolección2]])</f>
        <v>49</v>
      </c>
    </row>
    <row r="1025" spans="1:20" x14ac:dyDescent="0.25">
      <c r="A1025" s="11">
        <f t="shared" si="64"/>
        <v>44534</v>
      </c>
      <c r="B1025" s="8" t="s">
        <v>456</v>
      </c>
      <c r="C1025" t="s">
        <v>7</v>
      </c>
      <c r="D1025" s="65" t="s">
        <v>7</v>
      </c>
      <c r="E1025" s="65"/>
      <c r="F1025" t="s">
        <v>10</v>
      </c>
      <c r="G1025">
        <v>203</v>
      </c>
      <c r="H1025">
        <v>102</v>
      </c>
      <c r="I1025">
        <v>22</v>
      </c>
      <c r="J1025">
        <v>17</v>
      </c>
      <c r="K1025">
        <v>47</v>
      </c>
      <c r="L1025">
        <v>12</v>
      </c>
      <c r="M1025" s="23">
        <f t="shared" si="65"/>
        <v>327</v>
      </c>
      <c r="N1025" s="24">
        <f>Tabla2[[#This Row],[Vendedor tapabocas bien puesto ]]+Tabla2[[#This Row],[Vendedor tapabocas mal puesto ]]+Tabla2[[#This Row],[Vendedor sin tapabocas ]]</f>
        <v>76</v>
      </c>
      <c r="O1025" s="36">
        <f>IFERROR(Tabla2[[#This Row],[Tapabocas bien puesto ]]/Tabla2[[#This Row],[Total]],0)</f>
        <v>0.62079510703363916</v>
      </c>
      <c r="P1025" s="56">
        <f>IFERROR(Tabla2[[#This Row],[Sin tapabocas]]/Tabla2[[#This Row],[Total]],0)</f>
        <v>6.7278287461773695E-2</v>
      </c>
      <c r="Q1025" s="37">
        <f>IFERROR(Tabla2[[#This Row],[Vendedor tapabocas bien puesto ]]/Tabla2[[#This Row],[Total vendedor]],0)</f>
        <v>0.22368421052631579</v>
      </c>
      <c r="R1025" s="37">
        <f>IFERROR(Tabla2[[#This Row],[Vendedor sin tapabocas ]]/Tabla2[[#This Row],[Total vendedor]],0)</f>
        <v>0.15789473684210525</v>
      </c>
      <c r="S1025" s="31">
        <f>WEEKNUM(Tabla2[[#This Row],[Fecha de recolección2]])</f>
        <v>49</v>
      </c>
    </row>
    <row r="1026" spans="1:20" x14ac:dyDescent="0.25">
      <c r="A1026" s="11">
        <f t="shared" si="64"/>
        <v>44534</v>
      </c>
      <c r="B1026" s="8" t="s">
        <v>456</v>
      </c>
      <c r="C1026" t="s">
        <v>57</v>
      </c>
      <c r="D1026" s="65" t="s">
        <v>57</v>
      </c>
      <c r="E1026" s="65"/>
      <c r="F1026" t="s">
        <v>10</v>
      </c>
      <c r="G1026">
        <v>282</v>
      </c>
      <c r="H1026">
        <v>42</v>
      </c>
      <c r="I1026">
        <v>11</v>
      </c>
      <c r="J1026">
        <v>20</v>
      </c>
      <c r="K1026">
        <v>33</v>
      </c>
      <c r="L1026">
        <v>10</v>
      </c>
      <c r="M1026" s="23">
        <f t="shared" si="65"/>
        <v>335</v>
      </c>
      <c r="N1026" s="24">
        <f>Tabla2[[#This Row],[Vendedor tapabocas bien puesto ]]+Tabla2[[#This Row],[Vendedor tapabocas mal puesto ]]+Tabla2[[#This Row],[Vendedor sin tapabocas ]]</f>
        <v>63</v>
      </c>
      <c r="O1026" s="36">
        <f>IFERROR(Tabla2[[#This Row],[Tapabocas bien puesto ]]/Tabla2[[#This Row],[Total]],0)</f>
        <v>0.84179104477611943</v>
      </c>
      <c r="P1026" s="56">
        <f>IFERROR(Tabla2[[#This Row],[Sin tapabocas]]/Tabla2[[#This Row],[Total]],0)</f>
        <v>3.2835820895522387E-2</v>
      </c>
      <c r="Q1026" s="37">
        <f>IFERROR(Tabla2[[#This Row],[Vendedor tapabocas bien puesto ]]/Tabla2[[#This Row],[Total vendedor]],0)</f>
        <v>0.31746031746031744</v>
      </c>
      <c r="R1026" s="37">
        <f>IFERROR(Tabla2[[#This Row],[Vendedor sin tapabocas ]]/Tabla2[[#This Row],[Total vendedor]],0)</f>
        <v>0.15873015873015872</v>
      </c>
      <c r="S1026" s="31">
        <f>WEEKNUM(Tabla2[[#This Row],[Fecha de recolección2]])</f>
        <v>49</v>
      </c>
    </row>
    <row r="1027" spans="1:20" x14ac:dyDescent="0.25">
      <c r="A1027" s="11">
        <f t="shared" si="64"/>
        <v>44534</v>
      </c>
      <c r="B1027" s="8" t="s">
        <v>456</v>
      </c>
      <c r="C1027" t="s">
        <v>57</v>
      </c>
      <c r="D1027" s="65" t="s">
        <v>57</v>
      </c>
      <c r="E1027" s="65"/>
      <c r="F1027" t="s">
        <v>11</v>
      </c>
      <c r="G1027">
        <v>199</v>
      </c>
      <c r="H1027">
        <v>54</v>
      </c>
      <c r="I1027">
        <v>2</v>
      </c>
      <c r="J1027">
        <v>42</v>
      </c>
      <c r="K1027">
        <v>38</v>
      </c>
      <c r="L1027">
        <v>2</v>
      </c>
      <c r="M1027" s="23">
        <f t="shared" si="65"/>
        <v>255</v>
      </c>
      <c r="N1027" s="24">
        <f>Tabla2[[#This Row],[Vendedor tapabocas bien puesto ]]+Tabla2[[#This Row],[Vendedor tapabocas mal puesto ]]+Tabla2[[#This Row],[Vendedor sin tapabocas ]]</f>
        <v>82</v>
      </c>
      <c r="O1027" s="36">
        <f>IFERROR(Tabla2[[#This Row],[Tapabocas bien puesto ]]/Tabla2[[#This Row],[Total]],0)</f>
        <v>0.7803921568627451</v>
      </c>
      <c r="P1027" s="56">
        <f>IFERROR(Tabla2[[#This Row],[Sin tapabocas]]/Tabla2[[#This Row],[Total]],0)</f>
        <v>7.8431372549019607E-3</v>
      </c>
      <c r="Q1027" s="37">
        <f>IFERROR(Tabla2[[#This Row],[Vendedor tapabocas bien puesto ]]/Tabla2[[#This Row],[Total vendedor]],0)</f>
        <v>0.51219512195121952</v>
      </c>
      <c r="R1027" s="37">
        <f>IFERROR(Tabla2[[#This Row],[Vendedor sin tapabocas ]]/Tabla2[[#This Row],[Total vendedor]],0)</f>
        <v>2.4390243902439025E-2</v>
      </c>
      <c r="S1027" s="31">
        <f>WEEKNUM(Tabla2[[#This Row],[Fecha de recolección2]])</f>
        <v>49</v>
      </c>
    </row>
    <row r="1028" spans="1:20" x14ac:dyDescent="0.25">
      <c r="A1028" s="11">
        <f t="shared" si="64"/>
        <v>44534</v>
      </c>
      <c r="B1028" s="8" t="s">
        <v>456</v>
      </c>
      <c r="C1028" t="s">
        <v>57</v>
      </c>
      <c r="D1028" s="65" t="s">
        <v>57</v>
      </c>
      <c r="E1028" s="65"/>
      <c r="F1028" t="s">
        <v>10</v>
      </c>
      <c r="G1028">
        <v>115</v>
      </c>
      <c r="H1028">
        <v>37</v>
      </c>
      <c r="I1028">
        <v>6</v>
      </c>
      <c r="J1028">
        <v>0</v>
      </c>
      <c r="K1028">
        <v>3</v>
      </c>
      <c r="L1028">
        <v>1</v>
      </c>
      <c r="M1028" s="23">
        <f t="shared" si="65"/>
        <v>158</v>
      </c>
      <c r="N1028" s="24">
        <f>Tabla2[[#This Row],[Vendedor tapabocas bien puesto ]]+Tabla2[[#This Row],[Vendedor tapabocas mal puesto ]]+Tabla2[[#This Row],[Vendedor sin tapabocas ]]</f>
        <v>4</v>
      </c>
      <c r="O1028" s="36">
        <f>IFERROR(Tabla2[[#This Row],[Tapabocas bien puesto ]]/Tabla2[[#This Row],[Total]],0)</f>
        <v>0.72784810126582278</v>
      </c>
      <c r="P1028" s="56">
        <f>IFERROR(Tabla2[[#This Row],[Sin tapabocas]]/Tabla2[[#This Row],[Total]],0)</f>
        <v>3.7974683544303799E-2</v>
      </c>
      <c r="Q1028" s="37">
        <f>IFERROR(Tabla2[[#This Row],[Vendedor tapabocas bien puesto ]]/Tabla2[[#This Row],[Total vendedor]],0)</f>
        <v>0</v>
      </c>
      <c r="R1028" s="37">
        <f>IFERROR(Tabla2[[#This Row],[Vendedor sin tapabocas ]]/Tabla2[[#This Row],[Total vendedor]],0)</f>
        <v>0.25</v>
      </c>
      <c r="S1028" s="31">
        <f>WEEKNUM(Tabla2[[#This Row],[Fecha de recolección2]])</f>
        <v>49</v>
      </c>
    </row>
    <row r="1029" spans="1:20" x14ac:dyDescent="0.25">
      <c r="A1029" s="11">
        <f t="shared" si="64"/>
        <v>44534</v>
      </c>
      <c r="B1029" s="8" t="s">
        <v>456</v>
      </c>
      <c r="C1029" t="s">
        <v>36</v>
      </c>
      <c r="D1029" s="65" t="s">
        <v>36</v>
      </c>
      <c r="E1029" s="65"/>
      <c r="F1029" t="s">
        <v>10</v>
      </c>
      <c r="G1029">
        <v>233</v>
      </c>
      <c r="H1029">
        <v>46</v>
      </c>
      <c r="I1029">
        <v>30</v>
      </c>
      <c r="J1029">
        <v>28</v>
      </c>
      <c r="K1029">
        <v>21</v>
      </c>
      <c r="L1029">
        <v>8</v>
      </c>
      <c r="M1029" s="23">
        <f t="shared" si="65"/>
        <v>309</v>
      </c>
      <c r="N1029" s="24">
        <f>Tabla2[[#This Row],[Vendedor tapabocas bien puesto ]]+Tabla2[[#This Row],[Vendedor tapabocas mal puesto ]]+Tabla2[[#This Row],[Vendedor sin tapabocas ]]</f>
        <v>57</v>
      </c>
      <c r="O1029" s="36">
        <f>IFERROR(Tabla2[[#This Row],[Tapabocas bien puesto ]]/Tabla2[[#This Row],[Total]],0)</f>
        <v>0.75404530744336573</v>
      </c>
      <c r="P1029" s="56">
        <f>IFERROR(Tabla2[[#This Row],[Sin tapabocas]]/Tabla2[[#This Row],[Total]],0)</f>
        <v>9.7087378640776698E-2</v>
      </c>
      <c r="Q1029" s="37">
        <f>IFERROR(Tabla2[[#This Row],[Vendedor tapabocas bien puesto ]]/Tabla2[[#This Row],[Total vendedor]],0)</f>
        <v>0.49122807017543857</v>
      </c>
      <c r="R1029" s="37">
        <f>IFERROR(Tabla2[[#This Row],[Vendedor sin tapabocas ]]/Tabla2[[#This Row],[Total vendedor]],0)</f>
        <v>0.14035087719298245</v>
      </c>
      <c r="S1029" s="31">
        <f>WEEKNUM(Tabla2[[#This Row],[Fecha de recolección2]])</f>
        <v>49</v>
      </c>
    </row>
    <row r="1030" spans="1:20" x14ac:dyDescent="0.25">
      <c r="A1030" s="11">
        <f t="shared" si="64"/>
        <v>44534</v>
      </c>
      <c r="B1030" s="8" t="s">
        <v>456</v>
      </c>
      <c r="C1030" t="s">
        <v>36</v>
      </c>
      <c r="D1030" s="65" t="s">
        <v>36</v>
      </c>
      <c r="E1030" s="65"/>
      <c r="F1030" t="s">
        <v>10</v>
      </c>
      <c r="G1030">
        <v>115</v>
      </c>
      <c r="H1030">
        <v>60</v>
      </c>
      <c r="I1030">
        <v>26</v>
      </c>
      <c r="J1030">
        <v>6</v>
      </c>
      <c r="K1030">
        <v>9</v>
      </c>
      <c r="L1030">
        <v>2</v>
      </c>
      <c r="M1030" s="23">
        <f t="shared" si="65"/>
        <v>201</v>
      </c>
      <c r="N1030" s="24">
        <f>Tabla2[[#This Row],[Vendedor tapabocas bien puesto ]]+Tabla2[[#This Row],[Vendedor tapabocas mal puesto ]]+Tabla2[[#This Row],[Vendedor sin tapabocas ]]</f>
        <v>17</v>
      </c>
      <c r="O1030" s="36">
        <f>IFERROR(Tabla2[[#This Row],[Tapabocas bien puesto ]]/Tabla2[[#This Row],[Total]],0)</f>
        <v>0.57213930348258701</v>
      </c>
      <c r="P1030" s="56">
        <f>IFERROR(Tabla2[[#This Row],[Sin tapabocas]]/Tabla2[[#This Row],[Total]],0)</f>
        <v>0.12935323383084577</v>
      </c>
      <c r="Q1030" s="37">
        <f>IFERROR(Tabla2[[#This Row],[Vendedor tapabocas bien puesto ]]/Tabla2[[#This Row],[Total vendedor]],0)</f>
        <v>0.35294117647058826</v>
      </c>
      <c r="R1030" s="37">
        <f>IFERROR(Tabla2[[#This Row],[Vendedor sin tapabocas ]]/Tabla2[[#This Row],[Total vendedor]],0)</f>
        <v>0.11764705882352941</v>
      </c>
      <c r="S1030" s="31">
        <f>WEEKNUM(Tabla2[[#This Row],[Fecha de recolección2]])</f>
        <v>49</v>
      </c>
    </row>
    <row r="1031" spans="1:20" x14ac:dyDescent="0.25">
      <c r="A1031" s="11">
        <f t="shared" si="64"/>
        <v>44534</v>
      </c>
      <c r="B1031" s="8" t="s">
        <v>456</v>
      </c>
      <c r="C1031" t="s">
        <v>36</v>
      </c>
      <c r="D1031" s="65" t="s">
        <v>36</v>
      </c>
      <c r="E1031" s="65"/>
      <c r="F1031" t="s">
        <v>9</v>
      </c>
      <c r="G1031">
        <v>91</v>
      </c>
      <c r="H1031">
        <v>64</v>
      </c>
      <c r="I1031">
        <v>23</v>
      </c>
      <c r="J1031">
        <v>22</v>
      </c>
      <c r="K1031">
        <v>43</v>
      </c>
      <c r="L1031">
        <v>20</v>
      </c>
      <c r="M1031" s="23">
        <f t="shared" si="65"/>
        <v>178</v>
      </c>
      <c r="N1031" s="24">
        <f>Tabla2[[#This Row],[Vendedor tapabocas bien puesto ]]+Tabla2[[#This Row],[Vendedor tapabocas mal puesto ]]+Tabla2[[#This Row],[Vendedor sin tapabocas ]]</f>
        <v>85</v>
      </c>
      <c r="O1031" s="36">
        <f>IFERROR(Tabla2[[#This Row],[Tapabocas bien puesto ]]/Tabla2[[#This Row],[Total]],0)</f>
        <v>0.5112359550561798</v>
      </c>
      <c r="P1031" s="56">
        <f>IFERROR(Tabla2[[#This Row],[Sin tapabocas]]/Tabla2[[#This Row],[Total]],0)</f>
        <v>0.12921348314606743</v>
      </c>
      <c r="Q1031" s="37">
        <f>IFERROR(Tabla2[[#This Row],[Vendedor tapabocas bien puesto ]]/Tabla2[[#This Row],[Total vendedor]],0)</f>
        <v>0.25882352941176473</v>
      </c>
      <c r="R1031" s="37">
        <f>IFERROR(Tabla2[[#This Row],[Vendedor sin tapabocas ]]/Tabla2[[#This Row],[Total vendedor]],0)</f>
        <v>0.23529411764705882</v>
      </c>
      <c r="S1031" s="31">
        <f>WEEKNUM(Tabla2[[#This Row],[Fecha de recolección2]])</f>
        <v>49</v>
      </c>
    </row>
    <row r="1032" spans="1:20" x14ac:dyDescent="0.25">
      <c r="A1032" s="11">
        <f t="shared" si="64"/>
        <v>44537</v>
      </c>
      <c r="B1032" s="8" t="s">
        <v>457</v>
      </c>
      <c r="C1032" t="s">
        <v>106</v>
      </c>
      <c r="D1032" s="65" t="s">
        <v>106</v>
      </c>
      <c r="E1032" s="65"/>
      <c r="F1032" t="s">
        <v>10</v>
      </c>
      <c r="G1032">
        <v>95</v>
      </c>
      <c r="H1032">
        <v>29</v>
      </c>
      <c r="I1032">
        <v>18</v>
      </c>
      <c r="J1032">
        <v>8</v>
      </c>
      <c r="K1032">
        <v>3</v>
      </c>
      <c r="L1032">
        <v>2</v>
      </c>
      <c r="M1032" s="23">
        <f t="shared" si="65"/>
        <v>142</v>
      </c>
      <c r="N1032" s="24">
        <f>Tabla2[[#This Row],[Vendedor tapabocas bien puesto ]]+Tabla2[[#This Row],[Vendedor tapabocas mal puesto ]]+Tabla2[[#This Row],[Vendedor sin tapabocas ]]</f>
        <v>13</v>
      </c>
      <c r="O1032" s="36">
        <f>IFERROR(Tabla2[[#This Row],[Tapabocas bien puesto ]]/Tabla2[[#This Row],[Total]],0)</f>
        <v>0.66901408450704225</v>
      </c>
      <c r="P1032" s="56">
        <f>IFERROR(Tabla2[[#This Row],[Sin tapabocas]]/Tabla2[[#This Row],[Total]],0)</f>
        <v>0.12676056338028169</v>
      </c>
      <c r="Q1032" s="37">
        <f>IFERROR(Tabla2[[#This Row],[Vendedor tapabocas bien puesto ]]/Tabla2[[#This Row],[Total vendedor]],0)</f>
        <v>0.61538461538461542</v>
      </c>
      <c r="R1032" s="37">
        <f>IFERROR(Tabla2[[#This Row],[Vendedor sin tapabocas ]]/Tabla2[[#This Row],[Total vendedor]],0)</f>
        <v>0.15384615384615385</v>
      </c>
      <c r="S1032" s="31">
        <f>WEEKNUM(Tabla2[[#This Row],[Fecha de recolección2]])</f>
        <v>50</v>
      </c>
    </row>
    <row r="1033" spans="1:20" x14ac:dyDescent="0.25">
      <c r="A1033" s="11">
        <f t="shared" si="64"/>
        <v>44537</v>
      </c>
      <c r="B1033" s="8" t="s">
        <v>457</v>
      </c>
      <c r="C1033" t="s">
        <v>106</v>
      </c>
      <c r="D1033" s="65" t="s">
        <v>106</v>
      </c>
      <c r="E1033" s="65"/>
      <c r="F1033" t="s">
        <v>9</v>
      </c>
      <c r="G1033">
        <v>75</v>
      </c>
      <c r="H1033">
        <v>9</v>
      </c>
      <c r="I1033">
        <v>5</v>
      </c>
      <c r="J1033">
        <v>0</v>
      </c>
      <c r="K1033">
        <v>2</v>
      </c>
      <c r="L1033">
        <v>1</v>
      </c>
      <c r="M1033" s="23">
        <f t="shared" si="65"/>
        <v>89</v>
      </c>
      <c r="N1033" s="24">
        <f>Tabla2[[#This Row],[Vendedor tapabocas bien puesto ]]+Tabla2[[#This Row],[Vendedor tapabocas mal puesto ]]+Tabla2[[#This Row],[Vendedor sin tapabocas ]]</f>
        <v>3</v>
      </c>
      <c r="O1033" s="36">
        <f>IFERROR(Tabla2[[#This Row],[Tapabocas bien puesto ]]/Tabla2[[#This Row],[Total]],0)</f>
        <v>0.84269662921348309</v>
      </c>
      <c r="P1033" s="56">
        <f>IFERROR(Tabla2[[#This Row],[Sin tapabocas]]/Tabla2[[#This Row],[Total]],0)</f>
        <v>5.6179775280898875E-2</v>
      </c>
      <c r="Q1033" s="37">
        <f>IFERROR(Tabla2[[#This Row],[Vendedor tapabocas bien puesto ]]/Tabla2[[#This Row],[Total vendedor]],0)</f>
        <v>0</v>
      </c>
      <c r="R1033" s="37">
        <f>IFERROR(Tabla2[[#This Row],[Vendedor sin tapabocas ]]/Tabla2[[#This Row],[Total vendedor]],0)</f>
        <v>0.33333333333333331</v>
      </c>
      <c r="S1033" s="31">
        <f>WEEKNUM(Tabla2[[#This Row],[Fecha de recolección2]])</f>
        <v>50</v>
      </c>
    </row>
    <row r="1034" spans="1:20" x14ac:dyDescent="0.25">
      <c r="A1034" s="11">
        <f t="shared" si="64"/>
        <v>44537</v>
      </c>
      <c r="B1034" s="8" t="s">
        <v>457</v>
      </c>
      <c r="C1034" t="s">
        <v>106</v>
      </c>
      <c r="D1034" s="65" t="s">
        <v>106</v>
      </c>
      <c r="E1034" s="65"/>
      <c r="F1034" t="s">
        <v>11</v>
      </c>
      <c r="G1034">
        <v>20</v>
      </c>
      <c r="H1034">
        <v>17</v>
      </c>
      <c r="I1034">
        <v>5</v>
      </c>
      <c r="J1034">
        <v>13</v>
      </c>
      <c r="K1034">
        <v>20</v>
      </c>
      <c r="L1034">
        <v>3</v>
      </c>
      <c r="M1034" s="23">
        <f t="shared" si="65"/>
        <v>42</v>
      </c>
      <c r="N1034" s="24">
        <f>Tabla2[[#This Row],[Vendedor tapabocas bien puesto ]]+Tabla2[[#This Row],[Vendedor tapabocas mal puesto ]]+Tabla2[[#This Row],[Vendedor sin tapabocas ]]</f>
        <v>36</v>
      </c>
      <c r="O1034" s="36">
        <f>IFERROR(Tabla2[[#This Row],[Tapabocas bien puesto ]]/Tabla2[[#This Row],[Total]],0)</f>
        <v>0.47619047619047616</v>
      </c>
      <c r="P1034" s="56">
        <f>IFERROR(Tabla2[[#This Row],[Sin tapabocas]]/Tabla2[[#This Row],[Total]],0)</f>
        <v>0.11904761904761904</v>
      </c>
      <c r="Q1034" s="37">
        <f>IFERROR(Tabla2[[#This Row],[Vendedor tapabocas bien puesto ]]/Tabla2[[#This Row],[Total vendedor]],0)</f>
        <v>0.3611111111111111</v>
      </c>
      <c r="R1034" s="37">
        <f>IFERROR(Tabla2[[#This Row],[Vendedor sin tapabocas ]]/Tabla2[[#This Row],[Total vendedor]],0)</f>
        <v>8.3333333333333329E-2</v>
      </c>
      <c r="S1034" s="31">
        <f>WEEKNUM(Tabla2[[#This Row],[Fecha de recolección2]])</f>
        <v>50</v>
      </c>
    </row>
    <row r="1035" spans="1:20" x14ac:dyDescent="0.25">
      <c r="A1035" s="11">
        <f t="shared" si="64"/>
        <v>44539</v>
      </c>
      <c r="B1035" s="8" t="s">
        <v>458</v>
      </c>
      <c r="C1035" t="s">
        <v>32</v>
      </c>
      <c r="D1035" s="65" t="s">
        <v>32</v>
      </c>
      <c r="E1035" s="65"/>
      <c r="F1035" t="s">
        <v>11</v>
      </c>
      <c r="G1035">
        <v>213</v>
      </c>
      <c r="H1035">
        <v>75</v>
      </c>
      <c r="I1035">
        <v>24</v>
      </c>
      <c r="J1035">
        <v>22</v>
      </c>
      <c r="K1035">
        <v>24</v>
      </c>
      <c r="L1035">
        <v>5</v>
      </c>
      <c r="M1035" s="23">
        <f t="shared" si="65"/>
        <v>312</v>
      </c>
      <c r="N1035" s="24">
        <f>Tabla2[[#This Row],[Vendedor tapabocas bien puesto ]]+Tabla2[[#This Row],[Vendedor tapabocas mal puesto ]]+Tabla2[[#This Row],[Vendedor sin tapabocas ]]</f>
        <v>51</v>
      </c>
      <c r="O1035" s="36">
        <f>IFERROR(Tabla2[[#This Row],[Tapabocas bien puesto ]]/Tabla2[[#This Row],[Total]],0)</f>
        <v>0.68269230769230771</v>
      </c>
      <c r="P1035" s="56">
        <f>IFERROR(Tabla2[[#This Row],[Sin tapabocas]]/Tabla2[[#This Row],[Total]],0)</f>
        <v>7.6923076923076927E-2</v>
      </c>
      <c r="Q1035" s="37">
        <f>IFERROR(Tabla2[[#This Row],[Vendedor tapabocas bien puesto ]]/Tabla2[[#This Row],[Total vendedor]],0)</f>
        <v>0.43137254901960786</v>
      </c>
      <c r="R1035" s="37">
        <f>IFERROR(Tabla2[[#This Row],[Vendedor sin tapabocas ]]/Tabla2[[#This Row],[Total vendedor]],0)</f>
        <v>9.8039215686274508E-2</v>
      </c>
      <c r="S1035" s="31">
        <f>WEEKNUM(Tabla2[[#This Row],[Fecha de recolección2]])</f>
        <v>50</v>
      </c>
    </row>
    <row r="1036" spans="1:20" x14ac:dyDescent="0.25">
      <c r="A1036" s="11">
        <f t="shared" si="64"/>
        <v>44539</v>
      </c>
      <c r="B1036" s="8" t="s">
        <v>458</v>
      </c>
      <c r="C1036" t="s">
        <v>32</v>
      </c>
      <c r="D1036" s="65" t="s">
        <v>32</v>
      </c>
      <c r="E1036" s="65"/>
      <c r="F1036" t="s">
        <v>10</v>
      </c>
      <c r="G1036">
        <v>230</v>
      </c>
      <c r="H1036">
        <v>92</v>
      </c>
      <c r="I1036">
        <v>26</v>
      </c>
      <c r="J1036">
        <v>9</v>
      </c>
      <c r="K1036">
        <v>13</v>
      </c>
      <c r="L1036">
        <v>4</v>
      </c>
      <c r="M1036" s="23">
        <f t="shared" si="65"/>
        <v>348</v>
      </c>
      <c r="N1036" s="24">
        <f>Tabla2[[#This Row],[Vendedor tapabocas bien puesto ]]+Tabla2[[#This Row],[Vendedor tapabocas mal puesto ]]+Tabla2[[#This Row],[Vendedor sin tapabocas ]]</f>
        <v>26</v>
      </c>
      <c r="O1036" s="36">
        <f>IFERROR(Tabla2[[#This Row],[Tapabocas bien puesto ]]/Tabla2[[#This Row],[Total]],0)</f>
        <v>0.66091954022988508</v>
      </c>
      <c r="P1036" s="56">
        <f>IFERROR(Tabla2[[#This Row],[Sin tapabocas]]/Tabla2[[#This Row],[Total]],0)</f>
        <v>7.4712643678160925E-2</v>
      </c>
      <c r="Q1036" s="37">
        <f>IFERROR(Tabla2[[#This Row],[Vendedor tapabocas bien puesto ]]/Tabla2[[#This Row],[Total vendedor]],0)</f>
        <v>0.34615384615384615</v>
      </c>
      <c r="R1036" s="37">
        <f>IFERROR(Tabla2[[#This Row],[Vendedor sin tapabocas ]]/Tabla2[[#This Row],[Total vendedor]],0)</f>
        <v>0.15384615384615385</v>
      </c>
      <c r="S1036" s="31">
        <f>WEEKNUM(Tabla2[[#This Row],[Fecha de recolección2]])</f>
        <v>50</v>
      </c>
      <c r="T1036" s="16"/>
    </row>
    <row r="1037" spans="1:20" x14ac:dyDescent="0.25">
      <c r="A1037" s="11">
        <f t="shared" si="64"/>
        <v>44539</v>
      </c>
      <c r="B1037" s="8" t="s">
        <v>458</v>
      </c>
      <c r="C1037" t="s">
        <v>32</v>
      </c>
      <c r="D1037" s="65" t="s">
        <v>32</v>
      </c>
      <c r="E1037" s="65"/>
      <c r="F1037" t="s">
        <v>10</v>
      </c>
      <c r="G1037">
        <v>148</v>
      </c>
      <c r="H1037">
        <v>80</v>
      </c>
      <c r="I1037">
        <v>23</v>
      </c>
      <c r="J1037">
        <v>2</v>
      </c>
      <c r="K1037">
        <v>4</v>
      </c>
      <c r="L1037">
        <v>4</v>
      </c>
      <c r="M1037" s="23">
        <f t="shared" si="65"/>
        <v>251</v>
      </c>
      <c r="N1037" s="24">
        <f>Tabla2[[#This Row],[Vendedor tapabocas bien puesto ]]+Tabla2[[#This Row],[Vendedor tapabocas mal puesto ]]+Tabla2[[#This Row],[Vendedor sin tapabocas ]]</f>
        <v>10</v>
      </c>
      <c r="O1037" s="36">
        <f>IFERROR(Tabla2[[#This Row],[Tapabocas bien puesto ]]/Tabla2[[#This Row],[Total]],0)</f>
        <v>0.58964143426294824</v>
      </c>
      <c r="P1037" s="56">
        <f>IFERROR(Tabla2[[#This Row],[Sin tapabocas]]/Tabla2[[#This Row],[Total]],0)</f>
        <v>9.1633466135458169E-2</v>
      </c>
      <c r="Q1037" s="37">
        <f>IFERROR(Tabla2[[#This Row],[Vendedor tapabocas bien puesto ]]/Tabla2[[#This Row],[Total vendedor]],0)</f>
        <v>0.2</v>
      </c>
      <c r="R1037" s="37">
        <f>IFERROR(Tabla2[[#This Row],[Vendedor sin tapabocas ]]/Tabla2[[#This Row],[Total vendedor]],0)</f>
        <v>0.4</v>
      </c>
      <c r="S1037" s="31">
        <f>WEEKNUM(Tabla2[[#This Row],[Fecha de recolección2]])</f>
        <v>50</v>
      </c>
      <c r="T1037" s="16"/>
    </row>
    <row r="1038" spans="1:20" x14ac:dyDescent="0.25">
      <c r="A1038" s="11">
        <f t="shared" si="64"/>
        <v>44539</v>
      </c>
      <c r="B1038" s="8" t="s">
        <v>458</v>
      </c>
      <c r="C1038" t="s">
        <v>30</v>
      </c>
      <c r="D1038" s="65" t="s">
        <v>30</v>
      </c>
      <c r="E1038" s="65"/>
      <c r="F1038" t="s">
        <v>10</v>
      </c>
      <c r="G1038">
        <v>68</v>
      </c>
      <c r="H1038">
        <v>81</v>
      </c>
      <c r="I1038">
        <v>18</v>
      </c>
      <c r="J1038">
        <v>10</v>
      </c>
      <c r="K1038">
        <v>13</v>
      </c>
      <c r="L1038">
        <v>4</v>
      </c>
      <c r="M1038" s="23">
        <f t="shared" si="65"/>
        <v>167</v>
      </c>
      <c r="N1038" s="24">
        <f>Tabla2[[#This Row],[Vendedor tapabocas bien puesto ]]+Tabla2[[#This Row],[Vendedor tapabocas mal puesto ]]+Tabla2[[#This Row],[Vendedor sin tapabocas ]]</f>
        <v>27</v>
      </c>
      <c r="O1038" s="36">
        <f>IFERROR(Tabla2[[#This Row],[Tapabocas bien puesto ]]/Tabla2[[#This Row],[Total]],0)</f>
        <v>0.40718562874251496</v>
      </c>
      <c r="P1038" s="56">
        <f>IFERROR(Tabla2[[#This Row],[Sin tapabocas]]/Tabla2[[#This Row],[Total]],0)</f>
        <v>0.10778443113772455</v>
      </c>
      <c r="Q1038" s="37">
        <f>IFERROR(Tabla2[[#This Row],[Vendedor tapabocas bien puesto ]]/Tabla2[[#This Row],[Total vendedor]],0)</f>
        <v>0.37037037037037035</v>
      </c>
      <c r="R1038" s="37">
        <f>IFERROR(Tabla2[[#This Row],[Vendedor sin tapabocas ]]/Tabla2[[#This Row],[Total vendedor]],0)</f>
        <v>0.14814814814814814</v>
      </c>
      <c r="S1038" s="31">
        <f>WEEKNUM(Tabla2[[#This Row],[Fecha de recolección2]])</f>
        <v>50</v>
      </c>
      <c r="T1038" s="16"/>
    </row>
    <row r="1039" spans="1:20" x14ac:dyDescent="0.25">
      <c r="A1039" s="11">
        <f t="shared" si="64"/>
        <v>44539</v>
      </c>
      <c r="B1039" s="8" t="s">
        <v>458</v>
      </c>
      <c r="C1039" t="s">
        <v>30</v>
      </c>
      <c r="D1039" s="65" t="s">
        <v>30</v>
      </c>
      <c r="E1039" s="65"/>
      <c r="F1039" t="s">
        <v>10</v>
      </c>
      <c r="G1039">
        <v>136</v>
      </c>
      <c r="H1039">
        <v>102</v>
      </c>
      <c r="I1039">
        <v>14</v>
      </c>
      <c r="J1039">
        <v>15</v>
      </c>
      <c r="K1039">
        <v>79</v>
      </c>
      <c r="L1039">
        <v>19</v>
      </c>
      <c r="M1039" s="23">
        <f t="shared" si="65"/>
        <v>252</v>
      </c>
      <c r="N1039" s="24">
        <f>Tabla2[[#This Row],[Vendedor tapabocas bien puesto ]]+Tabla2[[#This Row],[Vendedor tapabocas mal puesto ]]+Tabla2[[#This Row],[Vendedor sin tapabocas ]]</f>
        <v>113</v>
      </c>
      <c r="O1039" s="36">
        <f>IFERROR(Tabla2[[#This Row],[Tapabocas bien puesto ]]/Tabla2[[#This Row],[Total]],0)</f>
        <v>0.53968253968253965</v>
      </c>
      <c r="P1039" s="56">
        <f>IFERROR(Tabla2[[#This Row],[Sin tapabocas]]/Tabla2[[#This Row],[Total]],0)</f>
        <v>5.5555555555555552E-2</v>
      </c>
      <c r="Q1039" s="37">
        <f>IFERROR(Tabla2[[#This Row],[Vendedor tapabocas bien puesto ]]/Tabla2[[#This Row],[Total vendedor]],0)</f>
        <v>0.13274336283185842</v>
      </c>
      <c r="R1039" s="37">
        <f>IFERROR(Tabla2[[#This Row],[Vendedor sin tapabocas ]]/Tabla2[[#This Row],[Total vendedor]],0)</f>
        <v>0.16814159292035399</v>
      </c>
      <c r="S1039" s="31">
        <f>WEEKNUM(Tabla2[[#This Row],[Fecha de recolección2]])</f>
        <v>50</v>
      </c>
      <c r="T1039" s="16"/>
    </row>
    <row r="1040" spans="1:20" x14ac:dyDescent="0.25">
      <c r="A1040" s="11">
        <f t="shared" si="64"/>
        <v>44539</v>
      </c>
      <c r="B1040" s="8" t="s">
        <v>458</v>
      </c>
      <c r="C1040" t="s">
        <v>30</v>
      </c>
      <c r="D1040" s="65" t="s">
        <v>30</v>
      </c>
      <c r="E1040" s="65"/>
      <c r="F1040" t="s">
        <v>9</v>
      </c>
      <c r="G1040">
        <v>34</v>
      </c>
      <c r="H1040">
        <v>29</v>
      </c>
      <c r="I1040">
        <v>7</v>
      </c>
      <c r="J1040">
        <v>6</v>
      </c>
      <c r="K1040">
        <v>18</v>
      </c>
      <c r="L1040">
        <v>8</v>
      </c>
      <c r="M1040" s="23">
        <f t="shared" si="65"/>
        <v>70</v>
      </c>
      <c r="N1040" s="24">
        <f>Tabla2[[#This Row],[Vendedor tapabocas bien puesto ]]+Tabla2[[#This Row],[Vendedor tapabocas mal puesto ]]+Tabla2[[#This Row],[Vendedor sin tapabocas ]]</f>
        <v>32</v>
      </c>
      <c r="O1040" s="36">
        <f>IFERROR(Tabla2[[#This Row],[Tapabocas bien puesto ]]/Tabla2[[#This Row],[Total]],0)</f>
        <v>0.48571428571428571</v>
      </c>
      <c r="P1040" s="56">
        <f>IFERROR(Tabla2[[#This Row],[Sin tapabocas]]/Tabla2[[#This Row],[Total]],0)</f>
        <v>0.1</v>
      </c>
      <c r="Q1040" s="37">
        <f>IFERROR(Tabla2[[#This Row],[Vendedor tapabocas bien puesto ]]/Tabla2[[#This Row],[Total vendedor]],0)</f>
        <v>0.1875</v>
      </c>
      <c r="R1040" s="37">
        <f>IFERROR(Tabla2[[#This Row],[Vendedor sin tapabocas ]]/Tabla2[[#This Row],[Total vendedor]],0)</f>
        <v>0.25</v>
      </c>
      <c r="S1040" s="31">
        <f>WEEKNUM(Tabla2[[#This Row],[Fecha de recolección2]])</f>
        <v>50</v>
      </c>
      <c r="T1040" s="16"/>
    </row>
    <row r="1041" spans="1:20" x14ac:dyDescent="0.25">
      <c r="A1041" s="11">
        <f t="shared" si="64"/>
        <v>44539</v>
      </c>
      <c r="B1041" s="8" t="s">
        <v>458</v>
      </c>
      <c r="C1041" t="s">
        <v>54</v>
      </c>
      <c r="D1041" s="65" t="s">
        <v>54</v>
      </c>
      <c r="E1041" s="65"/>
      <c r="F1041" t="s">
        <v>10</v>
      </c>
      <c r="G1041">
        <v>85</v>
      </c>
      <c r="H1041">
        <v>55</v>
      </c>
      <c r="I1041">
        <v>25</v>
      </c>
      <c r="J1041">
        <v>4</v>
      </c>
      <c r="K1041">
        <v>10</v>
      </c>
      <c r="L1041">
        <v>4</v>
      </c>
      <c r="M1041" s="23">
        <f t="shared" si="65"/>
        <v>165</v>
      </c>
      <c r="N1041" s="24">
        <f>Tabla2[[#This Row],[Vendedor tapabocas bien puesto ]]+Tabla2[[#This Row],[Vendedor tapabocas mal puesto ]]+Tabla2[[#This Row],[Vendedor sin tapabocas ]]</f>
        <v>18</v>
      </c>
      <c r="O1041" s="36">
        <f>IFERROR(Tabla2[[#This Row],[Tapabocas bien puesto ]]/Tabla2[[#This Row],[Total]],0)</f>
        <v>0.51515151515151514</v>
      </c>
      <c r="P1041" s="56">
        <f>IFERROR(Tabla2[[#This Row],[Sin tapabocas]]/Tabla2[[#This Row],[Total]],0)</f>
        <v>0.15151515151515152</v>
      </c>
      <c r="Q1041" s="37">
        <f>IFERROR(Tabla2[[#This Row],[Vendedor tapabocas bien puesto ]]/Tabla2[[#This Row],[Total vendedor]],0)</f>
        <v>0.22222222222222221</v>
      </c>
      <c r="R1041" s="37">
        <f>IFERROR(Tabla2[[#This Row],[Vendedor sin tapabocas ]]/Tabla2[[#This Row],[Total vendedor]],0)</f>
        <v>0.22222222222222221</v>
      </c>
      <c r="S1041" s="31">
        <f>WEEKNUM(Tabla2[[#This Row],[Fecha de recolección2]])</f>
        <v>50</v>
      </c>
      <c r="T1041" s="16"/>
    </row>
    <row r="1042" spans="1:20" x14ac:dyDescent="0.25">
      <c r="A1042" s="11">
        <f t="shared" si="64"/>
        <v>44539</v>
      </c>
      <c r="B1042" s="8" t="s">
        <v>458</v>
      </c>
      <c r="C1042" t="s">
        <v>54</v>
      </c>
      <c r="D1042" s="65" t="s">
        <v>54</v>
      </c>
      <c r="E1042" s="65"/>
      <c r="F1042" t="s">
        <v>10</v>
      </c>
      <c r="G1042">
        <v>146</v>
      </c>
      <c r="H1042">
        <v>74</v>
      </c>
      <c r="I1042">
        <v>36</v>
      </c>
      <c r="J1042">
        <v>6</v>
      </c>
      <c r="K1042">
        <v>9</v>
      </c>
      <c r="L1042">
        <v>2</v>
      </c>
      <c r="M1042" s="23">
        <f t="shared" si="65"/>
        <v>256</v>
      </c>
      <c r="N1042" s="24">
        <f>Tabla2[[#This Row],[Vendedor tapabocas bien puesto ]]+Tabla2[[#This Row],[Vendedor tapabocas mal puesto ]]+Tabla2[[#This Row],[Vendedor sin tapabocas ]]</f>
        <v>17</v>
      </c>
      <c r="O1042" s="36">
        <f>IFERROR(Tabla2[[#This Row],[Tapabocas bien puesto ]]/Tabla2[[#This Row],[Total]],0)</f>
        <v>0.5703125</v>
      </c>
      <c r="P1042" s="56">
        <f>IFERROR(Tabla2[[#This Row],[Sin tapabocas]]/Tabla2[[#This Row],[Total]],0)</f>
        <v>0.140625</v>
      </c>
      <c r="Q1042" s="37">
        <f>IFERROR(Tabla2[[#This Row],[Vendedor tapabocas bien puesto ]]/Tabla2[[#This Row],[Total vendedor]],0)</f>
        <v>0.35294117647058826</v>
      </c>
      <c r="R1042" s="37">
        <f>IFERROR(Tabla2[[#This Row],[Vendedor sin tapabocas ]]/Tabla2[[#This Row],[Total vendedor]],0)</f>
        <v>0.11764705882352941</v>
      </c>
      <c r="S1042" s="31">
        <f>WEEKNUM(Tabla2[[#This Row],[Fecha de recolección2]])</f>
        <v>50</v>
      </c>
      <c r="T1042" s="16"/>
    </row>
    <row r="1043" spans="1:20" x14ac:dyDescent="0.25">
      <c r="A1043" s="11">
        <f t="shared" si="64"/>
        <v>44539</v>
      </c>
      <c r="B1043" s="8" t="s">
        <v>458</v>
      </c>
      <c r="C1043" t="s">
        <v>54</v>
      </c>
      <c r="D1043" s="65" t="s">
        <v>54</v>
      </c>
      <c r="E1043" s="65"/>
      <c r="F1043" t="s">
        <v>9</v>
      </c>
      <c r="G1043">
        <v>76</v>
      </c>
      <c r="H1043">
        <v>28</v>
      </c>
      <c r="I1043">
        <v>6</v>
      </c>
      <c r="J1043">
        <v>4</v>
      </c>
      <c r="K1043">
        <v>9</v>
      </c>
      <c r="L1043">
        <v>8</v>
      </c>
      <c r="M1043" s="23">
        <f t="shared" si="65"/>
        <v>110</v>
      </c>
      <c r="N1043" s="24">
        <f>Tabla2[[#This Row],[Vendedor tapabocas bien puesto ]]+Tabla2[[#This Row],[Vendedor tapabocas mal puesto ]]+Tabla2[[#This Row],[Vendedor sin tapabocas ]]</f>
        <v>21</v>
      </c>
      <c r="O1043" s="36">
        <f>IFERROR(Tabla2[[#This Row],[Tapabocas bien puesto ]]/Tabla2[[#This Row],[Total]],0)</f>
        <v>0.69090909090909092</v>
      </c>
      <c r="P1043" s="56">
        <f>IFERROR(Tabla2[[#This Row],[Sin tapabocas]]/Tabla2[[#This Row],[Total]],0)</f>
        <v>5.4545454545454543E-2</v>
      </c>
      <c r="Q1043" s="37">
        <f>IFERROR(Tabla2[[#This Row],[Vendedor tapabocas bien puesto ]]/Tabla2[[#This Row],[Total vendedor]],0)</f>
        <v>0.19047619047619047</v>
      </c>
      <c r="R1043" s="37">
        <f>IFERROR(Tabla2[[#This Row],[Vendedor sin tapabocas ]]/Tabla2[[#This Row],[Total vendedor]],0)</f>
        <v>0.38095238095238093</v>
      </c>
      <c r="S1043" s="31">
        <f>WEEKNUM(Tabla2[[#This Row],[Fecha de recolección2]])</f>
        <v>50</v>
      </c>
      <c r="T1043" s="17"/>
    </row>
    <row r="1044" spans="1:20" x14ac:dyDescent="0.25">
      <c r="A1044" s="11">
        <f t="shared" si="64"/>
        <v>44539</v>
      </c>
      <c r="B1044" s="8" t="s">
        <v>458</v>
      </c>
      <c r="C1044" t="s">
        <v>14</v>
      </c>
      <c r="D1044" s="65" t="s">
        <v>14</v>
      </c>
      <c r="E1044" s="65"/>
      <c r="F1044" t="s">
        <v>10</v>
      </c>
      <c r="G1044">
        <v>93</v>
      </c>
      <c r="H1044">
        <v>24</v>
      </c>
      <c r="I1044">
        <v>26</v>
      </c>
      <c r="J1044">
        <v>3</v>
      </c>
      <c r="K1044">
        <v>15</v>
      </c>
      <c r="L1044">
        <v>2</v>
      </c>
      <c r="M1044" s="23">
        <f t="shared" si="65"/>
        <v>143</v>
      </c>
      <c r="N1044" s="24">
        <f>Tabla2[[#This Row],[Vendedor tapabocas bien puesto ]]+Tabla2[[#This Row],[Vendedor tapabocas mal puesto ]]+Tabla2[[#This Row],[Vendedor sin tapabocas ]]</f>
        <v>20</v>
      </c>
      <c r="O1044" s="36">
        <f>IFERROR(Tabla2[[#This Row],[Tapabocas bien puesto ]]/Tabla2[[#This Row],[Total]],0)</f>
        <v>0.65034965034965031</v>
      </c>
      <c r="P1044" s="56">
        <f>IFERROR(Tabla2[[#This Row],[Sin tapabocas]]/Tabla2[[#This Row],[Total]],0)</f>
        <v>0.18181818181818182</v>
      </c>
      <c r="Q1044" s="37">
        <f>IFERROR(Tabla2[[#This Row],[Vendedor tapabocas bien puesto ]]/Tabla2[[#This Row],[Total vendedor]],0)</f>
        <v>0.15</v>
      </c>
      <c r="R1044" s="37">
        <f>IFERROR(Tabla2[[#This Row],[Vendedor sin tapabocas ]]/Tabla2[[#This Row],[Total vendedor]],0)</f>
        <v>0.1</v>
      </c>
      <c r="S1044" s="31">
        <f>WEEKNUM(Tabla2[[#This Row],[Fecha de recolección2]])</f>
        <v>50</v>
      </c>
      <c r="T1044" s="17"/>
    </row>
    <row r="1045" spans="1:20" x14ac:dyDescent="0.25">
      <c r="A1045" s="11">
        <f t="shared" si="64"/>
        <v>44539</v>
      </c>
      <c r="B1045" s="8" t="s">
        <v>458</v>
      </c>
      <c r="C1045" t="s">
        <v>14</v>
      </c>
      <c r="D1045" s="65" t="s">
        <v>14</v>
      </c>
      <c r="E1045" s="65"/>
      <c r="F1045" t="s">
        <v>11</v>
      </c>
      <c r="G1045">
        <v>170</v>
      </c>
      <c r="H1045">
        <v>81</v>
      </c>
      <c r="I1045">
        <v>17</v>
      </c>
      <c r="J1045">
        <v>8</v>
      </c>
      <c r="K1045">
        <v>7</v>
      </c>
      <c r="L1045">
        <v>3</v>
      </c>
      <c r="M1045" s="23">
        <f t="shared" si="65"/>
        <v>268</v>
      </c>
      <c r="N1045" s="24">
        <f>Tabla2[[#This Row],[Vendedor tapabocas bien puesto ]]+Tabla2[[#This Row],[Vendedor tapabocas mal puesto ]]+Tabla2[[#This Row],[Vendedor sin tapabocas ]]</f>
        <v>18</v>
      </c>
      <c r="O1045" s="36">
        <f>IFERROR(Tabla2[[#This Row],[Tapabocas bien puesto ]]/Tabla2[[#This Row],[Total]],0)</f>
        <v>0.63432835820895528</v>
      </c>
      <c r="P1045" s="56">
        <f>IFERROR(Tabla2[[#This Row],[Sin tapabocas]]/Tabla2[[#This Row],[Total]],0)</f>
        <v>6.3432835820895525E-2</v>
      </c>
      <c r="Q1045" s="37">
        <f>IFERROR(Tabla2[[#This Row],[Vendedor tapabocas bien puesto ]]/Tabla2[[#This Row],[Total vendedor]],0)</f>
        <v>0.44444444444444442</v>
      </c>
      <c r="R1045" s="37">
        <f>IFERROR(Tabla2[[#This Row],[Vendedor sin tapabocas ]]/Tabla2[[#This Row],[Total vendedor]],0)</f>
        <v>0.16666666666666666</v>
      </c>
      <c r="S1045" s="31">
        <f>WEEKNUM(Tabla2[[#This Row],[Fecha de recolección2]])</f>
        <v>50</v>
      </c>
      <c r="T1045" s="17"/>
    </row>
    <row r="1046" spans="1:20" x14ac:dyDescent="0.25">
      <c r="A1046" s="11">
        <f t="shared" si="64"/>
        <v>44539</v>
      </c>
      <c r="B1046" s="8" t="s">
        <v>458</v>
      </c>
      <c r="C1046" t="s">
        <v>14</v>
      </c>
      <c r="D1046" s="65" t="s">
        <v>14</v>
      </c>
      <c r="E1046" s="65"/>
      <c r="F1046" t="s">
        <v>9</v>
      </c>
      <c r="G1046">
        <v>126</v>
      </c>
      <c r="H1046">
        <v>53</v>
      </c>
      <c r="I1046">
        <v>19</v>
      </c>
      <c r="J1046">
        <v>15</v>
      </c>
      <c r="K1046">
        <v>41</v>
      </c>
      <c r="L1046">
        <v>20</v>
      </c>
      <c r="M1046" s="23">
        <f t="shared" si="65"/>
        <v>198</v>
      </c>
      <c r="N1046" s="24">
        <f>Tabla2[[#This Row],[Vendedor tapabocas bien puesto ]]+Tabla2[[#This Row],[Vendedor tapabocas mal puesto ]]+Tabla2[[#This Row],[Vendedor sin tapabocas ]]</f>
        <v>76</v>
      </c>
      <c r="O1046" s="36">
        <f>IFERROR(Tabla2[[#This Row],[Tapabocas bien puesto ]]/Tabla2[[#This Row],[Total]],0)</f>
        <v>0.63636363636363635</v>
      </c>
      <c r="P1046" s="56">
        <f>IFERROR(Tabla2[[#This Row],[Sin tapabocas]]/Tabla2[[#This Row],[Total]],0)</f>
        <v>9.5959595959595953E-2</v>
      </c>
      <c r="Q1046" s="37">
        <f>IFERROR(Tabla2[[#This Row],[Vendedor tapabocas bien puesto ]]/Tabla2[[#This Row],[Total vendedor]],0)</f>
        <v>0.19736842105263158</v>
      </c>
      <c r="R1046" s="37">
        <f>IFERROR(Tabla2[[#This Row],[Vendedor sin tapabocas ]]/Tabla2[[#This Row],[Total vendedor]],0)</f>
        <v>0.26315789473684209</v>
      </c>
      <c r="S1046" s="31">
        <f>WEEKNUM(Tabla2[[#This Row],[Fecha de recolección2]])</f>
        <v>50</v>
      </c>
      <c r="T1046" s="17"/>
    </row>
    <row r="1047" spans="1:20" x14ac:dyDescent="0.25">
      <c r="A1047" s="11">
        <f t="shared" si="64"/>
        <v>44540</v>
      </c>
      <c r="B1047" s="8" t="s">
        <v>459</v>
      </c>
      <c r="C1047" t="s">
        <v>63</v>
      </c>
      <c r="D1047" s="65" t="s">
        <v>63</v>
      </c>
      <c r="E1047" s="65"/>
      <c r="F1047" t="s">
        <v>9</v>
      </c>
      <c r="G1047">
        <v>31</v>
      </c>
      <c r="H1047">
        <v>9</v>
      </c>
      <c r="I1047">
        <v>8</v>
      </c>
      <c r="J1047">
        <v>0</v>
      </c>
      <c r="K1047">
        <v>1</v>
      </c>
      <c r="L1047">
        <v>0</v>
      </c>
      <c r="M1047" s="23">
        <f t="shared" si="65"/>
        <v>48</v>
      </c>
      <c r="N1047" s="24">
        <f>Tabla2[[#This Row],[Vendedor tapabocas bien puesto ]]+Tabla2[[#This Row],[Vendedor tapabocas mal puesto ]]+Tabla2[[#This Row],[Vendedor sin tapabocas ]]</f>
        <v>1</v>
      </c>
      <c r="O1047" s="36">
        <f>IFERROR(Tabla2[[#This Row],[Tapabocas bien puesto ]]/Tabla2[[#This Row],[Total]],0)</f>
        <v>0.64583333333333337</v>
      </c>
      <c r="P1047" s="56">
        <f>IFERROR(Tabla2[[#This Row],[Sin tapabocas]]/Tabla2[[#This Row],[Total]],0)</f>
        <v>0.16666666666666666</v>
      </c>
      <c r="Q1047" s="37">
        <f>IFERROR(Tabla2[[#This Row],[Vendedor tapabocas bien puesto ]]/Tabla2[[#This Row],[Total vendedor]],0)</f>
        <v>0</v>
      </c>
      <c r="R1047" s="37">
        <f>IFERROR(Tabla2[[#This Row],[Vendedor sin tapabocas ]]/Tabla2[[#This Row],[Total vendedor]],0)</f>
        <v>0</v>
      </c>
      <c r="S1047" s="31">
        <f>WEEKNUM(Tabla2[[#This Row],[Fecha de recolección2]])</f>
        <v>50</v>
      </c>
      <c r="T1047" s="17"/>
    </row>
    <row r="1048" spans="1:20" x14ac:dyDescent="0.25">
      <c r="A1048" s="11">
        <f t="shared" si="64"/>
        <v>44540</v>
      </c>
      <c r="B1048" s="8" t="s">
        <v>459</v>
      </c>
      <c r="C1048" t="s">
        <v>63</v>
      </c>
      <c r="D1048" s="65" t="s">
        <v>63</v>
      </c>
      <c r="E1048" s="65"/>
      <c r="F1048" t="s">
        <v>10</v>
      </c>
      <c r="G1048">
        <v>30</v>
      </c>
      <c r="H1048">
        <v>15</v>
      </c>
      <c r="I1048">
        <v>10</v>
      </c>
      <c r="J1048">
        <v>3</v>
      </c>
      <c r="K1048">
        <v>7</v>
      </c>
      <c r="L1048">
        <v>9</v>
      </c>
      <c r="M1048" s="23">
        <f t="shared" si="65"/>
        <v>55</v>
      </c>
      <c r="N1048" s="24">
        <f>Tabla2[[#This Row],[Vendedor tapabocas bien puesto ]]+Tabla2[[#This Row],[Vendedor tapabocas mal puesto ]]+Tabla2[[#This Row],[Vendedor sin tapabocas ]]</f>
        <v>19</v>
      </c>
      <c r="O1048" s="36">
        <f>IFERROR(Tabla2[[#This Row],[Tapabocas bien puesto ]]/Tabla2[[#This Row],[Total]],0)</f>
        <v>0.54545454545454541</v>
      </c>
      <c r="P1048" s="56">
        <f>IFERROR(Tabla2[[#This Row],[Sin tapabocas]]/Tabla2[[#This Row],[Total]],0)</f>
        <v>0.18181818181818182</v>
      </c>
      <c r="Q1048" s="37">
        <f>IFERROR(Tabla2[[#This Row],[Vendedor tapabocas bien puesto ]]/Tabla2[[#This Row],[Total vendedor]],0)</f>
        <v>0.15789473684210525</v>
      </c>
      <c r="R1048" s="37">
        <f>IFERROR(Tabla2[[#This Row],[Vendedor sin tapabocas ]]/Tabla2[[#This Row],[Total vendedor]],0)</f>
        <v>0.47368421052631576</v>
      </c>
      <c r="S1048" s="31">
        <f>WEEKNUM(Tabla2[[#This Row],[Fecha de recolección2]])</f>
        <v>50</v>
      </c>
      <c r="T1048" s="17"/>
    </row>
    <row r="1049" spans="1:20" x14ac:dyDescent="0.25">
      <c r="A1049" s="11">
        <f t="shared" si="64"/>
        <v>44540</v>
      </c>
      <c r="B1049" s="8" t="s">
        <v>459</v>
      </c>
      <c r="C1049" t="s">
        <v>63</v>
      </c>
      <c r="D1049" s="65" t="s">
        <v>63</v>
      </c>
      <c r="E1049" s="65"/>
      <c r="F1049" t="s">
        <v>10</v>
      </c>
      <c r="G1049">
        <v>156</v>
      </c>
      <c r="H1049">
        <v>51</v>
      </c>
      <c r="I1049">
        <v>27</v>
      </c>
      <c r="J1049">
        <v>20</v>
      </c>
      <c r="K1049">
        <v>41</v>
      </c>
      <c r="L1049">
        <v>10</v>
      </c>
      <c r="M1049" s="23">
        <f t="shared" si="65"/>
        <v>234</v>
      </c>
      <c r="N1049" s="24">
        <f>Tabla2[[#This Row],[Vendedor tapabocas bien puesto ]]+Tabla2[[#This Row],[Vendedor tapabocas mal puesto ]]+Tabla2[[#This Row],[Vendedor sin tapabocas ]]</f>
        <v>71</v>
      </c>
      <c r="O1049" s="36">
        <f>IFERROR(Tabla2[[#This Row],[Tapabocas bien puesto ]]/Tabla2[[#This Row],[Total]],0)</f>
        <v>0.66666666666666663</v>
      </c>
      <c r="P1049" s="56">
        <f>IFERROR(Tabla2[[#This Row],[Sin tapabocas]]/Tabla2[[#This Row],[Total]],0)</f>
        <v>0.11538461538461539</v>
      </c>
      <c r="Q1049" s="37">
        <f>IFERROR(Tabla2[[#This Row],[Vendedor tapabocas bien puesto ]]/Tabla2[[#This Row],[Total vendedor]],0)</f>
        <v>0.28169014084507044</v>
      </c>
      <c r="R1049" s="37">
        <f>IFERROR(Tabla2[[#This Row],[Vendedor sin tapabocas ]]/Tabla2[[#This Row],[Total vendedor]],0)</f>
        <v>0.14084507042253522</v>
      </c>
      <c r="S1049" s="31">
        <f>WEEKNUM(Tabla2[[#This Row],[Fecha de recolección2]])</f>
        <v>50</v>
      </c>
      <c r="T1049" s="17"/>
    </row>
    <row r="1050" spans="1:20" x14ac:dyDescent="0.25">
      <c r="A1050" s="11">
        <f t="shared" si="64"/>
        <v>44541</v>
      </c>
      <c r="B1050" s="8" t="s">
        <v>460</v>
      </c>
      <c r="C1050" t="s">
        <v>57</v>
      </c>
      <c r="D1050" s="65" t="s">
        <v>57</v>
      </c>
      <c r="E1050" s="65"/>
      <c r="F1050" t="s">
        <v>10</v>
      </c>
      <c r="G1050">
        <v>179</v>
      </c>
      <c r="H1050">
        <v>38</v>
      </c>
      <c r="I1050">
        <v>13</v>
      </c>
      <c r="J1050">
        <v>14</v>
      </c>
      <c r="K1050">
        <v>37</v>
      </c>
      <c r="L1050">
        <v>7</v>
      </c>
      <c r="M1050" s="23">
        <f t="shared" si="65"/>
        <v>230</v>
      </c>
      <c r="N1050" s="24">
        <f>Tabla2[[#This Row],[Vendedor tapabocas bien puesto ]]+Tabla2[[#This Row],[Vendedor tapabocas mal puesto ]]+Tabla2[[#This Row],[Vendedor sin tapabocas ]]</f>
        <v>58</v>
      </c>
      <c r="O1050" s="36">
        <f>IFERROR(Tabla2[[#This Row],[Tapabocas bien puesto ]]/Tabla2[[#This Row],[Total]],0)</f>
        <v>0.77826086956521734</v>
      </c>
      <c r="P1050" s="56">
        <f>IFERROR(Tabla2[[#This Row],[Sin tapabocas]]/Tabla2[[#This Row],[Total]],0)</f>
        <v>5.6521739130434782E-2</v>
      </c>
      <c r="Q1050" s="37">
        <f>IFERROR(Tabla2[[#This Row],[Vendedor tapabocas bien puesto ]]/Tabla2[[#This Row],[Total vendedor]],0)</f>
        <v>0.2413793103448276</v>
      </c>
      <c r="R1050" s="37">
        <f>IFERROR(Tabla2[[#This Row],[Vendedor sin tapabocas ]]/Tabla2[[#This Row],[Total vendedor]],0)</f>
        <v>0.1206896551724138</v>
      </c>
      <c r="S1050" s="31">
        <f>WEEKNUM(Tabla2[[#This Row],[Fecha de recolección2]])</f>
        <v>50</v>
      </c>
      <c r="T1050" s="17"/>
    </row>
    <row r="1051" spans="1:20" x14ac:dyDescent="0.25">
      <c r="A1051" s="11">
        <f t="shared" si="64"/>
        <v>44541</v>
      </c>
      <c r="B1051" s="8" t="s">
        <v>460</v>
      </c>
      <c r="C1051" t="s">
        <v>57</v>
      </c>
      <c r="D1051" s="65" t="s">
        <v>57</v>
      </c>
      <c r="E1051" s="65"/>
      <c r="F1051" t="s">
        <v>11</v>
      </c>
      <c r="G1051">
        <v>144</v>
      </c>
      <c r="H1051">
        <v>26</v>
      </c>
      <c r="I1051">
        <v>11</v>
      </c>
      <c r="J1051">
        <v>19</v>
      </c>
      <c r="K1051">
        <v>45</v>
      </c>
      <c r="L1051">
        <v>8</v>
      </c>
      <c r="M1051" s="23">
        <f t="shared" si="65"/>
        <v>181</v>
      </c>
      <c r="N1051" s="24">
        <f>Tabla2[[#This Row],[Vendedor tapabocas bien puesto ]]+Tabla2[[#This Row],[Vendedor tapabocas mal puesto ]]+Tabla2[[#This Row],[Vendedor sin tapabocas ]]</f>
        <v>72</v>
      </c>
      <c r="O1051" s="36">
        <f>IFERROR(Tabla2[[#This Row],[Tapabocas bien puesto ]]/Tabla2[[#This Row],[Total]],0)</f>
        <v>0.79558011049723754</v>
      </c>
      <c r="P1051" s="56">
        <f>IFERROR(Tabla2[[#This Row],[Sin tapabocas]]/Tabla2[[#This Row],[Total]],0)</f>
        <v>6.0773480662983423E-2</v>
      </c>
      <c r="Q1051" s="37">
        <f>IFERROR(Tabla2[[#This Row],[Vendedor tapabocas bien puesto ]]/Tabla2[[#This Row],[Total vendedor]],0)</f>
        <v>0.2638888888888889</v>
      </c>
      <c r="R1051" s="37">
        <f>IFERROR(Tabla2[[#This Row],[Vendedor sin tapabocas ]]/Tabla2[[#This Row],[Total vendedor]],0)</f>
        <v>0.1111111111111111</v>
      </c>
      <c r="S1051" s="31">
        <f>WEEKNUM(Tabla2[[#This Row],[Fecha de recolección2]])</f>
        <v>50</v>
      </c>
      <c r="T1051" s="17"/>
    </row>
    <row r="1052" spans="1:20" x14ac:dyDescent="0.25">
      <c r="A1052" s="11">
        <f t="shared" si="64"/>
        <v>44541</v>
      </c>
      <c r="B1052" s="8" t="s">
        <v>460</v>
      </c>
      <c r="C1052" t="s">
        <v>57</v>
      </c>
      <c r="D1052" s="65" t="s">
        <v>57</v>
      </c>
      <c r="E1052" s="65"/>
      <c r="F1052" t="s">
        <v>10</v>
      </c>
      <c r="G1052">
        <v>126</v>
      </c>
      <c r="H1052">
        <v>30</v>
      </c>
      <c r="I1052">
        <v>22</v>
      </c>
      <c r="J1052">
        <v>4</v>
      </c>
      <c r="K1052">
        <v>3</v>
      </c>
      <c r="L1052">
        <v>2</v>
      </c>
      <c r="M1052" s="23">
        <f t="shared" si="65"/>
        <v>178</v>
      </c>
      <c r="N1052" s="24">
        <f>Tabla2[[#This Row],[Vendedor tapabocas bien puesto ]]+Tabla2[[#This Row],[Vendedor tapabocas mal puesto ]]+Tabla2[[#This Row],[Vendedor sin tapabocas ]]</f>
        <v>9</v>
      </c>
      <c r="O1052" s="36">
        <f>IFERROR(Tabla2[[#This Row],[Tapabocas bien puesto ]]/Tabla2[[#This Row],[Total]],0)</f>
        <v>0.7078651685393258</v>
      </c>
      <c r="P1052" s="56">
        <f>IFERROR(Tabla2[[#This Row],[Sin tapabocas]]/Tabla2[[#This Row],[Total]],0)</f>
        <v>0.12359550561797752</v>
      </c>
      <c r="Q1052" s="37">
        <f>IFERROR(Tabla2[[#This Row],[Vendedor tapabocas bien puesto ]]/Tabla2[[#This Row],[Total vendedor]],0)</f>
        <v>0.44444444444444442</v>
      </c>
      <c r="R1052" s="37">
        <f>IFERROR(Tabla2[[#This Row],[Vendedor sin tapabocas ]]/Tabla2[[#This Row],[Total vendedor]],0)</f>
        <v>0.22222222222222221</v>
      </c>
      <c r="S1052" s="31">
        <f>WEEKNUM(Tabla2[[#This Row],[Fecha de recolección2]])</f>
        <v>50</v>
      </c>
      <c r="T1052" s="28"/>
    </row>
    <row r="1053" spans="1:20" x14ac:dyDescent="0.25">
      <c r="A1053" s="11">
        <f t="shared" si="64"/>
        <v>44541</v>
      </c>
      <c r="B1053" s="8" t="s">
        <v>460</v>
      </c>
      <c r="C1053" t="s">
        <v>76</v>
      </c>
      <c r="D1053" s="65" t="s">
        <v>76</v>
      </c>
      <c r="E1053" s="65"/>
      <c r="F1053" t="s">
        <v>10</v>
      </c>
      <c r="G1053">
        <v>89</v>
      </c>
      <c r="H1053">
        <v>144</v>
      </c>
      <c r="I1053">
        <v>38</v>
      </c>
      <c r="J1053">
        <v>6</v>
      </c>
      <c r="K1053">
        <v>9</v>
      </c>
      <c r="L1053">
        <v>2</v>
      </c>
      <c r="M1053" s="23">
        <f t="shared" si="65"/>
        <v>271</v>
      </c>
      <c r="N1053" s="24">
        <f>Tabla2[[#This Row],[Vendedor tapabocas bien puesto ]]+Tabla2[[#This Row],[Vendedor tapabocas mal puesto ]]+Tabla2[[#This Row],[Vendedor sin tapabocas ]]</f>
        <v>17</v>
      </c>
      <c r="O1053" s="36">
        <f>IFERROR(Tabla2[[#This Row],[Tapabocas bien puesto ]]/Tabla2[[#This Row],[Total]],0)</f>
        <v>0.32841328413284132</v>
      </c>
      <c r="P1053" s="56">
        <f>IFERROR(Tabla2[[#This Row],[Sin tapabocas]]/Tabla2[[#This Row],[Total]],0)</f>
        <v>0.14022140221402213</v>
      </c>
      <c r="Q1053" s="37">
        <f>IFERROR(Tabla2[[#This Row],[Vendedor tapabocas bien puesto ]]/Tabla2[[#This Row],[Total vendedor]],0)</f>
        <v>0.35294117647058826</v>
      </c>
      <c r="R1053" s="37">
        <f>IFERROR(Tabla2[[#This Row],[Vendedor sin tapabocas ]]/Tabla2[[#This Row],[Total vendedor]],0)</f>
        <v>0.11764705882352941</v>
      </c>
      <c r="S1053" s="31">
        <f>WEEKNUM(Tabla2[[#This Row],[Fecha de recolección2]])</f>
        <v>50</v>
      </c>
      <c r="T1053" s="28"/>
    </row>
    <row r="1054" spans="1:20" x14ac:dyDescent="0.25">
      <c r="A1054" s="11">
        <f t="shared" si="64"/>
        <v>44541</v>
      </c>
      <c r="B1054" s="8" t="s">
        <v>460</v>
      </c>
      <c r="C1054" t="s">
        <v>76</v>
      </c>
      <c r="D1054" s="65" t="s">
        <v>76</v>
      </c>
      <c r="E1054" s="65"/>
      <c r="F1054" t="s">
        <v>11</v>
      </c>
      <c r="G1054">
        <v>213</v>
      </c>
      <c r="H1054">
        <v>75</v>
      </c>
      <c r="I1054">
        <v>17</v>
      </c>
      <c r="J1054">
        <v>12</v>
      </c>
      <c r="K1054">
        <v>20</v>
      </c>
      <c r="L1054">
        <v>7</v>
      </c>
      <c r="M1054" s="23">
        <f t="shared" si="65"/>
        <v>305</v>
      </c>
      <c r="N1054" s="24">
        <f>Tabla2[[#This Row],[Vendedor tapabocas bien puesto ]]+Tabla2[[#This Row],[Vendedor tapabocas mal puesto ]]+Tabla2[[#This Row],[Vendedor sin tapabocas ]]</f>
        <v>39</v>
      </c>
      <c r="O1054" s="36">
        <f>IFERROR(Tabla2[[#This Row],[Tapabocas bien puesto ]]/Tabla2[[#This Row],[Total]],0)</f>
        <v>0.69836065573770489</v>
      </c>
      <c r="P1054" s="56">
        <f>IFERROR(Tabla2[[#This Row],[Sin tapabocas]]/Tabla2[[#This Row],[Total]],0)</f>
        <v>5.5737704918032788E-2</v>
      </c>
      <c r="Q1054" s="37">
        <f>IFERROR(Tabla2[[#This Row],[Vendedor tapabocas bien puesto ]]/Tabla2[[#This Row],[Total vendedor]],0)</f>
        <v>0.30769230769230771</v>
      </c>
      <c r="R1054" s="37">
        <f>IFERROR(Tabla2[[#This Row],[Vendedor sin tapabocas ]]/Tabla2[[#This Row],[Total vendedor]],0)</f>
        <v>0.17948717948717949</v>
      </c>
      <c r="S1054" s="31">
        <f>WEEKNUM(Tabla2[[#This Row],[Fecha de recolección2]])</f>
        <v>50</v>
      </c>
      <c r="T1054" s="28"/>
    </row>
    <row r="1055" spans="1:20" x14ac:dyDescent="0.25">
      <c r="A1055" s="11">
        <f t="shared" si="64"/>
        <v>44541</v>
      </c>
      <c r="B1055" s="8" t="s">
        <v>460</v>
      </c>
      <c r="C1055" t="s">
        <v>76</v>
      </c>
      <c r="D1055" s="65" t="s">
        <v>76</v>
      </c>
      <c r="E1055" s="65"/>
      <c r="F1055" t="s">
        <v>10</v>
      </c>
      <c r="G1055">
        <v>179</v>
      </c>
      <c r="H1055">
        <v>68</v>
      </c>
      <c r="I1055">
        <v>42</v>
      </c>
      <c r="J1055">
        <v>25</v>
      </c>
      <c r="K1055">
        <v>48</v>
      </c>
      <c r="L1055">
        <v>6</v>
      </c>
      <c r="M1055" s="23">
        <f t="shared" si="65"/>
        <v>289</v>
      </c>
      <c r="N1055" s="24">
        <f>Tabla2[[#This Row],[Vendedor tapabocas bien puesto ]]+Tabla2[[#This Row],[Vendedor tapabocas mal puesto ]]+Tabla2[[#This Row],[Vendedor sin tapabocas ]]</f>
        <v>79</v>
      </c>
      <c r="O1055" s="36">
        <f>IFERROR(Tabla2[[#This Row],[Tapabocas bien puesto ]]/Tabla2[[#This Row],[Total]],0)</f>
        <v>0.61937716262975784</v>
      </c>
      <c r="P1055" s="56">
        <f>IFERROR(Tabla2[[#This Row],[Sin tapabocas]]/Tabla2[[#This Row],[Total]],0)</f>
        <v>0.1453287197231834</v>
      </c>
      <c r="Q1055" s="37">
        <f>IFERROR(Tabla2[[#This Row],[Vendedor tapabocas bien puesto ]]/Tabla2[[#This Row],[Total vendedor]],0)</f>
        <v>0.31645569620253167</v>
      </c>
      <c r="R1055" s="37">
        <f>IFERROR(Tabla2[[#This Row],[Vendedor sin tapabocas ]]/Tabla2[[#This Row],[Total vendedor]],0)</f>
        <v>7.5949367088607597E-2</v>
      </c>
      <c r="S1055" s="31">
        <f>WEEKNUM(Tabla2[[#This Row],[Fecha de recolección2]])</f>
        <v>50</v>
      </c>
      <c r="T1055" s="28"/>
    </row>
    <row r="1056" spans="1:20" x14ac:dyDescent="0.25">
      <c r="A1056" s="11">
        <f t="shared" si="64"/>
        <v>44541</v>
      </c>
      <c r="B1056" s="8" t="s">
        <v>460</v>
      </c>
      <c r="C1056" t="s">
        <v>14</v>
      </c>
      <c r="D1056" s="65" t="s">
        <v>14</v>
      </c>
      <c r="E1056" s="65"/>
      <c r="F1056" t="s">
        <v>10</v>
      </c>
      <c r="G1056">
        <v>84</v>
      </c>
      <c r="H1056">
        <v>32</v>
      </c>
      <c r="I1056">
        <v>19</v>
      </c>
      <c r="J1056">
        <v>5</v>
      </c>
      <c r="K1056">
        <v>12</v>
      </c>
      <c r="L1056">
        <v>4</v>
      </c>
      <c r="M1056" s="23">
        <f t="shared" si="65"/>
        <v>135</v>
      </c>
      <c r="N1056" s="24">
        <f>Tabla2[[#This Row],[Vendedor tapabocas bien puesto ]]+Tabla2[[#This Row],[Vendedor tapabocas mal puesto ]]+Tabla2[[#This Row],[Vendedor sin tapabocas ]]</f>
        <v>21</v>
      </c>
      <c r="O1056" s="36">
        <f>IFERROR(Tabla2[[#This Row],[Tapabocas bien puesto ]]/Tabla2[[#This Row],[Total]],0)</f>
        <v>0.62222222222222223</v>
      </c>
      <c r="P1056" s="56">
        <f>IFERROR(Tabla2[[#This Row],[Sin tapabocas]]/Tabla2[[#This Row],[Total]],0)</f>
        <v>0.14074074074074075</v>
      </c>
      <c r="Q1056" s="37">
        <f>IFERROR(Tabla2[[#This Row],[Vendedor tapabocas bien puesto ]]/Tabla2[[#This Row],[Total vendedor]],0)</f>
        <v>0.23809523809523808</v>
      </c>
      <c r="R1056" s="37">
        <f>IFERROR(Tabla2[[#This Row],[Vendedor sin tapabocas ]]/Tabla2[[#This Row],[Total vendedor]],0)</f>
        <v>0.19047619047619047</v>
      </c>
      <c r="S1056" s="31">
        <f>WEEKNUM(Tabla2[[#This Row],[Fecha de recolección2]])</f>
        <v>50</v>
      </c>
      <c r="T1056" s="28"/>
    </row>
    <row r="1057" spans="1:20" x14ac:dyDescent="0.25">
      <c r="A1057" s="11">
        <f t="shared" si="64"/>
        <v>44541</v>
      </c>
      <c r="B1057" s="8" t="s">
        <v>460</v>
      </c>
      <c r="C1057" t="s">
        <v>14</v>
      </c>
      <c r="D1057" s="65" t="s">
        <v>14</v>
      </c>
      <c r="E1057" s="65"/>
      <c r="F1057" t="s">
        <v>11</v>
      </c>
      <c r="G1057">
        <v>150</v>
      </c>
      <c r="H1057">
        <v>74</v>
      </c>
      <c r="I1057">
        <v>15</v>
      </c>
      <c r="J1057">
        <v>8</v>
      </c>
      <c r="K1057">
        <v>9</v>
      </c>
      <c r="L1057">
        <v>2</v>
      </c>
      <c r="M1057" s="23">
        <f t="shared" si="65"/>
        <v>239</v>
      </c>
      <c r="N1057" s="24">
        <f>Tabla2[[#This Row],[Vendedor tapabocas bien puesto ]]+Tabla2[[#This Row],[Vendedor tapabocas mal puesto ]]+Tabla2[[#This Row],[Vendedor sin tapabocas ]]</f>
        <v>19</v>
      </c>
      <c r="O1057" s="36">
        <f>IFERROR(Tabla2[[#This Row],[Tapabocas bien puesto ]]/Tabla2[[#This Row],[Total]],0)</f>
        <v>0.62761506276150625</v>
      </c>
      <c r="P1057" s="56">
        <f>IFERROR(Tabla2[[#This Row],[Sin tapabocas]]/Tabla2[[#This Row],[Total]],0)</f>
        <v>6.2761506276150625E-2</v>
      </c>
      <c r="Q1057" s="37">
        <f>IFERROR(Tabla2[[#This Row],[Vendedor tapabocas bien puesto ]]/Tabla2[[#This Row],[Total vendedor]],0)</f>
        <v>0.42105263157894735</v>
      </c>
      <c r="R1057" s="37">
        <f>IFERROR(Tabla2[[#This Row],[Vendedor sin tapabocas ]]/Tabla2[[#This Row],[Total vendedor]],0)</f>
        <v>0.10526315789473684</v>
      </c>
      <c r="S1057" s="31">
        <f>WEEKNUM(Tabla2[[#This Row],[Fecha de recolección2]])</f>
        <v>50</v>
      </c>
      <c r="T1057" s="28"/>
    </row>
    <row r="1058" spans="1:20" x14ac:dyDescent="0.25">
      <c r="A1058" s="11">
        <f t="shared" si="64"/>
        <v>44541</v>
      </c>
      <c r="B1058" s="8" t="s">
        <v>460</v>
      </c>
      <c r="C1058" t="s">
        <v>14</v>
      </c>
      <c r="D1058" s="65" t="s">
        <v>14</v>
      </c>
      <c r="E1058" s="65"/>
      <c r="F1058" t="s">
        <v>9</v>
      </c>
      <c r="G1058">
        <v>136</v>
      </c>
      <c r="H1058">
        <v>62</v>
      </c>
      <c r="I1058">
        <v>24</v>
      </c>
      <c r="J1058">
        <v>10</v>
      </c>
      <c r="K1058">
        <v>53</v>
      </c>
      <c r="L1058">
        <v>15</v>
      </c>
      <c r="M1058" s="23">
        <f t="shared" si="65"/>
        <v>222</v>
      </c>
      <c r="N1058" s="24">
        <f>Tabla2[[#This Row],[Vendedor tapabocas bien puesto ]]+Tabla2[[#This Row],[Vendedor tapabocas mal puesto ]]+Tabla2[[#This Row],[Vendedor sin tapabocas ]]</f>
        <v>78</v>
      </c>
      <c r="O1058" s="36">
        <f>IFERROR(Tabla2[[#This Row],[Tapabocas bien puesto ]]/Tabla2[[#This Row],[Total]],0)</f>
        <v>0.61261261261261257</v>
      </c>
      <c r="P1058" s="56">
        <f>IFERROR(Tabla2[[#This Row],[Sin tapabocas]]/Tabla2[[#This Row],[Total]],0)</f>
        <v>0.10810810810810811</v>
      </c>
      <c r="Q1058" s="37">
        <f>IFERROR(Tabla2[[#This Row],[Vendedor tapabocas bien puesto ]]/Tabla2[[#This Row],[Total vendedor]],0)</f>
        <v>0.12820512820512819</v>
      </c>
      <c r="R1058" s="37">
        <f>IFERROR(Tabla2[[#This Row],[Vendedor sin tapabocas ]]/Tabla2[[#This Row],[Total vendedor]],0)</f>
        <v>0.19230769230769232</v>
      </c>
      <c r="S1058" s="31">
        <f>WEEKNUM(Tabla2[[#This Row],[Fecha de recolección2]])</f>
        <v>50</v>
      </c>
      <c r="T1058" s="28"/>
    </row>
    <row r="1059" spans="1:20" x14ac:dyDescent="0.25">
      <c r="A1059" s="11">
        <f t="shared" si="64"/>
        <v>44541</v>
      </c>
      <c r="B1059" s="8" t="s">
        <v>460</v>
      </c>
      <c r="C1059" t="s">
        <v>54</v>
      </c>
      <c r="D1059" s="65" t="s">
        <v>54</v>
      </c>
      <c r="E1059" s="65"/>
      <c r="F1059" t="s">
        <v>10</v>
      </c>
      <c r="G1059">
        <v>139</v>
      </c>
      <c r="H1059">
        <v>68</v>
      </c>
      <c r="I1059">
        <v>31</v>
      </c>
      <c r="J1059">
        <v>7</v>
      </c>
      <c r="K1059">
        <v>17</v>
      </c>
      <c r="L1059">
        <v>4</v>
      </c>
      <c r="M1059" s="23">
        <f t="shared" si="65"/>
        <v>238</v>
      </c>
      <c r="N1059" s="24">
        <f>Tabla2[[#This Row],[Vendedor tapabocas bien puesto ]]+Tabla2[[#This Row],[Vendedor tapabocas mal puesto ]]+Tabla2[[#This Row],[Vendedor sin tapabocas ]]</f>
        <v>28</v>
      </c>
      <c r="O1059" s="36">
        <f>IFERROR(Tabla2[[#This Row],[Tapabocas bien puesto ]]/Tabla2[[#This Row],[Total]],0)</f>
        <v>0.58403361344537819</v>
      </c>
      <c r="P1059" s="56">
        <f>IFERROR(Tabla2[[#This Row],[Sin tapabocas]]/Tabla2[[#This Row],[Total]],0)</f>
        <v>0.13025210084033614</v>
      </c>
      <c r="Q1059" s="37">
        <f>IFERROR(Tabla2[[#This Row],[Vendedor tapabocas bien puesto ]]/Tabla2[[#This Row],[Total vendedor]],0)</f>
        <v>0.25</v>
      </c>
      <c r="R1059" s="37">
        <f>IFERROR(Tabla2[[#This Row],[Vendedor sin tapabocas ]]/Tabla2[[#This Row],[Total vendedor]],0)</f>
        <v>0.14285714285714285</v>
      </c>
      <c r="S1059" s="31">
        <f>WEEKNUM(Tabla2[[#This Row],[Fecha de recolección2]])</f>
        <v>50</v>
      </c>
      <c r="T1059" s="28"/>
    </row>
    <row r="1060" spans="1:20" x14ac:dyDescent="0.25">
      <c r="A1060" s="11">
        <f t="shared" si="64"/>
        <v>44541</v>
      </c>
      <c r="B1060" s="8" t="s">
        <v>460</v>
      </c>
      <c r="C1060" t="s">
        <v>54</v>
      </c>
      <c r="D1060" s="65" t="s">
        <v>54</v>
      </c>
      <c r="E1060" s="65"/>
      <c r="F1060" t="s">
        <v>10</v>
      </c>
      <c r="G1060">
        <v>148</v>
      </c>
      <c r="H1060">
        <v>90</v>
      </c>
      <c r="I1060">
        <v>43</v>
      </c>
      <c r="J1060">
        <v>7</v>
      </c>
      <c r="K1060">
        <v>18</v>
      </c>
      <c r="L1060">
        <v>2</v>
      </c>
      <c r="M1060" s="23">
        <f t="shared" si="65"/>
        <v>281</v>
      </c>
      <c r="N1060" s="24">
        <f>Tabla2[[#This Row],[Vendedor tapabocas bien puesto ]]+Tabla2[[#This Row],[Vendedor tapabocas mal puesto ]]+Tabla2[[#This Row],[Vendedor sin tapabocas ]]</f>
        <v>27</v>
      </c>
      <c r="O1060" s="36">
        <f>IFERROR(Tabla2[[#This Row],[Tapabocas bien puesto ]]/Tabla2[[#This Row],[Total]],0)</f>
        <v>0.5266903914590747</v>
      </c>
      <c r="P1060" s="56">
        <f>IFERROR(Tabla2[[#This Row],[Sin tapabocas]]/Tabla2[[#This Row],[Total]],0)</f>
        <v>0.15302491103202848</v>
      </c>
      <c r="Q1060" s="37">
        <f>IFERROR(Tabla2[[#This Row],[Vendedor tapabocas bien puesto ]]/Tabla2[[#This Row],[Total vendedor]],0)</f>
        <v>0.25925925925925924</v>
      </c>
      <c r="R1060" s="37">
        <f>IFERROR(Tabla2[[#This Row],[Vendedor sin tapabocas ]]/Tabla2[[#This Row],[Total vendedor]],0)</f>
        <v>7.407407407407407E-2</v>
      </c>
      <c r="S1060" s="31">
        <f>WEEKNUM(Tabla2[[#This Row],[Fecha de recolección2]])</f>
        <v>50</v>
      </c>
      <c r="T1060" s="28"/>
    </row>
    <row r="1061" spans="1:20" x14ac:dyDescent="0.25">
      <c r="A1061" s="11">
        <f t="shared" si="64"/>
        <v>44541</v>
      </c>
      <c r="B1061" s="8" t="s">
        <v>460</v>
      </c>
      <c r="C1061" t="s">
        <v>54</v>
      </c>
      <c r="D1061" s="65" t="s">
        <v>54</v>
      </c>
      <c r="E1061" s="65"/>
      <c r="F1061" t="s">
        <v>9</v>
      </c>
      <c r="G1061">
        <v>89</v>
      </c>
      <c r="H1061">
        <v>17</v>
      </c>
      <c r="I1061">
        <v>37</v>
      </c>
      <c r="J1061">
        <v>8</v>
      </c>
      <c r="K1061">
        <v>26</v>
      </c>
      <c r="L1061">
        <v>2</v>
      </c>
      <c r="M1061" s="23">
        <f t="shared" si="65"/>
        <v>143</v>
      </c>
      <c r="N1061" s="24">
        <f>Tabla2[[#This Row],[Vendedor tapabocas bien puesto ]]+Tabla2[[#This Row],[Vendedor tapabocas mal puesto ]]+Tabla2[[#This Row],[Vendedor sin tapabocas ]]</f>
        <v>36</v>
      </c>
      <c r="O1061" s="36">
        <f>IFERROR(Tabla2[[#This Row],[Tapabocas bien puesto ]]/Tabla2[[#This Row],[Total]],0)</f>
        <v>0.6223776223776224</v>
      </c>
      <c r="P1061" s="56">
        <f>IFERROR(Tabla2[[#This Row],[Sin tapabocas]]/Tabla2[[#This Row],[Total]],0)</f>
        <v>0.25874125874125875</v>
      </c>
      <c r="Q1061" s="37">
        <f>IFERROR(Tabla2[[#This Row],[Vendedor tapabocas bien puesto ]]/Tabla2[[#This Row],[Total vendedor]],0)</f>
        <v>0.22222222222222221</v>
      </c>
      <c r="R1061" s="37">
        <f>IFERROR(Tabla2[[#This Row],[Vendedor sin tapabocas ]]/Tabla2[[#This Row],[Total vendedor]],0)</f>
        <v>5.5555555555555552E-2</v>
      </c>
      <c r="S1061" s="31">
        <f>WEEKNUM(Tabla2[[#This Row],[Fecha de recolección2]])</f>
        <v>50</v>
      </c>
      <c r="T1061" s="28"/>
    </row>
    <row r="1062" spans="1:20" x14ac:dyDescent="0.25">
      <c r="A1062" s="11">
        <f t="shared" ref="A1062:A1073" si="66">DATE(MID(B1062,1,4),MID(B1062,6,2),MID(B1062,9,11))</f>
        <v>44543</v>
      </c>
      <c r="B1062" s="66" t="s">
        <v>461</v>
      </c>
      <c r="C1062" s="66" t="s">
        <v>30</v>
      </c>
      <c r="D1062" s="66" t="s">
        <v>30</v>
      </c>
      <c r="F1062" s="66" t="s">
        <v>462</v>
      </c>
      <c r="G1062" s="66">
        <v>100</v>
      </c>
      <c r="H1062" s="66">
        <v>51</v>
      </c>
      <c r="I1062" s="66">
        <v>33</v>
      </c>
      <c r="J1062" s="66">
        <v>19</v>
      </c>
      <c r="K1062" s="66">
        <v>22</v>
      </c>
      <c r="L1062" s="66">
        <v>4</v>
      </c>
      <c r="M1062">
        <f t="shared" ref="M1062:M1073" si="67">G1062+H1062+I1062</f>
        <v>184</v>
      </c>
      <c r="N1062" s="46">
        <f>Tabla2[[#This Row],[Vendedor tapabocas bien puesto ]]+Tabla2[[#This Row],[Vendedor tapabocas mal puesto ]]+Tabla2[[#This Row],[Vendedor sin tapabocas ]]</f>
        <v>45</v>
      </c>
      <c r="O1062" s="36">
        <f>IFERROR(Tabla2[[#This Row],[Tapabocas bien puesto ]]/Tabla2[[#This Row],[Total]],0)</f>
        <v>0.54347826086956519</v>
      </c>
      <c r="P1062" s="37">
        <f>IFERROR(Tabla2[[#This Row],[Sin tapabocas]]/Tabla2[[#This Row],[Total]],0)</f>
        <v>0.17934782608695651</v>
      </c>
      <c r="Q1062" s="37">
        <f>IFERROR(Tabla2[[#This Row],[Vendedor tapabocas bien puesto ]]/Tabla2[[#This Row],[Total vendedor]],0)</f>
        <v>0.42222222222222222</v>
      </c>
      <c r="R1062" s="37">
        <f>IFERROR(Tabla2[[#This Row],[Vendedor sin tapabocas ]]/Tabla2[[#This Row],[Total vendedor]],0)</f>
        <v>8.8888888888888892E-2</v>
      </c>
      <c r="S1062" s="31">
        <f>WEEKNUM(Tabla2[[#This Row],[Fecha de recolección2]])</f>
        <v>51</v>
      </c>
      <c r="T1062" s="28"/>
    </row>
    <row r="1063" spans="1:20" x14ac:dyDescent="0.25">
      <c r="A1063" s="11">
        <f t="shared" si="66"/>
        <v>44543</v>
      </c>
      <c r="B1063" s="66" t="s">
        <v>461</v>
      </c>
      <c r="C1063" s="66" t="s">
        <v>30</v>
      </c>
      <c r="D1063" s="66" t="s">
        <v>30</v>
      </c>
      <c r="F1063" s="66" t="s">
        <v>10</v>
      </c>
      <c r="G1063" s="66">
        <v>257</v>
      </c>
      <c r="H1063" s="66">
        <v>39</v>
      </c>
      <c r="I1063" s="66">
        <v>5</v>
      </c>
      <c r="J1063" s="66">
        <v>22</v>
      </c>
      <c r="K1063" s="66">
        <v>57</v>
      </c>
      <c r="L1063" s="66">
        <v>12</v>
      </c>
      <c r="M1063" s="23">
        <f t="shared" si="67"/>
        <v>301</v>
      </c>
      <c r="N1063" s="24">
        <f>Tabla2[[#This Row],[Vendedor tapabocas bien puesto ]]+Tabla2[[#This Row],[Vendedor tapabocas mal puesto ]]+Tabla2[[#This Row],[Vendedor sin tapabocas ]]</f>
        <v>91</v>
      </c>
      <c r="O1063" s="36">
        <f>IFERROR(Tabla2[[#This Row],[Tapabocas bien puesto ]]/Tabla2[[#This Row],[Total]],0)</f>
        <v>0.85382059800664456</v>
      </c>
      <c r="P1063" s="56">
        <f>IFERROR(Tabla2[[#This Row],[Sin tapabocas]]/Tabla2[[#This Row],[Total]],0)</f>
        <v>1.6611295681063124E-2</v>
      </c>
      <c r="Q1063" s="37">
        <f>IFERROR(Tabla2[[#This Row],[Vendedor tapabocas bien puesto ]]/Tabla2[[#This Row],[Total vendedor]],0)</f>
        <v>0.24175824175824176</v>
      </c>
      <c r="R1063" s="37">
        <f>IFERROR(Tabla2[[#This Row],[Vendedor sin tapabocas ]]/Tabla2[[#This Row],[Total vendedor]],0)</f>
        <v>0.13186813186813187</v>
      </c>
      <c r="S1063" s="31">
        <f>WEEKNUM(Tabla2[[#This Row],[Fecha de recolección2]])</f>
        <v>51</v>
      </c>
      <c r="T1063" s="28"/>
    </row>
    <row r="1064" spans="1:20" x14ac:dyDescent="0.25">
      <c r="A1064" s="11">
        <f t="shared" si="66"/>
        <v>44543</v>
      </c>
      <c r="B1064" s="66" t="s">
        <v>461</v>
      </c>
      <c r="C1064" s="66" t="s">
        <v>30</v>
      </c>
      <c r="D1064" s="66" t="s">
        <v>30</v>
      </c>
      <c r="F1064" s="66" t="s">
        <v>9</v>
      </c>
      <c r="G1064" s="66">
        <v>35</v>
      </c>
      <c r="H1064" s="66">
        <v>13</v>
      </c>
      <c r="I1064" s="66">
        <v>1</v>
      </c>
      <c r="J1064" s="66">
        <v>6</v>
      </c>
      <c r="K1064" s="66">
        <v>12</v>
      </c>
      <c r="L1064" s="66">
        <v>4</v>
      </c>
      <c r="M1064" s="23">
        <f t="shared" si="67"/>
        <v>49</v>
      </c>
      <c r="N1064" s="24">
        <f>Tabla2[[#This Row],[Vendedor tapabocas bien puesto ]]+Tabla2[[#This Row],[Vendedor tapabocas mal puesto ]]+Tabla2[[#This Row],[Vendedor sin tapabocas ]]</f>
        <v>22</v>
      </c>
      <c r="O1064" s="36">
        <f>IFERROR(Tabla2[[#This Row],[Tapabocas bien puesto ]]/Tabla2[[#This Row],[Total]],0)</f>
        <v>0.7142857142857143</v>
      </c>
      <c r="P1064" s="56">
        <f>IFERROR(Tabla2[[#This Row],[Sin tapabocas]]/Tabla2[[#This Row],[Total]],0)</f>
        <v>2.0408163265306121E-2</v>
      </c>
      <c r="Q1064" s="37">
        <f>IFERROR(Tabla2[[#This Row],[Vendedor tapabocas bien puesto ]]/Tabla2[[#This Row],[Total vendedor]],0)</f>
        <v>0.27272727272727271</v>
      </c>
      <c r="R1064" s="37">
        <f>IFERROR(Tabla2[[#This Row],[Vendedor sin tapabocas ]]/Tabla2[[#This Row],[Total vendedor]],0)</f>
        <v>0.18181818181818182</v>
      </c>
      <c r="S1064" s="31">
        <f>WEEKNUM(Tabla2[[#This Row],[Fecha de recolección2]])</f>
        <v>51</v>
      </c>
      <c r="T1064" s="28"/>
    </row>
    <row r="1065" spans="1:20" x14ac:dyDescent="0.25">
      <c r="A1065" s="11">
        <f t="shared" si="66"/>
        <v>44543</v>
      </c>
      <c r="B1065" s="66" t="s">
        <v>461</v>
      </c>
      <c r="C1065" s="66" t="s">
        <v>14</v>
      </c>
      <c r="D1065" s="66" t="s">
        <v>14</v>
      </c>
      <c r="F1065" s="66" t="s">
        <v>10</v>
      </c>
      <c r="G1065" s="66">
        <v>117</v>
      </c>
      <c r="H1065" s="66">
        <v>119</v>
      </c>
      <c r="I1065" s="66">
        <v>27</v>
      </c>
      <c r="J1065" s="66">
        <v>4</v>
      </c>
      <c r="K1065" s="66">
        <v>7</v>
      </c>
      <c r="L1065" s="66">
        <v>4</v>
      </c>
      <c r="M1065" s="23">
        <f t="shared" si="67"/>
        <v>263</v>
      </c>
      <c r="N1065" s="24">
        <f>Tabla2[[#This Row],[Vendedor tapabocas bien puesto ]]+Tabla2[[#This Row],[Vendedor tapabocas mal puesto ]]+Tabla2[[#This Row],[Vendedor sin tapabocas ]]</f>
        <v>15</v>
      </c>
      <c r="O1065" s="36">
        <f>IFERROR(Tabla2[[#This Row],[Tapabocas bien puesto ]]/Tabla2[[#This Row],[Total]],0)</f>
        <v>0.44486692015209123</v>
      </c>
      <c r="P1065" s="56">
        <f>IFERROR(Tabla2[[#This Row],[Sin tapabocas]]/Tabla2[[#This Row],[Total]],0)</f>
        <v>0.10266159695817491</v>
      </c>
      <c r="Q1065" s="37">
        <f>IFERROR(Tabla2[[#This Row],[Vendedor tapabocas bien puesto ]]/Tabla2[[#This Row],[Total vendedor]],0)</f>
        <v>0.26666666666666666</v>
      </c>
      <c r="R1065" s="37">
        <f>IFERROR(Tabla2[[#This Row],[Vendedor sin tapabocas ]]/Tabla2[[#This Row],[Total vendedor]],0)</f>
        <v>0.26666666666666666</v>
      </c>
      <c r="S1065" s="31">
        <f>WEEKNUM(Tabla2[[#This Row],[Fecha de recolección2]])</f>
        <v>51</v>
      </c>
      <c r="T1065" s="28"/>
    </row>
    <row r="1066" spans="1:20" x14ac:dyDescent="0.25">
      <c r="A1066" s="11">
        <f t="shared" si="66"/>
        <v>44543</v>
      </c>
      <c r="B1066" s="66" t="s">
        <v>461</v>
      </c>
      <c r="C1066" s="66" t="s">
        <v>14</v>
      </c>
      <c r="D1066" s="66" t="s">
        <v>14</v>
      </c>
      <c r="F1066" s="66" t="s">
        <v>11</v>
      </c>
      <c r="G1066" s="66">
        <v>122</v>
      </c>
      <c r="H1066" s="66">
        <v>108</v>
      </c>
      <c r="I1066" s="66">
        <v>25</v>
      </c>
      <c r="J1066" s="66">
        <v>3</v>
      </c>
      <c r="K1066" s="66">
        <v>12</v>
      </c>
      <c r="L1066" s="66">
        <v>6</v>
      </c>
      <c r="M1066" s="23">
        <f t="shared" si="67"/>
        <v>255</v>
      </c>
      <c r="N1066" s="24">
        <f>Tabla2[[#This Row],[Vendedor tapabocas bien puesto ]]+Tabla2[[#This Row],[Vendedor tapabocas mal puesto ]]+Tabla2[[#This Row],[Vendedor sin tapabocas ]]</f>
        <v>21</v>
      </c>
      <c r="O1066" s="36">
        <f>IFERROR(Tabla2[[#This Row],[Tapabocas bien puesto ]]/Tabla2[[#This Row],[Total]],0)</f>
        <v>0.47843137254901963</v>
      </c>
      <c r="P1066" s="56">
        <f>IFERROR(Tabla2[[#This Row],[Sin tapabocas]]/Tabla2[[#This Row],[Total]],0)</f>
        <v>9.8039215686274508E-2</v>
      </c>
      <c r="Q1066" s="37">
        <f>IFERROR(Tabla2[[#This Row],[Vendedor tapabocas bien puesto ]]/Tabla2[[#This Row],[Total vendedor]],0)</f>
        <v>0.14285714285714285</v>
      </c>
      <c r="R1066" s="37">
        <f>IFERROR(Tabla2[[#This Row],[Vendedor sin tapabocas ]]/Tabla2[[#This Row],[Total vendedor]],0)</f>
        <v>0.2857142857142857</v>
      </c>
      <c r="S1066" s="31">
        <f>WEEKNUM(Tabla2[[#This Row],[Fecha de recolección2]])</f>
        <v>51</v>
      </c>
      <c r="T1066" s="28"/>
    </row>
    <row r="1067" spans="1:20" x14ac:dyDescent="0.25">
      <c r="A1067" s="11">
        <f t="shared" si="66"/>
        <v>44543</v>
      </c>
      <c r="B1067" s="66" t="s">
        <v>461</v>
      </c>
      <c r="C1067" s="66" t="s">
        <v>14</v>
      </c>
      <c r="D1067" s="66" t="s">
        <v>14</v>
      </c>
      <c r="F1067" s="66" t="s">
        <v>9</v>
      </c>
      <c r="G1067" s="66">
        <v>105</v>
      </c>
      <c r="H1067" s="66">
        <v>92</v>
      </c>
      <c r="I1067" s="66">
        <v>25</v>
      </c>
      <c r="J1067" s="66">
        <v>32</v>
      </c>
      <c r="K1067" s="66">
        <v>26</v>
      </c>
      <c r="L1067" s="66">
        <v>20</v>
      </c>
      <c r="M1067" s="23">
        <f t="shared" si="67"/>
        <v>222</v>
      </c>
      <c r="N1067" s="24">
        <f>Tabla2[[#This Row],[Vendedor tapabocas bien puesto ]]+Tabla2[[#This Row],[Vendedor tapabocas mal puesto ]]+Tabla2[[#This Row],[Vendedor sin tapabocas ]]</f>
        <v>78</v>
      </c>
      <c r="O1067" s="36">
        <f>IFERROR(Tabla2[[#This Row],[Tapabocas bien puesto ]]/Tabla2[[#This Row],[Total]],0)</f>
        <v>0.47297297297297297</v>
      </c>
      <c r="P1067" s="56">
        <f>IFERROR(Tabla2[[#This Row],[Sin tapabocas]]/Tabla2[[#This Row],[Total]],0)</f>
        <v>0.11261261261261261</v>
      </c>
      <c r="Q1067" s="37">
        <f>IFERROR(Tabla2[[#This Row],[Vendedor tapabocas bien puesto ]]/Tabla2[[#This Row],[Total vendedor]],0)</f>
        <v>0.41025641025641024</v>
      </c>
      <c r="R1067" s="37">
        <f>IFERROR(Tabla2[[#This Row],[Vendedor sin tapabocas ]]/Tabla2[[#This Row],[Total vendedor]],0)</f>
        <v>0.25641025641025639</v>
      </c>
      <c r="S1067" s="31">
        <f>WEEKNUM(Tabla2[[#This Row],[Fecha de recolección2]])</f>
        <v>51</v>
      </c>
    </row>
    <row r="1068" spans="1:20" x14ac:dyDescent="0.25">
      <c r="A1068" s="11">
        <f t="shared" si="66"/>
        <v>44544</v>
      </c>
      <c r="B1068" s="66" t="s">
        <v>463</v>
      </c>
      <c r="C1068" s="66" t="s">
        <v>12</v>
      </c>
      <c r="D1068" s="66" t="s">
        <v>12</v>
      </c>
      <c r="F1068" s="66" t="s">
        <v>10</v>
      </c>
      <c r="G1068" s="66">
        <v>53</v>
      </c>
      <c r="H1068" s="66">
        <v>33</v>
      </c>
      <c r="I1068" s="66">
        <v>8</v>
      </c>
      <c r="J1068" s="66">
        <v>14</v>
      </c>
      <c r="K1068" s="66">
        <v>20</v>
      </c>
      <c r="L1068" s="66">
        <v>17</v>
      </c>
      <c r="M1068" s="23">
        <f t="shared" si="67"/>
        <v>94</v>
      </c>
      <c r="N1068" s="24">
        <f>Tabla2[[#This Row],[Vendedor tapabocas bien puesto ]]+Tabla2[[#This Row],[Vendedor tapabocas mal puesto ]]+Tabla2[[#This Row],[Vendedor sin tapabocas ]]</f>
        <v>51</v>
      </c>
      <c r="O1068" s="36">
        <f>IFERROR(Tabla2[[#This Row],[Tapabocas bien puesto ]]/Tabla2[[#This Row],[Total]],0)</f>
        <v>0.56382978723404253</v>
      </c>
      <c r="P1068" s="56">
        <f>IFERROR(Tabla2[[#This Row],[Sin tapabocas]]/Tabla2[[#This Row],[Total]],0)</f>
        <v>8.5106382978723402E-2</v>
      </c>
      <c r="Q1068" s="37">
        <f>IFERROR(Tabla2[[#This Row],[Vendedor tapabocas bien puesto ]]/Tabla2[[#This Row],[Total vendedor]],0)</f>
        <v>0.27450980392156865</v>
      </c>
      <c r="R1068" s="37">
        <f>IFERROR(Tabla2[[#This Row],[Vendedor sin tapabocas ]]/Tabla2[[#This Row],[Total vendedor]],0)</f>
        <v>0.33333333333333331</v>
      </c>
      <c r="S1068" s="31">
        <f>WEEKNUM(Tabla2[[#This Row],[Fecha de recolección2]])</f>
        <v>51</v>
      </c>
    </row>
    <row r="1069" spans="1:20" x14ac:dyDescent="0.25">
      <c r="A1069" s="11">
        <f t="shared" si="66"/>
        <v>44544</v>
      </c>
      <c r="B1069" s="66" t="s">
        <v>463</v>
      </c>
      <c r="C1069" s="66" t="s">
        <v>12</v>
      </c>
      <c r="D1069" s="66" t="s">
        <v>12</v>
      </c>
      <c r="F1069" s="66" t="s">
        <v>10</v>
      </c>
      <c r="G1069" s="66">
        <v>57</v>
      </c>
      <c r="H1069" s="66">
        <v>58</v>
      </c>
      <c r="I1069" s="66">
        <v>5</v>
      </c>
      <c r="J1069" s="66">
        <v>8</v>
      </c>
      <c r="K1069" s="66">
        <v>43</v>
      </c>
      <c r="L1069" s="66">
        <v>14</v>
      </c>
      <c r="M1069" s="23">
        <f t="shared" si="67"/>
        <v>120</v>
      </c>
      <c r="N1069" s="24">
        <f>Tabla2[[#This Row],[Vendedor tapabocas bien puesto ]]+Tabla2[[#This Row],[Vendedor tapabocas mal puesto ]]+Tabla2[[#This Row],[Vendedor sin tapabocas ]]</f>
        <v>65</v>
      </c>
      <c r="O1069" s="36">
        <f>IFERROR(Tabla2[[#This Row],[Tapabocas bien puesto ]]/Tabla2[[#This Row],[Total]],0)</f>
        <v>0.47499999999999998</v>
      </c>
      <c r="P1069" s="56">
        <f>IFERROR(Tabla2[[#This Row],[Sin tapabocas]]/Tabla2[[#This Row],[Total]],0)</f>
        <v>4.1666666666666664E-2</v>
      </c>
      <c r="Q1069" s="37">
        <f>IFERROR(Tabla2[[#This Row],[Vendedor tapabocas bien puesto ]]/Tabla2[[#This Row],[Total vendedor]],0)</f>
        <v>0.12307692307692308</v>
      </c>
      <c r="R1069" s="37">
        <f>IFERROR(Tabla2[[#This Row],[Vendedor sin tapabocas ]]/Tabla2[[#This Row],[Total vendedor]],0)</f>
        <v>0.2153846153846154</v>
      </c>
      <c r="S1069" s="31">
        <f>WEEKNUM(Tabla2[[#This Row],[Fecha de recolección2]])</f>
        <v>51</v>
      </c>
    </row>
    <row r="1070" spans="1:20" x14ac:dyDescent="0.25">
      <c r="A1070" s="11">
        <f t="shared" si="66"/>
        <v>44544</v>
      </c>
      <c r="B1070" s="66" t="s">
        <v>463</v>
      </c>
      <c r="C1070" s="66" t="s">
        <v>12</v>
      </c>
      <c r="D1070" s="66" t="s">
        <v>12</v>
      </c>
      <c r="F1070" s="66" t="s">
        <v>10</v>
      </c>
      <c r="G1070" s="66">
        <v>55</v>
      </c>
      <c r="H1070" s="66">
        <v>43</v>
      </c>
      <c r="I1070" s="66">
        <v>4</v>
      </c>
      <c r="J1070" s="66">
        <v>9</v>
      </c>
      <c r="K1070" s="66">
        <v>23</v>
      </c>
      <c r="L1070" s="66">
        <v>6</v>
      </c>
      <c r="M1070" s="23">
        <f t="shared" si="67"/>
        <v>102</v>
      </c>
      <c r="N1070" s="24">
        <f>Tabla2[[#This Row],[Vendedor tapabocas bien puesto ]]+Tabla2[[#This Row],[Vendedor tapabocas mal puesto ]]+Tabla2[[#This Row],[Vendedor sin tapabocas ]]</f>
        <v>38</v>
      </c>
      <c r="O1070" s="36">
        <f>IFERROR(Tabla2[[#This Row],[Tapabocas bien puesto ]]/Tabla2[[#This Row],[Total]],0)</f>
        <v>0.53921568627450978</v>
      </c>
      <c r="P1070" s="56">
        <f>IFERROR(Tabla2[[#This Row],[Sin tapabocas]]/Tabla2[[#This Row],[Total]],0)</f>
        <v>3.9215686274509803E-2</v>
      </c>
      <c r="Q1070" s="37">
        <f>IFERROR(Tabla2[[#This Row],[Vendedor tapabocas bien puesto ]]/Tabla2[[#This Row],[Total vendedor]],0)</f>
        <v>0.23684210526315788</v>
      </c>
      <c r="R1070" s="37">
        <f>IFERROR(Tabla2[[#This Row],[Vendedor sin tapabocas ]]/Tabla2[[#This Row],[Total vendedor]],0)</f>
        <v>0.15789473684210525</v>
      </c>
      <c r="S1070" s="31">
        <f>WEEKNUM(Tabla2[[#This Row],[Fecha de recolección2]])</f>
        <v>51</v>
      </c>
    </row>
    <row r="1071" spans="1:20" x14ac:dyDescent="0.25">
      <c r="A1071" s="11">
        <f t="shared" si="66"/>
        <v>44544</v>
      </c>
      <c r="B1071" s="66" t="s">
        <v>463</v>
      </c>
      <c r="C1071" s="66" t="s">
        <v>76</v>
      </c>
      <c r="D1071" s="66" t="s">
        <v>76</v>
      </c>
      <c r="F1071" s="66" t="s">
        <v>10</v>
      </c>
      <c r="G1071" s="66">
        <v>54</v>
      </c>
      <c r="H1071" s="66">
        <v>75</v>
      </c>
      <c r="I1071" s="66">
        <v>16</v>
      </c>
      <c r="J1071" s="66">
        <v>4</v>
      </c>
      <c r="K1071" s="66">
        <v>14</v>
      </c>
      <c r="L1071" s="66">
        <v>4</v>
      </c>
      <c r="M1071" s="23">
        <f t="shared" si="67"/>
        <v>145</v>
      </c>
      <c r="N1071" s="24">
        <f>Tabla2[[#This Row],[Vendedor tapabocas bien puesto ]]+Tabla2[[#This Row],[Vendedor tapabocas mal puesto ]]+Tabla2[[#This Row],[Vendedor sin tapabocas ]]</f>
        <v>22</v>
      </c>
      <c r="O1071" s="36">
        <f>IFERROR(Tabla2[[#This Row],[Tapabocas bien puesto ]]/Tabla2[[#This Row],[Total]],0)</f>
        <v>0.3724137931034483</v>
      </c>
      <c r="P1071" s="56">
        <f>IFERROR(Tabla2[[#This Row],[Sin tapabocas]]/Tabla2[[#This Row],[Total]],0)</f>
        <v>0.1103448275862069</v>
      </c>
      <c r="Q1071" s="37">
        <f>IFERROR(Tabla2[[#This Row],[Vendedor tapabocas bien puesto ]]/Tabla2[[#This Row],[Total vendedor]],0)</f>
        <v>0.18181818181818182</v>
      </c>
      <c r="R1071" s="37">
        <f>IFERROR(Tabla2[[#This Row],[Vendedor sin tapabocas ]]/Tabla2[[#This Row],[Total vendedor]],0)</f>
        <v>0.18181818181818182</v>
      </c>
      <c r="S1071" s="31">
        <f>WEEKNUM(Tabla2[[#This Row],[Fecha de recolección2]])</f>
        <v>51</v>
      </c>
    </row>
    <row r="1072" spans="1:20" x14ac:dyDescent="0.25">
      <c r="A1072" s="11">
        <f t="shared" si="66"/>
        <v>44544</v>
      </c>
      <c r="B1072" s="66" t="s">
        <v>463</v>
      </c>
      <c r="C1072" s="66" t="s">
        <v>76</v>
      </c>
      <c r="D1072" s="66" t="s">
        <v>76</v>
      </c>
      <c r="F1072" s="66" t="s">
        <v>11</v>
      </c>
      <c r="G1072" s="66">
        <v>100</v>
      </c>
      <c r="H1072" s="66">
        <v>60</v>
      </c>
      <c r="I1072" s="66">
        <v>7</v>
      </c>
      <c r="J1072" s="66">
        <v>8</v>
      </c>
      <c r="K1072" s="66">
        <v>27</v>
      </c>
      <c r="L1072" s="66">
        <v>12</v>
      </c>
      <c r="M1072" s="23">
        <f t="shared" si="67"/>
        <v>167</v>
      </c>
      <c r="N1072" s="24">
        <f>Tabla2[[#This Row],[Vendedor tapabocas bien puesto ]]+Tabla2[[#This Row],[Vendedor tapabocas mal puesto ]]+Tabla2[[#This Row],[Vendedor sin tapabocas ]]</f>
        <v>47</v>
      </c>
      <c r="O1072" s="36">
        <f>IFERROR(Tabla2[[#This Row],[Tapabocas bien puesto ]]/Tabla2[[#This Row],[Total]],0)</f>
        <v>0.59880239520958078</v>
      </c>
      <c r="P1072" s="56">
        <f>IFERROR(Tabla2[[#This Row],[Sin tapabocas]]/Tabla2[[#This Row],[Total]],0)</f>
        <v>4.1916167664670656E-2</v>
      </c>
      <c r="Q1072" s="37">
        <f>IFERROR(Tabla2[[#This Row],[Vendedor tapabocas bien puesto ]]/Tabla2[[#This Row],[Total vendedor]],0)</f>
        <v>0.1702127659574468</v>
      </c>
      <c r="R1072" s="37">
        <f>IFERROR(Tabla2[[#This Row],[Vendedor sin tapabocas ]]/Tabla2[[#This Row],[Total vendedor]],0)</f>
        <v>0.25531914893617019</v>
      </c>
      <c r="S1072" s="31">
        <f>WEEKNUM(Tabla2[[#This Row],[Fecha de recolección2]])</f>
        <v>51</v>
      </c>
    </row>
    <row r="1073" spans="1:19" x14ac:dyDescent="0.25">
      <c r="A1073" s="11">
        <f t="shared" si="66"/>
        <v>44544</v>
      </c>
      <c r="B1073" s="66" t="s">
        <v>463</v>
      </c>
      <c r="C1073" s="66" t="s">
        <v>76</v>
      </c>
      <c r="D1073" s="66" t="s">
        <v>76</v>
      </c>
      <c r="F1073" s="66" t="s">
        <v>10</v>
      </c>
      <c r="G1073" s="66">
        <v>195</v>
      </c>
      <c r="H1073" s="66">
        <v>130</v>
      </c>
      <c r="I1073" s="66">
        <v>23</v>
      </c>
      <c r="J1073" s="66">
        <v>24</v>
      </c>
      <c r="K1073" s="66">
        <v>32</v>
      </c>
      <c r="L1073" s="66">
        <v>13</v>
      </c>
      <c r="M1073" s="23">
        <f t="shared" si="67"/>
        <v>348</v>
      </c>
      <c r="N1073" s="24">
        <f>Tabla2[[#This Row],[Vendedor tapabocas bien puesto ]]+Tabla2[[#This Row],[Vendedor tapabocas mal puesto ]]+Tabla2[[#This Row],[Vendedor sin tapabocas ]]</f>
        <v>69</v>
      </c>
      <c r="O1073" s="36">
        <f>IFERROR(Tabla2[[#This Row],[Tapabocas bien puesto ]]/Tabla2[[#This Row],[Total]],0)</f>
        <v>0.56034482758620685</v>
      </c>
      <c r="P1073" s="56">
        <f>IFERROR(Tabla2[[#This Row],[Sin tapabocas]]/Tabla2[[#This Row],[Total]],0)</f>
        <v>6.6091954022988508E-2</v>
      </c>
      <c r="Q1073" s="37">
        <f>IFERROR(Tabla2[[#This Row],[Vendedor tapabocas bien puesto ]]/Tabla2[[#This Row],[Total vendedor]],0)</f>
        <v>0.34782608695652173</v>
      </c>
      <c r="R1073" s="37">
        <f>IFERROR(Tabla2[[#This Row],[Vendedor sin tapabocas ]]/Tabla2[[#This Row],[Total vendedor]],0)</f>
        <v>0.18840579710144928</v>
      </c>
      <c r="S1073" s="31">
        <f>WEEKNUM(Tabla2[[#This Row],[Fecha de recolección2]])</f>
        <v>51</v>
      </c>
    </row>
    <row r="1074" spans="1:19" x14ac:dyDescent="0.25">
      <c r="A1074" s="19"/>
      <c r="B1074" s="20"/>
      <c r="C1074" s="21"/>
      <c r="D1074" s="21"/>
      <c r="E1074" s="21"/>
      <c r="F1074" s="21"/>
      <c r="G1074" s="21"/>
      <c r="H1074" s="22"/>
      <c r="I1074" s="22"/>
      <c r="J1074" s="22"/>
      <c r="K1074" s="22"/>
      <c r="L1074" s="22"/>
      <c r="M1074" s="23">
        <f>SUBTOTAL(109,Tabla2[Total])</f>
        <v>234268</v>
      </c>
      <c r="N1074" s="23">
        <f>SUBTOTAL(109,Tabla2[Total vendedor])</f>
        <v>42647</v>
      </c>
      <c r="O1074" s="49"/>
      <c r="P1074" s="49"/>
      <c r="Q1074" s="42"/>
      <c r="R1074" s="42"/>
      <c r="S1074" s="50"/>
    </row>
    <row r="1075" spans="1:19" x14ac:dyDescent="0.25">
      <c r="N1075">
        <f>Tabla2[[#Totals],[Total vendedor]]+Tabla2[[#Totals],[Total]]</f>
        <v>276915</v>
      </c>
      <c r="O1075"/>
      <c r="P1075" s="16"/>
      <c r="S1075" s="17"/>
    </row>
    <row r="1076" spans="1:19" x14ac:dyDescent="0.25">
      <c r="G1076" s="43">
        <f>SUM(G1068:G1073)</f>
        <v>514</v>
      </c>
      <c r="H1076" s="65">
        <f t="shared" ref="H1076:M1076" si="68">SUM(H1068:H1073)</f>
        <v>399</v>
      </c>
      <c r="I1076" s="65">
        <f t="shared" si="68"/>
        <v>63</v>
      </c>
      <c r="J1076" s="65">
        <f t="shared" si="68"/>
        <v>67</v>
      </c>
      <c r="K1076" s="65">
        <f t="shared" si="68"/>
        <v>159</v>
      </c>
      <c r="L1076" s="65">
        <f t="shared" si="68"/>
        <v>66</v>
      </c>
      <c r="M1076" s="65">
        <f t="shared" si="68"/>
        <v>976</v>
      </c>
      <c r="N1076" t="s">
        <v>419</v>
      </c>
      <c r="O1076" s="68">
        <f>MEDIAN(O1068:O1073)</f>
        <v>0.54978025693035826</v>
      </c>
      <c r="P1076" s="68">
        <f>MEDIAN(P1068:P1073)</f>
        <v>5.4004060843829582E-2</v>
      </c>
      <c r="Q1076" s="69">
        <f t="shared" ref="Q1076:R1076" si="69">MEDIAN(Q1068:Q1073)</f>
        <v>0.20933014354066987</v>
      </c>
      <c r="R1076" s="69">
        <f t="shared" si="69"/>
        <v>0.20189520624303234</v>
      </c>
      <c r="S1076" s="17"/>
    </row>
    <row r="1077" spans="1:19" x14ac:dyDescent="0.25">
      <c r="O1077" s="69">
        <f>G1076/M1076</f>
        <v>0.52663934426229508</v>
      </c>
      <c r="P1077" s="69">
        <f>I1076/M1076</f>
        <v>6.4549180327868855E-2</v>
      </c>
    </row>
    <row r="1078" spans="1:19" x14ac:dyDescent="0.25">
      <c r="O1078" s="69"/>
      <c r="P1078" s="69"/>
    </row>
    <row r="1079" spans="1:19" x14ac:dyDescent="0.25">
      <c r="O1079"/>
      <c r="P1079"/>
      <c r="Q1079"/>
      <c r="R1079"/>
      <c r="S1079"/>
    </row>
    <row r="1080" spans="1:19" x14ac:dyDescent="0.25">
      <c r="O1080"/>
      <c r="P1080"/>
      <c r="Q1080"/>
      <c r="R1080"/>
      <c r="S1080"/>
    </row>
    <row r="1081" spans="1:19" x14ac:dyDescent="0.25">
      <c r="O1081"/>
      <c r="P1081"/>
      <c r="Q1081"/>
      <c r="R1081"/>
      <c r="S1081"/>
    </row>
    <row r="1082" spans="1:19" x14ac:dyDescent="0.25">
      <c r="O1082"/>
      <c r="P1082"/>
      <c r="Q1082"/>
      <c r="R1082"/>
      <c r="S1082"/>
    </row>
    <row r="1083" spans="1:19" x14ac:dyDescent="0.25">
      <c r="O1083"/>
      <c r="P1083"/>
      <c r="Q1083"/>
      <c r="R1083"/>
      <c r="S1083"/>
    </row>
    <row r="1084" spans="1:19" x14ac:dyDescent="0.25">
      <c r="O1084"/>
      <c r="P1084"/>
      <c r="Q1084"/>
      <c r="R1084"/>
      <c r="S1084"/>
    </row>
    <row r="1085" spans="1:19" x14ac:dyDescent="0.25">
      <c r="O1085"/>
      <c r="P1085"/>
      <c r="Q1085"/>
      <c r="R1085"/>
      <c r="S1085"/>
    </row>
    <row r="1086" spans="1:19" x14ac:dyDescent="0.25">
      <c r="O1086"/>
      <c r="P1086"/>
      <c r="Q1086"/>
      <c r="R1086"/>
      <c r="S1086"/>
    </row>
    <row r="1087" spans="1:19" x14ac:dyDescent="0.25">
      <c r="O1087"/>
      <c r="P1087"/>
      <c r="Q1087"/>
      <c r="R1087"/>
      <c r="S1087"/>
    </row>
    <row r="1088" spans="1:19" x14ac:dyDescent="0.25">
      <c r="O1088"/>
      <c r="P1088"/>
      <c r="Q1088"/>
      <c r="R1088"/>
      <c r="S1088"/>
    </row>
    <row r="1089" spans="15:19" x14ac:dyDescent="0.25">
      <c r="O1089"/>
      <c r="P1089"/>
      <c r="Q1089"/>
      <c r="R1089"/>
      <c r="S1089"/>
    </row>
    <row r="1090" spans="15:19" x14ac:dyDescent="0.25">
      <c r="O1090"/>
      <c r="P1090"/>
      <c r="Q1090"/>
      <c r="R1090"/>
      <c r="S1090"/>
    </row>
    <row r="1091" spans="15:19" x14ac:dyDescent="0.25">
      <c r="O1091"/>
      <c r="P1091"/>
      <c r="Q1091"/>
      <c r="R1091"/>
      <c r="S1091"/>
    </row>
    <row r="1092" spans="15:19" x14ac:dyDescent="0.25">
      <c r="O1092"/>
      <c r="P1092"/>
      <c r="Q1092"/>
      <c r="R1092"/>
      <c r="S1092"/>
    </row>
    <row r="1093" spans="15:19" x14ac:dyDescent="0.25">
      <c r="O1093"/>
      <c r="P1093"/>
      <c r="Q1093"/>
      <c r="R1093"/>
      <c r="S1093"/>
    </row>
    <row r="1094" spans="15:19" x14ac:dyDescent="0.25">
      <c r="O1094"/>
      <c r="P1094"/>
      <c r="Q1094"/>
      <c r="R1094"/>
      <c r="S1094"/>
    </row>
    <row r="1095" spans="15:19" x14ac:dyDescent="0.25">
      <c r="O1095"/>
      <c r="P1095"/>
      <c r="Q1095"/>
      <c r="R1095"/>
      <c r="S1095"/>
    </row>
    <row r="1096" spans="15:19" x14ac:dyDescent="0.25">
      <c r="O1096"/>
      <c r="P1096"/>
      <c r="Q1096"/>
      <c r="R1096"/>
      <c r="S1096"/>
    </row>
    <row r="1097" spans="15:19" x14ac:dyDescent="0.25">
      <c r="O1097"/>
      <c r="P1097"/>
      <c r="Q1097"/>
      <c r="R1097"/>
      <c r="S1097"/>
    </row>
    <row r="1098" spans="15:19" x14ac:dyDescent="0.25">
      <c r="O1098"/>
      <c r="P1098"/>
      <c r="Q1098"/>
      <c r="R1098"/>
      <c r="S1098"/>
    </row>
    <row r="1099" spans="15:19" x14ac:dyDescent="0.25">
      <c r="O1099"/>
      <c r="P1099"/>
      <c r="Q1099"/>
      <c r="R1099"/>
      <c r="S1099"/>
    </row>
    <row r="1100" spans="15:19" x14ac:dyDescent="0.25">
      <c r="O1100"/>
      <c r="P1100"/>
      <c r="Q1100"/>
      <c r="R1100"/>
      <c r="S1100" s="16"/>
    </row>
    <row r="1101" spans="15:19" x14ac:dyDescent="0.25">
      <c r="O1101"/>
      <c r="P1101"/>
      <c r="Q1101"/>
      <c r="R1101"/>
      <c r="S1101" s="16"/>
    </row>
    <row r="1102" spans="15:19" x14ac:dyDescent="0.25">
      <c r="O1102"/>
      <c r="P1102"/>
      <c r="Q1102" s="16"/>
      <c r="S1102" s="17"/>
    </row>
    <row r="1103" spans="15:19" x14ac:dyDescent="0.25">
      <c r="O1103"/>
      <c r="P1103"/>
      <c r="Q1103" s="16"/>
      <c r="S1103" s="17"/>
    </row>
    <row r="1104" spans="15:19" x14ac:dyDescent="0.25">
      <c r="O1104"/>
      <c r="P1104"/>
      <c r="Q1104" s="16"/>
      <c r="S1104" s="17"/>
    </row>
    <row r="1105" spans="15:19" x14ac:dyDescent="0.25">
      <c r="O1105"/>
      <c r="P1105"/>
      <c r="Q1105" s="16"/>
      <c r="S1105" s="17"/>
    </row>
    <row r="1106" spans="15:19" x14ac:dyDescent="0.25">
      <c r="O1106"/>
      <c r="P1106"/>
      <c r="Q1106" s="16"/>
      <c r="S1106" s="17"/>
    </row>
    <row r="1107" spans="15:19" x14ac:dyDescent="0.25">
      <c r="O1107"/>
      <c r="P1107"/>
      <c r="Q1107" s="16"/>
      <c r="S1107" s="17"/>
    </row>
    <row r="1108" spans="15:19" x14ac:dyDescent="0.25">
      <c r="O1108"/>
      <c r="P1108"/>
      <c r="Q1108" s="16"/>
      <c r="S1108" s="17"/>
    </row>
    <row r="1109" spans="15:19" x14ac:dyDescent="0.25">
      <c r="O1109"/>
      <c r="P1109" s="16"/>
      <c r="S1109" s="17"/>
    </row>
    <row r="1110" spans="15:19" x14ac:dyDescent="0.25">
      <c r="O1110"/>
      <c r="P1110" s="16"/>
      <c r="S1110" s="17"/>
    </row>
    <row r="1111" spans="15:19" x14ac:dyDescent="0.25">
      <c r="O1111"/>
      <c r="P1111" s="16"/>
      <c r="S1111" s="17"/>
    </row>
    <row r="1112" spans="15:19" x14ac:dyDescent="0.25">
      <c r="O1112"/>
      <c r="P1112" s="16"/>
      <c r="S1112" s="17"/>
    </row>
    <row r="1113" spans="15:19" x14ac:dyDescent="0.25">
      <c r="O1113"/>
      <c r="P1113" s="16"/>
      <c r="S1113" s="17"/>
    </row>
    <row r="1114" spans="15:19" x14ac:dyDescent="0.25">
      <c r="O1114"/>
      <c r="P1114" s="16"/>
      <c r="S1114" s="17"/>
    </row>
    <row r="1115" spans="15:19" x14ac:dyDescent="0.25">
      <c r="O1115"/>
      <c r="P1115" s="16"/>
      <c r="S1115" s="17"/>
    </row>
    <row r="1116" spans="15:19" x14ac:dyDescent="0.25">
      <c r="O1116"/>
      <c r="P1116" s="16"/>
      <c r="S1116" s="17"/>
    </row>
    <row r="1117" spans="15:19" x14ac:dyDescent="0.25">
      <c r="O1117"/>
      <c r="P1117" s="16"/>
      <c r="S1117" s="17"/>
    </row>
    <row r="1118" spans="15:19" x14ac:dyDescent="0.25">
      <c r="O1118"/>
      <c r="P1118" s="16"/>
      <c r="S1118" s="17"/>
    </row>
    <row r="1119" spans="15:19" x14ac:dyDescent="0.25">
      <c r="O1119"/>
      <c r="P1119" s="16"/>
      <c r="S1119" s="17"/>
    </row>
    <row r="1120" spans="15:19" x14ac:dyDescent="0.25">
      <c r="O1120"/>
      <c r="P1120" s="16"/>
      <c r="S1120" s="17"/>
    </row>
    <row r="1121" spans="15:19" x14ac:dyDescent="0.25">
      <c r="O1121"/>
      <c r="P1121" s="16"/>
      <c r="S1121" s="17"/>
    </row>
    <row r="1122" spans="15:19" x14ac:dyDescent="0.25">
      <c r="O1122"/>
      <c r="P1122" s="16"/>
      <c r="S1122" s="17"/>
    </row>
    <row r="1123" spans="15:19" x14ac:dyDescent="0.25">
      <c r="O1123"/>
      <c r="P1123" s="16"/>
      <c r="S1123" s="17"/>
    </row>
  </sheetData>
  <sortState xmlns:xlrd2="http://schemas.microsoft.com/office/spreadsheetml/2017/richdata2" ref="B2:J567">
    <sortCondition ref="B2:B567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3A001-BDAA-493E-9AF8-F1FB6C93011B}">
  <dimension ref="A3:D43"/>
  <sheetViews>
    <sheetView topLeftCell="D13" zoomScale="85" zoomScaleNormal="50" workbookViewId="0">
      <selection activeCell="G51" sqref="G51"/>
    </sheetView>
  </sheetViews>
  <sheetFormatPr baseColWidth="10" defaultRowHeight="15" x14ac:dyDescent="0.25"/>
  <cols>
    <col min="1" max="1" width="17.85546875" style="65" bestFit="1" customWidth="1"/>
    <col min="2" max="2" width="39.28515625" style="65" bestFit="1" customWidth="1"/>
    <col min="3" max="3" width="32.85546875" style="65" bestFit="1" customWidth="1"/>
    <col min="4" max="4" width="41" style="65" bestFit="1" customWidth="1"/>
    <col min="5" max="16384" width="11.42578125" style="65"/>
  </cols>
  <sheetData>
    <row r="3" spans="1:4" x14ac:dyDescent="0.25">
      <c r="A3" s="3" t="s">
        <v>423</v>
      </c>
      <c r="B3" s="65" t="s">
        <v>561</v>
      </c>
      <c r="C3" s="65" t="s">
        <v>560</v>
      </c>
      <c r="D3" s="65" t="s">
        <v>559</v>
      </c>
    </row>
    <row r="4" spans="1:4" x14ac:dyDescent="0.25">
      <c r="A4" s="47" t="s">
        <v>5</v>
      </c>
      <c r="B4" s="110">
        <v>0.86826347305389218</v>
      </c>
      <c r="C4" s="110">
        <v>0.85526315789473684</v>
      </c>
      <c r="D4" s="110">
        <v>0.81874999999999998</v>
      </c>
    </row>
    <row r="5" spans="1:4" x14ac:dyDescent="0.25">
      <c r="A5" s="47" t="s">
        <v>18</v>
      </c>
      <c r="B5" s="110">
        <v>0.91194968553459121</v>
      </c>
      <c r="C5" s="110">
        <v>0.88998899889988992</v>
      </c>
      <c r="D5" s="110">
        <v>0.87628865979381443</v>
      </c>
    </row>
    <row r="6" spans="1:4" x14ac:dyDescent="0.25">
      <c r="A6" s="47" t="s">
        <v>39</v>
      </c>
      <c r="B6" s="110">
        <v>0.89645276087705206</v>
      </c>
      <c r="C6" s="110">
        <v>0.86046511627906974</v>
      </c>
      <c r="D6" s="110">
        <v>0.8253110525837799</v>
      </c>
    </row>
    <row r="7" spans="1:4" x14ac:dyDescent="0.25">
      <c r="A7" s="47" t="s">
        <v>67</v>
      </c>
      <c r="B7" s="110">
        <v>0.90559440559440563</v>
      </c>
      <c r="C7" s="110">
        <v>0.87545380092654845</v>
      </c>
      <c r="D7" s="110">
        <v>0.8477842003853564</v>
      </c>
    </row>
    <row r="8" spans="1:4" x14ac:dyDescent="0.25">
      <c r="A8" s="47" t="s">
        <v>83</v>
      </c>
      <c r="B8" s="110">
        <v>0.89965397923875434</v>
      </c>
      <c r="C8" s="110">
        <v>0.87183709662095832</v>
      </c>
      <c r="D8" s="110">
        <v>0.83333333333333337</v>
      </c>
    </row>
    <row r="9" spans="1:4" x14ac:dyDescent="0.25">
      <c r="A9" s="47" t="s">
        <v>91</v>
      </c>
      <c r="B9" s="110">
        <v>0.8971544715447155</v>
      </c>
      <c r="C9" s="110">
        <v>0.85809856045217703</v>
      </c>
      <c r="D9" s="110">
        <v>0.83808059556562542</v>
      </c>
    </row>
    <row r="10" spans="1:4" x14ac:dyDescent="0.25">
      <c r="A10" s="47" t="s">
        <v>99</v>
      </c>
      <c r="B10" s="110">
        <v>0.88036117381489842</v>
      </c>
      <c r="C10" s="110">
        <v>0.85185185185185186</v>
      </c>
      <c r="D10" s="110">
        <v>0.83333333333333337</v>
      </c>
    </row>
    <row r="11" spans="1:4" x14ac:dyDescent="0.25">
      <c r="A11" s="47" t="s">
        <v>111</v>
      </c>
      <c r="B11" s="110">
        <v>0.87730061349693256</v>
      </c>
      <c r="C11" s="110">
        <v>0.86624203821656054</v>
      </c>
      <c r="D11" s="110">
        <v>0.81702127659574464</v>
      </c>
    </row>
    <row r="12" spans="1:4" x14ac:dyDescent="0.25">
      <c r="A12" s="47" t="s">
        <v>118</v>
      </c>
      <c r="B12" s="110">
        <v>0.92077087794432544</v>
      </c>
      <c r="C12" s="110">
        <v>0.90579710144927539</v>
      </c>
      <c r="D12" s="110">
        <v>0.88028169014084512</v>
      </c>
    </row>
    <row r="13" spans="1:4" x14ac:dyDescent="0.25">
      <c r="A13" s="47" t="s">
        <v>124</v>
      </c>
      <c r="B13" s="110">
        <v>0.91703056768558955</v>
      </c>
      <c r="C13" s="110">
        <v>0.87826944267238882</v>
      </c>
      <c r="D13" s="110">
        <v>0.86092715231788075</v>
      </c>
    </row>
    <row r="14" spans="1:4" x14ac:dyDescent="0.25">
      <c r="A14" s="47" t="s">
        <v>125</v>
      </c>
      <c r="B14" s="110">
        <v>0.85185185185185186</v>
      </c>
      <c r="C14" s="110">
        <v>0.80645161290322576</v>
      </c>
      <c r="D14" s="110">
        <v>0.7710280373831776</v>
      </c>
    </row>
    <row r="15" spans="1:4" x14ac:dyDescent="0.25">
      <c r="A15" s="47" t="s">
        <v>141</v>
      </c>
      <c r="B15" s="110">
        <v>0.84955752212389379</v>
      </c>
      <c r="C15" s="110">
        <v>0.80246913580246915</v>
      </c>
      <c r="D15" s="110">
        <v>0.76095617529880477</v>
      </c>
    </row>
    <row r="16" spans="1:4" x14ac:dyDescent="0.25">
      <c r="A16" s="47" t="s">
        <v>165</v>
      </c>
      <c r="B16" s="110">
        <v>0.83913043478260874</v>
      </c>
      <c r="C16" s="110">
        <v>0.81619338867045288</v>
      </c>
      <c r="D16" s="110">
        <v>0.77337110481586402</v>
      </c>
    </row>
    <row r="17" spans="1:4" x14ac:dyDescent="0.25">
      <c r="A17" s="47" t="s">
        <v>185</v>
      </c>
      <c r="B17" s="110">
        <v>0.8053078684178816</v>
      </c>
      <c r="C17" s="110">
        <v>0.77257743677181012</v>
      </c>
      <c r="D17" s="110">
        <v>0.73079546423395003</v>
      </c>
    </row>
    <row r="18" spans="1:4" x14ac:dyDescent="0.25">
      <c r="A18" s="47" t="s">
        <v>232</v>
      </c>
      <c r="B18" s="110">
        <v>0.8204419889502762</v>
      </c>
      <c r="C18" s="110">
        <v>0.74758266424933084</v>
      </c>
      <c r="D18" s="110">
        <v>0.66190476190476188</v>
      </c>
    </row>
    <row r="19" spans="1:4" x14ac:dyDescent="0.25">
      <c r="A19" s="47" t="s">
        <v>252</v>
      </c>
      <c r="B19" s="110">
        <v>0.78534031413612571</v>
      </c>
      <c r="C19" s="110">
        <v>0.73369565217391308</v>
      </c>
      <c r="D19" s="110">
        <v>0.64204545454545459</v>
      </c>
    </row>
    <row r="20" spans="1:4" x14ac:dyDescent="0.25">
      <c r="A20" s="47" t="s">
        <v>268</v>
      </c>
      <c r="B20" s="110">
        <v>0.8303571428571429</v>
      </c>
      <c r="C20" s="110">
        <v>0.78997549635586828</v>
      </c>
      <c r="D20" s="110">
        <v>0.72626931567328923</v>
      </c>
    </row>
    <row r="21" spans="1:4" x14ac:dyDescent="0.25">
      <c r="A21" s="47" t="s">
        <v>290</v>
      </c>
      <c r="B21" s="110">
        <v>0.77536231884057971</v>
      </c>
      <c r="C21" s="110">
        <v>0.74119718309859151</v>
      </c>
      <c r="D21" s="110">
        <v>0.69178082191780821</v>
      </c>
    </row>
    <row r="22" spans="1:4" x14ac:dyDescent="0.25">
      <c r="A22" s="47" t="s">
        <v>302</v>
      </c>
      <c r="B22" s="110">
        <v>0.79983599224690627</v>
      </c>
      <c r="C22" s="110">
        <v>0.69236390208257215</v>
      </c>
      <c r="D22" s="110">
        <v>0.57526869580924855</v>
      </c>
    </row>
    <row r="23" spans="1:4" x14ac:dyDescent="0.25">
      <c r="A23" s="47" t="s">
        <v>315</v>
      </c>
      <c r="B23" s="110">
        <v>0.76086249277038753</v>
      </c>
      <c r="C23" s="110">
        <v>0.68557785490056411</v>
      </c>
      <c r="D23" s="110">
        <v>0.61340112169987693</v>
      </c>
    </row>
    <row r="24" spans="1:4" x14ac:dyDescent="0.25">
      <c r="A24" s="47" t="s">
        <v>326</v>
      </c>
      <c r="B24" s="110">
        <v>0.81443298969072164</v>
      </c>
      <c r="C24" s="110">
        <v>0.79295154185022021</v>
      </c>
      <c r="D24" s="110">
        <v>0.79166666666666663</v>
      </c>
    </row>
    <row r="25" spans="1:4" x14ac:dyDescent="0.25">
      <c r="A25" s="47" t="s">
        <v>327</v>
      </c>
      <c r="B25" s="110">
        <v>0.80686695278969955</v>
      </c>
      <c r="C25" s="110">
        <v>0.64253600052127458</v>
      </c>
      <c r="D25" s="110">
        <v>0.61403508771929827</v>
      </c>
    </row>
    <row r="26" spans="1:4" x14ac:dyDescent="0.25">
      <c r="A26" s="47" t="s">
        <v>362</v>
      </c>
      <c r="B26" s="110">
        <v>0.76595744680851063</v>
      </c>
      <c r="C26" s="110">
        <v>0.63636363636363635</v>
      </c>
      <c r="D26" s="110">
        <v>0.6224899598393574</v>
      </c>
    </row>
    <row r="27" spans="1:4" x14ac:dyDescent="0.25">
      <c r="A27" s="47" t="s">
        <v>363</v>
      </c>
      <c r="B27" s="110">
        <v>0.69525330770100646</v>
      </c>
      <c r="C27" s="110">
        <v>0.64917298777918253</v>
      </c>
      <c r="D27" s="110">
        <v>0.56915377616014551</v>
      </c>
    </row>
    <row r="28" spans="1:4" x14ac:dyDescent="0.25">
      <c r="A28" s="47" t="s">
        <v>372</v>
      </c>
      <c r="B28" s="110">
        <v>0.79552715654952078</v>
      </c>
      <c r="C28" s="110">
        <v>0.71628412841284128</v>
      </c>
      <c r="D28" s="110">
        <v>0.63513513513513509</v>
      </c>
    </row>
    <row r="29" spans="1:4" x14ac:dyDescent="0.25">
      <c r="A29" s="47" t="s">
        <v>378</v>
      </c>
      <c r="B29" s="110">
        <v>0.6741071428571429</v>
      </c>
      <c r="C29" s="110">
        <v>0.60216113245968406</v>
      </c>
      <c r="D29" s="110">
        <v>0.52941176470588236</v>
      </c>
    </row>
    <row r="30" spans="1:4" x14ac:dyDescent="0.25">
      <c r="A30" s="47" t="s">
        <v>384</v>
      </c>
      <c r="B30" s="110">
        <v>0.70399999999999996</v>
      </c>
      <c r="C30" s="110">
        <v>0.62094035490505572</v>
      </c>
      <c r="D30" s="110">
        <v>0.50649350649350644</v>
      </c>
    </row>
    <row r="31" spans="1:4" x14ac:dyDescent="0.25">
      <c r="A31" s="47" t="s">
        <v>414</v>
      </c>
      <c r="B31" s="110">
        <v>0.69892473118279574</v>
      </c>
      <c r="C31" s="110">
        <v>0.62601626016260159</v>
      </c>
      <c r="D31" s="110">
        <v>0.48051948051948051</v>
      </c>
    </row>
    <row r="32" spans="1:4" x14ac:dyDescent="0.25">
      <c r="A32" s="47" t="s">
        <v>420</v>
      </c>
      <c r="B32" s="110">
        <v>0.72499264489555748</v>
      </c>
      <c r="C32" s="110">
        <v>0.69183285849952514</v>
      </c>
      <c r="D32" s="110">
        <v>0.56977934485896276</v>
      </c>
    </row>
    <row r="33" spans="1:4" x14ac:dyDescent="0.25">
      <c r="A33" s="47" t="s">
        <v>425</v>
      </c>
      <c r="B33" s="110">
        <v>0.72613636363636358</v>
      </c>
      <c r="C33" s="110">
        <v>0.6344274514134276</v>
      </c>
      <c r="D33" s="110">
        <v>0.52862840051274751</v>
      </c>
    </row>
    <row r="34" spans="1:4" x14ac:dyDescent="0.25">
      <c r="A34" s="47" t="s">
        <v>431</v>
      </c>
      <c r="B34" s="110">
        <v>0.77333333333333332</v>
      </c>
      <c r="C34" s="110">
        <v>0.70118343195266275</v>
      </c>
      <c r="D34" s="110">
        <v>0.64779874213836475</v>
      </c>
    </row>
    <row r="35" spans="1:4" x14ac:dyDescent="0.25">
      <c r="A35" s="47" t="s">
        <v>434</v>
      </c>
      <c r="B35" s="110">
        <v>0.7410714285714286</v>
      </c>
      <c r="C35" s="110">
        <v>0.65030721966205829</v>
      </c>
      <c r="D35" s="110">
        <v>0.5633187772925764</v>
      </c>
    </row>
    <row r="36" spans="1:4" x14ac:dyDescent="0.25">
      <c r="A36" s="47" t="s">
        <v>437</v>
      </c>
      <c r="B36" s="110">
        <v>0.67834394904458595</v>
      </c>
      <c r="C36" s="110">
        <v>0.57891423492815886</v>
      </c>
      <c r="D36" s="110">
        <v>0.5115384615384615</v>
      </c>
    </row>
    <row r="37" spans="1:4" x14ac:dyDescent="0.25">
      <c r="A37" s="47" t="s">
        <v>441</v>
      </c>
      <c r="B37" s="110">
        <v>0.61176470588235299</v>
      </c>
      <c r="C37" s="110">
        <v>0.59829059829059827</v>
      </c>
      <c r="D37" s="110">
        <v>0.52713178294573648</v>
      </c>
    </row>
    <row r="38" spans="1:4" x14ac:dyDescent="0.25">
      <c r="A38" s="47" t="s">
        <v>445</v>
      </c>
      <c r="B38" s="110">
        <v>0.67200000000000004</v>
      </c>
      <c r="C38" s="110">
        <v>0.62069253931080626</v>
      </c>
      <c r="D38" s="110">
        <v>0.45348837209302323</v>
      </c>
    </row>
    <row r="39" spans="1:4" x14ac:dyDescent="0.25">
      <c r="A39" s="47" t="s">
        <v>449</v>
      </c>
      <c r="B39" s="110">
        <v>0.66666666666666663</v>
      </c>
      <c r="C39" s="110">
        <v>0.53846153846153844</v>
      </c>
      <c r="D39" s="110">
        <v>0.47368421052631576</v>
      </c>
    </row>
    <row r="40" spans="1:4" x14ac:dyDescent="0.25">
      <c r="A40" s="47" t="s">
        <v>453</v>
      </c>
      <c r="B40" s="110">
        <v>0.72784810126582278</v>
      </c>
      <c r="C40" s="110">
        <v>0.59717314487632511</v>
      </c>
      <c r="D40" s="110">
        <v>0.49264705882352944</v>
      </c>
    </row>
    <row r="41" spans="1:4" x14ac:dyDescent="0.25">
      <c r="A41" s="47" t="s">
        <v>457</v>
      </c>
      <c r="B41" s="110">
        <v>0.66901408450704225</v>
      </c>
      <c r="C41" s="110">
        <v>0.62499634256956438</v>
      </c>
      <c r="D41" s="110">
        <v>0.54545454545454541</v>
      </c>
    </row>
    <row r="42" spans="1:4" x14ac:dyDescent="0.25">
      <c r="A42" s="47" t="s">
        <v>461</v>
      </c>
      <c r="B42" s="110">
        <v>0.5813160912218116</v>
      </c>
      <c r="C42" s="110">
        <v>0.54134697357203754</v>
      </c>
      <c r="D42" s="110">
        <v>0.47398648648648645</v>
      </c>
    </row>
    <row r="43" spans="1:4" x14ac:dyDescent="0.25">
      <c r="A43" s="47" t="s">
        <v>465</v>
      </c>
      <c r="B43" s="110">
        <v>30.620137032367182</v>
      </c>
      <c r="C43" s="110">
        <v>28.365403868263453</v>
      </c>
      <c r="D43" s="110">
        <v>25.914293807242164</v>
      </c>
    </row>
  </sheetData>
  <pageMargins left="0.7" right="0.7" top="0.75" bottom="0.75" header="0.3" footer="0.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FCFF6-BD1D-45B6-A24E-1E65D64A6409}">
  <dimension ref="A3:D43"/>
  <sheetViews>
    <sheetView topLeftCell="B1" zoomScale="106" workbookViewId="0">
      <selection activeCell="B51" sqref="B51"/>
    </sheetView>
  </sheetViews>
  <sheetFormatPr baseColWidth="10" defaultRowHeight="15" x14ac:dyDescent="0.25"/>
  <cols>
    <col min="1" max="1" width="16.5703125" style="65" bestFit="1" customWidth="1"/>
    <col min="2" max="2" width="42.42578125" style="65" bestFit="1" customWidth="1"/>
    <col min="3" max="3" width="22.7109375" style="65" bestFit="1" customWidth="1"/>
    <col min="4" max="4" width="41.42578125" style="65" bestFit="1" customWidth="1"/>
    <col min="5" max="16384" width="11.42578125" style="65"/>
  </cols>
  <sheetData>
    <row r="3" spans="1:4" x14ac:dyDescent="0.25">
      <c r="A3" s="3" t="s">
        <v>423</v>
      </c>
      <c r="B3" s="65" t="s">
        <v>564</v>
      </c>
      <c r="C3" s="65" t="s">
        <v>563</v>
      </c>
      <c r="D3" s="65" t="s">
        <v>562</v>
      </c>
    </row>
    <row r="4" spans="1:4" x14ac:dyDescent="0.25">
      <c r="A4" s="47" t="s">
        <v>5</v>
      </c>
      <c r="B4" s="110">
        <v>2.2222222222222223E-2</v>
      </c>
      <c r="C4" s="110">
        <v>1.0309278350515464E-2</v>
      </c>
      <c r="D4" s="110">
        <v>0</v>
      </c>
    </row>
    <row r="5" spans="1:4" x14ac:dyDescent="0.25">
      <c r="A5" s="47" t="s">
        <v>18</v>
      </c>
      <c r="B5" s="110">
        <v>1.2E-2</v>
      </c>
      <c r="C5" s="110">
        <v>5.3450226244343892E-3</v>
      </c>
      <c r="D5" s="110">
        <v>3.1446540880503146E-3</v>
      </c>
    </row>
    <row r="6" spans="1:4" x14ac:dyDescent="0.25">
      <c r="A6" s="47" t="s">
        <v>39</v>
      </c>
      <c r="B6" s="110">
        <v>1.4442127215849844E-2</v>
      </c>
      <c r="C6" s="110">
        <v>8.5587188612099643E-3</v>
      </c>
      <c r="D6" s="110">
        <v>3.7708342094565231E-3</v>
      </c>
    </row>
    <row r="7" spans="1:4" x14ac:dyDescent="0.25">
      <c r="A7" s="47" t="s">
        <v>67</v>
      </c>
      <c r="B7" s="110">
        <v>1.3513513513513514E-2</v>
      </c>
      <c r="C7" s="110">
        <v>7.528761561019625E-3</v>
      </c>
      <c r="D7" s="110">
        <v>0</v>
      </c>
    </row>
    <row r="8" spans="1:4" x14ac:dyDescent="0.25">
      <c r="A8" s="47" t="s">
        <v>83</v>
      </c>
      <c r="B8" s="110">
        <v>1.098901098901099E-2</v>
      </c>
      <c r="C8" s="110">
        <v>6.6336633663366344E-3</v>
      </c>
      <c r="D8" s="110">
        <v>0</v>
      </c>
    </row>
    <row r="9" spans="1:4" x14ac:dyDescent="0.25">
      <c r="A9" s="47" t="s">
        <v>91</v>
      </c>
      <c r="B9" s="110">
        <v>1.1466011466011467E-2</v>
      </c>
      <c r="C9" s="110">
        <v>6.7929843693202464E-3</v>
      </c>
      <c r="D9" s="110">
        <v>2.8090774232238111E-3</v>
      </c>
    </row>
    <row r="10" spans="1:4" x14ac:dyDescent="0.25">
      <c r="A10" s="47" t="s">
        <v>99</v>
      </c>
      <c r="B10" s="110">
        <v>1.6666666666666666E-2</v>
      </c>
      <c r="C10" s="110">
        <v>1.2875536480686695E-2</v>
      </c>
      <c r="D10" s="110">
        <v>7.0422535211267607E-3</v>
      </c>
    </row>
    <row r="11" spans="1:4" x14ac:dyDescent="0.25">
      <c r="A11" s="47" t="s">
        <v>111</v>
      </c>
      <c r="B11" s="110">
        <v>1.6597510373443983E-2</v>
      </c>
      <c r="C11" s="110">
        <v>6.9686411149825784E-3</v>
      </c>
      <c r="D11" s="110">
        <v>4.2735042735042739E-3</v>
      </c>
    </row>
    <row r="12" spans="1:4" x14ac:dyDescent="0.25">
      <c r="A12" s="47" t="s">
        <v>118</v>
      </c>
      <c r="B12" s="110">
        <v>7.2992700729927005E-3</v>
      </c>
      <c r="C12" s="110">
        <v>3.5211267605633804E-3</v>
      </c>
      <c r="D12" s="110">
        <v>2.6666666666666666E-3</v>
      </c>
    </row>
    <row r="13" spans="1:4" x14ac:dyDescent="0.25">
      <c r="A13" s="47" t="s">
        <v>124</v>
      </c>
      <c r="B13" s="110">
        <v>1.6556291390728478E-2</v>
      </c>
      <c r="C13" s="110">
        <v>8.7358378056052472E-3</v>
      </c>
      <c r="D13" s="110">
        <v>2.4937655860349127E-3</v>
      </c>
    </row>
    <row r="14" spans="1:4" x14ac:dyDescent="0.25">
      <c r="A14" s="47" t="s">
        <v>125</v>
      </c>
      <c r="B14" s="110">
        <v>4.4444444444444446E-2</v>
      </c>
      <c r="C14" s="110">
        <v>3.8461538461538464E-2</v>
      </c>
      <c r="D14" s="110">
        <v>2.0746887966804978E-2</v>
      </c>
    </row>
    <row r="15" spans="1:4" x14ac:dyDescent="0.25">
      <c r="A15" s="47" t="s">
        <v>141</v>
      </c>
      <c r="B15" s="110">
        <v>5.1643192488262914E-2</v>
      </c>
      <c r="C15" s="110">
        <v>2.1929824561403508E-2</v>
      </c>
      <c r="D15" s="110">
        <v>1.7391304347826087E-2</v>
      </c>
    </row>
    <row r="16" spans="1:4" x14ac:dyDescent="0.25">
      <c r="A16" s="47" t="s">
        <v>165</v>
      </c>
      <c r="B16" s="110">
        <v>4.0590405904059039E-2</v>
      </c>
      <c r="C16" s="110">
        <v>3.2515526582389986E-2</v>
      </c>
      <c r="D16" s="110">
        <v>9.9255583126550868E-3</v>
      </c>
    </row>
    <row r="17" spans="1:4" x14ac:dyDescent="0.25">
      <c r="A17" s="47" t="s">
        <v>185</v>
      </c>
      <c r="B17" s="110">
        <v>4.9600327936052471E-2</v>
      </c>
      <c r="C17" s="110">
        <v>3.1804204052403223E-2</v>
      </c>
      <c r="D17" s="110">
        <v>1.6597796143250687E-2</v>
      </c>
    </row>
    <row r="18" spans="1:4" x14ac:dyDescent="0.25">
      <c r="A18" s="47" t="s">
        <v>232</v>
      </c>
      <c r="B18" s="110">
        <v>5.46875E-2</v>
      </c>
      <c r="C18" s="110">
        <v>3.9840249366842002E-2</v>
      </c>
      <c r="D18" s="110">
        <v>2.0202020202020204E-2</v>
      </c>
    </row>
    <row r="19" spans="1:4" x14ac:dyDescent="0.25">
      <c r="A19" s="47" t="s">
        <v>252</v>
      </c>
      <c r="B19" s="110">
        <v>6.7567567567567571E-2</v>
      </c>
      <c r="C19" s="110">
        <v>0.04</v>
      </c>
      <c r="D19" s="110">
        <v>2.6315789473684209E-2</v>
      </c>
    </row>
    <row r="20" spans="1:4" x14ac:dyDescent="0.25">
      <c r="A20" s="47" t="s">
        <v>268</v>
      </c>
      <c r="B20" s="110">
        <v>4.6632124352331605E-2</v>
      </c>
      <c r="C20" s="110">
        <v>3.1390765765765764E-2</v>
      </c>
      <c r="D20" s="110">
        <v>1.680672268907563E-2</v>
      </c>
    </row>
    <row r="21" spans="1:4" x14ac:dyDescent="0.25">
      <c r="A21" s="47" t="s">
        <v>290</v>
      </c>
      <c r="B21" s="110">
        <v>7.1428571428571425E-2</v>
      </c>
      <c r="C21" s="110">
        <v>3.7755777257456991E-2</v>
      </c>
      <c r="D21" s="110">
        <v>1.4423076923076924E-2</v>
      </c>
    </row>
    <row r="22" spans="1:4" x14ac:dyDescent="0.25">
      <c r="A22" s="47" t="s">
        <v>302</v>
      </c>
      <c r="B22" s="110">
        <v>5.9407665505226484E-2</v>
      </c>
      <c r="C22" s="110">
        <v>4.046242774566474E-2</v>
      </c>
      <c r="D22" s="110">
        <v>2.4844958272720312E-2</v>
      </c>
    </row>
    <row r="23" spans="1:4" x14ac:dyDescent="0.25">
      <c r="A23" s="47" t="s">
        <v>315</v>
      </c>
      <c r="B23" s="110">
        <v>6.1862244897959183E-2</v>
      </c>
      <c r="C23" s="110">
        <v>3.4971875764245541E-2</v>
      </c>
      <c r="D23" s="110">
        <v>1.9554140127388535E-2</v>
      </c>
    </row>
    <row r="24" spans="1:4" x14ac:dyDescent="0.25">
      <c r="A24" s="47" t="s">
        <v>326</v>
      </c>
      <c r="B24" s="110">
        <v>6.25E-2</v>
      </c>
      <c r="C24" s="110">
        <v>3.0837004405286344E-2</v>
      </c>
      <c r="D24" s="110">
        <v>2.0618556701030927E-2</v>
      </c>
    </row>
    <row r="25" spans="1:4" x14ac:dyDescent="0.25">
      <c r="A25" s="47" t="s">
        <v>327</v>
      </c>
      <c r="B25" s="110">
        <v>7.0175438596491224E-2</v>
      </c>
      <c r="C25" s="110">
        <v>4.629876477383809E-2</v>
      </c>
      <c r="D25" s="110">
        <v>2.9900332225913623E-2</v>
      </c>
    </row>
    <row r="26" spans="1:4" x14ac:dyDescent="0.25">
      <c r="A26" s="47" t="s">
        <v>362</v>
      </c>
      <c r="B26" s="110">
        <v>0.12727272727272726</v>
      </c>
      <c r="C26" s="110">
        <v>0.11244979919678715</v>
      </c>
      <c r="D26" s="110">
        <v>9.5744680851063829E-2</v>
      </c>
    </row>
    <row r="27" spans="1:4" x14ac:dyDescent="0.25">
      <c r="A27" s="47" t="s">
        <v>363</v>
      </c>
      <c r="B27" s="110">
        <v>6.6666666666666666E-2</v>
      </c>
      <c r="C27" s="110">
        <v>4.3637477362309579E-2</v>
      </c>
      <c r="D27" s="110">
        <v>2.1825396825396824E-2</v>
      </c>
    </row>
    <row r="28" spans="1:4" x14ac:dyDescent="0.25">
      <c r="A28" s="47" t="s">
        <v>372</v>
      </c>
      <c r="B28" s="110">
        <v>4.6511627906976744E-2</v>
      </c>
      <c r="C28" s="110">
        <v>2.977685828284321E-2</v>
      </c>
      <c r="D28" s="110">
        <v>1.3043478260869565E-2</v>
      </c>
    </row>
    <row r="29" spans="1:4" x14ac:dyDescent="0.25">
      <c r="A29" s="47" t="s">
        <v>378</v>
      </c>
      <c r="B29" s="110">
        <v>0.10975609756097561</v>
      </c>
      <c r="C29" s="110">
        <v>6.430934656741108E-2</v>
      </c>
      <c r="D29" s="110">
        <v>4.7717842323651449E-2</v>
      </c>
    </row>
    <row r="30" spans="1:4" x14ac:dyDescent="0.25">
      <c r="A30" s="47" t="s">
        <v>384</v>
      </c>
      <c r="B30" s="110">
        <v>0.10416666666666667</v>
      </c>
      <c r="C30" s="110">
        <v>6.9198312236286919E-2</v>
      </c>
      <c r="D30" s="110">
        <v>2.75E-2</v>
      </c>
    </row>
    <row r="31" spans="1:4" x14ac:dyDescent="0.25">
      <c r="A31" s="47" t="s">
        <v>414</v>
      </c>
      <c r="B31" s="110">
        <v>0.11688311688311688</v>
      </c>
      <c r="C31" s="110">
        <v>7.3333333333333334E-2</v>
      </c>
      <c r="D31" s="110">
        <v>5.3672316384180789E-2</v>
      </c>
    </row>
    <row r="32" spans="1:4" x14ac:dyDescent="0.25">
      <c r="A32" s="47" t="s">
        <v>420</v>
      </c>
      <c r="B32" s="110">
        <v>6.3857586150579779E-2</v>
      </c>
      <c r="C32" s="110">
        <v>2.333469000135667E-2</v>
      </c>
      <c r="D32" s="110">
        <v>1.9809747965087769E-2</v>
      </c>
    </row>
    <row r="33" spans="1:4" x14ac:dyDescent="0.25">
      <c r="A33" s="47" t="s">
        <v>425</v>
      </c>
      <c r="B33" s="110">
        <v>0.11354135139225181</v>
      </c>
      <c r="C33" s="110">
        <v>6.1423444976076547E-2</v>
      </c>
      <c r="D33" s="110">
        <v>2.7073455644884215E-2</v>
      </c>
    </row>
    <row r="34" spans="1:4" x14ac:dyDescent="0.25">
      <c r="A34" s="47" t="s">
        <v>431</v>
      </c>
      <c r="B34" s="110">
        <v>9.6774193548387094E-2</v>
      </c>
      <c r="C34" s="110">
        <v>5.921052631578947E-2</v>
      </c>
      <c r="D34" s="110">
        <v>4.2857142857142858E-2</v>
      </c>
    </row>
    <row r="35" spans="1:4" x14ac:dyDescent="0.25">
      <c r="A35" s="47" t="s">
        <v>434</v>
      </c>
      <c r="B35" s="110">
        <v>9.0909090909090912E-2</v>
      </c>
      <c r="C35" s="110">
        <v>6.3865313653136524E-2</v>
      </c>
      <c r="D35" s="110">
        <v>1.8518518518518517E-2</v>
      </c>
    </row>
    <row r="36" spans="1:4" x14ac:dyDescent="0.25">
      <c r="A36" s="47" t="s">
        <v>437</v>
      </c>
      <c r="B36" s="110">
        <v>0.1043956043956044</v>
      </c>
      <c r="C36" s="110">
        <v>8.1123508043591072E-2</v>
      </c>
      <c r="D36" s="110">
        <v>5.9748427672955975E-2</v>
      </c>
    </row>
    <row r="37" spans="1:4" x14ac:dyDescent="0.25">
      <c r="A37" s="47" t="s">
        <v>441</v>
      </c>
      <c r="B37" s="110">
        <v>5.9171597633136092E-2</v>
      </c>
      <c r="C37" s="110">
        <v>0.05</v>
      </c>
      <c r="D37" s="110">
        <v>2.9629629629629631E-2</v>
      </c>
    </row>
    <row r="38" spans="1:4" x14ac:dyDescent="0.25">
      <c r="A38" s="47" t="s">
        <v>445</v>
      </c>
      <c r="B38" s="110">
        <v>0.12280701754385964</v>
      </c>
      <c r="C38" s="110">
        <v>0.10313138708398158</v>
      </c>
      <c r="D38" s="110">
        <v>5.3003533568904596E-2</v>
      </c>
    </row>
    <row r="39" spans="1:4" x14ac:dyDescent="0.25">
      <c r="A39" s="47" t="s">
        <v>449</v>
      </c>
      <c r="B39" s="110">
        <v>9.6774193548387094E-2</v>
      </c>
      <c r="C39" s="110">
        <v>5.5555555555555552E-2</v>
      </c>
      <c r="D39" s="110">
        <v>4.142011834319527E-2</v>
      </c>
    </row>
    <row r="40" spans="1:4" x14ac:dyDescent="0.25">
      <c r="A40" s="47" t="s">
        <v>453</v>
      </c>
      <c r="B40" s="110">
        <v>0.11604095563139932</v>
      </c>
      <c r="C40" s="110">
        <v>7.5471698113207544E-2</v>
      </c>
      <c r="D40" s="110">
        <v>3.9603960396039604E-2</v>
      </c>
    </row>
    <row r="41" spans="1:4" x14ac:dyDescent="0.25">
      <c r="A41" s="47" t="s">
        <v>457</v>
      </c>
      <c r="B41" s="110">
        <v>0.14074074074074075</v>
      </c>
      <c r="C41" s="110">
        <v>0.11174636174636175</v>
      </c>
      <c r="D41" s="110">
        <v>6.3432835820895525E-2</v>
      </c>
    </row>
    <row r="42" spans="1:4" x14ac:dyDescent="0.25">
      <c r="A42" s="47" t="s">
        <v>461</v>
      </c>
      <c r="B42" s="110">
        <v>0.10650321227219089</v>
      </c>
      <c r="C42" s="110">
        <v>7.5599168500855962E-2</v>
      </c>
      <c r="D42" s="110">
        <v>4.044117647058823E-2</v>
      </c>
    </row>
    <row r="43" spans="1:4" x14ac:dyDescent="0.25">
      <c r="A43" s="47" t="s">
        <v>465</v>
      </c>
      <c r="B43" s="110">
        <v>2.5050645537541638</v>
      </c>
      <c r="C43" s="110">
        <v>1.6567043110003927</v>
      </c>
      <c r="D43" s="110">
        <v>0.95857016068651502</v>
      </c>
    </row>
  </sheetData>
  <pageMargins left="0.7" right="0.7" top="0.75" bottom="0.75" header="0.3" footer="0.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DC23B-5243-480E-8007-484674EDF0A3}">
  <dimension ref="A1:S40"/>
  <sheetViews>
    <sheetView topLeftCell="A17" workbookViewId="0">
      <selection activeCell="B51" sqref="B51"/>
    </sheetView>
  </sheetViews>
  <sheetFormatPr baseColWidth="10" defaultColWidth="8.85546875" defaultRowHeight="15" x14ac:dyDescent="0.25"/>
  <cols>
    <col min="1" max="1" width="25.7109375" style="65" customWidth="1"/>
    <col min="2" max="2" width="37.28515625" style="69" customWidth="1"/>
    <col min="3" max="3" width="38.85546875" style="69" customWidth="1"/>
    <col min="4" max="4" width="42.5703125" style="69" customWidth="1"/>
    <col min="5" max="5" width="43.42578125" style="69" customWidth="1"/>
    <col min="6" max="6" width="29.7109375" style="69" customWidth="1"/>
    <col min="7" max="7" width="31.28515625" style="69" customWidth="1"/>
    <col min="8" max="8" width="35" style="69" customWidth="1"/>
    <col min="9" max="9" width="35.85546875" style="69" customWidth="1"/>
    <col min="10" max="10" width="45.28515625" style="69" customWidth="1"/>
    <col min="11" max="11" width="46.85546875" style="69" customWidth="1"/>
    <col min="12" max="12" width="50.5703125" style="69" customWidth="1"/>
    <col min="13" max="13" width="51.42578125" style="69" customWidth="1"/>
    <col min="14" max="14" width="37.5703125" style="69" customWidth="1"/>
    <col min="15" max="15" width="39.140625" style="69" customWidth="1"/>
    <col min="16" max="16" width="42.7109375" style="69" customWidth="1"/>
    <col min="17" max="17" width="43.7109375" style="69" customWidth="1"/>
    <col min="18" max="18" width="9.42578125" style="65" customWidth="1"/>
    <col min="19" max="19" width="14.85546875" style="65" customWidth="1"/>
    <col min="20" max="16384" width="8.85546875" style="65"/>
  </cols>
  <sheetData>
    <row r="1" spans="1:19" x14ac:dyDescent="0.25">
      <c r="A1" s="65" t="s">
        <v>582</v>
      </c>
      <c r="B1" s="69" t="s">
        <v>581</v>
      </c>
      <c r="C1" s="69" t="s">
        <v>580</v>
      </c>
      <c r="D1" s="69" t="s">
        <v>579</v>
      </c>
      <c r="E1" s="69" t="s">
        <v>578</v>
      </c>
      <c r="F1" s="69" t="s">
        <v>577</v>
      </c>
      <c r="G1" s="69" t="s">
        <v>576</v>
      </c>
      <c r="H1" s="69" t="s">
        <v>575</v>
      </c>
      <c r="I1" s="69" t="s">
        <v>574</v>
      </c>
      <c r="J1" s="69" t="s">
        <v>573</v>
      </c>
      <c r="K1" s="69" t="s">
        <v>572</v>
      </c>
      <c r="L1" s="69" t="s">
        <v>571</v>
      </c>
      <c r="M1" s="69" t="s">
        <v>570</v>
      </c>
      <c r="N1" s="69" t="s">
        <v>569</v>
      </c>
      <c r="O1" s="69" t="s">
        <v>568</v>
      </c>
      <c r="P1" s="69" t="s">
        <v>567</v>
      </c>
      <c r="Q1" s="69" t="s">
        <v>566</v>
      </c>
      <c r="R1" s="65" t="s">
        <v>388</v>
      </c>
      <c r="S1" s="65" t="s">
        <v>565</v>
      </c>
    </row>
    <row r="2" spans="1:19" x14ac:dyDescent="0.25">
      <c r="A2" s="65" t="s">
        <v>5</v>
      </c>
      <c r="B2" s="69">
        <v>0.84581422899460179</v>
      </c>
      <c r="C2" s="69">
        <v>0.85526315789473684</v>
      </c>
      <c r="D2" s="69">
        <v>0.81874999999999998</v>
      </c>
      <c r="E2" s="69">
        <v>0.86826347305389218</v>
      </c>
      <c r="F2" s="69">
        <v>1.3302061355156559E-2</v>
      </c>
      <c r="G2" s="69">
        <v>1.0309278350515464E-2</v>
      </c>
      <c r="H2" s="69">
        <v>0</v>
      </c>
      <c r="I2" s="69">
        <v>2.2222222222222223E-2</v>
      </c>
      <c r="J2" s="69">
        <v>0.67115969584816937</v>
      </c>
      <c r="K2" s="69">
        <v>0.69230769230769229</v>
      </c>
      <c r="L2" s="69">
        <v>0.60256410256410253</v>
      </c>
      <c r="M2" s="69">
        <v>0.77777777777777779</v>
      </c>
      <c r="N2" s="69">
        <v>3.2253197362231631E-2</v>
      </c>
      <c r="O2" s="69">
        <v>0</v>
      </c>
      <c r="P2" s="69">
        <v>0</v>
      </c>
      <c r="Q2" s="69">
        <v>3.8461538461538464E-2</v>
      </c>
      <c r="R2" s="111">
        <v>8</v>
      </c>
      <c r="S2" s="111">
        <v>9</v>
      </c>
    </row>
    <row r="3" spans="1:19" x14ac:dyDescent="0.25">
      <c r="A3" s="65" t="s">
        <v>18</v>
      </c>
      <c r="B3" s="69">
        <v>0.89261270205361098</v>
      </c>
      <c r="C3" s="69">
        <v>0.88998899889988992</v>
      </c>
      <c r="D3" s="69">
        <v>0.87628865979381443</v>
      </c>
      <c r="E3" s="69">
        <v>0.91194968553459121</v>
      </c>
      <c r="F3" s="69">
        <v>7.7175404992855974E-3</v>
      </c>
      <c r="G3" s="69">
        <v>5.3450226244343892E-3</v>
      </c>
      <c r="H3" s="69">
        <v>3.1446540880503146E-3</v>
      </c>
      <c r="I3" s="69">
        <v>1.2E-2</v>
      </c>
      <c r="J3" s="69">
        <v>0.45042519349747845</v>
      </c>
      <c r="K3" s="69">
        <v>0.47727272727272729</v>
      </c>
      <c r="L3" s="69">
        <v>0.3783783783783784</v>
      </c>
      <c r="M3" s="69">
        <v>0.58333333333333337</v>
      </c>
      <c r="N3" s="69">
        <v>4.263060714673618E-3</v>
      </c>
      <c r="O3" s="69">
        <v>0</v>
      </c>
      <c r="P3" s="69">
        <v>0</v>
      </c>
      <c r="Q3" s="69">
        <v>0</v>
      </c>
      <c r="R3" s="111">
        <v>9</v>
      </c>
      <c r="S3" s="111">
        <v>18</v>
      </c>
    </row>
    <row r="4" spans="1:19" x14ac:dyDescent="0.25">
      <c r="A4" s="65" t="s">
        <v>39</v>
      </c>
      <c r="B4" s="69">
        <v>0.85871255097030363</v>
      </c>
      <c r="C4" s="69">
        <v>0.86046511627906974</v>
      </c>
      <c r="D4" s="69">
        <v>0.8253110525837799</v>
      </c>
      <c r="E4" s="69">
        <v>0.89645276087705206</v>
      </c>
      <c r="F4" s="69">
        <v>1.1061464892345845E-2</v>
      </c>
      <c r="G4" s="69">
        <v>8.5587188612099643E-3</v>
      </c>
      <c r="H4" s="69">
        <v>3.7708342094565231E-3</v>
      </c>
      <c r="I4" s="69">
        <v>1.4442127215849844E-2</v>
      </c>
      <c r="J4" s="69">
        <v>0.43321966319499222</v>
      </c>
      <c r="K4" s="69">
        <v>0.40454545454545454</v>
      </c>
      <c r="L4" s="69">
        <v>0.31025641025641026</v>
      </c>
      <c r="M4" s="69">
        <v>0.54887218045112784</v>
      </c>
      <c r="N4" s="69">
        <v>8.3072791406124738E-3</v>
      </c>
      <c r="O4" s="69">
        <v>0</v>
      </c>
      <c r="P4" s="69">
        <v>0</v>
      </c>
      <c r="Q4" s="69">
        <v>0</v>
      </c>
      <c r="R4" s="111">
        <v>10</v>
      </c>
      <c r="S4" s="111">
        <v>24</v>
      </c>
    </row>
    <row r="5" spans="1:19" x14ac:dyDescent="0.25">
      <c r="A5" s="65" t="s">
        <v>67</v>
      </c>
      <c r="B5" s="69">
        <v>0.86945130159062411</v>
      </c>
      <c r="C5" s="69">
        <v>0.87545380092654845</v>
      </c>
      <c r="D5" s="69">
        <v>0.8477842003853564</v>
      </c>
      <c r="E5" s="69">
        <v>0.90559440559440563</v>
      </c>
      <c r="F5" s="69">
        <v>9.8496150389623515E-3</v>
      </c>
      <c r="G5" s="69">
        <v>7.528761561019625E-3</v>
      </c>
      <c r="H5" s="69">
        <v>0</v>
      </c>
      <c r="I5" s="69">
        <v>1.3513513513513514E-2</v>
      </c>
      <c r="J5" s="69">
        <v>0.44447572047697648</v>
      </c>
      <c r="K5" s="69">
        <v>0.48529411764705882</v>
      </c>
      <c r="L5" s="69">
        <v>0.25</v>
      </c>
      <c r="M5" s="69">
        <v>0.58333333333333337</v>
      </c>
      <c r="N5" s="69">
        <v>3.4084586954417611E-3</v>
      </c>
      <c r="O5" s="69">
        <v>0</v>
      </c>
      <c r="P5" s="69">
        <v>0</v>
      </c>
      <c r="Q5" s="69">
        <v>0</v>
      </c>
      <c r="R5" s="111">
        <v>11</v>
      </c>
      <c r="S5" s="111">
        <v>30</v>
      </c>
    </row>
    <row r="6" spans="1:19" x14ac:dyDescent="0.25">
      <c r="A6" s="65" t="s">
        <v>83</v>
      </c>
      <c r="B6" s="69">
        <v>0.86325673932081415</v>
      </c>
      <c r="C6" s="69">
        <v>0.87183709662095832</v>
      </c>
      <c r="D6" s="69">
        <v>0.83333333333333337</v>
      </c>
      <c r="E6" s="69">
        <v>0.89965397923875434</v>
      </c>
      <c r="F6" s="69">
        <v>6.2259470713580557E-3</v>
      </c>
      <c r="G6" s="69">
        <v>6.6336633663366344E-3</v>
      </c>
      <c r="H6" s="69">
        <v>0</v>
      </c>
      <c r="I6" s="69">
        <v>1.098901098901099E-2</v>
      </c>
      <c r="J6" s="69">
        <v>0.35728642341821293</v>
      </c>
      <c r="K6" s="69">
        <v>0.3037624140565317</v>
      </c>
      <c r="L6" s="69">
        <v>0.2</v>
      </c>
      <c r="M6" s="69">
        <v>0.37777777777777777</v>
      </c>
      <c r="N6" s="69">
        <v>6.8307962915806052E-3</v>
      </c>
      <c r="O6" s="69">
        <v>0</v>
      </c>
      <c r="P6" s="69">
        <v>0</v>
      </c>
      <c r="Q6" s="69">
        <v>0</v>
      </c>
      <c r="R6" s="111">
        <v>14</v>
      </c>
      <c r="S6" s="111">
        <v>18</v>
      </c>
    </row>
    <row r="7" spans="1:19" x14ac:dyDescent="0.25">
      <c r="A7" s="65" t="s">
        <v>91</v>
      </c>
      <c r="B7" s="69">
        <v>0.86863047354617773</v>
      </c>
      <c r="C7" s="69">
        <v>0.85809856045217703</v>
      </c>
      <c r="D7" s="69">
        <v>0.83808059556562542</v>
      </c>
      <c r="E7" s="69">
        <v>0.8971544715447155</v>
      </c>
      <c r="F7" s="69">
        <v>8.5420510956025469E-3</v>
      </c>
      <c r="G7" s="69">
        <v>6.7929843693202464E-3</v>
      </c>
      <c r="H7" s="69">
        <v>2.8090774232238111E-3</v>
      </c>
      <c r="I7" s="69">
        <v>1.1466011466011467E-2</v>
      </c>
      <c r="J7" s="69">
        <v>0.48444007054985622</v>
      </c>
      <c r="K7" s="69">
        <v>0.38137755102040816</v>
      </c>
      <c r="L7" s="69">
        <v>0.29992319508448539</v>
      </c>
      <c r="M7" s="69">
        <v>0.68333333333333335</v>
      </c>
      <c r="N7" s="69">
        <v>1.984126984126984E-3</v>
      </c>
      <c r="O7" s="69">
        <v>0</v>
      </c>
      <c r="P7" s="69">
        <v>0</v>
      </c>
      <c r="Q7" s="69">
        <v>0</v>
      </c>
      <c r="R7" s="111">
        <v>15</v>
      </c>
      <c r="S7" s="111">
        <v>24</v>
      </c>
    </row>
    <row r="8" spans="1:19" x14ac:dyDescent="0.25">
      <c r="A8" s="65" t="s">
        <v>99</v>
      </c>
      <c r="B8" s="69">
        <v>0.85294352843891075</v>
      </c>
      <c r="C8" s="69">
        <v>0.85185185185185186</v>
      </c>
      <c r="D8" s="69">
        <v>0.83333333333333337</v>
      </c>
      <c r="E8" s="69">
        <v>0.88036117381489842</v>
      </c>
      <c r="F8" s="69">
        <v>1.4099244239317507E-2</v>
      </c>
      <c r="G8" s="69">
        <v>1.2875536480686695E-2</v>
      </c>
      <c r="H8" s="69">
        <v>7.0422535211267607E-3</v>
      </c>
      <c r="I8" s="69">
        <v>1.6666666666666666E-2</v>
      </c>
      <c r="J8" s="69">
        <v>0.43866866225237772</v>
      </c>
      <c r="K8" s="69">
        <v>0.30434782608695654</v>
      </c>
      <c r="L8" s="69">
        <v>0.21698113207547171</v>
      </c>
      <c r="M8" s="69">
        <v>0.66666666666666663</v>
      </c>
      <c r="N8" s="69">
        <v>1.2514368911866806E-2</v>
      </c>
      <c r="O8" s="69">
        <v>0</v>
      </c>
      <c r="P8" s="69">
        <v>0</v>
      </c>
      <c r="Q8" s="69">
        <v>1.1904761904761904E-2</v>
      </c>
      <c r="R8" s="111">
        <v>16</v>
      </c>
      <c r="S8" s="111">
        <v>21</v>
      </c>
    </row>
    <row r="9" spans="1:19" x14ac:dyDescent="0.25">
      <c r="A9" s="65" t="s">
        <v>111</v>
      </c>
      <c r="B9" s="69">
        <v>0.84298310674155053</v>
      </c>
      <c r="C9" s="69">
        <v>0.86624203821656054</v>
      </c>
      <c r="D9" s="69">
        <v>0.81702127659574464</v>
      </c>
      <c r="E9" s="69">
        <v>0.87730061349693256</v>
      </c>
      <c r="F9" s="69">
        <v>1.0070984005583527E-2</v>
      </c>
      <c r="G9" s="69">
        <v>6.9686411149825784E-3</v>
      </c>
      <c r="H9" s="69">
        <v>4.2735042735042739E-3</v>
      </c>
      <c r="I9" s="69">
        <v>1.6597510373443983E-2</v>
      </c>
      <c r="J9" s="69">
        <v>0.53661468486029895</v>
      </c>
      <c r="K9" s="69">
        <v>0.58333333333333337</v>
      </c>
      <c r="L9" s="69">
        <v>0.4</v>
      </c>
      <c r="M9" s="69">
        <v>0.7</v>
      </c>
      <c r="N9" s="69">
        <v>2.5665173033594085E-2</v>
      </c>
      <c r="O9" s="69">
        <v>0</v>
      </c>
      <c r="P9" s="69">
        <v>0</v>
      </c>
      <c r="Q9" s="69">
        <v>5.7142857142857141E-2</v>
      </c>
      <c r="R9" s="111">
        <v>17</v>
      </c>
      <c r="S9" s="111">
        <v>9</v>
      </c>
    </row>
    <row r="10" spans="1:19" x14ac:dyDescent="0.25">
      <c r="A10" s="65" t="s">
        <v>118</v>
      </c>
      <c r="B10" s="69">
        <v>0.89540032244077883</v>
      </c>
      <c r="C10" s="69">
        <v>0.90579710144927539</v>
      </c>
      <c r="D10" s="69">
        <v>0.88028169014084512</v>
      </c>
      <c r="E10" s="69">
        <v>0.92077087794432544</v>
      </c>
      <c r="F10" s="69">
        <v>4.8482474490753134E-3</v>
      </c>
      <c r="G10" s="69">
        <v>3.5211267605633804E-3</v>
      </c>
      <c r="H10" s="69">
        <v>2.6666666666666666E-3</v>
      </c>
      <c r="I10" s="69">
        <v>7.2992700729927005E-3</v>
      </c>
      <c r="J10" s="69">
        <v>0.41229148707572494</v>
      </c>
      <c r="K10" s="69">
        <v>0.4</v>
      </c>
      <c r="L10" s="69">
        <v>0.3125</v>
      </c>
      <c r="M10" s="69">
        <v>0.52777777777777779</v>
      </c>
      <c r="N10" s="69">
        <v>0</v>
      </c>
      <c r="O10" s="69">
        <v>0</v>
      </c>
      <c r="P10" s="69">
        <v>0</v>
      </c>
      <c r="Q10" s="69">
        <v>0</v>
      </c>
      <c r="R10" s="111">
        <v>19</v>
      </c>
      <c r="S10" s="111">
        <v>21</v>
      </c>
    </row>
    <row r="11" spans="1:19" x14ac:dyDescent="0.25">
      <c r="A11" s="65" t="s">
        <v>124</v>
      </c>
      <c r="B11" s="69">
        <v>0.88721223372029445</v>
      </c>
      <c r="C11" s="69">
        <v>0.87826944267238882</v>
      </c>
      <c r="D11" s="69">
        <v>0.86092715231788075</v>
      </c>
      <c r="E11" s="69">
        <v>0.91703056768558955</v>
      </c>
      <c r="F11" s="69">
        <v>8.9981635827118042E-3</v>
      </c>
      <c r="G11" s="69">
        <v>8.7358378056052472E-3</v>
      </c>
      <c r="H11" s="69">
        <v>2.4937655860349127E-3</v>
      </c>
      <c r="I11" s="69">
        <v>1.6556291390728478E-2</v>
      </c>
      <c r="J11" s="69">
        <v>0.48880070546737214</v>
      </c>
      <c r="K11" s="69">
        <v>0.45925925925925926</v>
      </c>
      <c r="L11" s="69">
        <v>0.35714285714285715</v>
      </c>
      <c r="M11" s="69">
        <v>0.6</v>
      </c>
      <c r="N11" s="69">
        <v>0</v>
      </c>
      <c r="O11" s="69">
        <v>0</v>
      </c>
      <c r="P11" s="69">
        <v>0</v>
      </c>
      <c r="Q11" s="69">
        <v>0</v>
      </c>
      <c r="R11" s="111">
        <v>21</v>
      </c>
      <c r="S11" s="111">
        <v>6</v>
      </c>
    </row>
    <row r="12" spans="1:19" x14ac:dyDescent="0.25">
      <c r="A12" s="65" t="s">
        <v>125</v>
      </c>
      <c r="B12" s="69">
        <v>0.80601774880885402</v>
      </c>
      <c r="C12" s="69">
        <v>0.80645161290322576</v>
      </c>
      <c r="D12" s="69">
        <v>0.7710280373831776</v>
      </c>
      <c r="E12" s="69">
        <v>0.85185185185185186</v>
      </c>
      <c r="F12" s="69">
        <v>3.4058734447641167E-2</v>
      </c>
      <c r="G12" s="69">
        <v>3.8461538461538464E-2</v>
      </c>
      <c r="H12" s="69">
        <v>2.0746887966804978E-2</v>
      </c>
      <c r="I12" s="69">
        <v>4.4444444444444446E-2</v>
      </c>
      <c r="J12" s="69">
        <v>0.47316357107318913</v>
      </c>
      <c r="K12" s="69">
        <v>0.38709677419354838</v>
      </c>
      <c r="L12" s="69">
        <v>0.265625</v>
      </c>
      <c r="M12" s="69">
        <v>0.66666666666666663</v>
      </c>
      <c r="N12" s="69">
        <v>7.1462443822040533E-2</v>
      </c>
      <c r="O12" s="69">
        <v>5.4794520547945202E-2</v>
      </c>
      <c r="P12" s="69">
        <v>0</v>
      </c>
      <c r="Q12" s="69">
        <v>0.13333333333333333</v>
      </c>
      <c r="R12" s="111">
        <v>23</v>
      </c>
      <c r="S12" s="111">
        <v>19</v>
      </c>
    </row>
    <row r="13" spans="1:19" x14ac:dyDescent="0.25">
      <c r="A13" s="65" t="s">
        <v>141</v>
      </c>
      <c r="B13" s="69">
        <v>0.79458837990799558</v>
      </c>
      <c r="C13" s="69">
        <v>0.80246913580246915</v>
      </c>
      <c r="D13" s="69">
        <v>0.76095617529880477</v>
      </c>
      <c r="E13" s="69">
        <v>0.84955752212389379</v>
      </c>
      <c r="F13" s="69">
        <v>3.7524587356592275E-2</v>
      </c>
      <c r="G13" s="69">
        <v>2.1929824561403508E-2</v>
      </c>
      <c r="H13" s="69">
        <v>1.7391304347826087E-2</v>
      </c>
      <c r="I13" s="69">
        <v>5.1643192488262914E-2</v>
      </c>
      <c r="J13" s="69">
        <v>0.49195843767483849</v>
      </c>
      <c r="K13" s="69">
        <v>0.43859649122807015</v>
      </c>
      <c r="L13" s="69">
        <v>0.35294117647058826</v>
      </c>
      <c r="M13" s="69">
        <v>0.66666666666666663</v>
      </c>
      <c r="N13" s="69">
        <v>6.9297324568107929E-2</v>
      </c>
      <c r="O13" s="69">
        <v>0</v>
      </c>
      <c r="P13" s="69">
        <v>0</v>
      </c>
      <c r="Q13" s="69">
        <v>0.1388888888888889</v>
      </c>
      <c r="R13" s="111">
        <v>24</v>
      </c>
      <c r="S13" s="111">
        <v>33</v>
      </c>
    </row>
    <row r="14" spans="1:19" x14ac:dyDescent="0.25">
      <c r="A14" s="65" t="s">
        <v>165</v>
      </c>
      <c r="B14" s="69">
        <v>0.80643822308199753</v>
      </c>
      <c r="C14" s="69">
        <v>0.81619338867045288</v>
      </c>
      <c r="D14" s="69">
        <v>0.77337110481586402</v>
      </c>
      <c r="E14" s="69">
        <v>0.83913043478260874</v>
      </c>
      <c r="F14" s="69">
        <v>2.9389047843557638E-2</v>
      </c>
      <c r="G14" s="69">
        <v>3.2515526582389986E-2</v>
      </c>
      <c r="H14" s="69">
        <v>9.9255583126550868E-3</v>
      </c>
      <c r="I14" s="69">
        <v>4.0590405904059039E-2</v>
      </c>
      <c r="J14" s="69">
        <v>0.47840321410969144</v>
      </c>
      <c r="K14" s="69">
        <v>0.47083333333333333</v>
      </c>
      <c r="L14" s="69">
        <v>0.36363636363636365</v>
      </c>
      <c r="M14" s="69">
        <v>0.63636363636363635</v>
      </c>
      <c r="N14" s="69">
        <v>5.1628848913360663E-2</v>
      </c>
      <c r="O14" s="69">
        <v>1.3872942977420588E-2</v>
      </c>
      <c r="P14" s="69">
        <v>0</v>
      </c>
      <c r="Q14" s="69">
        <v>6.8965517241379309E-2</v>
      </c>
      <c r="R14" s="111">
        <v>25</v>
      </c>
      <c r="S14" s="111">
        <v>42</v>
      </c>
    </row>
    <row r="15" spans="1:19" x14ac:dyDescent="0.25">
      <c r="A15" s="65" t="s">
        <v>185</v>
      </c>
      <c r="B15" s="69">
        <v>0.76399569858699579</v>
      </c>
      <c r="C15" s="69">
        <v>0.77257743677181012</v>
      </c>
      <c r="D15" s="69">
        <v>0.73079546423395003</v>
      </c>
      <c r="E15" s="69">
        <v>0.8053078684178816</v>
      </c>
      <c r="F15" s="69">
        <v>3.9748545010229827E-2</v>
      </c>
      <c r="G15" s="69">
        <v>3.1804204052403223E-2</v>
      </c>
      <c r="H15" s="69">
        <v>1.6597796143250687E-2</v>
      </c>
      <c r="I15" s="69">
        <v>4.9600327936052471E-2</v>
      </c>
      <c r="J15" s="69">
        <v>0.48659557632795042</v>
      </c>
      <c r="K15" s="69">
        <v>0.47550531003768415</v>
      </c>
      <c r="L15" s="69">
        <v>0.35714285714285715</v>
      </c>
      <c r="M15" s="69">
        <v>0.55902777777777779</v>
      </c>
      <c r="N15" s="69">
        <v>6.3929343863700028E-2</v>
      </c>
      <c r="O15" s="69">
        <v>3.5842754367934222E-2</v>
      </c>
      <c r="P15" s="69">
        <v>0</v>
      </c>
      <c r="Q15" s="69">
        <v>8.9285714285714274E-2</v>
      </c>
      <c r="R15" s="111">
        <v>26</v>
      </c>
      <c r="S15" s="111">
        <v>60</v>
      </c>
    </row>
    <row r="16" spans="1:19" x14ac:dyDescent="0.25">
      <c r="A16" s="65" t="s">
        <v>232</v>
      </c>
      <c r="B16" s="69">
        <v>0.74103241475738457</v>
      </c>
      <c r="C16" s="69">
        <v>0.74758266424933084</v>
      </c>
      <c r="D16" s="69">
        <v>0.66190476190476188</v>
      </c>
      <c r="E16" s="69">
        <v>0.8204419889502762</v>
      </c>
      <c r="F16" s="69">
        <v>4.2952283041480688E-2</v>
      </c>
      <c r="G16" s="69">
        <v>3.9840249366842002E-2</v>
      </c>
      <c r="H16" s="69">
        <v>2.0202020202020204E-2</v>
      </c>
      <c r="I16" s="69">
        <v>5.46875E-2</v>
      </c>
      <c r="J16" s="69">
        <v>0.49654196732495043</v>
      </c>
      <c r="K16" s="69">
        <v>0.47049525816649107</v>
      </c>
      <c r="L16" s="69">
        <v>0.4</v>
      </c>
      <c r="M16" s="69">
        <v>0.58490566037735847</v>
      </c>
      <c r="N16" s="69">
        <v>2.7033391020565473E-2</v>
      </c>
      <c r="O16" s="69">
        <v>1.8750732450486349E-2</v>
      </c>
      <c r="P16" s="69">
        <v>0</v>
      </c>
      <c r="Q16" s="69">
        <v>4.7619047619047616E-2</v>
      </c>
      <c r="R16" s="111">
        <v>27</v>
      </c>
      <c r="S16" s="111">
        <v>30</v>
      </c>
    </row>
    <row r="17" spans="1:19" x14ac:dyDescent="0.25">
      <c r="A17" s="65" t="s">
        <v>252</v>
      </c>
      <c r="B17" s="69">
        <v>0.71079342950965507</v>
      </c>
      <c r="C17" s="69">
        <v>0.73369565217391308</v>
      </c>
      <c r="D17" s="69">
        <v>0.64204545454545459</v>
      </c>
      <c r="E17" s="69">
        <v>0.78534031413612571</v>
      </c>
      <c r="F17" s="69">
        <v>4.5742701702483034E-2</v>
      </c>
      <c r="G17" s="69">
        <v>0.04</v>
      </c>
      <c r="H17" s="69">
        <v>2.6315789473684209E-2</v>
      </c>
      <c r="I17" s="69">
        <v>6.7567567567567571E-2</v>
      </c>
      <c r="J17" s="69">
        <v>0.47649248904763819</v>
      </c>
      <c r="K17" s="69">
        <v>0.47058823529411764</v>
      </c>
      <c r="L17" s="69">
        <v>0.36</v>
      </c>
      <c r="M17" s="69">
        <v>0.58333333333333337</v>
      </c>
      <c r="N17" s="69">
        <v>6.6342919179532681E-2</v>
      </c>
      <c r="O17" s="69">
        <v>0.06</v>
      </c>
      <c r="P17" s="69">
        <v>0</v>
      </c>
      <c r="Q17" s="69">
        <v>9.0909090909090912E-2</v>
      </c>
      <c r="R17" s="111">
        <v>28</v>
      </c>
      <c r="S17" s="111">
        <v>41</v>
      </c>
    </row>
    <row r="18" spans="1:19" x14ac:dyDescent="0.25">
      <c r="A18" s="65" t="s">
        <v>268</v>
      </c>
      <c r="B18" s="69">
        <v>0.75916653918237942</v>
      </c>
      <c r="C18" s="69">
        <v>0.78997549635586828</v>
      </c>
      <c r="D18" s="69">
        <v>0.72626931567328923</v>
      </c>
      <c r="E18" s="69">
        <v>0.8303571428571429</v>
      </c>
      <c r="F18" s="69">
        <v>3.5936783564459611E-2</v>
      </c>
      <c r="G18" s="69">
        <v>3.1390765765765764E-2</v>
      </c>
      <c r="H18" s="69">
        <v>1.680672268907563E-2</v>
      </c>
      <c r="I18" s="69">
        <v>4.6632124352331605E-2</v>
      </c>
      <c r="J18" s="69">
        <v>0.47153698736534655</v>
      </c>
      <c r="K18" s="69">
        <v>0.5</v>
      </c>
      <c r="L18" s="69">
        <v>0.31914893617021278</v>
      </c>
      <c r="M18" s="69">
        <v>0.56862745098039214</v>
      </c>
      <c r="N18" s="69">
        <v>7.1000635440692419E-2</v>
      </c>
      <c r="O18" s="69">
        <v>5.9411764705882351E-2</v>
      </c>
      <c r="P18" s="69">
        <v>7.462686567164179E-3</v>
      </c>
      <c r="Q18" s="69">
        <v>0.10416666666666667</v>
      </c>
      <c r="R18" s="111">
        <v>29</v>
      </c>
      <c r="S18" s="111">
        <v>42</v>
      </c>
    </row>
    <row r="19" spans="1:19" x14ac:dyDescent="0.25">
      <c r="A19" s="65" t="s">
        <v>290</v>
      </c>
      <c r="B19" s="69">
        <v>0.72148483701211708</v>
      </c>
      <c r="C19" s="69">
        <v>0.74119718309859151</v>
      </c>
      <c r="D19" s="69">
        <v>0.69178082191780821</v>
      </c>
      <c r="E19" s="69">
        <v>0.77536231884057971</v>
      </c>
      <c r="F19" s="69">
        <v>4.7848756804637939E-2</v>
      </c>
      <c r="G19" s="69">
        <v>3.7755777257456991E-2</v>
      </c>
      <c r="H19" s="69">
        <v>1.4423076923076924E-2</v>
      </c>
      <c r="I19" s="69">
        <v>7.1428571428571425E-2</v>
      </c>
      <c r="J19" s="69">
        <v>0.46303268954728466</v>
      </c>
      <c r="K19" s="69">
        <v>0.42582417582417581</v>
      </c>
      <c r="L19" s="69">
        <v>0.32258064516129031</v>
      </c>
      <c r="M19" s="69">
        <v>0.5714285714285714</v>
      </c>
      <c r="N19" s="69">
        <v>6.9471382960765382E-2</v>
      </c>
      <c r="O19" s="69">
        <v>6.5591397849462357E-2</v>
      </c>
      <c r="P19" s="69">
        <v>0</v>
      </c>
      <c r="Q19" s="69">
        <v>0.10294117647058823</v>
      </c>
      <c r="R19" s="111">
        <v>30</v>
      </c>
      <c r="S19" s="111">
        <v>30</v>
      </c>
    </row>
    <row r="20" spans="1:19" x14ac:dyDescent="0.25">
      <c r="A20" s="65" t="s">
        <v>302</v>
      </c>
      <c r="B20" s="69">
        <v>0.68929538109132082</v>
      </c>
      <c r="C20" s="69">
        <v>0.69236390208257215</v>
      </c>
      <c r="D20" s="69">
        <v>0.57526869580924855</v>
      </c>
      <c r="E20" s="69">
        <v>0.79983599224690627</v>
      </c>
      <c r="F20" s="69">
        <v>4.7778919908827044E-2</v>
      </c>
      <c r="G20" s="69">
        <v>4.046242774566474E-2</v>
      </c>
      <c r="H20" s="69">
        <v>2.4844958272720312E-2</v>
      </c>
      <c r="I20" s="69">
        <v>5.9407665505226484E-2</v>
      </c>
      <c r="J20" s="69">
        <v>0.44823270228839818</v>
      </c>
      <c r="K20" s="69">
        <v>0.44505494505494503</v>
      </c>
      <c r="L20" s="69">
        <v>0.29949494949494948</v>
      </c>
      <c r="M20" s="69">
        <v>0.61721611721611724</v>
      </c>
      <c r="N20" s="69">
        <v>5.7168258047405801E-2</v>
      </c>
      <c r="O20" s="69">
        <v>5.128205128205128E-2</v>
      </c>
      <c r="P20" s="69">
        <v>0</v>
      </c>
      <c r="Q20" s="69">
        <v>8.7623220153340634E-2</v>
      </c>
      <c r="R20" s="111">
        <v>31</v>
      </c>
      <c r="S20" s="111">
        <v>32</v>
      </c>
    </row>
    <row r="21" spans="1:19" x14ac:dyDescent="0.25">
      <c r="A21" s="65" t="s">
        <v>315</v>
      </c>
      <c r="B21" s="69">
        <v>0.67845084790254062</v>
      </c>
      <c r="C21" s="69">
        <v>0.68557785490056411</v>
      </c>
      <c r="D21" s="69">
        <v>0.61340112169987693</v>
      </c>
      <c r="E21" s="69">
        <v>0.76086249277038753</v>
      </c>
      <c r="F21" s="69">
        <v>4.4074367949923747E-2</v>
      </c>
      <c r="G21" s="69">
        <v>3.4971875764245541E-2</v>
      </c>
      <c r="H21" s="69">
        <v>1.9554140127388535E-2</v>
      </c>
      <c r="I21" s="69">
        <v>6.1862244897959183E-2</v>
      </c>
      <c r="J21" s="69">
        <v>0.50121032706559454</v>
      </c>
      <c r="K21" s="69">
        <v>0.51271559864031224</v>
      </c>
      <c r="L21" s="69">
        <v>0.39011949868842899</v>
      </c>
      <c r="M21" s="69">
        <v>0.64495798319327735</v>
      </c>
      <c r="N21" s="69">
        <v>7.4118596529352987E-2</v>
      </c>
      <c r="O21" s="69">
        <v>5.1785714285714282E-2</v>
      </c>
      <c r="P21" s="69">
        <v>0</v>
      </c>
      <c r="Q21" s="69">
        <v>0.1046436840751222</v>
      </c>
      <c r="R21" s="111">
        <v>32</v>
      </c>
      <c r="S21" s="111">
        <v>36</v>
      </c>
    </row>
    <row r="22" spans="1:19" x14ac:dyDescent="0.25">
      <c r="A22" s="65" t="s">
        <v>326</v>
      </c>
      <c r="B22" s="69">
        <v>0.79968373273586957</v>
      </c>
      <c r="C22" s="69">
        <v>0.79295154185022021</v>
      </c>
      <c r="D22" s="69">
        <v>0.79166666666666663</v>
      </c>
      <c r="E22" s="69">
        <v>0.81443298969072164</v>
      </c>
      <c r="F22" s="69">
        <v>3.7985187035439093E-2</v>
      </c>
      <c r="G22" s="69">
        <v>3.0837004405286344E-2</v>
      </c>
      <c r="H22" s="69">
        <v>2.0618556701030927E-2</v>
      </c>
      <c r="I22" s="69">
        <v>6.25E-2</v>
      </c>
      <c r="J22" s="69">
        <v>0.64502164502164505</v>
      </c>
      <c r="K22" s="69">
        <v>0.63636363636363635</v>
      </c>
      <c r="L22" s="69">
        <v>0.5714285714285714</v>
      </c>
      <c r="M22" s="69">
        <v>0.72727272727272729</v>
      </c>
      <c r="N22" s="69">
        <v>3.896103896103896E-2</v>
      </c>
      <c r="O22" s="69">
        <v>4.5454545454545456E-2</v>
      </c>
      <c r="P22" s="69">
        <v>0</v>
      </c>
      <c r="Q22" s="69">
        <v>7.1428571428571425E-2</v>
      </c>
      <c r="R22" s="111">
        <v>33</v>
      </c>
      <c r="S22" s="111">
        <v>3</v>
      </c>
    </row>
    <row r="23" spans="1:19" x14ac:dyDescent="0.25">
      <c r="A23" s="65" t="s">
        <v>327</v>
      </c>
      <c r="B23" s="69">
        <v>0.65691233487643563</v>
      </c>
      <c r="C23" s="69">
        <v>0.64253600052127458</v>
      </c>
      <c r="D23" s="69">
        <v>0.61403508771929827</v>
      </c>
      <c r="E23" s="69">
        <v>0.80686695278969955</v>
      </c>
      <c r="F23" s="69">
        <v>5.1266347070361012E-2</v>
      </c>
      <c r="G23" s="69">
        <v>4.629876477383809E-2</v>
      </c>
      <c r="H23" s="69">
        <v>2.9900332225913623E-2</v>
      </c>
      <c r="I23" s="69">
        <v>7.0175438596491224E-2</v>
      </c>
      <c r="J23" s="69">
        <v>0.39622957282705307</v>
      </c>
      <c r="K23" s="69">
        <v>0.30965909090909094</v>
      </c>
      <c r="L23" s="69">
        <v>0.20535714285714285</v>
      </c>
      <c r="M23" s="69">
        <v>0.53846153846153844</v>
      </c>
      <c r="N23" s="69">
        <v>9.8487778359821893E-2</v>
      </c>
      <c r="O23" s="69">
        <v>9.6109839816933634E-2</v>
      </c>
      <c r="P23" s="69">
        <v>3.5398230088495575E-2</v>
      </c>
      <c r="Q23" s="69">
        <v>0.15384615384615385</v>
      </c>
      <c r="R23" s="111">
        <v>34</v>
      </c>
      <c r="S23" s="111">
        <v>18</v>
      </c>
    </row>
    <row r="24" spans="1:19" x14ac:dyDescent="0.25">
      <c r="A24" s="65" t="s">
        <v>362</v>
      </c>
      <c r="B24" s="69">
        <v>0.67493701433716813</v>
      </c>
      <c r="C24" s="69">
        <v>0.63636363636363635</v>
      </c>
      <c r="D24" s="69">
        <v>0.6224899598393574</v>
      </c>
      <c r="E24" s="69">
        <v>0.76595744680851063</v>
      </c>
      <c r="F24" s="69">
        <v>0.11182240244019274</v>
      </c>
      <c r="G24" s="69">
        <v>0.11244979919678715</v>
      </c>
      <c r="H24" s="69">
        <v>9.5744680851063829E-2</v>
      </c>
      <c r="I24" s="69">
        <v>0.12727272727272726</v>
      </c>
      <c r="J24" s="69">
        <v>0.39906547414287347</v>
      </c>
      <c r="K24" s="69">
        <v>0.42105263157894735</v>
      </c>
      <c r="L24" s="69">
        <v>0.30555555555555558</v>
      </c>
      <c r="M24" s="69">
        <v>0.47058823529411764</v>
      </c>
      <c r="N24" s="69">
        <v>0.11943219605758304</v>
      </c>
      <c r="O24" s="69">
        <v>0.11483253588516747</v>
      </c>
      <c r="P24" s="69">
        <v>0.1111111111111111</v>
      </c>
      <c r="Q24" s="69">
        <v>0.13235294117647059</v>
      </c>
      <c r="R24" s="111">
        <v>35</v>
      </c>
      <c r="S24" s="111">
        <v>3</v>
      </c>
    </row>
    <row r="25" spans="1:19" x14ac:dyDescent="0.25">
      <c r="A25" s="65" t="s">
        <v>363</v>
      </c>
      <c r="B25" s="69">
        <v>0.62366291833463372</v>
      </c>
      <c r="C25" s="69">
        <v>0.64917298777918253</v>
      </c>
      <c r="D25" s="69">
        <v>0.56915377616014551</v>
      </c>
      <c r="E25" s="69">
        <v>0.69525330770100646</v>
      </c>
      <c r="F25" s="69">
        <v>5.5438594090349187E-2</v>
      </c>
      <c r="G25" s="69">
        <v>4.3637477362309579E-2</v>
      </c>
      <c r="H25" s="69">
        <v>2.1825396825396824E-2</v>
      </c>
      <c r="I25" s="69">
        <v>6.6666666666666666E-2</v>
      </c>
      <c r="J25" s="69">
        <v>0.37811589133468232</v>
      </c>
      <c r="K25" s="69">
        <v>0.38585607940446653</v>
      </c>
      <c r="L25" s="69">
        <v>0.28679653679653683</v>
      </c>
      <c r="M25" s="69">
        <v>0.46333333333333337</v>
      </c>
      <c r="N25" s="69">
        <v>7.9630455055405794E-2</v>
      </c>
      <c r="O25" s="69">
        <v>7.229965156794424E-2</v>
      </c>
      <c r="P25" s="69">
        <v>2.4156545209176788E-2</v>
      </c>
      <c r="Q25" s="69">
        <v>0.11214285714285714</v>
      </c>
      <c r="R25" s="111">
        <v>36</v>
      </c>
      <c r="S25" s="111">
        <v>60</v>
      </c>
    </row>
    <row r="26" spans="1:19" x14ac:dyDescent="0.25">
      <c r="A26" s="65" t="s">
        <v>372</v>
      </c>
      <c r="B26" s="69">
        <v>0.71325421619554152</v>
      </c>
      <c r="C26" s="69">
        <v>0.71628412841284128</v>
      </c>
      <c r="D26" s="69">
        <v>0.63513513513513509</v>
      </c>
      <c r="E26" s="69">
        <v>0.79552715654952078</v>
      </c>
      <c r="F26" s="69">
        <v>3.2428168217069439E-2</v>
      </c>
      <c r="G26" s="69">
        <v>2.977685828284321E-2</v>
      </c>
      <c r="H26" s="69">
        <v>1.3043478260869565E-2</v>
      </c>
      <c r="I26" s="69">
        <v>4.6511627906976744E-2</v>
      </c>
      <c r="J26" s="69">
        <v>0.4781639194257104</v>
      </c>
      <c r="K26" s="69">
        <v>0.45106100795755966</v>
      </c>
      <c r="L26" s="69">
        <v>0.36363636363636365</v>
      </c>
      <c r="M26" s="69">
        <v>0.6</v>
      </c>
      <c r="N26" s="69">
        <v>5.8861000518344024E-2</v>
      </c>
      <c r="O26" s="69">
        <v>3.5769349367869255E-2</v>
      </c>
      <c r="P26" s="69">
        <v>0</v>
      </c>
      <c r="Q26" s="69">
        <v>7.792207792207792E-2</v>
      </c>
      <c r="R26" s="111">
        <v>37</v>
      </c>
      <c r="S26" s="111">
        <v>34</v>
      </c>
    </row>
    <row r="27" spans="1:19" x14ac:dyDescent="0.25">
      <c r="A27" s="65" t="s">
        <v>378</v>
      </c>
      <c r="B27" s="69">
        <v>0.60609922686847251</v>
      </c>
      <c r="C27" s="69">
        <v>0.60216113245968406</v>
      </c>
      <c r="D27" s="69">
        <v>0.52941176470588236</v>
      </c>
      <c r="E27" s="69">
        <v>0.6741071428571429</v>
      </c>
      <c r="F27" s="69">
        <v>7.8444424786049863E-2</v>
      </c>
      <c r="G27" s="69">
        <v>6.430934656741108E-2</v>
      </c>
      <c r="H27" s="69">
        <v>4.7717842323651449E-2</v>
      </c>
      <c r="I27" s="69">
        <v>0.10975609756097561</v>
      </c>
      <c r="J27" s="69">
        <v>0.37431262492150075</v>
      </c>
      <c r="K27" s="69">
        <v>0.33333333333333331</v>
      </c>
      <c r="L27" s="69">
        <v>0.2421875</v>
      </c>
      <c r="M27" s="69">
        <v>0.42857142857142855</v>
      </c>
      <c r="N27" s="69">
        <v>0.10296850553377579</v>
      </c>
      <c r="O27" s="69">
        <v>9.8317705460562607E-2</v>
      </c>
      <c r="P27" s="69">
        <v>5.4054054054054057E-2</v>
      </c>
      <c r="Q27" s="69">
        <v>0.14606741573033707</v>
      </c>
      <c r="R27" s="111">
        <v>38</v>
      </c>
      <c r="S27" s="111">
        <v>50</v>
      </c>
    </row>
    <row r="28" spans="1:19" x14ac:dyDescent="0.25">
      <c r="A28" s="65" t="s">
        <v>384</v>
      </c>
      <c r="B28" s="69">
        <v>0.60169677237136276</v>
      </c>
      <c r="C28" s="69">
        <v>0.62094035490505572</v>
      </c>
      <c r="D28" s="69">
        <v>0.50649350649350644</v>
      </c>
      <c r="E28" s="69">
        <v>0.70399999999999996</v>
      </c>
      <c r="F28" s="69">
        <v>7.745494517659085E-2</v>
      </c>
      <c r="G28" s="69">
        <v>6.9198312236286919E-2</v>
      </c>
      <c r="H28" s="69">
        <v>2.75E-2</v>
      </c>
      <c r="I28" s="69">
        <v>0.10416666666666667</v>
      </c>
      <c r="J28" s="69">
        <v>0.38488942134195481</v>
      </c>
      <c r="K28" s="69">
        <v>0.36202466598150052</v>
      </c>
      <c r="L28" s="69">
        <v>0.28000000000000003</v>
      </c>
      <c r="M28" s="69">
        <v>0.5</v>
      </c>
      <c r="N28" s="69">
        <v>8.4950877371425051E-2</v>
      </c>
      <c r="O28" s="69">
        <v>6.9918699186991867E-2</v>
      </c>
      <c r="P28" s="69">
        <v>0</v>
      </c>
      <c r="Q28" s="69">
        <v>0.13333333333333333</v>
      </c>
      <c r="R28" s="111">
        <v>39</v>
      </c>
      <c r="S28" s="111">
        <v>54</v>
      </c>
    </row>
    <row r="29" spans="1:19" x14ac:dyDescent="0.25">
      <c r="A29" s="69" t="s">
        <v>414</v>
      </c>
      <c r="B29" s="69">
        <v>0.58224649045729704</v>
      </c>
      <c r="C29" s="69">
        <v>0.62601626016260159</v>
      </c>
      <c r="D29" s="69">
        <v>0.48051948051948051</v>
      </c>
      <c r="E29" s="69">
        <v>0.69892473118279574</v>
      </c>
      <c r="F29" s="69">
        <v>8.4491273460313751E-2</v>
      </c>
      <c r="G29" s="69">
        <v>7.3333333333333334E-2</v>
      </c>
      <c r="H29" s="69">
        <v>5.3672316384180789E-2</v>
      </c>
      <c r="I29" s="69">
        <v>0.11688311688311688</v>
      </c>
      <c r="J29" s="69">
        <v>0.33621723049580404</v>
      </c>
      <c r="K29" s="69">
        <v>0.3125</v>
      </c>
      <c r="L29" s="69">
        <v>0.20958083832335328</v>
      </c>
      <c r="M29" s="69">
        <v>0.47058823529411764</v>
      </c>
      <c r="N29" s="69">
        <v>0.1134326053159771</v>
      </c>
      <c r="O29" s="69">
        <v>8.3333333333333329E-2</v>
      </c>
      <c r="P29" s="69">
        <v>0.05</v>
      </c>
      <c r="Q29" s="69">
        <v>0.16666666666666666</v>
      </c>
      <c r="R29" s="28">
        <v>40</v>
      </c>
      <c r="S29" s="28">
        <v>47</v>
      </c>
    </row>
    <row r="30" spans="1:19" x14ac:dyDescent="0.25">
      <c r="A30" s="69" t="s">
        <v>420</v>
      </c>
      <c r="B30" s="69">
        <v>0.64422682832011713</v>
      </c>
      <c r="C30" s="69">
        <v>0.69183285849952514</v>
      </c>
      <c r="D30" s="69">
        <v>0.56977934485896276</v>
      </c>
      <c r="E30" s="69">
        <v>0.72499264489555748</v>
      </c>
      <c r="F30" s="69">
        <v>4.4256237598770835E-2</v>
      </c>
      <c r="G30" s="69">
        <v>2.333469000135667E-2</v>
      </c>
      <c r="H30" s="69">
        <v>1.9809747965087769E-2</v>
      </c>
      <c r="I30" s="69">
        <v>6.3857586150579779E-2</v>
      </c>
      <c r="J30" s="69">
        <v>0.37175754527470478</v>
      </c>
      <c r="K30" s="69">
        <v>0.35087719298245612</v>
      </c>
      <c r="L30" s="69">
        <v>0.29509043927648582</v>
      </c>
      <c r="M30" s="69">
        <v>0.43028846153846156</v>
      </c>
      <c r="N30" s="69">
        <v>0.12601126254878783</v>
      </c>
      <c r="O30" s="69">
        <v>7.3062402842549418E-2</v>
      </c>
      <c r="P30" s="69">
        <v>5.0480769230769232E-2</v>
      </c>
      <c r="Q30" s="69">
        <v>0.2361111111111111</v>
      </c>
      <c r="R30" s="28">
        <v>41</v>
      </c>
      <c r="S30" s="28">
        <v>12</v>
      </c>
    </row>
    <row r="31" spans="1:19" x14ac:dyDescent="0.25">
      <c r="A31" s="65" t="s">
        <v>425</v>
      </c>
      <c r="B31" s="69">
        <v>0.62851857471435679</v>
      </c>
      <c r="C31" s="69">
        <v>0.6344274514134276</v>
      </c>
      <c r="D31" s="69">
        <v>0.52862840051274751</v>
      </c>
      <c r="E31" s="69">
        <v>0.72613636363636358</v>
      </c>
      <c r="F31" s="69">
        <v>7.4573220193200909E-2</v>
      </c>
      <c r="G31" s="69">
        <v>6.1423444976076547E-2</v>
      </c>
      <c r="H31" s="69">
        <v>2.7073455644884215E-2</v>
      </c>
      <c r="I31" s="69">
        <v>0.11354135139225181</v>
      </c>
      <c r="J31" s="69">
        <v>0.36851180358292052</v>
      </c>
      <c r="K31" s="69">
        <v>0.37171052631578949</v>
      </c>
      <c r="L31" s="69">
        <v>0.24596774193548387</v>
      </c>
      <c r="M31" s="69">
        <v>0.44300144300144295</v>
      </c>
      <c r="N31" s="69">
        <v>9.237590391577867E-2</v>
      </c>
      <c r="O31" s="69">
        <v>8.5813492063492064E-2</v>
      </c>
      <c r="P31" s="69">
        <v>0</v>
      </c>
      <c r="Q31" s="69">
        <v>0.15589285714285714</v>
      </c>
      <c r="R31" s="111">
        <v>42</v>
      </c>
      <c r="S31" s="111">
        <v>48</v>
      </c>
    </row>
    <row r="32" spans="1:19" x14ac:dyDescent="0.25">
      <c r="A32" s="65" t="s">
        <v>431</v>
      </c>
      <c r="B32" s="69">
        <v>0.69603528473475129</v>
      </c>
      <c r="C32" s="69">
        <v>0.70118343195266275</v>
      </c>
      <c r="D32" s="69">
        <v>0.64779874213836475</v>
      </c>
      <c r="E32" s="69">
        <v>0.77333333333333332</v>
      </c>
      <c r="F32" s="69">
        <v>7.1966704091090239E-2</v>
      </c>
      <c r="G32" s="69">
        <v>5.921052631578947E-2</v>
      </c>
      <c r="H32" s="69">
        <v>4.2857142857142858E-2</v>
      </c>
      <c r="I32" s="69">
        <v>9.6774193548387094E-2</v>
      </c>
      <c r="J32" s="69">
        <v>0.32257116621353543</v>
      </c>
      <c r="K32" s="69">
        <v>0.2857142857142857</v>
      </c>
      <c r="L32" s="69">
        <v>0.18181818181818182</v>
      </c>
      <c r="M32" s="69">
        <v>0.47058823529411764</v>
      </c>
      <c r="N32" s="69">
        <v>0.15363589785652282</v>
      </c>
      <c r="O32" s="69">
        <v>0.10526315789473684</v>
      </c>
      <c r="P32" s="69">
        <v>0</v>
      </c>
      <c r="Q32" s="69">
        <v>0.16666666666666666</v>
      </c>
      <c r="R32" s="111">
        <v>43</v>
      </c>
      <c r="S32" s="111">
        <v>21</v>
      </c>
    </row>
    <row r="33" spans="1:19" x14ac:dyDescent="0.25">
      <c r="A33" s="65" t="s">
        <v>434</v>
      </c>
      <c r="B33" s="69">
        <v>0.62597276135348179</v>
      </c>
      <c r="C33" s="69">
        <v>0.65030721966205829</v>
      </c>
      <c r="D33" s="69">
        <v>0.5633187772925764</v>
      </c>
      <c r="E33" s="69">
        <v>0.7410714285714286</v>
      </c>
      <c r="F33" s="69">
        <v>6.6630505077903759E-2</v>
      </c>
      <c r="G33" s="69">
        <v>6.3865313653136524E-2</v>
      </c>
      <c r="H33" s="69">
        <v>1.8518518518518517E-2</v>
      </c>
      <c r="I33" s="69">
        <v>9.0909090909090912E-2</v>
      </c>
      <c r="J33" s="69">
        <v>0.42513223859727511</v>
      </c>
      <c r="K33" s="69">
        <v>0.37962962962962965</v>
      </c>
      <c r="L33" s="69">
        <v>0.32500000000000001</v>
      </c>
      <c r="M33" s="69">
        <v>0.4642857142857143</v>
      </c>
      <c r="N33" s="69">
        <v>8.7827855483106052E-2</v>
      </c>
      <c r="O33" s="69">
        <v>6.0227272727272727E-2</v>
      </c>
      <c r="P33" s="69">
        <v>0</v>
      </c>
      <c r="Q33" s="69">
        <v>0.14814814814814814</v>
      </c>
      <c r="R33" s="111">
        <v>44</v>
      </c>
      <c r="S33" s="111">
        <v>18</v>
      </c>
    </row>
    <row r="34" spans="1:19" x14ac:dyDescent="0.25">
      <c r="A34" s="65" t="s">
        <v>437</v>
      </c>
      <c r="B34" s="69">
        <v>0.58251024893179182</v>
      </c>
      <c r="C34" s="69">
        <v>0.57891423492815886</v>
      </c>
      <c r="D34" s="69">
        <v>0.5115384615384615</v>
      </c>
      <c r="E34" s="69">
        <v>0.67834394904458595</v>
      </c>
      <c r="F34" s="69">
        <v>8.9379584335921913E-2</v>
      </c>
      <c r="G34" s="69">
        <v>8.1123508043591072E-2</v>
      </c>
      <c r="H34" s="69">
        <v>5.9748427672955975E-2</v>
      </c>
      <c r="I34" s="69">
        <v>0.1043956043956044</v>
      </c>
      <c r="J34" s="69">
        <v>0.27910670675216315</v>
      </c>
      <c r="K34" s="69">
        <v>0.26731601731601728</v>
      </c>
      <c r="L34" s="69">
        <v>0.20370370370370369</v>
      </c>
      <c r="M34" s="69">
        <v>0.35714285714285715</v>
      </c>
      <c r="N34" s="69">
        <v>0.10855085214682861</v>
      </c>
      <c r="O34" s="69">
        <v>9.0097402597402593E-2</v>
      </c>
      <c r="P34" s="69">
        <v>4.7619047619047616E-2</v>
      </c>
      <c r="Q34" s="69">
        <v>0.15714285714285714</v>
      </c>
      <c r="R34" s="111">
        <v>45</v>
      </c>
      <c r="S34" s="111">
        <v>30</v>
      </c>
    </row>
    <row r="35" spans="1:19" x14ac:dyDescent="0.25">
      <c r="A35" s="65" t="s">
        <v>441</v>
      </c>
      <c r="B35" s="69">
        <v>0.56058206622412754</v>
      </c>
      <c r="C35" s="69">
        <v>0.59829059829059827</v>
      </c>
      <c r="D35" s="69">
        <v>0.52713178294573648</v>
      </c>
      <c r="E35" s="69">
        <v>0.61176470588235299</v>
      </c>
      <c r="F35" s="69">
        <v>6.3836626354623408E-2</v>
      </c>
      <c r="G35" s="69">
        <v>0.05</v>
      </c>
      <c r="H35" s="69">
        <v>2.9629629629629631E-2</v>
      </c>
      <c r="I35" s="69">
        <v>5.9171597633136092E-2</v>
      </c>
      <c r="J35" s="69">
        <v>0.35444822076884275</v>
      </c>
      <c r="K35" s="69">
        <v>0.27500000000000002</v>
      </c>
      <c r="L35" s="69">
        <v>0.24545454545454545</v>
      </c>
      <c r="M35" s="69">
        <v>0.46575342465753422</v>
      </c>
      <c r="N35" s="69">
        <v>0.21018228753058046</v>
      </c>
      <c r="O35" s="69">
        <v>0.13043478260869565</v>
      </c>
      <c r="P35" s="69">
        <v>0.1095890410958904</v>
      </c>
      <c r="Q35" s="69">
        <v>0.33333333333333331</v>
      </c>
      <c r="R35" s="111">
        <v>46</v>
      </c>
      <c r="S35" s="111">
        <v>21</v>
      </c>
    </row>
    <row r="36" spans="1:19" x14ac:dyDescent="0.25">
      <c r="A36" s="65" t="s">
        <v>445</v>
      </c>
      <c r="B36" s="69">
        <v>0.5488570656772026</v>
      </c>
      <c r="C36" s="69">
        <v>0.62069253931080626</v>
      </c>
      <c r="D36" s="69">
        <v>0.45348837209302323</v>
      </c>
      <c r="E36" s="69">
        <v>0.67200000000000004</v>
      </c>
      <c r="F36" s="69">
        <v>9.984945632229561E-2</v>
      </c>
      <c r="G36" s="69">
        <v>0.10313138708398158</v>
      </c>
      <c r="H36" s="69">
        <v>5.3003533568904596E-2</v>
      </c>
      <c r="I36" s="69">
        <v>0.12280701754385964</v>
      </c>
      <c r="J36" s="69">
        <v>0.35473683165979092</v>
      </c>
      <c r="K36" s="69">
        <v>0.3125</v>
      </c>
      <c r="L36" s="69">
        <v>0.25641025641025639</v>
      </c>
      <c r="M36" s="69">
        <v>0.46875</v>
      </c>
      <c r="N36" s="69">
        <v>0.18866222917037623</v>
      </c>
      <c r="O36" s="69">
        <v>0.1266025641025641</v>
      </c>
      <c r="P36" s="69">
        <v>0.11627906976744186</v>
      </c>
      <c r="Q36" s="69">
        <v>0.26666666666666666</v>
      </c>
      <c r="R36" s="111">
        <v>47</v>
      </c>
      <c r="S36" s="111">
        <v>18</v>
      </c>
    </row>
    <row r="37" spans="1:19" x14ac:dyDescent="0.25">
      <c r="A37" s="65" t="s">
        <v>449</v>
      </c>
      <c r="B37" s="69">
        <v>0.55717062484251989</v>
      </c>
      <c r="C37" s="69">
        <v>0.53846153846153844</v>
      </c>
      <c r="D37" s="69">
        <v>0.47368421052631576</v>
      </c>
      <c r="E37" s="69">
        <v>0.66666666666666663</v>
      </c>
      <c r="F37" s="69">
        <v>7.2062853653257236E-2</v>
      </c>
      <c r="G37" s="69">
        <v>5.5555555555555552E-2</v>
      </c>
      <c r="H37" s="69">
        <v>4.142011834319527E-2</v>
      </c>
      <c r="I37" s="69">
        <v>9.6774193548387094E-2</v>
      </c>
      <c r="J37" s="69">
        <v>0.34462080660525835</v>
      </c>
      <c r="K37" s="69">
        <v>0.37037037037037035</v>
      </c>
      <c r="L37" s="69">
        <v>0.21276595744680851</v>
      </c>
      <c r="M37" s="69">
        <v>0.43269230769230771</v>
      </c>
      <c r="N37" s="69">
        <v>0.13491305413422383</v>
      </c>
      <c r="O37" s="69">
        <v>7.6923076923076927E-2</v>
      </c>
      <c r="P37" s="69">
        <v>3.7037037037037035E-2</v>
      </c>
      <c r="Q37" s="69">
        <v>0.13333333333333333</v>
      </c>
      <c r="R37" s="111">
        <v>48</v>
      </c>
      <c r="S37" s="111">
        <v>21</v>
      </c>
    </row>
    <row r="38" spans="1:19" x14ac:dyDescent="0.25">
      <c r="A38" s="65" t="s">
        <v>453</v>
      </c>
      <c r="B38" s="69">
        <v>0.58447428398636025</v>
      </c>
      <c r="C38" s="69">
        <v>0.59717314487632511</v>
      </c>
      <c r="D38" s="69">
        <v>0.49264705882352944</v>
      </c>
      <c r="E38" s="69">
        <v>0.72784810126582278</v>
      </c>
      <c r="F38" s="69">
        <v>8.9534921067136675E-2</v>
      </c>
      <c r="G38" s="69">
        <v>7.5471698113207544E-2</v>
      </c>
      <c r="H38" s="69">
        <v>3.9603960396039604E-2</v>
      </c>
      <c r="I38" s="69">
        <v>0.11604095563139932</v>
      </c>
      <c r="J38" s="69">
        <v>0.27376410821192881</v>
      </c>
      <c r="K38" s="69">
        <v>0.2978723404255319</v>
      </c>
      <c r="L38" s="69">
        <v>0.2</v>
      </c>
      <c r="M38" s="69">
        <v>0.37209302325581395</v>
      </c>
      <c r="N38" s="69">
        <v>0.14512014820826555</v>
      </c>
      <c r="O38" s="69">
        <v>0.14035087719298245</v>
      </c>
      <c r="P38" s="69">
        <v>7.6923076923076927E-2</v>
      </c>
      <c r="Q38" s="69">
        <v>0.19130434782608696</v>
      </c>
      <c r="R38" s="111">
        <v>49</v>
      </c>
      <c r="S38" s="111">
        <v>27</v>
      </c>
    </row>
    <row r="39" spans="1:19" x14ac:dyDescent="0.25">
      <c r="A39" s="65" t="s">
        <v>457</v>
      </c>
      <c r="B39" s="69">
        <v>0.61441716662177925</v>
      </c>
      <c r="C39" s="69">
        <v>0.62499634256956438</v>
      </c>
      <c r="D39" s="69">
        <v>0.54545454545454541</v>
      </c>
      <c r="E39" s="69">
        <v>0.66901408450704225</v>
      </c>
      <c r="F39" s="69">
        <v>0.11320566642242587</v>
      </c>
      <c r="G39" s="69">
        <v>0.11174636174636175</v>
      </c>
      <c r="H39" s="69">
        <v>6.3432835820895525E-2</v>
      </c>
      <c r="I39" s="69">
        <v>0.14074074074074075</v>
      </c>
      <c r="J39" s="69">
        <v>0.26957698302096816</v>
      </c>
      <c r="K39" s="69">
        <v>0.25462962962962965</v>
      </c>
      <c r="L39" s="69">
        <v>0.19047619047619047</v>
      </c>
      <c r="M39" s="69">
        <v>0.35294117647058826</v>
      </c>
      <c r="N39" s="69">
        <v>0.17471679475115667</v>
      </c>
      <c r="O39" s="69">
        <v>0.150997150997151</v>
      </c>
      <c r="P39" s="69">
        <v>0.10526315789473684</v>
      </c>
      <c r="Q39" s="69">
        <v>0.22222222222222221</v>
      </c>
      <c r="R39" s="111">
        <v>50</v>
      </c>
      <c r="S39" s="111">
        <v>30</v>
      </c>
    </row>
    <row r="40" spans="1:19" x14ac:dyDescent="0.25">
      <c r="A40" s="65" t="s">
        <v>461</v>
      </c>
      <c r="B40" s="69">
        <v>0.5514551940203164</v>
      </c>
      <c r="C40" s="69">
        <v>0.54134697357203754</v>
      </c>
      <c r="D40" s="69">
        <v>0.47398648648648645</v>
      </c>
      <c r="E40" s="69">
        <v>0.5813160912218116</v>
      </c>
      <c r="F40" s="69">
        <v>7.6168532957012799E-2</v>
      </c>
      <c r="G40" s="69">
        <v>7.5599168500855962E-2</v>
      </c>
      <c r="H40" s="69">
        <v>4.044117647058823E-2</v>
      </c>
      <c r="I40" s="69">
        <v>0.10650321227219089</v>
      </c>
      <c r="J40" s="69">
        <v>0.25756448529014636</v>
      </c>
      <c r="K40" s="69">
        <v>0.2542124542124542</v>
      </c>
      <c r="L40" s="69">
        <v>0.1760154738878143</v>
      </c>
      <c r="M40" s="69">
        <v>0.31116794543904519</v>
      </c>
      <c r="N40" s="69">
        <v>0.21196018539852221</v>
      </c>
      <c r="O40" s="69">
        <v>0.20189520624303234</v>
      </c>
      <c r="P40" s="69">
        <v>0.16985645933014354</v>
      </c>
      <c r="Q40" s="69">
        <v>0.2615384615384615</v>
      </c>
      <c r="R40" s="111">
        <v>51</v>
      </c>
      <c r="S40" s="111">
        <v>12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908B6-A858-4D1D-BFE2-809CE0C1114A}">
  <dimension ref="A1:D41"/>
  <sheetViews>
    <sheetView topLeftCell="B1" workbookViewId="0">
      <selection activeCell="G25" sqref="G25"/>
    </sheetView>
  </sheetViews>
  <sheetFormatPr baseColWidth="10" defaultRowHeight="15" x14ac:dyDescent="0.25"/>
  <cols>
    <col min="1" max="1" width="17.85546875" style="65" bestFit="1" customWidth="1"/>
    <col min="2" max="2" width="42.42578125" style="65" bestFit="1" customWidth="1"/>
    <col min="3" max="3" width="22.7109375" style="65" bestFit="1" customWidth="1"/>
    <col min="4" max="4" width="41.42578125" style="65" bestFit="1" customWidth="1"/>
    <col min="5" max="16384" width="11.42578125" style="65"/>
  </cols>
  <sheetData>
    <row r="1" spans="1:4" x14ac:dyDescent="0.25">
      <c r="A1" s="3" t="s">
        <v>583</v>
      </c>
      <c r="B1" s="65" t="s">
        <v>9</v>
      </c>
    </row>
    <row r="3" spans="1:4" x14ac:dyDescent="0.25">
      <c r="A3" s="3" t="s">
        <v>423</v>
      </c>
      <c r="B3" s="65" t="s">
        <v>564</v>
      </c>
      <c r="C3" s="65" t="s">
        <v>563</v>
      </c>
      <c r="D3" s="65" t="s">
        <v>562</v>
      </c>
    </row>
    <row r="4" spans="1:4" x14ac:dyDescent="0.25">
      <c r="A4" s="47" t="s">
        <v>5</v>
      </c>
      <c r="B4" s="65">
        <v>3.2051282051282048E-2</v>
      </c>
      <c r="C4" s="65">
        <v>2.5000000000000001E-2</v>
      </c>
      <c r="D4" s="65">
        <v>2.2222222222222223E-2</v>
      </c>
    </row>
    <row r="5" spans="1:4" x14ac:dyDescent="0.25">
      <c r="A5" s="47" t="s">
        <v>18</v>
      </c>
      <c r="B5" s="65">
        <v>1.9047619047619049E-2</v>
      </c>
      <c r="C5" s="65">
        <v>1.2E-2</v>
      </c>
      <c r="D5" s="65">
        <v>5.8823529411764705E-3</v>
      </c>
    </row>
    <row r="6" spans="1:4" x14ac:dyDescent="0.25">
      <c r="A6" s="47" t="s">
        <v>39</v>
      </c>
      <c r="B6" s="65">
        <v>1.8579125478671299E-2</v>
      </c>
      <c r="C6" s="65">
        <v>8.3962337561279271E-3</v>
      </c>
      <c r="D6" s="65">
        <v>4.3493016111170648E-3</v>
      </c>
    </row>
    <row r="7" spans="1:4" x14ac:dyDescent="0.25">
      <c r="A7" s="47" t="s">
        <v>67</v>
      </c>
      <c r="B7" s="65">
        <v>1.3513513513513514E-2</v>
      </c>
      <c r="C7" s="65">
        <v>1.2345679012345678E-2</v>
      </c>
      <c r="D7" s="65">
        <v>0</v>
      </c>
    </row>
    <row r="8" spans="1:4" x14ac:dyDescent="0.25">
      <c r="A8" s="47" t="s">
        <v>83</v>
      </c>
      <c r="B8" s="65">
        <v>1.1111111111111112E-2</v>
      </c>
      <c r="C8" s="65">
        <v>1.098901098901099E-2</v>
      </c>
      <c r="D8" s="65">
        <v>6.6006600660066007E-3</v>
      </c>
    </row>
    <row r="9" spans="1:4" x14ac:dyDescent="0.25">
      <c r="A9" s="47" t="s">
        <v>91</v>
      </c>
      <c r="B9" s="65">
        <v>1.1824539097266371E-2</v>
      </c>
      <c r="C9" s="65">
        <v>5.5468976993581446E-3</v>
      </c>
      <c r="D9" s="65">
        <v>1.4124293785310734E-3</v>
      </c>
    </row>
    <row r="10" spans="1:4" x14ac:dyDescent="0.25">
      <c r="A10" s="47" t="s">
        <v>99</v>
      </c>
      <c r="B10" s="65">
        <v>2.6845637583892617E-2</v>
      </c>
      <c r="C10" s="65">
        <v>7.0422535211267607E-3</v>
      </c>
      <c r="D10" s="65">
        <v>5.1546391752577319E-3</v>
      </c>
    </row>
    <row r="11" spans="1:4" x14ac:dyDescent="0.25">
      <c r="A11" s="47" t="s">
        <v>111</v>
      </c>
      <c r="B11" s="65">
        <v>1.968503937007874E-2</v>
      </c>
      <c r="C11" s="65">
        <v>1.1970179259507455E-2</v>
      </c>
      <c r="D11" s="65">
        <v>4.2553191489361703E-3</v>
      </c>
    </row>
    <row r="12" spans="1:4" x14ac:dyDescent="0.25">
      <c r="A12" s="47" t="s">
        <v>118</v>
      </c>
      <c r="B12" s="65">
        <v>1.2658227848101266E-2</v>
      </c>
      <c r="C12" s="65">
        <v>3.5211267605633804E-3</v>
      </c>
      <c r="D12" s="65">
        <v>2.7855153203342618E-3</v>
      </c>
    </row>
    <row r="13" spans="1:4" x14ac:dyDescent="0.25">
      <c r="A13" s="47" t="s">
        <v>124</v>
      </c>
      <c r="B13" s="65">
        <v>1.282051282051282E-2</v>
      </c>
      <c r="C13" s="65">
        <v>6.41025641025641E-3</v>
      </c>
      <c r="D13" s="65">
        <v>0</v>
      </c>
    </row>
    <row r="14" spans="1:4" x14ac:dyDescent="0.25">
      <c r="A14" s="47" t="s">
        <v>125</v>
      </c>
      <c r="B14" s="65">
        <v>4.5037220843672454E-2</v>
      </c>
      <c r="C14" s="65">
        <v>3.0804843304843305E-2</v>
      </c>
      <c r="D14" s="65">
        <v>2.1947518057476564E-2</v>
      </c>
    </row>
    <row r="15" spans="1:4" x14ac:dyDescent="0.25">
      <c r="A15" s="47" t="s">
        <v>141</v>
      </c>
      <c r="B15" s="65">
        <v>3.5971223021582732E-2</v>
      </c>
      <c r="C15" s="65">
        <v>1.2345679012345678E-2</v>
      </c>
      <c r="D15" s="65">
        <v>9.5238095238095247E-3</v>
      </c>
    </row>
    <row r="16" spans="1:4" x14ac:dyDescent="0.25">
      <c r="A16" s="47" t="s">
        <v>165</v>
      </c>
      <c r="B16" s="65">
        <v>3.9130434782608699E-2</v>
      </c>
      <c r="C16" s="65">
        <v>2.731037078863166E-2</v>
      </c>
      <c r="D16" s="65">
        <v>9.9255583126550868E-3</v>
      </c>
    </row>
    <row r="17" spans="1:4" x14ac:dyDescent="0.25">
      <c r="A17" s="47" t="s">
        <v>185</v>
      </c>
      <c r="B17" s="65">
        <v>5.9048588337291263E-2</v>
      </c>
      <c r="C17" s="65">
        <v>4.1580221300138311E-2</v>
      </c>
      <c r="D17" s="65">
        <v>2.5007763848253543E-2</v>
      </c>
    </row>
    <row r="18" spans="1:4" x14ac:dyDescent="0.25">
      <c r="A18" s="47" t="s">
        <v>229</v>
      </c>
      <c r="B18" s="65">
        <v>8.387096774193549E-2</v>
      </c>
      <c r="C18" s="65">
        <v>4.8543689320388349E-2</v>
      </c>
      <c r="D18" s="65">
        <v>4.519774011299435E-2</v>
      </c>
    </row>
    <row r="19" spans="1:4" x14ac:dyDescent="0.25">
      <c r="A19" s="47" t="s">
        <v>252</v>
      </c>
      <c r="B19" s="65">
        <v>7.8947368421052627E-2</v>
      </c>
      <c r="C19" s="65">
        <v>4.6099290780141841E-2</v>
      </c>
      <c r="D19" s="65">
        <v>3.0701754385964911E-2</v>
      </c>
    </row>
    <row r="20" spans="1:4" x14ac:dyDescent="0.25">
      <c r="A20" s="47" t="s">
        <v>268</v>
      </c>
      <c r="B20" s="65">
        <v>4.6594982078853042E-2</v>
      </c>
      <c r="C20" s="65">
        <v>3.507157464212679E-2</v>
      </c>
      <c r="D20" s="65">
        <v>1.8104482495364817E-2</v>
      </c>
    </row>
    <row r="21" spans="1:4" x14ac:dyDescent="0.25">
      <c r="A21" s="47" t="s">
        <v>290</v>
      </c>
      <c r="B21" s="65">
        <v>7.8125E-2</v>
      </c>
      <c r="C21" s="65">
        <v>3.8277511961722487E-2</v>
      </c>
      <c r="D21" s="65">
        <v>1.2738853503184714E-2</v>
      </c>
    </row>
    <row r="22" spans="1:4" x14ac:dyDescent="0.25">
      <c r="A22" s="47" t="s">
        <v>302</v>
      </c>
      <c r="B22" s="65">
        <v>8.5714285714285715E-2</v>
      </c>
      <c r="C22" s="65">
        <v>5.4021200038899153E-2</v>
      </c>
      <c r="D22" s="65">
        <v>5.078125E-2</v>
      </c>
    </row>
    <row r="23" spans="1:4" x14ac:dyDescent="0.25">
      <c r="A23" s="47" t="s">
        <v>315</v>
      </c>
      <c r="B23" s="65">
        <v>6.4217032967032961E-2</v>
      </c>
      <c r="C23" s="65">
        <v>4.7872846673646136E-2</v>
      </c>
      <c r="D23" s="65">
        <v>1.7473895914262887E-2</v>
      </c>
    </row>
    <row r="24" spans="1:4" x14ac:dyDescent="0.25">
      <c r="A24" s="47" t="s">
        <v>327</v>
      </c>
      <c r="B24" s="65">
        <v>7.7586206896551727E-2</v>
      </c>
      <c r="C24" s="65">
        <v>7.0175438596491224E-2</v>
      </c>
      <c r="D24" s="65">
        <v>6.1068702290076333E-2</v>
      </c>
    </row>
    <row r="25" spans="1:4" x14ac:dyDescent="0.25">
      <c r="A25" s="47" t="s">
        <v>363</v>
      </c>
      <c r="B25" s="65">
        <v>7.407407407407407E-2</v>
      </c>
      <c r="C25" s="65">
        <v>4.4642857142857144E-2</v>
      </c>
      <c r="D25" s="65">
        <v>1.6393442622950821E-2</v>
      </c>
    </row>
    <row r="26" spans="1:4" x14ac:dyDescent="0.25">
      <c r="A26" s="47" t="s">
        <v>372</v>
      </c>
      <c r="B26" s="65">
        <v>3.1948881789137379E-2</v>
      </c>
      <c r="C26" s="65">
        <v>3.0798389007344232E-2</v>
      </c>
      <c r="D26" s="65">
        <v>1.2658227848101266E-2</v>
      </c>
    </row>
    <row r="27" spans="1:4" x14ac:dyDescent="0.25">
      <c r="A27" s="47" t="s">
        <v>378</v>
      </c>
      <c r="B27" s="65">
        <v>0.13696224758560141</v>
      </c>
      <c r="C27" s="65">
        <v>0.12090756814374905</v>
      </c>
      <c r="D27" s="65">
        <v>8.9180327868852466E-2</v>
      </c>
    </row>
    <row r="28" spans="1:4" x14ac:dyDescent="0.25">
      <c r="A28" s="47" t="s">
        <v>384</v>
      </c>
      <c r="B28" s="65">
        <v>0.17777777777777778</v>
      </c>
      <c r="C28" s="65">
        <v>7.5163398692810454E-2</v>
      </c>
      <c r="D28" s="65">
        <v>4.3478260869565216E-2</v>
      </c>
    </row>
    <row r="29" spans="1:4" x14ac:dyDescent="0.25">
      <c r="A29" s="47" t="s">
        <v>414</v>
      </c>
      <c r="B29" s="65">
        <v>0.15094339622641509</v>
      </c>
      <c r="C29" s="65">
        <v>9.5000000000000001E-2</v>
      </c>
      <c r="D29" s="65">
        <v>5.6768558951965066E-2</v>
      </c>
    </row>
    <row r="30" spans="1:4" x14ac:dyDescent="0.25">
      <c r="A30" s="47" t="s">
        <v>420</v>
      </c>
      <c r="B30" s="65">
        <v>5.128205128205128E-2</v>
      </c>
      <c r="C30" s="65">
        <v>5.128205128205128E-2</v>
      </c>
      <c r="D30" s="65">
        <v>5.128205128205128E-2</v>
      </c>
    </row>
    <row r="31" spans="1:4" x14ac:dyDescent="0.25">
      <c r="A31" s="47" t="s">
        <v>426</v>
      </c>
      <c r="B31" s="65">
        <v>0.11428571428571428</v>
      </c>
      <c r="C31" s="65">
        <v>7.8371954842543085E-2</v>
      </c>
      <c r="D31" s="65">
        <v>5.3571428571428568E-2</v>
      </c>
    </row>
    <row r="32" spans="1:4" x14ac:dyDescent="0.25">
      <c r="A32" s="47" t="s">
        <v>431</v>
      </c>
      <c r="B32" s="65">
        <v>0.1415929203539823</v>
      </c>
      <c r="C32" s="65">
        <v>0.1069182389937107</v>
      </c>
      <c r="D32" s="65">
        <v>6.5934065934065936E-2</v>
      </c>
    </row>
    <row r="33" spans="1:4" x14ac:dyDescent="0.25">
      <c r="A33" s="47" t="s">
        <v>434</v>
      </c>
      <c r="B33" s="65">
        <v>0.14414414414414414</v>
      </c>
      <c r="C33" s="65">
        <v>8.7591240875912413E-2</v>
      </c>
      <c r="D33" s="65">
        <v>6.5000000000000002E-2</v>
      </c>
    </row>
    <row r="34" spans="1:4" x14ac:dyDescent="0.25">
      <c r="A34" s="47" t="s">
        <v>437</v>
      </c>
      <c r="B34" s="65">
        <v>0.17204301075268819</v>
      </c>
      <c r="C34" s="65">
        <v>0.10526315789473684</v>
      </c>
      <c r="D34" s="65">
        <v>9.7560975609756101E-2</v>
      </c>
    </row>
    <row r="35" spans="1:4" x14ac:dyDescent="0.25">
      <c r="A35" s="47" t="s">
        <v>441</v>
      </c>
      <c r="B35" s="65">
        <v>0.125</v>
      </c>
      <c r="C35" s="65">
        <v>8.4239130434782608E-2</v>
      </c>
      <c r="D35" s="65">
        <v>4.3478260869565216E-2</v>
      </c>
    </row>
    <row r="36" spans="1:4" x14ac:dyDescent="0.25">
      <c r="A36" s="47" t="s">
        <v>445</v>
      </c>
      <c r="B36" s="65">
        <v>5.3003533568904596E-2</v>
      </c>
      <c r="C36" s="65">
        <v>5.3003533568904596E-2</v>
      </c>
      <c r="D36" s="65">
        <v>5.3003533568904596E-2</v>
      </c>
    </row>
    <row r="37" spans="1:4" x14ac:dyDescent="0.25">
      <c r="A37" s="47" t="s">
        <v>449</v>
      </c>
      <c r="B37" s="65">
        <v>0.17139224411951687</v>
      </c>
      <c r="C37" s="65">
        <v>0.12861538461538463</v>
      </c>
      <c r="D37" s="65">
        <v>6.0129032258064513E-2</v>
      </c>
    </row>
    <row r="38" spans="1:4" x14ac:dyDescent="0.25">
      <c r="A38" s="47" t="s">
        <v>453</v>
      </c>
      <c r="B38" s="65">
        <v>0.1415929203539823</v>
      </c>
      <c r="C38" s="65">
        <v>0.12921348314606743</v>
      </c>
      <c r="D38" s="65">
        <v>7.5471698113207544E-2</v>
      </c>
    </row>
    <row r="39" spans="1:4" x14ac:dyDescent="0.25">
      <c r="A39" s="47" t="s">
        <v>457</v>
      </c>
      <c r="B39" s="65">
        <v>0.16666666666666666</v>
      </c>
      <c r="C39" s="65">
        <v>0.1</v>
      </c>
      <c r="D39" s="65">
        <v>5.6179775280898875E-2</v>
      </c>
    </row>
    <row r="40" spans="1:4" x14ac:dyDescent="0.25">
      <c r="A40" s="47" t="s">
        <v>461</v>
      </c>
      <c r="B40" s="65">
        <v>0.11261261261261261</v>
      </c>
      <c r="C40" s="65">
        <v>6.6510387938959373E-2</v>
      </c>
      <c r="D40" s="65">
        <v>2.0408163265306121E-2</v>
      </c>
    </row>
    <row r="41" spans="1:4" x14ac:dyDescent="0.25">
      <c r="A41" s="47" t="s">
        <v>465</v>
      </c>
      <c r="B41" s="65">
        <v>2.8377021143201842</v>
      </c>
      <c r="C41" s="65">
        <v>1.9128450804074852</v>
      </c>
      <c r="D41" s="65">
        <v>1.2156315712223078</v>
      </c>
    </row>
  </sheetData>
  <pageMargins left="0.7" right="0.7" top="0.75" bottom="0.75" header="0.3" footer="0.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A9A24-FDAE-4DE0-9CF3-6E56530C54D8}">
  <dimension ref="A1:D41"/>
  <sheetViews>
    <sheetView topLeftCell="C1" workbookViewId="0">
      <selection activeCell="G25" sqref="G25"/>
    </sheetView>
  </sheetViews>
  <sheetFormatPr baseColWidth="10" defaultRowHeight="15" x14ac:dyDescent="0.25"/>
  <cols>
    <col min="1" max="1" width="17.85546875" style="65" bestFit="1" customWidth="1"/>
    <col min="2" max="2" width="50.140625" style="65" bestFit="1" customWidth="1"/>
    <col min="3" max="3" width="30.42578125" style="65" bestFit="1" customWidth="1"/>
    <col min="4" max="4" width="49.28515625" style="65" bestFit="1" customWidth="1"/>
    <col min="5" max="16384" width="11.42578125" style="65"/>
  </cols>
  <sheetData>
    <row r="1" spans="1:4" x14ac:dyDescent="0.25">
      <c r="A1" s="3" t="s">
        <v>583</v>
      </c>
      <c r="B1" s="65" t="s">
        <v>9</v>
      </c>
    </row>
    <row r="3" spans="1:4" x14ac:dyDescent="0.25">
      <c r="A3" s="3" t="s">
        <v>423</v>
      </c>
      <c r="B3" s="65" t="s">
        <v>586</v>
      </c>
      <c r="C3" s="65" t="s">
        <v>585</v>
      </c>
      <c r="D3" s="65" t="s">
        <v>584</v>
      </c>
    </row>
    <row r="4" spans="1:4" x14ac:dyDescent="0.25">
      <c r="A4" s="47" t="s">
        <v>5</v>
      </c>
      <c r="B4" s="65">
        <v>0.87820512820512819</v>
      </c>
      <c r="C4" s="65">
        <v>0.85555555555555551</v>
      </c>
      <c r="D4" s="65">
        <v>0.79500000000000004</v>
      </c>
    </row>
    <row r="5" spans="1:4" x14ac:dyDescent="0.25">
      <c r="A5" s="47" t="s">
        <v>18</v>
      </c>
      <c r="B5" s="65">
        <v>0.88</v>
      </c>
      <c r="C5" s="65">
        <v>0.87647058823529411</v>
      </c>
      <c r="D5" s="65">
        <v>0.87628865979381443</v>
      </c>
    </row>
    <row r="6" spans="1:4" x14ac:dyDescent="0.25">
      <c r="A6" s="47" t="s">
        <v>39</v>
      </c>
      <c r="B6" s="65">
        <v>0.87544207480441538</v>
      </c>
      <c r="C6" s="65">
        <v>0.82862658182598126</v>
      </c>
      <c r="D6" s="65">
        <v>0.78434723171565279</v>
      </c>
    </row>
    <row r="7" spans="1:4" x14ac:dyDescent="0.25">
      <c r="A7" s="47" t="s">
        <v>67</v>
      </c>
      <c r="B7" s="65">
        <v>0.86092715231788075</v>
      </c>
      <c r="C7" s="65">
        <v>0.8529411764705882</v>
      </c>
      <c r="D7" s="65">
        <v>0.84142394822006472</v>
      </c>
    </row>
    <row r="8" spans="1:4" x14ac:dyDescent="0.25">
      <c r="A8" s="47" t="s">
        <v>83</v>
      </c>
      <c r="B8" s="65">
        <v>0.85</v>
      </c>
      <c r="C8" s="65">
        <v>0.82508250825082508</v>
      </c>
      <c r="D8" s="65">
        <v>0.81967213114754101</v>
      </c>
    </row>
    <row r="9" spans="1:4" x14ac:dyDescent="0.25">
      <c r="A9" s="47" t="s">
        <v>91</v>
      </c>
      <c r="B9" s="65">
        <v>0.89347675225537815</v>
      </c>
      <c r="C9" s="65">
        <v>0.86684719018486955</v>
      </c>
      <c r="D9" s="65">
        <v>0.85164835164835162</v>
      </c>
    </row>
    <row r="10" spans="1:4" x14ac:dyDescent="0.25">
      <c r="A10" s="47" t="s">
        <v>99</v>
      </c>
      <c r="B10" s="65">
        <v>0.91666666666666663</v>
      </c>
      <c r="C10" s="65">
        <v>0.8380281690140845</v>
      </c>
      <c r="D10" s="65">
        <v>0.83221476510067116</v>
      </c>
    </row>
    <row r="11" spans="1:4" x14ac:dyDescent="0.25">
      <c r="A11" s="47" t="s">
        <v>111</v>
      </c>
      <c r="B11" s="65">
        <v>0.81702127659574464</v>
      </c>
      <c r="C11" s="65">
        <v>0.79827441782543129</v>
      </c>
      <c r="D11" s="65">
        <v>0.77952755905511806</v>
      </c>
    </row>
    <row r="12" spans="1:4" x14ac:dyDescent="0.25">
      <c r="A12" s="47" t="s">
        <v>118</v>
      </c>
      <c r="B12" s="65">
        <v>0.88737201365187712</v>
      </c>
      <c r="C12" s="65">
        <v>0.84057971014492749</v>
      </c>
      <c r="D12" s="65">
        <v>0.83565459610027859</v>
      </c>
    </row>
    <row r="13" spans="1:4" x14ac:dyDescent="0.25">
      <c r="A13" s="47" t="s">
        <v>124</v>
      </c>
      <c r="B13" s="65">
        <v>0.94262295081967218</v>
      </c>
      <c r="C13" s="65">
        <v>0.89438839848675911</v>
      </c>
      <c r="D13" s="65">
        <v>0.84615384615384615</v>
      </c>
    </row>
    <row r="14" spans="1:4" x14ac:dyDescent="0.25">
      <c r="A14" s="47" t="s">
        <v>125</v>
      </c>
      <c r="B14" s="65">
        <v>0.85123712924542794</v>
      </c>
      <c r="C14" s="65">
        <v>0.82853700977111489</v>
      </c>
      <c r="D14" s="65">
        <v>0.78143093465674107</v>
      </c>
    </row>
    <row r="15" spans="1:4" x14ac:dyDescent="0.25">
      <c r="A15" s="47" t="s">
        <v>141</v>
      </c>
      <c r="B15" s="65">
        <v>0.8839285714285714</v>
      </c>
      <c r="C15" s="65">
        <v>0.82159624413145538</v>
      </c>
      <c r="D15" s="65">
        <v>0.80246913580246915</v>
      </c>
    </row>
    <row r="16" spans="1:4" x14ac:dyDescent="0.25">
      <c r="A16" s="47" t="s">
        <v>165</v>
      </c>
      <c r="B16" s="65">
        <v>0.83622828784119108</v>
      </c>
      <c r="C16" s="65">
        <v>0.80267335004177109</v>
      </c>
      <c r="D16" s="65">
        <v>0.75276752767527677</v>
      </c>
    </row>
    <row r="17" spans="1:4" x14ac:dyDescent="0.25">
      <c r="A17" s="47" t="s">
        <v>185</v>
      </c>
      <c r="B17" s="65">
        <v>0.81687577613154627</v>
      </c>
      <c r="C17" s="65">
        <v>0.77126556016597503</v>
      </c>
      <c r="D17" s="65">
        <v>0.73079546423395003</v>
      </c>
    </row>
    <row r="18" spans="1:4" x14ac:dyDescent="0.25">
      <c r="A18" s="47" t="s">
        <v>229</v>
      </c>
      <c r="B18" s="65">
        <v>0.8192090395480226</v>
      </c>
      <c r="C18" s="65">
        <v>0.57281553398058249</v>
      </c>
      <c r="D18" s="65">
        <v>0.56774193548387097</v>
      </c>
    </row>
    <row r="19" spans="1:4" x14ac:dyDescent="0.25">
      <c r="A19" s="47" t="s">
        <v>252</v>
      </c>
      <c r="B19" s="65">
        <v>0.79824561403508776</v>
      </c>
      <c r="C19" s="65">
        <v>0.70175438596491224</v>
      </c>
      <c r="D19" s="65">
        <v>0.64204545454545459</v>
      </c>
    </row>
    <row r="20" spans="1:4" x14ac:dyDescent="0.25">
      <c r="A20" s="47" t="s">
        <v>268</v>
      </c>
      <c r="B20" s="65">
        <v>0.80178335363798958</v>
      </c>
      <c r="C20" s="65">
        <v>0.76928753327931476</v>
      </c>
      <c r="D20" s="65">
        <v>0.65555555555555556</v>
      </c>
    </row>
    <row r="21" spans="1:4" x14ac:dyDescent="0.25">
      <c r="A21" s="47" t="s">
        <v>290</v>
      </c>
      <c r="B21" s="65">
        <v>0.71354166666666663</v>
      </c>
      <c r="C21" s="65">
        <v>0.69426751592356684</v>
      </c>
      <c r="D21" s="65">
        <v>0.67464114832535882</v>
      </c>
    </row>
    <row r="22" spans="1:4" x14ac:dyDescent="0.25">
      <c r="A22" s="47" t="s">
        <v>302</v>
      </c>
      <c r="B22" s="65">
        <v>0.69811320754716977</v>
      </c>
      <c r="C22" s="65">
        <v>0.62349330357142851</v>
      </c>
      <c r="D22" s="65">
        <v>0.53097345132743368</v>
      </c>
    </row>
    <row r="23" spans="1:4" x14ac:dyDescent="0.25">
      <c r="A23" s="47" t="s">
        <v>315</v>
      </c>
      <c r="B23" s="65">
        <v>0.76738721804511278</v>
      </c>
      <c r="C23" s="65">
        <v>0.75125705716302038</v>
      </c>
      <c r="D23" s="65">
        <v>0.54579913757128951</v>
      </c>
    </row>
    <row r="24" spans="1:4" x14ac:dyDescent="0.25">
      <c r="A24" s="47" t="s">
        <v>327</v>
      </c>
      <c r="B24" s="65">
        <v>0.74137931034482762</v>
      </c>
      <c r="C24" s="65">
        <v>0.61403508771929827</v>
      </c>
      <c r="D24" s="65">
        <v>0.5572519083969466</v>
      </c>
    </row>
    <row r="25" spans="1:4" x14ac:dyDescent="0.25">
      <c r="A25" s="47" t="s">
        <v>363</v>
      </c>
      <c r="B25" s="65">
        <v>0.6216216216216216</v>
      </c>
      <c r="C25" s="65">
        <v>0.59330143540669855</v>
      </c>
      <c r="D25" s="65">
        <v>0.4642857142857143</v>
      </c>
    </row>
    <row r="26" spans="1:4" x14ac:dyDescent="0.25">
      <c r="A26" s="47" t="s">
        <v>372</v>
      </c>
      <c r="B26" s="65">
        <v>0.76923076923076927</v>
      </c>
      <c r="C26" s="65">
        <v>0.69029850746268662</v>
      </c>
      <c r="D26" s="65">
        <v>0.5714285714285714</v>
      </c>
    </row>
    <row r="27" spans="1:4" x14ac:dyDescent="0.25">
      <c r="A27" s="47" t="s">
        <v>378</v>
      </c>
      <c r="B27" s="65">
        <v>0.60650753768844212</v>
      </c>
      <c r="C27" s="65">
        <v>0.59386245501799273</v>
      </c>
      <c r="D27" s="65">
        <v>0.52080344332855089</v>
      </c>
    </row>
    <row r="28" spans="1:4" x14ac:dyDescent="0.25">
      <c r="A28" s="47" t="s">
        <v>384</v>
      </c>
      <c r="B28" s="65">
        <v>0.62962962962962965</v>
      </c>
      <c r="C28" s="65">
        <v>0.52500000000000002</v>
      </c>
      <c r="D28" s="65">
        <v>0.47540983606557374</v>
      </c>
    </row>
    <row r="29" spans="1:4" x14ac:dyDescent="0.25">
      <c r="A29" s="47" t="s">
        <v>414</v>
      </c>
      <c r="B29" s="65">
        <v>0.54585152838427953</v>
      </c>
      <c r="C29" s="65">
        <v>0.49056603773584906</v>
      </c>
      <c r="D29" s="65">
        <v>0.44144144144144143</v>
      </c>
    </row>
    <row r="30" spans="1:4" x14ac:dyDescent="0.25">
      <c r="A30" s="47" t="s">
        <v>420</v>
      </c>
      <c r="B30" s="65">
        <v>0.69230769230769229</v>
      </c>
      <c r="C30" s="65">
        <v>0.69230769230769229</v>
      </c>
      <c r="D30" s="65">
        <v>0.69230769230769229</v>
      </c>
    </row>
    <row r="31" spans="1:4" x14ac:dyDescent="0.25">
      <c r="A31" s="47" t="s">
        <v>426</v>
      </c>
      <c r="B31" s="65">
        <v>0.68571428571428572</v>
      </c>
      <c r="C31" s="65">
        <v>0.57631578947368423</v>
      </c>
      <c r="D31" s="65">
        <v>0.48936170212765956</v>
      </c>
    </row>
    <row r="32" spans="1:4" x14ac:dyDescent="0.25">
      <c r="A32" s="47" t="s">
        <v>431</v>
      </c>
      <c r="B32" s="65">
        <v>0.68468468468468469</v>
      </c>
      <c r="C32" s="65">
        <v>0.64779874213836475</v>
      </c>
      <c r="D32" s="65">
        <v>0.57758620689655171</v>
      </c>
    </row>
    <row r="33" spans="1:4" x14ac:dyDescent="0.25">
      <c r="A33" s="47" t="s">
        <v>434</v>
      </c>
      <c r="B33" s="65">
        <v>0.67883211678832112</v>
      </c>
      <c r="C33" s="65">
        <v>0.56000000000000005</v>
      </c>
      <c r="D33" s="65">
        <v>0.36936936936936937</v>
      </c>
    </row>
    <row r="34" spans="1:4" x14ac:dyDescent="0.25">
      <c r="A34" s="47" t="s">
        <v>437</v>
      </c>
      <c r="B34" s="65">
        <v>0.55000000000000004</v>
      </c>
      <c r="C34" s="65">
        <v>0.52287581699346408</v>
      </c>
      <c r="D34" s="65">
        <v>0.4731182795698925</v>
      </c>
    </row>
    <row r="35" spans="1:4" x14ac:dyDescent="0.25">
      <c r="A35" s="47" t="s">
        <v>441</v>
      </c>
      <c r="B35" s="65">
        <v>0.56521739130434778</v>
      </c>
      <c r="C35" s="65">
        <v>0.45448369565217389</v>
      </c>
      <c r="D35" s="65">
        <v>0.34375</v>
      </c>
    </row>
    <row r="36" spans="1:4" x14ac:dyDescent="0.25">
      <c r="A36" s="47" t="s">
        <v>445</v>
      </c>
      <c r="B36" s="65">
        <v>0.65724381625441697</v>
      </c>
      <c r="C36" s="65">
        <v>0.65724381625441697</v>
      </c>
      <c r="D36" s="65">
        <v>0.65724381625441697</v>
      </c>
    </row>
    <row r="37" spans="1:4" x14ac:dyDescent="0.25">
      <c r="A37" s="47" t="s">
        <v>449</v>
      </c>
      <c r="B37" s="65">
        <v>0.53323076923076917</v>
      </c>
      <c r="C37" s="65">
        <v>0.51606611570247929</v>
      </c>
      <c r="D37" s="65">
        <v>0.43217364258419977</v>
      </c>
    </row>
    <row r="38" spans="1:4" x14ac:dyDescent="0.25">
      <c r="A38" s="47" t="s">
        <v>453</v>
      </c>
      <c r="B38" s="65">
        <v>0.60377358490566035</v>
      </c>
      <c r="C38" s="65">
        <v>0.5112359550561798</v>
      </c>
      <c r="D38" s="65">
        <v>0.32743362831858408</v>
      </c>
    </row>
    <row r="39" spans="1:4" x14ac:dyDescent="0.25">
      <c r="A39" s="47" t="s">
        <v>457</v>
      </c>
      <c r="B39" s="65">
        <v>0.69090909090909092</v>
      </c>
      <c r="C39" s="65">
        <v>0.63636363636363635</v>
      </c>
      <c r="D39" s="65">
        <v>0.61261261261261257</v>
      </c>
    </row>
    <row r="40" spans="1:4" x14ac:dyDescent="0.25">
      <c r="A40" s="47" t="s">
        <v>461</v>
      </c>
      <c r="B40" s="65">
        <v>0.7142857142857143</v>
      </c>
      <c r="C40" s="65">
        <v>0.59362934362934361</v>
      </c>
      <c r="D40" s="65">
        <v>0.47297297297297297</v>
      </c>
    </row>
    <row r="41" spans="1:4" x14ac:dyDescent="0.25">
      <c r="A41" s="47" t="s">
        <v>465</v>
      </c>
      <c r="B41" s="65">
        <v>27.758703422728107</v>
      </c>
      <c r="C41" s="65">
        <v>25.689125916901418</v>
      </c>
      <c r="D41" s="65">
        <v>23.424701672073486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DB697-14F9-4F84-9C37-1D8A141EFA97}">
  <dimension ref="A1:J1130"/>
  <sheetViews>
    <sheetView topLeftCell="A1079" workbookViewId="0">
      <selection activeCell="F1139" sqref="F1139"/>
    </sheetView>
  </sheetViews>
  <sheetFormatPr baseColWidth="10" defaultColWidth="8.85546875" defaultRowHeight="15" x14ac:dyDescent="0.25"/>
  <cols>
    <col min="1" max="1" width="18.28515625" style="65" bestFit="1" customWidth="1"/>
    <col min="2" max="2" width="24" style="65" customWidth="1"/>
    <col min="3" max="3" width="8.85546875" style="65"/>
    <col min="4" max="4" width="13.7109375" style="65" customWidth="1"/>
    <col min="5" max="16384" width="8.85546875" style="65"/>
  </cols>
  <sheetData>
    <row r="1" spans="1:10" x14ac:dyDescent="0.25">
      <c r="A1" s="5" t="s">
        <v>0</v>
      </c>
      <c r="B1" s="5" t="s">
        <v>2</v>
      </c>
      <c r="C1" s="5" t="s">
        <v>4</v>
      </c>
      <c r="D1" s="5" t="s">
        <v>501</v>
      </c>
      <c r="E1" s="5" t="s">
        <v>500</v>
      </c>
      <c r="F1" s="5" t="s">
        <v>499</v>
      </c>
      <c r="G1" s="5" t="s">
        <v>498</v>
      </c>
      <c r="H1" s="5" t="s">
        <v>497</v>
      </c>
      <c r="I1" s="5" t="s">
        <v>496</v>
      </c>
      <c r="J1" s="5" t="s">
        <v>495</v>
      </c>
    </row>
    <row r="2" spans="1:10" x14ac:dyDescent="0.25">
      <c r="A2" s="6" t="s">
        <v>5</v>
      </c>
      <c r="B2" s="66" t="s">
        <v>7</v>
      </c>
      <c r="C2" s="66" t="s">
        <v>9</v>
      </c>
      <c r="D2" s="66"/>
      <c r="E2" s="66">
        <v>159</v>
      </c>
      <c r="F2" s="66">
        <v>36</v>
      </c>
      <c r="G2" s="66">
        <v>5</v>
      </c>
      <c r="H2" s="66">
        <v>7</v>
      </c>
      <c r="I2" s="66">
        <v>2</v>
      </c>
      <c r="J2" s="66">
        <v>0</v>
      </c>
    </row>
    <row r="3" spans="1:10" x14ac:dyDescent="0.25">
      <c r="A3" s="6" t="s">
        <v>5</v>
      </c>
      <c r="B3" s="66" t="s">
        <v>7</v>
      </c>
      <c r="C3" s="66" t="s">
        <v>10</v>
      </c>
      <c r="D3" s="66"/>
      <c r="E3" s="66">
        <v>116</v>
      </c>
      <c r="F3" s="66">
        <v>23</v>
      </c>
      <c r="G3" s="66">
        <v>3</v>
      </c>
      <c r="H3" s="66">
        <v>8</v>
      </c>
      <c r="I3" s="66">
        <v>3</v>
      </c>
      <c r="J3" s="66">
        <v>0</v>
      </c>
    </row>
    <row r="4" spans="1:10" x14ac:dyDescent="0.25">
      <c r="A4" s="6" t="s">
        <v>5</v>
      </c>
      <c r="B4" s="66" t="s">
        <v>7</v>
      </c>
      <c r="C4" s="66" t="s">
        <v>11</v>
      </c>
      <c r="D4" s="66"/>
      <c r="E4" s="66">
        <v>131</v>
      </c>
      <c r="F4" s="66">
        <v>29</v>
      </c>
      <c r="G4" s="66">
        <v>0</v>
      </c>
      <c r="H4" s="66">
        <v>14</v>
      </c>
      <c r="I4" s="66">
        <v>3</v>
      </c>
      <c r="J4" s="66">
        <v>1</v>
      </c>
    </row>
    <row r="5" spans="1:10" x14ac:dyDescent="0.25">
      <c r="A5" s="6" t="s">
        <v>5</v>
      </c>
      <c r="B5" s="66" t="s">
        <v>12</v>
      </c>
      <c r="C5" s="66" t="s">
        <v>10</v>
      </c>
      <c r="D5" s="66"/>
      <c r="E5" s="66">
        <v>145</v>
      </c>
      <c r="F5" s="66">
        <v>22</v>
      </c>
      <c r="G5" s="66">
        <v>0</v>
      </c>
      <c r="H5" s="66">
        <v>49</v>
      </c>
      <c r="I5" s="66">
        <v>39</v>
      </c>
      <c r="J5" s="66">
        <v>0</v>
      </c>
    </row>
    <row r="6" spans="1:10" x14ac:dyDescent="0.25">
      <c r="A6" s="6" t="s">
        <v>5</v>
      </c>
      <c r="B6" s="66" t="s">
        <v>12</v>
      </c>
      <c r="C6" s="66" t="s">
        <v>9</v>
      </c>
      <c r="D6" s="66"/>
      <c r="E6" s="66">
        <v>154</v>
      </c>
      <c r="F6" s="66">
        <v>22</v>
      </c>
      <c r="G6" s="66">
        <v>4</v>
      </c>
      <c r="H6" s="66">
        <v>47</v>
      </c>
      <c r="I6" s="66">
        <v>39</v>
      </c>
      <c r="J6" s="66">
        <v>21</v>
      </c>
    </row>
    <row r="7" spans="1:10" x14ac:dyDescent="0.25">
      <c r="A7" s="6" t="s">
        <v>5</v>
      </c>
      <c r="B7" s="66" t="s">
        <v>12</v>
      </c>
      <c r="C7" s="66" t="s">
        <v>11</v>
      </c>
      <c r="D7" s="66"/>
      <c r="E7" s="66">
        <v>165</v>
      </c>
      <c r="F7" s="66">
        <v>27</v>
      </c>
      <c r="G7" s="66">
        <v>2</v>
      </c>
      <c r="H7" s="66">
        <v>16</v>
      </c>
      <c r="I7" s="66">
        <v>4</v>
      </c>
      <c r="J7" s="66">
        <v>0</v>
      </c>
    </row>
    <row r="8" spans="1:10" x14ac:dyDescent="0.25">
      <c r="A8" s="6" t="s">
        <v>5</v>
      </c>
      <c r="B8" s="66" t="s">
        <v>14</v>
      </c>
      <c r="C8" s="66" t="s">
        <v>9</v>
      </c>
      <c r="D8" s="66"/>
      <c r="E8" s="66">
        <v>137</v>
      </c>
      <c r="F8" s="66">
        <v>14</v>
      </c>
      <c r="G8" s="66">
        <v>5</v>
      </c>
      <c r="H8" s="66">
        <v>47</v>
      </c>
      <c r="I8" s="66">
        <v>28</v>
      </c>
      <c r="J8" s="66">
        <v>3</v>
      </c>
    </row>
    <row r="9" spans="1:10" x14ac:dyDescent="0.25">
      <c r="A9" s="6" t="s">
        <v>5</v>
      </c>
      <c r="B9" s="66" t="s">
        <v>14</v>
      </c>
      <c r="C9" s="66" t="s">
        <v>11</v>
      </c>
      <c r="D9" s="66"/>
      <c r="E9" s="66">
        <v>65</v>
      </c>
      <c r="F9" s="66">
        <v>11</v>
      </c>
      <c r="G9" s="66">
        <v>0</v>
      </c>
      <c r="H9" s="66">
        <v>9</v>
      </c>
      <c r="I9" s="66">
        <v>4</v>
      </c>
      <c r="J9" s="66">
        <v>0</v>
      </c>
    </row>
    <row r="10" spans="1:10" x14ac:dyDescent="0.25">
      <c r="A10" s="6" t="s">
        <v>5</v>
      </c>
      <c r="B10" s="66" t="s">
        <v>14</v>
      </c>
      <c r="C10" s="66" t="s">
        <v>10</v>
      </c>
      <c r="D10" s="66"/>
      <c r="E10" s="66">
        <v>97</v>
      </c>
      <c r="F10" s="66">
        <v>13</v>
      </c>
      <c r="G10" s="66">
        <v>1</v>
      </c>
      <c r="H10" s="66">
        <v>2</v>
      </c>
      <c r="I10" s="66">
        <v>1</v>
      </c>
      <c r="J10" s="66">
        <v>0</v>
      </c>
    </row>
    <row r="11" spans="1:10" x14ac:dyDescent="0.25">
      <c r="A11" s="6" t="s">
        <v>18</v>
      </c>
      <c r="B11" s="66" t="s">
        <v>20</v>
      </c>
      <c r="C11" s="66" t="s">
        <v>11</v>
      </c>
      <c r="D11" s="66"/>
      <c r="E11" s="66">
        <v>260</v>
      </c>
      <c r="F11" s="66">
        <v>27</v>
      </c>
      <c r="G11" s="66">
        <v>1</v>
      </c>
      <c r="H11" s="66">
        <v>4</v>
      </c>
      <c r="I11" s="66">
        <v>3</v>
      </c>
      <c r="J11" s="66">
        <v>0</v>
      </c>
    </row>
    <row r="12" spans="1:10" x14ac:dyDescent="0.25">
      <c r="A12" s="6" t="s">
        <v>18</v>
      </c>
      <c r="B12" s="66" t="s">
        <v>20</v>
      </c>
      <c r="C12" s="66" t="s">
        <v>9</v>
      </c>
      <c r="D12" s="66"/>
      <c r="E12" s="66">
        <v>180</v>
      </c>
      <c r="F12" s="66">
        <v>22</v>
      </c>
      <c r="G12" s="66">
        <v>0</v>
      </c>
      <c r="H12" s="66">
        <v>3</v>
      </c>
      <c r="I12" s="66">
        <v>2</v>
      </c>
      <c r="J12" s="66">
        <v>0</v>
      </c>
    </row>
    <row r="13" spans="1:10" x14ac:dyDescent="0.25">
      <c r="A13" s="6" t="s">
        <v>18</v>
      </c>
      <c r="B13" s="66" t="s">
        <v>20</v>
      </c>
      <c r="C13" s="66" t="s">
        <v>10</v>
      </c>
      <c r="D13" s="66"/>
      <c r="E13" s="66">
        <v>190</v>
      </c>
      <c r="F13" s="66">
        <v>18</v>
      </c>
      <c r="G13" s="66">
        <v>1</v>
      </c>
      <c r="H13" s="66">
        <v>7</v>
      </c>
      <c r="I13" s="66">
        <v>4</v>
      </c>
      <c r="J13" s="66">
        <v>0</v>
      </c>
    </row>
    <row r="14" spans="1:10" x14ac:dyDescent="0.25">
      <c r="A14" s="6" t="s">
        <v>18</v>
      </c>
      <c r="B14" s="66" t="s">
        <v>22</v>
      </c>
      <c r="C14" s="66" t="s">
        <v>10</v>
      </c>
      <c r="D14" s="66"/>
      <c r="E14" s="66">
        <v>230</v>
      </c>
      <c r="F14" s="66">
        <v>12</v>
      </c>
      <c r="G14" s="66">
        <v>0</v>
      </c>
      <c r="H14" s="66">
        <v>5</v>
      </c>
      <c r="I14" s="66">
        <v>6</v>
      </c>
      <c r="J14" s="66">
        <v>0</v>
      </c>
    </row>
    <row r="15" spans="1:10" x14ac:dyDescent="0.25">
      <c r="A15" s="6" t="s">
        <v>18</v>
      </c>
      <c r="B15" s="66" t="s">
        <v>22</v>
      </c>
      <c r="C15" s="66" t="s">
        <v>11</v>
      </c>
      <c r="D15" s="66"/>
      <c r="E15" s="66">
        <v>230</v>
      </c>
      <c r="F15" s="66">
        <v>19</v>
      </c>
      <c r="G15" s="66">
        <v>0</v>
      </c>
      <c r="H15" s="66">
        <v>10</v>
      </c>
      <c r="I15" s="66">
        <v>6</v>
      </c>
      <c r="J15" s="66">
        <v>0</v>
      </c>
    </row>
    <row r="16" spans="1:10" x14ac:dyDescent="0.25">
      <c r="A16" s="6" t="s">
        <v>18</v>
      </c>
      <c r="B16" s="66" t="s">
        <v>22</v>
      </c>
      <c r="C16" s="66" t="s">
        <v>25</v>
      </c>
      <c r="D16" s="66" t="s">
        <v>494</v>
      </c>
      <c r="E16" s="66">
        <v>210</v>
      </c>
      <c r="F16" s="66">
        <v>21</v>
      </c>
      <c r="G16" s="66">
        <v>2</v>
      </c>
      <c r="H16" s="66">
        <v>9</v>
      </c>
      <c r="I16" s="66">
        <v>8</v>
      </c>
      <c r="J16" s="66">
        <v>0</v>
      </c>
    </row>
    <row r="17" spans="1:10" x14ac:dyDescent="0.25">
      <c r="A17" s="6" t="s">
        <v>18</v>
      </c>
      <c r="B17" s="66" t="s">
        <v>26</v>
      </c>
      <c r="C17" s="66" t="s">
        <v>10</v>
      </c>
      <c r="D17" s="66"/>
      <c r="E17" s="66">
        <v>360</v>
      </c>
      <c r="F17" s="66">
        <v>54</v>
      </c>
      <c r="G17" s="66">
        <v>2</v>
      </c>
      <c r="H17" s="66">
        <v>25</v>
      </c>
      <c r="I17" s="66">
        <v>36</v>
      </c>
      <c r="J17" s="66">
        <v>1</v>
      </c>
    </row>
    <row r="18" spans="1:10" x14ac:dyDescent="0.25">
      <c r="A18" s="6" t="s">
        <v>18</v>
      </c>
      <c r="B18" s="66" t="s">
        <v>26</v>
      </c>
      <c r="C18" s="66" t="s">
        <v>11</v>
      </c>
      <c r="D18" s="66"/>
      <c r="E18" s="66">
        <v>310</v>
      </c>
      <c r="F18" s="66">
        <v>46</v>
      </c>
      <c r="G18" s="66">
        <v>5</v>
      </c>
      <c r="H18" s="66">
        <v>17</v>
      </c>
      <c r="I18" s="66">
        <v>17</v>
      </c>
      <c r="J18" s="66">
        <v>0</v>
      </c>
    </row>
    <row r="19" spans="1:10" x14ac:dyDescent="0.25">
      <c r="A19" s="6" t="s">
        <v>18</v>
      </c>
      <c r="B19" s="66" t="s">
        <v>26</v>
      </c>
      <c r="C19" s="66" t="s">
        <v>9</v>
      </c>
      <c r="D19" s="66"/>
      <c r="E19" s="66">
        <v>149</v>
      </c>
      <c r="F19" s="66">
        <v>20</v>
      </c>
      <c r="G19" s="66">
        <v>1</v>
      </c>
      <c r="H19" s="66">
        <v>0</v>
      </c>
      <c r="I19" s="66">
        <v>0</v>
      </c>
      <c r="J19" s="66">
        <v>0</v>
      </c>
    </row>
    <row r="20" spans="1:10" x14ac:dyDescent="0.25">
      <c r="A20" s="6" t="s">
        <v>29</v>
      </c>
      <c r="B20" s="66" t="s">
        <v>32</v>
      </c>
      <c r="C20" s="66" t="s">
        <v>10</v>
      </c>
      <c r="D20" s="66"/>
      <c r="E20" s="66">
        <v>280</v>
      </c>
      <c r="F20" s="66">
        <v>34</v>
      </c>
      <c r="G20" s="66">
        <v>1</v>
      </c>
      <c r="H20" s="66">
        <v>14</v>
      </c>
      <c r="I20" s="66">
        <v>22</v>
      </c>
      <c r="J20" s="66">
        <v>0</v>
      </c>
    </row>
    <row r="21" spans="1:10" x14ac:dyDescent="0.25">
      <c r="A21" s="6" t="s">
        <v>29</v>
      </c>
      <c r="B21" s="66" t="s">
        <v>32</v>
      </c>
      <c r="C21" s="66" t="s">
        <v>11</v>
      </c>
      <c r="D21" s="66"/>
      <c r="E21" s="66">
        <v>330</v>
      </c>
      <c r="F21" s="66">
        <v>45</v>
      </c>
      <c r="G21" s="66">
        <v>1</v>
      </c>
      <c r="H21" s="66">
        <v>16</v>
      </c>
      <c r="I21" s="66">
        <v>15</v>
      </c>
      <c r="J21" s="66">
        <v>0</v>
      </c>
    </row>
    <row r="22" spans="1:10" x14ac:dyDescent="0.25">
      <c r="A22" s="6" t="s">
        <v>29</v>
      </c>
      <c r="B22" s="66" t="s">
        <v>32</v>
      </c>
      <c r="C22" s="66" t="s">
        <v>9</v>
      </c>
      <c r="D22" s="66"/>
      <c r="E22" s="66">
        <v>260</v>
      </c>
      <c r="F22" s="66">
        <v>49</v>
      </c>
      <c r="G22" s="66">
        <v>6</v>
      </c>
      <c r="H22" s="66">
        <v>14</v>
      </c>
      <c r="I22" s="66">
        <v>23</v>
      </c>
      <c r="J22" s="66">
        <v>0</v>
      </c>
    </row>
    <row r="23" spans="1:10" x14ac:dyDescent="0.25">
      <c r="A23" s="6" t="s">
        <v>29</v>
      </c>
      <c r="B23" s="66" t="s">
        <v>36</v>
      </c>
      <c r="C23" s="66" t="s">
        <v>11</v>
      </c>
      <c r="D23" s="66"/>
      <c r="E23" s="66">
        <v>290</v>
      </c>
      <c r="F23" s="66">
        <v>27</v>
      </c>
      <c r="G23" s="66">
        <v>1</v>
      </c>
      <c r="H23" s="66">
        <v>8</v>
      </c>
      <c r="I23" s="66">
        <v>15</v>
      </c>
      <c r="J23" s="66">
        <v>0</v>
      </c>
    </row>
    <row r="24" spans="1:10" x14ac:dyDescent="0.25">
      <c r="A24" s="6" t="s">
        <v>29</v>
      </c>
      <c r="B24" s="66" t="s">
        <v>36</v>
      </c>
      <c r="C24" s="66" t="s">
        <v>10</v>
      </c>
      <c r="D24" s="66"/>
      <c r="E24" s="66">
        <v>180</v>
      </c>
      <c r="F24" s="66">
        <v>26</v>
      </c>
      <c r="G24" s="66">
        <v>3</v>
      </c>
      <c r="H24" s="66">
        <v>6</v>
      </c>
      <c r="I24" s="66">
        <v>25</v>
      </c>
      <c r="J24" s="66">
        <v>2</v>
      </c>
    </row>
    <row r="25" spans="1:10" x14ac:dyDescent="0.25">
      <c r="A25" s="6" t="s">
        <v>29</v>
      </c>
      <c r="B25" s="66" t="s">
        <v>36</v>
      </c>
      <c r="C25" s="66" t="s">
        <v>9</v>
      </c>
      <c r="D25" s="66"/>
      <c r="E25" s="66">
        <v>220</v>
      </c>
      <c r="F25" s="66">
        <v>27</v>
      </c>
      <c r="G25" s="66">
        <v>3</v>
      </c>
      <c r="H25" s="66">
        <v>0</v>
      </c>
      <c r="I25" s="66">
        <v>7</v>
      </c>
      <c r="J25" s="66">
        <v>0</v>
      </c>
    </row>
    <row r="26" spans="1:10" x14ac:dyDescent="0.25">
      <c r="A26" s="6" t="s">
        <v>29</v>
      </c>
      <c r="B26" s="66" t="s">
        <v>30</v>
      </c>
      <c r="C26" s="66" t="s">
        <v>10</v>
      </c>
      <c r="D26" s="66"/>
      <c r="E26" s="66">
        <v>160</v>
      </c>
      <c r="F26" s="66">
        <v>13</v>
      </c>
      <c r="G26" s="66">
        <v>2</v>
      </c>
      <c r="H26" s="66">
        <v>7</v>
      </c>
      <c r="I26" s="66">
        <v>5</v>
      </c>
      <c r="J26" s="66">
        <v>0</v>
      </c>
    </row>
    <row r="27" spans="1:10" x14ac:dyDescent="0.25">
      <c r="A27" s="6" t="s">
        <v>29</v>
      </c>
      <c r="B27" s="66" t="s">
        <v>30</v>
      </c>
      <c r="C27" s="66" t="s">
        <v>9</v>
      </c>
      <c r="D27" s="66"/>
      <c r="E27" s="66">
        <v>170</v>
      </c>
      <c r="F27" s="66">
        <v>19</v>
      </c>
      <c r="G27" s="66">
        <v>5</v>
      </c>
      <c r="H27" s="66">
        <v>9</v>
      </c>
      <c r="I27" s="66">
        <v>14</v>
      </c>
      <c r="J27" s="66">
        <v>0</v>
      </c>
    </row>
    <row r="28" spans="1:10" x14ac:dyDescent="0.25">
      <c r="A28" s="6" t="s">
        <v>29</v>
      </c>
      <c r="B28" s="66" t="s">
        <v>30</v>
      </c>
      <c r="C28" s="66" t="s">
        <v>11</v>
      </c>
      <c r="D28" s="66"/>
      <c r="E28" s="66">
        <v>320</v>
      </c>
      <c r="F28" s="66">
        <v>14</v>
      </c>
      <c r="G28" s="66">
        <v>2</v>
      </c>
      <c r="H28" s="66">
        <v>2</v>
      </c>
      <c r="I28" s="66">
        <v>0</v>
      </c>
      <c r="J28" s="66">
        <v>0</v>
      </c>
    </row>
    <row r="29" spans="1:10" x14ac:dyDescent="0.25">
      <c r="A29" s="6" t="s">
        <v>39</v>
      </c>
      <c r="B29" s="66" t="s">
        <v>14</v>
      </c>
      <c r="C29" s="66" t="s">
        <v>9</v>
      </c>
      <c r="D29" s="66"/>
      <c r="E29" s="66">
        <v>180</v>
      </c>
      <c r="F29" s="66">
        <v>43</v>
      </c>
      <c r="G29" s="66">
        <v>5</v>
      </c>
      <c r="H29" s="66">
        <v>12</v>
      </c>
      <c r="I29" s="66">
        <v>33</v>
      </c>
      <c r="J29" s="66">
        <v>0</v>
      </c>
    </row>
    <row r="30" spans="1:10" x14ac:dyDescent="0.25">
      <c r="A30" s="6" t="s">
        <v>39</v>
      </c>
      <c r="B30" s="66" t="s">
        <v>14</v>
      </c>
      <c r="C30" s="66" t="s">
        <v>11</v>
      </c>
      <c r="D30" s="66"/>
      <c r="E30" s="66">
        <v>220</v>
      </c>
      <c r="F30" s="66">
        <v>16</v>
      </c>
      <c r="G30" s="66">
        <v>1</v>
      </c>
      <c r="H30" s="66">
        <v>4</v>
      </c>
      <c r="I30" s="66">
        <v>2</v>
      </c>
      <c r="J30" s="66">
        <v>0</v>
      </c>
    </row>
    <row r="31" spans="1:10" x14ac:dyDescent="0.25">
      <c r="A31" s="6" t="s">
        <v>39</v>
      </c>
      <c r="B31" s="66" t="s">
        <v>14</v>
      </c>
      <c r="C31" s="66" t="s">
        <v>10</v>
      </c>
      <c r="D31" s="66"/>
      <c r="E31" s="66">
        <v>270</v>
      </c>
      <c r="F31" s="66">
        <v>49</v>
      </c>
      <c r="G31" s="66">
        <v>2</v>
      </c>
      <c r="H31" s="66">
        <v>6</v>
      </c>
      <c r="I31" s="66">
        <v>6</v>
      </c>
      <c r="J31" s="66">
        <v>0</v>
      </c>
    </row>
    <row r="32" spans="1:10" x14ac:dyDescent="0.25">
      <c r="A32" s="6" t="s">
        <v>39</v>
      </c>
      <c r="B32" s="66" t="s">
        <v>40</v>
      </c>
      <c r="C32" s="66" t="s">
        <v>10</v>
      </c>
      <c r="D32" s="66"/>
      <c r="E32" s="66">
        <v>250</v>
      </c>
      <c r="F32" s="66">
        <v>29</v>
      </c>
      <c r="G32" s="66">
        <v>3</v>
      </c>
      <c r="H32" s="66">
        <v>10</v>
      </c>
      <c r="I32" s="66">
        <v>9</v>
      </c>
      <c r="J32" s="66">
        <v>0</v>
      </c>
    </row>
    <row r="33" spans="1:10" x14ac:dyDescent="0.25">
      <c r="A33" s="6" t="s">
        <v>39</v>
      </c>
      <c r="B33" s="66" t="s">
        <v>40</v>
      </c>
      <c r="C33" s="66" t="s">
        <v>9</v>
      </c>
      <c r="D33" s="66"/>
      <c r="E33" s="66">
        <v>330</v>
      </c>
      <c r="F33" s="66">
        <v>40</v>
      </c>
      <c r="G33" s="66">
        <v>2</v>
      </c>
      <c r="H33" s="66">
        <v>21</v>
      </c>
      <c r="I33" s="66">
        <v>31</v>
      </c>
      <c r="J33" s="66">
        <v>2</v>
      </c>
    </row>
    <row r="34" spans="1:10" x14ac:dyDescent="0.25">
      <c r="A34" s="6" t="s">
        <v>39</v>
      </c>
      <c r="B34" s="66" t="s">
        <v>44</v>
      </c>
      <c r="C34" s="66" t="s">
        <v>9</v>
      </c>
      <c r="D34" s="66"/>
      <c r="E34" s="66">
        <v>60</v>
      </c>
      <c r="F34" s="66">
        <v>13</v>
      </c>
      <c r="G34" s="66">
        <v>4</v>
      </c>
      <c r="H34" s="66">
        <v>4</v>
      </c>
      <c r="I34" s="66">
        <v>3</v>
      </c>
      <c r="J34" s="66">
        <v>0</v>
      </c>
    </row>
    <row r="35" spans="1:10" x14ac:dyDescent="0.25">
      <c r="A35" s="6" t="s">
        <v>39</v>
      </c>
      <c r="B35" s="66" t="s">
        <v>44</v>
      </c>
      <c r="C35" s="66" t="s">
        <v>11</v>
      </c>
      <c r="D35" s="66"/>
      <c r="E35" s="66">
        <v>190</v>
      </c>
      <c r="F35" s="66">
        <v>21</v>
      </c>
      <c r="G35" s="66">
        <v>3</v>
      </c>
      <c r="H35" s="66">
        <v>2</v>
      </c>
      <c r="I35" s="66">
        <v>0</v>
      </c>
      <c r="J35" s="66">
        <v>0</v>
      </c>
    </row>
    <row r="36" spans="1:10" x14ac:dyDescent="0.25">
      <c r="A36" s="6" t="s">
        <v>39</v>
      </c>
      <c r="B36" s="66" t="s">
        <v>44</v>
      </c>
      <c r="C36" s="66" t="s">
        <v>10</v>
      </c>
      <c r="D36" s="66"/>
      <c r="E36" s="66">
        <v>260</v>
      </c>
      <c r="F36" s="66">
        <v>37</v>
      </c>
      <c r="G36" s="66">
        <v>3</v>
      </c>
      <c r="H36" s="66">
        <v>8</v>
      </c>
      <c r="I36" s="66">
        <v>12</v>
      </c>
      <c r="J36" s="66">
        <v>0</v>
      </c>
    </row>
    <row r="37" spans="1:10" x14ac:dyDescent="0.25">
      <c r="A37" s="6" t="s">
        <v>39</v>
      </c>
      <c r="B37" s="66" t="s">
        <v>40</v>
      </c>
      <c r="C37" s="66" t="s">
        <v>11</v>
      </c>
      <c r="D37" s="66"/>
      <c r="E37" s="66">
        <v>440</v>
      </c>
      <c r="F37" s="66">
        <v>16</v>
      </c>
      <c r="G37" s="66">
        <v>0</v>
      </c>
      <c r="H37" s="66">
        <v>2</v>
      </c>
      <c r="I37" s="66">
        <v>6</v>
      </c>
      <c r="J37" s="66">
        <v>0</v>
      </c>
    </row>
    <row r="38" spans="1:10" x14ac:dyDescent="0.25">
      <c r="A38" s="6" t="s">
        <v>39</v>
      </c>
      <c r="B38" s="66" t="s">
        <v>49</v>
      </c>
      <c r="C38" s="66" t="s">
        <v>9</v>
      </c>
      <c r="D38" s="66"/>
      <c r="E38" s="66">
        <v>140</v>
      </c>
      <c r="F38" s="66">
        <v>40</v>
      </c>
      <c r="G38" s="66">
        <v>1</v>
      </c>
      <c r="H38" s="66">
        <v>4</v>
      </c>
      <c r="I38" s="66">
        <v>3</v>
      </c>
      <c r="J38" s="66">
        <v>0</v>
      </c>
    </row>
    <row r="39" spans="1:10" x14ac:dyDescent="0.25">
      <c r="A39" s="6" t="s">
        <v>39</v>
      </c>
      <c r="B39" s="66" t="s">
        <v>49</v>
      </c>
      <c r="C39" s="66" t="s">
        <v>10</v>
      </c>
      <c r="D39" s="66"/>
      <c r="E39" s="66">
        <v>300</v>
      </c>
      <c r="F39" s="66">
        <v>45</v>
      </c>
      <c r="G39" s="66">
        <v>5</v>
      </c>
      <c r="H39" s="66">
        <v>9</v>
      </c>
      <c r="I39" s="66">
        <v>13</v>
      </c>
      <c r="J39" s="66">
        <v>0</v>
      </c>
    </row>
    <row r="40" spans="1:10" x14ac:dyDescent="0.25">
      <c r="A40" s="6" t="s">
        <v>39</v>
      </c>
      <c r="B40" s="66" t="s">
        <v>49</v>
      </c>
      <c r="C40" s="66" t="s">
        <v>11</v>
      </c>
      <c r="D40" s="66"/>
      <c r="E40" s="66">
        <v>420</v>
      </c>
      <c r="F40" s="66">
        <v>38</v>
      </c>
      <c r="G40" s="66">
        <v>0</v>
      </c>
      <c r="H40" s="66">
        <v>4</v>
      </c>
      <c r="I40" s="66">
        <v>3</v>
      </c>
      <c r="J40" s="66">
        <v>0</v>
      </c>
    </row>
    <row r="41" spans="1:10" x14ac:dyDescent="0.25">
      <c r="A41" s="6" t="s">
        <v>53</v>
      </c>
      <c r="B41" s="66" t="s">
        <v>54</v>
      </c>
      <c r="C41" s="66" t="s">
        <v>11</v>
      </c>
      <c r="D41" s="66"/>
      <c r="E41" s="66">
        <v>280</v>
      </c>
      <c r="F41" s="66">
        <v>30</v>
      </c>
      <c r="G41" s="66">
        <v>0</v>
      </c>
      <c r="H41" s="66">
        <v>5</v>
      </c>
      <c r="I41" s="66">
        <v>6</v>
      </c>
      <c r="J41" s="66">
        <v>0</v>
      </c>
    </row>
    <row r="42" spans="1:10" x14ac:dyDescent="0.25">
      <c r="A42" s="6" t="s">
        <v>53</v>
      </c>
      <c r="B42" s="66" t="s">
        <v>54</v>
      </c>
      <c r="C42" s="66" t="s">
        <v>9</v>
      </c>
      <c r="D42" s="66"/>
      <c r="E42" s="66">
        <v>260</v>
      </c>
      <c r="F42" s="66">
        <v>40</v>
      </c>
      <c r="G42" s="66">
        <v>1</v>
      </c>
      <c r="H42" s="66">
        <v>4</v>
      </c>
      <c r="I42" s="66">
        <v>11</v>
      </c>
      <c r="J42" s="66">
        <v>0</v>
      </c>
    </row>
    <row r="43" spans="1:10" x14ac:dyDescent="0.25">
      <c r="A43" s="6" t="s">
        <v>53</v>
      </c>
      <c r="B43" s="66" t="s">
        <v>54</v>
      </c>
      <c r="C43" s="66" t="s">
        <v>10</v>
      </c>
      <c r="D43" s="66"/>
      <c r="E43" s="66">
        <v>300</v>
      </c>
      <c r="F43" s="66">
        <v>61</v>
      </c>
      <c r="G43" s="66">
        <v>2</v>
      </c>
      <c r="H43" s="66">
        <v>7</v>
      </c>
      <c r="I43" s="66">
        <v>6</v>
      </c>
      <c r="J43" s="66">
        <v>1</v>
      </c>
    </row>
    <row r="44" spans="1:10" x14ac:dyDescent="0.25">
      <c r="A44" s="6" t="s">
        <v>53</v>
      </c>
      <c r="B44" s="66" t="s">
        <v>57</v>
      </c>
      <c r="C44" s="66" t="s">
        <v>9</v>
      </c>
      <c r="D44" s="66"/>
      <c r="E44" s="66">
        <v>270</v>
      </c>
      <c r="F44" s="66">
        <v>27</v>
      </c>
      <c r="G44" s="66">
        <v>0</v>
      </c>
      <c r="H44" s="66">
        <v>4</v>
      </c>
      <c r="I44" s="66">
        <v>5</v>
      </c>
      <c r="J44" s="66">
        <v>0</v>
      </c>
    </row>
    <row r="45" spans="1:10" x14ac:dyDescent="0.25">
      <c r="A45" s="6" t="s">
        <v>53</v>
      </c>
      <c r="B45" s="66" t="s">
        <v>57</v>
      </c>
      <c r="C45" s="66" t="s">
        <v>11</v>
      </c>
      <c r="D45" s="66"/>
      <c r="E45" s="66">
        <v>250</v>
      </c>
      <c r="F45" s="66">
        <v>29</v>
      </c>
      <c r="G45" s="66">
        <v>2</v>
      </c>
      <c r="H45" s="66">
        <v>9</v>
      </c>
      <c r="I45" s="66">
        <v>15</v>
      </c>
      <c r="J45" s="66">
        <v>0</v>
      </c>
    </row>
    <row r="46" spans="1:10" x14ac:dyDescent="0.25">
      <c r="A46" s="6" t="s">
        <v>53</v>
      </c>
      <c r="B46" s="66" t="s">
        <v>57</v>
      </c>
      <c r="C46" s="66" t="s">
        <v>10</v>
      </c>
      <c r="D46" s="66"/>
      <c r="E46" s="66">
        <v>200</v>
      </c>
      <c r="F46" s="66">
        <v>17</v>
      </c>
      <c r="G46" s="66">
        <v>0</v>
      </c>
      <c r="H46" s="66">
        <v>8</v>
      </c>
      <c r="I46" s="66">
        <v>6</v>
      </c>
      <c r="J46" s="66">
        <v>0</v>
      </c>
    </row>
    <row r="47" spans="1:10" x14ac:dyDescent="0.25">
      <c r="A47" s="6" t="s">
        <v>53</v>
      </c>
      <c r="B47" s="66" t="s">
        <v>61</v>
      </c>
      <c r="C47" s="66" t="s">
        <v>9</v>
      </c>
      <c r="D47" s="66"/>
      <c r="E47" s="66">
        <v>300</v>
      </c>
      <c r="F47" s="66">
        <v>51</v>
      </c>
      <c r="G47" s="66">
        <v>4</v>
      </c>
      <c r="H47" s="66">
        <v>25</v>
      </c>
      <c r="I47" s="66">
        <v>53</v>
      </c>
      <c r="J47" s="66">
        <v>0</v>
      </c>
    </row>
    <row r="48" spans="1:10" x14ac:dyDescent="0.25">
      <c r="A48" s="6" t="s">
        <v>53</v>
      </c>
      <c r="B48" s="66" t="s">
        <v>63</v>
      </c>
      <c r="C48" s="66" t="s">
        <v>9</v>
      </c>
      <c r="D48" s="66"/>
      <c r="E48" s="66">
        <v>160</v>
      </c>
      <c r="F48" s="66">
        <v>34</v>
      </c>
      <c r="G48" s="66">
        <v>3</v>
      </c>
      <c r="H48" s="66">
        <v>0</v>
      </c>
      <c r="I48" s="66">
        <v>0</v>
      </c>
      <c r="J48" s="66">
        <v>0</v>
      </c>
    </row>
    <row r="49" spans="1:10" x14ac:dyDescent="0.25">
      <c r="A49" s="6" t="s">
        <v>53</v>
      </c>
      <c r="B49" s="66" t="s">
        <v>63</v>
      </c>
      <c r="C49" s="66" t="s">
        <v>11</v>
      </c>
      <c r="D49" s="66"/>
      <c r="E49" s="66">
        <v>250</v>
      </c>
      <c r="F49" s="66">
        <v>81</v>
      </c>
      <c r="G49" s="66">
        <v>5</v>
      </c>
      <c r="H49" s="66">
        <v>10</v>
      </c>
      <c r="I49" s="66">
        <v>16</v>
      </c>
      <c r="J49" s="66">
        <v>0</v>
      </c>
    </row>
    <row r="50" spans="1:10" x14ac:dyDescent="0.25">
      <c r="A50" s="6" t="s">
        <v>53</v>
      </c>
      <c r="B50" s="66" t="s">
        <v>61</v>
      </c>
      <c r="C50" s="66" t="s">
        <v>11</v>
      </c>
      <c r="D50" s="66"/>
      <c r="E50" s="66">
        <v>460</v>
      </c>
      <c r="F50" s="66">
        <v>80</v>
      </c>
      <c r="G50" s="66">
        <v>8</v>
      </c>
      <c r="H50" s="66">
        <v>36</v>
      </c>
      <c r="I50" s="66">
        <v>84</v>
      </c>
      <c r="J50" s="66">
        <v>0</v>
      </c>
    </row>
    <row r="51" spans="1:10" x14ac:dyDescent="0.25">
      <c r="A51" s="6" t="s">
        <v>53</v>
      </c>
      <c r="B51" s="66" t="s">
        <v>61</v>
      </c>
      <c r="C51" s="66" t="s">
        <v>10</v>
      </c>
      <c r="D51" s="66"/>
      <c r="E51" s="66">
        <v>150</v>
      </c>
      <c r="F51" s="66">
        <v>25</v>
      </c>
      <c r="G51" s="66">
        <v>7</v>
      </c>
      <c r="H51" s="66">
        <v>3</v>
      </c>
      <c r="I51" s="66">
        <v>7</v>
      </c>
      <c r="J51" s="66">
        <v>1</v>
      </c>
    </row>
    <row r="52" spans="1:10" x14ac:dyDescent="0.25">
      <c r="A52" s="6" t="s">
        <v>53</v>
      </c>
      <c r="B52" s="66" t="s">
        <v>63</v>
      </c>
      <c r="C52" s="66" t="s">
        <v>10</v>
      </c>
      <c r="D52" s="66"/>
      <c r="E52" s="66">
        <v>390</v>
      </c>
      <c r="F52" s="66">
        <v>63</v>
      </c>
      <c r="G52" s="66">
        <v>5</v>
      </c>
      <c r="H52" s="66">
        <v>37</v>
      </c>
      <c r="I52" s="66">
        <v>59</v>
      </c>
      <c r="J52" s="66">
        <v>0</v>
      </c>
    </row>
    <row r="53" spans="1:10" x14ac:dyDescent="0.25">
      <c r="A53" s="6" t="s">
        <v>67</v>
      </c>
      <c r="B53" s="66" t="s">
        <v>32</v>
      </c>
      <c r="C53" s="66" t="s">
        <v>10</v>
      </c>
      <c r="D53" s="66"/>
      <c r="E53" s="66">
        <v>330</v>
      </c>
      <c r="F53" s="66">
        <v>30</v>
      </c>
      <c r="G53" s="66">
        <v>3</v>
      </c>
      <c r="H53" s="66">
        <v>14</v>
      </c>
      <c r="I53" s="66">
        <v>20</v>
      </c>
      <c r="J53" s="66">
        <v>0</v>
      </c>
    </row>
    <row r="54" spans="1:10" x14ac:dyDescent="0.25">
      <c r="A54" s="6" t="s">
        <v>67</v>
      </c>
      <c r="B54" s="66" t="s">
        <v>32</v>
      </c>
      <c r="C54" s="66" t="s">
        <v>11</v>
      </c>
      <c r="D54" s="66"/>
      <c r="E54" s="66">
        <v>310</v>
      </c>
      <c r="F54" s="66">
        <v>38</v>
      </c>
      <c r="G54" s="66">
        <v>4</v>
      </c>
      <c r="H54" s="66">
        <v>11</v>
      </c>
      <c r="I54" s="66">
        <v>6</v>
      </c>
      <c r="J54" s="66">
        <v>0</v>
      </c>
    </row>
    <row r="55" spans="1:10" x14ac:dyDescent="0.25">
      <c r="A55" s="6" t="s">
        <v>67</v>
      </c>
      <c r="B55" s="66" t="s">
        <v>32</v>
      </c>
      <c r="C55" s="66" t="s">
        <v>9</v>
      </c>
      <c r="D55" s="66"/>
      <c r="E55" s="66">
        <v>240</v>
      </c>
      <c r="F55" s="66">
        <v>56</v>
      </c>
      <c r="G55" s="66">
        <v>7</v>
      </c>
      <c r="H55" s="66">
        <v>11</v>
      </c>
      <c r="I55" s="66">
        <v>37</v>
      </c>
      <c r="J55" s="66">
        <v>1</v>
      </c>
    </row>
    <row r="56" spans="1:10" x14ac:dyDescent="0.25">
      <c r="A56" s="6" t="s">
        <v>67</v>
      </c>
      <c r="B56" s="66" t="s">
        <v>36</v>
      </c>
      <c r="C56" s="66" t="s">
        <v>11</v>
      </c>
      <c r="D56" s="66"/>
      <c r="E56" s="66">
        <v>280</v>
      </c>
      <c r="F56" s="66">
        <v>57</v>
      </c>
      <c r="G56" s="66">
        <v>2</v>
      </c>
      <c r="H56" s="66">
        <v>5</v>
      </c>
      <c r="I56" s="66">
        <v>25</v>
      </c>
      <c r="J56" s="66">
        <v>1</v>
      </c>
    </row>
    <row r="57" spans="1:10" x14ac:dyDescent="0.25">
      <c r="A57" s="6" t="s">
        <v>67</v>
      </c>
      <c r="B57" s="66" t="s">
        <v>36</v>
      </c>
      <c r="C57" s="66" t="s">
        <v>9</v>
      </c>
      <c r="D57" s="66"/>
      <c r="E57" s="66">
        <v>160</v>
      </c>
      <c r="F57" s="66">
        <v>27</v>
      </c>
      <c r="G57" s="66">
        <v>0</v>
      </c>
      <c r="H57" s="66">
        <v>7</v>
      </c>
      <c r="I57" s="66">
        <v>35</v>
      </c>
      <c r="J57" s="66">
        <v>1</v>
      </c>
    </row>
    <row r="58" spans="1:10" x14ac:dyDescent="0.25">
      <c r="A58" s="6" t="s">
        <v>67</v>
      </c>
      <c r="B58" s="66" t="s">
        <v>36</v>
      </c>
      <c r="C58" s="66" t="s">
        <v>10</v>
      </c>
      <c r="D58" s="66"/>
      <c r="E58" s="66">
        <v>220</v>
      </c>
      <c r="F58" s="66">
        <v>26</v>
      </c>
      <c r="G58" s="66">
        <v>2</v>
      </c>
      <c r="H58" s="66">
        <v>7</v>
      </c>
      <c r="I58" s="66">
        <v>7</v>
      </c>
      <c r="J58" s="66">
        <v>0</v>
      </c>
    </row>
    <row r="59" spans="1:10" x14ac:dyDescent="0.25">
      <c r="A59" s="6" t="s">
        <v>67</v>
      </c>
      <c r="B59" s="66" t="s">
        <v>22</v>
      </c>
      <c r="C59" s="66" t="s">
        <v>9</v>
      </c>
      <c r="D59" s="66"/>
      <c r="E59" s="66">
        <v>260</v>
      </c>
      <c r="F59" s="66">
        <v>40</v>
      </c>
      <c r="G59" s="66">
        <v>9</v>
      </c>
      <c r="H59" s="66">
        <v>8</v>
      </c>
      <c r="I59" s="66">
        <v>9</v>
      </c>
      <c r="J59" s="66">
        <v>0</v>
      </c>
    </row>
    <row r="60" spans="1:10" x14ac:dyDescent="0.25">
      <c r="A60" s="6" t="s">
        <v>67</v>
      </c>
      <c r="B60" s="66" t="s">
        <v>22</v>
      </c>
      <c r="C60" s="66" t="s">
        <v>11</v>
      </c>
      <c r="D60" s="66"/>
      <c r="E60" s="66">
        <v>220</v>
      </c>
      <c r="F60" s="66">
        <v>24</v>
      </c>
      <c r="G60" s="66">
        <v>0</v>
      </c>
      <c r="H60" s="66">
        <v>6</v>
      </c>
      <c r="I60" s="66">
        <v>6</v>
      </c>
      <c r="J60" s="66">
        <v>0</v>
      </c>
    </row>
    <row r="61" spans="1:10" x14ac:dyDescent="0.25">
      <c r="A61" s="6" t="s">
        <v>67</v>
      </c>
      <c r="B61" s="66" t="s">
        <v>22</v>
      </c>
      <c r="C61" s="66" t="s">
        <v>10</v>
      </c>
      <c r="D61" s="66"/>
      <c r="E61" s="66">
        <v>330</v>
      </c>
      <c r="F61" s="66">
        <v>18</v>
      </c>
      <c r="G61" s="66">
        <v>2</v>
      </c>
      <c r="H61" s="66">
        <v>7</v>
      </c>
      <c r="I61" s="66">
        <v>6</v>
      </c>
      <c r="J61" s="66">
        <v>0</v>
      </c>
    </row>
    <row r="62" spans="1:10" x14ac:dyDescent="0.25">
      <c r="A62" s="6" t="s">
        <v>67</v>
      </c>
      <c r="B62" s="66" t="s">
        <v>20</v>
      </c>
      <c r="C62" s="66" t="s">
        <v>10</v>
      </c>
      <c r="D62" s="66"/>
      <c r="E62" s="66">
        <v>260</v>
      </c>
      <c r="F62" s="66">
        <v>34</v>
      </c>
      <c r="G62" s="66">
        <v>4</v>
      </c>
      <c r="H62" s="66">
        <v>2</v>
      </c>
      <c r="I62" s="66">
        <v>9</v>
      </c>
      <c r="J62" s="66">
        <v>0</v>
      </c>
    </row>
    <row r="63" spans="1:10" x14ac:dyDescent="0.25">
      <c r="A63" s="6" t="s">
        <v>67</v>
      </c>
      <c r="B63" s="66" t="s">
        <v>20</v>
      </c>
      <c r="C63" s="66" t="s">
        <v>9</v>
      </c>
      <c r="D63" s="66"/>
      <c r="E63" s="66">
        <v>150</v>
      </c>
      <c r="F63" s="66">
        <v>10</v>
      </c>
      <c r="G63" s="66">
        <v>2</v>
      </c>
      <c r="H63" s="66">
        <v>2</v>
      </c>
      <c r="I63" s="66">
        <v>6</v>
      </c>
      <c r="J63" s="66">
        <v>0</v>
      </c>
    </row>
    <row r="64" spans="1:10" x14ac:dyDescent="0.25">
      <c r="A64" s="6" t="s">
        <v>67</v>
      </c>
      <c r="B64" s="66" t="s">
        <v>20</v>
      </c>
      <c r="C64" s="66" t="s">
        <v>11</v>
      </c>
      <c r="D64" s="66"/>
      <c r="E64" s="66">
        <v>330</v>
      </c>
      <c r="F64" s="66">
        <v>47</v>
      </c>
      <c r="G64" s="66">
        <v>0</v>
      </c>
      <c r="H64" s="66">
        <v>12</v>
      </c>
      <c r="I64" s="66">
        <v>10</v>
      </c>
      <c r="J64" s="66">
        <v>0</v>
      </c>
    </row>
    <row r="65" spans="1:10" x14ac:dyDescent="0.25">
      <c r="A65" s="6" t="s">
        <v>73</v>
      </c>
      <c r="B65" s="66" t="s">
        <v>54</v>
      </c>
      <c r="C65" s="66" t="s">
        <v>11</v>
      </c>
      <c r="D65" s="66"/>
      <c r="E65" s="66">
        <v>270</v>
      </c>
      <c r="F65" s="66">
        <v>27</v>
      </c>
      <c r="G65" s="66">
        <v>1</v>
      </c>
      <c r="H65" s="66">
        <v>4</v>
      </c>
      <c r="I65" s="66">
        <v>7</v>
      </c>
      <c r="J65" s="66">
        <v>0</v>
      </c>
    </row>
    <row r="66" spans="1:10" x14ac:dyDescent="0.25">
      <c r="A66" s="6" t="s">
        <v>73</v>
      </c>
      <c r="B66" s="66" t="s">
        <v>54</v>
      </c>
      <c r="C66" s="66" t="s">
        <v>9</v>
      </c>
      <c r="D66" s="66"/>
      <c r="E66" s="66">
        <v>290</v>
      </c>
      <c r="F66" s="66">
        <v>48</v>
      </c>
      <c r="G66" s="66">
        <v>2</v>
      </c>
      <c r="H66" s="66">
        <v>4</v>
      </c>
      <c r="I66" s="66">
        <v>7</v>
      </c>
      <c r="J66" s="66">
        <v>0</v>
      </c>
    </row>
    <row r="67" spans="1:10" x14ac:dyDescent="0.25">
      <c r="A67" s="6" t="s">
        <v>73</v>
      </c>
      <c r="B67" s="66" t="s">
        <v>54</v>
      </c>
      <c r="C67" s="66" t="s">
        <v>10</v>
      </c>
      <c r="D67" s="66"/>
      <c r="E67" s="66">
        <v>260</v>
      </c>
      <c r="F67" s="66">
        <v>77</v>
      </c>
      <c r="G67" s="66">
        <v>10</v>
      </c>
      <c r="H67" s="66">
        <v>8</v>
      </c>
      <c r="I67" s="66">
        <v>5</v>
      </c>
      <c r="J67" s="66">
        <v>0</v>
      </c>
    </row>
    <row r="68" spans="1:10" x14ac:dyDescent="0.25">
      <c r="A68" s="6" t="s">
        <v>73</v>
      </c>
      <c r="B68" s="66" t="s">
        <v>57</v>
      </c>
      <c r="C68" s="66" t="s">
        <v>9</v>
      </c>
      <c r="D68" s="66"/>
      <c r="E68" s="66">
        <v>240</v>
      </c>
      <c r="F68" s="66">
        <v>24</v>
      </c>
      <c r="G68" s="66">
        <v>0</v>
      </c>
      <c r="H68" s="66">
        <v>7</v>
      </c>
      <c r="I68" s="66">
        <v>5</v>
      </c>
      <c r="J68" s="66">
        <v>0</v>
      </c>
    </row>
    <row r="69" spans="1:10" x14ac:dyDescent="0.25">
      <c r="A69" s="6" t="s">
        <v>73</v>
      </c>
      <c r="B69" s="66" t="s">
        <v>57</v>
      </c>
      <c r="C69" s="66" t="s">
        <v>11</v>
      </c>
      <c r="D69" s="66"/>
      <c r="E69" s="66">
        <v>310</v>
      </c>
      <c r="F69" s="66">
        <v>30</v>
      </c>
      <c r="G69" s="66">
        <v>0</v>
      </c>
      <c r="H69" s="66">
        <v>13</v>
      </c>
      <c r="I69" s="66">
        <v>13</v>
      </c>
      <c r="J69" s="66">
        <v>0</v>
      </c>
    </row>
    <row r="70" spans="1:10" x14ac:dyDescent="0.25">
      <c r="A70" s="6" t="s">
        <v>73</v>
      </c>
      <c r="B70" s="66" t="s">
        <v>57</v>
      </c>
      <c r="C70" s="66" t="s">
        <v>10</v>
      </c>
      <c r="D70" s="66"/>
      <c r="E70" s="66">
        <v>190</v>
      </c>
      <c r="F70" s="66">
        <v>27</v>
      </c>
      <c r="G70" s="66">
        <v>0</v>
      </c>
      <c r="H70" s="66">
        <v>11</v>
      </c>
      <c r="I70" s="66">
        <v>5</v>
      </c>
      <c r="J70" s="66">
        <v>0</v>
      </c>
    </row>
    <row r="71" spans="1:10" x14ac:dyDescent="0.25">
      <c r="A71" s="6" t="s">
        <v>73</v>
      </c>
      <c r="B71" s="66" t="s">
        <v>61</v>
      </c>
      <c r="C71" s="66" t="s">
        <v>9</v>
      </c>
      <c r="D71" s="66"/>
      <c r="E71" s="66">
        <v>260</v>
      </c>
      <c r="F71" s="66">
        <v>38</v>
      </c>
      <c r="G71" s="66">
        <v>4</v>
      </c>
      <c r="H71" s="66">
        <v>13</v>
      </c>
      <c r="I71" s="66">
        <v>39</v>
      </c>
      <c r="J71" s="66">
        <v>0</v>
      </c>
    </row>
    <row r="72" spans="1:10" x14ac:dyDescent="0.25">
      <c r="A72" s="6" t="s">
        <v>73</v>
      </c>
      <c r="B72" s="66" t="s">
        <v>63</v>
      </c>
      <c r="C72" s="66" t="s">
        <v>9</v>
      </c>
      <c r="D72" s="66"/>
      <c r="E72" s="66">
        <v>120</v>
      </c>
      <c r="F72" s="66">
        <v>26</v>
      </c>
      <c r="G72" s="66">
        <v>2</v>
      </c>
      <c r="H72" s="66">
        <v>0</v>
      </c>
      <c r="I72" s="66">
        <v>0</v>
      </c>
      <c r="J72" s="66">
        <v>0</v>
      </c>
    </row>
    <row r="73" spans="1:10" x14ac:dyDescent="0.25">
      <c r="A73" s="6" t="s">
        <v>73</v>
      </c>
      <c r="B73" s="66" t="s">
        <v>63</v>
      </c>
      <c r="C73" s="66" t="s">
        <v>11</v>
      </c>
      <c r="D73" s="66"/>
      <c r="E73" s="66">
        <v>210</v>
      </c>
      <c r="F73" s="66">
        <v>49</v>
      </c>
      <c r="G73" s="66">
        <v>4</v>
      </c>
      <c r="H73" s="66">
        <v>10</v>
      </c>
      <c r="I73" s="66">
        <v>17</v>
      </c>
      <c r="J73" s="66">
        <v>0</v>
      </c>
    </row>
    <row r="74" spans="1:10" x14ac:dyDescent="0.25">
      <c r="A74" s="6" t="s">
        <v>73</v>
      </c>
      <c r="B74" s="66" t="s">
        <v>61</v>
      </c>
      <c r="C74" s="66" t="s">
        <v>11</v>
      </c>
      <c r="D74" s="66"/>
      <c r="E74" s="66">
        <v>440</v>
      </c>
      <c r="F74" s="66">
        <v>70</v>
      </c>
      <c r="G74" s="66">
        <v>9</v>
      </c>
      <c r="H74" s="66">
        <v>20</v>
      </c>
      <c r="I74" s="66">
        <v>80</v>
      </c>
      <c r="J74" s="66">
        <v>0</v>
      </c>
    </row>
    <row r="75" spans="1:10" x14ac:dyDescent="0.25">
      <c r="A75" s="6" t="s">
        <v>73</v>
      </c>
      <c r="B75" s="66" t="s">
        <v>61</v>
      </c>
      <c r="C75" s="66" t="s">
        <v>10</v>
      </c>
      <c r="D75" s="66"/>
      <c r="E75" s="66">
        <v>250</v>
      </c>
      <c r="F75" s="66">
        <v>41</v>
      </c>
      <c r="G75" s="66">
        <v>8</v>
      </c>
      <c r="H75" s="66">
        <v>3</v>
      </c>
      <c r="I75" s="66">
        <v>8</v>
      </c>
      <c r="J75" s="66">
        <v>0</v>
      </c>
    </row>
    <row r="76" spans="1:10" x14ac:dyDescent="0.25">
      <c r="A76" s="6" t="s">
        <v>73</v>
      </c>
      <c r="B76" s="66" t="s">
        <v>63</v>
      </c>
      <c r="C76" s="66" t="s">
        <v>10</v>
      </c>
      <c r="D76" s="66"/>
      <c r="E76" s="66">
        <v>460</v>
      </c>
      <c r="F76" s="66">
        <v>56</v>
      </c>
      <c r="G76" s="66">
        <v>5</v>
      </c>
      <c r="H76" s="66">
        <v>35</v>
      </c>
      <c r="I76" s="66">
        <v>75</v>
      </c>
      <c r="J76" s="66">
        <v>2</v>
      </c>
    </row>
    <row r="77" spans="1:10" x14ac:dyDescent="0.25">
      <c r="A77" s="6" t="s">
        <v>75</v>
      </c>
      <c r="B77" s="66" t="s">
        <v>76</v>
      </c>
      <c r="C77" s="66" t="s">
        <v>10</v>
      </c>
      <c r="D77" s="66"/>
      <c r="E77" s="66">
        <v>261</v>
      </c>
      <c r="F77" s="66">
        <v>25</v>
      </c>
      <c r="G77" s="66">
        <v>10</v>
      </c>
      <c r="H77" s="66">
        <v>7</v>
      </c>
      <c r="I77" s="66">
        <v>2</v>
      </c>
      <c r="J77" s="66">
        <v>0</v>
      </c>
    </row>
    <row r="78" spans="1:10" x14ac:dyDescent="0.25">
      <c r="A78" s="6" t="s">
        <v>75</v>
      </c>
      <c r="B78" s="66" t="s">
        <v>76</v>
      </c>
      <c r="C78" s="66" t="s">
        <v>10</v>
      </c>
      <c r="D78" s="66"/>
      <c r="E78" s="66">
        <v>231</v>
      </c>
      <c r="F78" s="66">
        <v>39</v>
      </c>
      <c r="G78" s="66">
        <v>1</v>
      </c>
      <c r="H78" s="66">
        <v>10</v>
      </c>
      <c r="I78" s="66">
        <v>9</v>
      </c>
      <c r="J78" s="66">
        <v>0</v>
      </c>
    </row>
    <row r="79" spans="1:10" x14ac:dyDescent="0.25">
      <c r="A79" s="6" t="s">
        <v>75</v>
      </c>
      <c r="B79" s="66" t="s">
        <v>76</v>
      </c>
      <c r="C79" s="66" t="s">
        <v>10</v>
      </c>
      <c r="D79" s="66"/>
      <c r="E79" s="66">
        <v>259</v>
      </c>
      <c r="F79" s="66">
        <v>25</v>
      </c>
      <c r="G79" s="66">
        <v>2</v>
      </c>
      <c r="H79" s="66">
        <v>6</v>
      </c>
      <c r="I79" s="66">
        <v>2</v>
      </c>
      <c r="J79" s="66">
        <v>0</v>
      </c>
    </row>
    <row r="80" spans="1:10" x14ac:dyDescent="0.25">
      <c r="A80" s="6" t="s">
        <v>75</v>
      </c>
      <c r="B80" s="66" t="s">
        <v>79</v>
      </c>
      <c r="C80" s="66" t="s">
        <v>9</v>
      </c>
      <c r="D80" s="66"/>
      <c r="E80" s="66">
        <v>197</v>
      </c>
      <c r="F80" s="66">
        <v>34</v>
      </c>
      <c r="G80" s="66">
        <v>0</v>
      </c>
      <c r="H80" s="66">
        <v>64</v>
      </c>
      <c r="I80" s="66">
        <v>53</v>
      </c>
      <c r="J80" s="66">
        <v>1</v>
      </c>
    </row>
    <row r="81" spans="1:10" x14ac:dyDescent="0.25">
      <c r="A81" s="6" t="s">
        <v>75</v>
      </c>
      <c r="B81" s="66" t="s">
        <v>79</v>
      </c>
      <c r="C81" s="66" t="s">
        <v>11</v>
      </c>
      <c r="D81" s="66"/>
      <c r="E81" s="66">
        <v>147</v>
      </c>
      <c r="F81" s="66">
        <v>16</v>
      </c>
      <c r="G81" s="66">
        <v>0</v>
      </c>
      <c r="H81" s="66">
        <v>3</v>
      </c>
      <c r="I81" s="66">
        <v>0</v>
      </c>
      <c r="J81" s="66">
        <v>0</v>
      </c>
    </row>
    <row r="82" spans="1:10" x14ac:dyDescent="0.25">
      <c r="A82" s="6" t="s">
        <v>75</v>
      </c>
      <c r="B82" s="66" t="s">
        <v>79</v>
      </c>
      <c r="C82" s="66" t="s">
        <v>10</v>
      </c>
      <c r="D82" s="66"/>
      <c r="E82" s="66">
        <v>209</v>
      </c>
      <c r="F82" s="66">
        <v>14</v>
      </c>
      <c r="G82" s="66">
        <v>0</v>
      </c>
      <c r="H82" s="66">
        <v>15</v>
      </c>
      <c r="I82" s="66">
        <v>9</v>
      </c>
      <c r="J82" s="66">
        <v>0</v>
      </c>
    </row>
    <row r="83" spans="1:10" x14ac:dyDescent="0.25">
      <c r="A83" s="6" t="s">
        <v>83</v>
      </c>
      <c r="B83" s="66" t="s">
        <v>12</v>
      </c>
      <c r="C83" s="66" t="s">
        <v>10</v>
      </c>
      <c r="D83" s="66"/>
      <c r="E83" s="66">
        <v>95</v>
      </c>
      <c r="F83" s="66">
        <v>32</v>
      </c>
      <c r="G83" s="66">
        <v>2</v>
      </c>
      <c r="H83" s="66">
        <v>23</v>
      </c>
      <c r="I83" s="66">
        <v>53</v>
      </c>
      <c r="J83" s="66">
        <v>1</v>
      </c>
    </row>
    <row r="84" spans="1:10" x14ac:dyDescent="0.25">
      <c r="A84" s="6" t="s">
        <v>83</v>
      </c>
      <c r="B84" s="66" t="s">
        <v>12</v>
      </c>
      <c r="C84" s="66" t="s">
        <v>9</v>
      </c>
      <c r="D84" s="66"/>
      <c r="E84" s="66">
        <v>84</v>
      </c>
      <c r="F84" s="66">
        <v>31</v>
      </c>
      <c r="G84" s="66">
        <v>0</v>
      </c>
      <c r="H84" s="66">
        <v>21</v>
      </c>
      <c r="I84" s="66">
        <v>45</v>
      </c>
      <c r="J84" s="66">
        <v>2</v>
      </c>
    </row>
    <row r="85" spans="1:10" x14ac:dyDescent="0.25">
      <c r="A85" s="6" t="s">
        <v>83</v>
      </c>
      <c r="B85" s="66" t="s">
        <v>12</v>
      </c>
      <c r="C85" s="66" t="s">
        <v>11</v>
      </c>
      <c r="D85" s="66"/>
      <c r="E85" s="66">
        <v>104</v>
      </c>
      <c r="F85" s="66">
        <v>17</v>
      </c>
      <c r="G85" s="66">
        <v>0</v>
      </c>
      <c r="H85" s="66">
        <v>17</v>
      </c>
      <c r="I85" s="66">
        <v>6</v>
      </c>
      <c r="J85" s="66">
        <v>0</v>
      </c>
    </row>
    <row r="86" spans="1:10" x14ac:dyDescent="0.25">
      <c r="A86" s="6" t="s">
        <v>83</v>
      </c>
      <c r="B86" s="66" t="s">
        <v>40</v>
      </c>
      <c r="C86" s="66" t="s">
        <v>10</v>
      </c>
      <c r="D86" s="66"/>
      <c r="E86" s="66">
        <v>116</v>
      </c>
      <c r="F86" s="66">
        <v>12</v>
      </c>
      <c r="G86" s="66">
        <v>0</v>
      </c>
      <c r="H86" s="66">
        <v>11</v>
      </c>
      <c r="I86" s="66">
        <v>6</v>
      </c>
      <c r="J86" s="66">
        <v>0</v>
      </c>
    </row>
    <row r="87" spans="1:10" x14ac:dyDescent="0.25">
      <c r="A87" s="6" t="s">
        <v>83</v>
      </c>
      <c r="B87" s="66" t="s">
        <v>40</v>
      </c>
      <c r="C87" s="66" t="s">
        <v>9</v>
      </c>
      <c r="D87" s="66"/>
      <c r="E87" s="66">
        <v>153</v>
      </c>
      <c r="F87" s="66">
        <v>25</v>
      </c>
      <c r="G87" s="66">
        <v>2</v>
      </c>
      <c r="H87" s="66">
        <v>15</v>
      </c>
      <c r="I87" s="66">
        <v>24</v>
      </c>
      <c r="J87" s="66">
        <v>1</v>
      </c>
    </row>
    <row r="88" spans="1:10" x14ac:dyDescent="0.25">
      <c r="A88" s="6" t="s">
        <v>83</v>
      </c>
      <c r="B88" s="66" t="s">
        <v>40</v>
      </c>
      <c r="C88" s="66" t="s">
        <v>11</v>
      </c>
      <c r="D88" s="66"/>
      <c r="E88" s="66">
        <v>116</v>
      </c>
      <c r="F88" s="66">
        <v>21</v>
      </c>
      <c r="G88" s="66">
        <v>0</v>
      </c>
      <c r="H88" s="66">
        <v>3</v>
      </c>
      <c r="I88" s="66">
        <v>0</v>
      </c>
      <c r="J88" s="66">
        <v>0</v>
      </c>
    </row>
    <row r="89" spans="1:10" x14ac:dyDescent="0.25">
      <c r="A89" s="6" t="s">
        <v>87</v>
      </c>
      <c r="B89" s="66" t="s">
        <v>36</v>
      </c>
      <c r="C89" s="66" t="s">
        <v>10</v>
      </c>
      <c r="D89" s="66"/>
      <c r="E89" s="66">
        <v>270</v>
      </c>
      <c r="F89" s="66">
        <v>30</v>
      </c>
      <c r="G89" s="66">
        <v>3</v>
      </c>
      <c r="H89" s="66">
        <v>9</v>
      </c>
      <c r="I89" s="66">
        <v>35</v>
      </c>
      <c r="J89" s="66">
        <v>0</v>
      </c>
    </row>
    <row r="90" spans="1:10" x14ac:dyDescent="0.25">
      <c r="A90" s="6" t="s">
        <v>87</v>
      </c>
      <c r="B90" s="66" t="s">
        <v>22</v>
      </c>
      <c r="C90" s="66" t="s">
        <v>25</v>
      </c>
      <c r="D90" s="66" t="s">
        <v>493</v>
      </c>
      <c r="E90" s="66">
        <v>250</v>
      </c>
      <c r="F90" s="66">
        <v>48</v>
      </c>
      <c r="G90" s="66">
        <v>2</v>
      </c>
      <c r="H90" s="66">
        <v>3</v>
      </c>
      <c r="I90" s="66">
        <v>6</v>
      </c>
      <c r="J90" s="66">
        <v>0</v>
      </c>
    </row>
    <row r="91" spans="1:10" x14ac:dyDescent="0.25">
      <c r="A91" s="6" t="s">
        <v>87</v>
      </c>
      <c r="B91" s="66" t="s">
        <v>22</v>
      </c>
      <c r="C91" s="66" t="s">
        <v>11</v>
      </c>
      <c r="D91" s="66"/>
      <c r="E91" s="66">
        <v>200</v>
      </c>
      <c r="F91" s="66">
        <v>13</v>
      </c>
      <c r="G91" s="66">
        <v>2</v>
      </c>
      <c r="H91" s="66">
        <v>3</v>
      </c>
      <c r="I91" s="66">
        <v>2</v>
      </c>
      <c r="J91" s="66">
        <v>0</v>
      </c>
    </row>
    <row r="92" spans="1:10" x14ac:dyDescent="0.25">
      <c r="A92" s="6" t="s">
        <v>87</v>
      </c>
      <c r="B92" s="66" t="s">
        <v>22</v>
      </c>
      <c r="C92" s="66" t="s">
        <v>10</v>
      </c>
      <c r="D92" s="66"/>
      <c r="E92" s="66">
        <v>260</v>
      </c>
      <c r="F92" s="66">
        <v>27</v>
      </c>
      <c r="G92" s="66">
        <v>2</v>
      </c>
      <c r="H92" s="66">
        <v>1</v>
      </c>
      <c r="I92" s="66">
        <v>5</v>
      </c>
      <c r="J92" s="66">
        <v>0</v>
      </c>
    </row>
    <row r="93" spans="1:10" x14ac:dyDescent="0.25">
      <c r="A93" s="6" t="s">
        <v>87</v>
      </c>
      <c r="B93" s="66" t="s">
        <v>20</v>
      </c>
      <c r="C93" s="66" t="s">
        <v>10</v>
      </c>
      <c r="D93" s="66"/>
      <c r="E93" s="66">
        <v>210</v>
      </c>
      <c r="F93" s="66">
        <v>25</v>
      </c>
      <c r="G93" s="66">
        <v>0</v>
      </c>
      <c r="H93" s="66">
        <v>1</v>
      </c>
      <c r="I93" s="66">
        <v>7</v>
      </c>
      <c r="J93" s="66">
        <v>0</v>
      </c>
    </row>
    <row r="94" spans="1:10" x14ac:dyDescent="0.25">
      <c r="A94" s="6" t="s">
        <v>87</v>
      </c>
      <c r="B94" s="66" t="s">
        <v>20</v>
      </c>
      <c r="C94" s="66" t="s">
        <v>9</v>
      </c>
      <c r="D94" s="66"/>
      <c r="E94" s="66">
        <v>160</v>
      </c>
      <c r="F94" s="66">
        <v>20</v>
      </c>
      <c r="G94" s="66">
        <v>2</v>
      </c>
      <c r="H94" s="66">
        <v>1</v>
      </c>
      <c r="I94" s="66">
        <v>4</v>
      </c>
      <c r="J94" s="66">
        <v>0</v>
      </c>
    </row>
    <row r="95" spans="1:10" x14ac:dyDescent="0.25">
      <c r="A95" s="6" t="s">
        <v>87</v>
      </c>
      <c r="B95" s="66" t="s">
        <v>20</v>
      </c>
      <c r="C95" s="66" t="s">
        <v>11</v>
      </c>
      <c r="D95" s="66"/>
      <c r="E95" s="66">
        <v>370</v>
      </c>
      <c r="F95" s="66">
        <v>16</v>
      </c>
      <c r="G95" s="66">
        <v>0</v>
      </c>
      <c r="H95" s="66">
        <v>3</v>
      </c>
      <c r="I95" s="66">
        <v>5</v>
      </c>
      <c r="J95" s="66">
        <v>0</v>
      </c>
    </row>
    <row r="96" spans="1:10" x14ac:dyDescent="0.25">
      <c r="A96" s="6" t="s">
        <v>87</v>
      </c>
      <c r="B96" s="66" t="s">
        <v>32</v>
      </c>
      <c r="C96" s="66" t="s">
        <v>10</v>
      </c>
      <c r="D96" s="66"/>
      <c r="E96" s="66">
        <v>300</v>
      </c>
      <c r="F96" s="66">
        <v>46</v>
      </c>
      <c r="G96" s="66">
        <v>1</v>
      </c>
      <c r="H96" s="66">
        <v>7</v>
      </c>
      <c r="I96" s="66">
        <v>24</v>
      </c>
      <c r="J96" s="66">
        <v>0</v>
      </c>
    </row>
    <row r="97" spans="1:10" x14ac:dyDescent="0.25">
      <c r="A97" s="6" t="s">
        <v>87</v>
      </c>
      <c r="B97" s="66" t="s">
        <v>32</v>
      </c>
      <c r="C97" s="66" t="s">
        <v>11</v>
      </c>
      <c r="D97" s="66"/>
      <c r="E97" s="66">
        <v>290</v>
      </c>
      <c r="F97" s="66">
        <v>33</v>
      </c>
      <c r="G97" s="66">
        <v>5</v>
      </c>
      <c r="H97" s="66">
        <v>17</v>
      </c>
      <c r="I97" s="66">
        <v>28</v>
      </c>
      <c r="J97" s="66">
        <v>0</v>
      </c>
    </row>
    <row r="98" spans="1:10" x14ac:dyDescent="0.25">
      <c r="A98" s="6" t="s">
        <v>87</v>
      </c>
      <c r="B98" s="66" t="s">
        <v>32</v>
      </c>
      <c r="C98" s="66" t="s">
        <v>9</v>
      </c>
      <c r="D98" s="66"/>
      <c r="E98" s="66">
        <v>250</v>
      </c>
      <c r="F98" s="66">
        <v>51</v>
      </c>
      <c r="G98" s="66">
        <v>2</v>
      </c>
      <c r="H98" s="66">
        <v>10</v>
      </c>
      <c r="I98" s="66">
        <v>37</v>
      </c>
      <c r="J98" s="66">
        <v>0</v>
      </c>
    </row>
    <row r="99" spans="1:10" x14ac:dyDescent="0.25">
      <c r="A99" s="6" t="s">
        <v>87</v>
      </c>
      <c r="B99" s="66" t="s">
        <v>36</v>
      </c>
      <c r="C99" s="66" t="s">
        <v>11</v>
      </c>
      <c r="D99" s="66"/>
      <c r="E99" s="66">
        <v>400</v>
      </c>
      <c r="F99" s="66">
        <v>28</v>
      </c>
      <c r="G99" s="66">
        <v>2</v>
      </c>
      <c r="H99" s="66">
        <v>3</v>
      </c>
      <c r="I99" s="66">
        <v>20</v>
      </c>
      <c r="J99" s="66">
        <v>0</v>
      </c>
    </row>
    <row r="100" spans="1:10" x14ac:dyDescent="0.25">
      <c r="A100" s="6" t="s">
        <v>87</v>
      </c>
      <c r="B100" s="66" t="s">
        <v>36</v>
      </c>
      <c r="C100" s="66" t="s">
        <v>9</v>
      </c>
      <c r="D100" s="66"/>
      <c r="E100" s="66">
        <v>200</v>
      </c>
      <c r="F100" s="66">
        <v>41</v>
      </c>
      <c r="G100" s="66">
        <v>3</v>
      </c>
      <c r="H100" s="66">
        <v>2</v>
      </c>
      <c r="I100" s="66">
        <v>15</v>
      </c>
      <c r="J100" s="66">
        <v>1</v>
      </c>
    </row>
    <row r="101" spans="1:10" x14ac:dyDescent="0.25">
      <c r="A101" s="6" t="s">
        <v>91</v>
      </c>
      <c r="B101" s="66" t="s">
        <v>61</v>
      </c>
      <c r="C101" s="66" t="s">
        <v>11</v>
      </c>
      <c r="D101" s="66"/>
      <c r="E101" s="66">
        <v>460</v>
      </c>
      <c r="F101" s="66">
        <v>73</v>
      </c>
      <c r="G101" s="66">
        <v>3</v>
      </c>
      <c r="H101" s="66">
        <v>19</v>
      </c>
      <c r="I101" s="66">
        <v>76</v>
      </c>
      <c r="J101" s="66">
        <v>0</v>
      </c>
    </row>
    <row r="102" spans="1:10" x14ac:dyDescent="0.25">
      <c r="A102" s="6" t="s">
        <v>91</v>
      </c>
      <c r="B102" s="66" t="s">
        <v>54</v>
      </c>
      <c r="C102" s="66" t="s">
        <v>11</v>
      </c>
      <c r="D102" s="66"/>
      <c r="E102" s="66">
        <v>270</v>
      </c>
      <c r="F102" s="66">
        <v>30</v>
      </c>
      <c r="G102" s="66">
        <v>0</v>
      </c>
      <c r="H102" s="66">
        <v>4</v>
      </c>
      <c r="I102" s="66">
        <v>11</v>
      </c>
      <c r="J102" s="66">
        <v>0</v>
      </c>
    </row>
    <row r="103" spans="1:10" x14ac:dyDescent="0.25">
      <c r="A103" s="6" t="s">
        <v>91</v>
      </c>
      <c r="B103" s="66" t="s">
        <v>54</v>
      </c>
      <c r="C103" s="66" t="s">
        <v>9</v>
      </c>
      <c r="D103" s="66"/>
      <c r="E103" s="66">
        <v>290</v>
      </c>
      <c r="F103" s="66">
        <v>48</v>
      </c>
      <c r="G103" s="66">
        <v>0</v>
      </c>
      <c r="H103" s="66">
        <v>4</v>
      </c>
      <c r="I103" s="66">
        <v>7</v>
      </c>
      <c r="J103" s="66">
        <v>0</v>
      </c>
    </row>
    <row r="104" spans="1:10" x14ac:dyDescent="0.25">
      <c r="A104" s="6" t="s">
        <v>91</v>
      </c>
      <c r="B104" s="66" t="s">
        <v>54</v>
      </c>
      <c r="C104" s="66" t="s">
        <v>10</v>
      </c>
      <c r="D104" s="66"/>
      <c r="E104" s="66">
        <v>260</v>
      </c>
      <c r="F104" s="66">
        <v>66</v>
      </c>
      <c r="G104" s="66">
        <v>4</v>
      </c>
      <c r="H104" s="66">
        <v>4</v>
      </c>
      <c r="I104" s="66">
        <v>7</v>
      </c>
      <c r="J104" s="66">
        <v>0</v>
      </c>
    </row>
    <row r="105" spans="1:10" x14ac:dyDescent="0.25">
      <c r="A105" s="6" t="s">
        <v>91</v>
      </c>
      <c r="B105" s="66" t="s">
        <v>57</v>
      </c>
      <c r="C105" s="66" t="s">
        <v>9</v>
      </c>
      <c r="D105" s="66"/>
      <c r="E105" s="66">
        <v>270</v>
      </c>
      <c r="F105" s="66">
        <v>18</v>
      </c>
      <c r="G105" s="66">
        <v>1</v>
      </c>
      <c r="H105" s="66">
        <v>5</v>
      </c>
      <c r="I105" s="66">
        <v>2</v>
      </c>
      <c r="J105" s="66">
        <v>0</v>
      </c>
    </row>
    <row r="106" spans="1:10" x14ac:dyDescent="0.25">
      <c r="A106" s="6" t="s">
        <v>91</v>
      </c>
      <c r="B106" s="66" t="s">
        <v>57</v>
      </c>
      <c r="C106" s="66" t="s">
        <v>11</v>
      </c>
      <c r="D106" s="66"/>
      <c r="E106" s="66">
        <v>310</v>
      </c>
      <c r="F106" s="66">
        <v>47</v>
      </c>
      <c r="G106" s="66">
        <v>1</v>
      </c>
      <c r="H106" s="66">
        <v>13</v>
      </c>
      <c r="I106" s="66">
        <v>19</v>
      </c>
      <c r="J106" s="66">
        <v>0</v>
      </c>
    </row>
    <row r="107" spans="1:10" x14ac:dyDescent="0.25">
      <c r="A107" s="6" t="s">
        <v>91</v>
      </c>
      <c r="B107" s="66" t="s">
        <v>57</v>
      </c>
      <c r="C107" s="66" t="s">
        <v>10</v>
      </c>
      <c r="D107" s="66"/>
      <c r="E107" s="66">
        <v>190</v>
      </c>
      <c r="F107" s="66">
        <v>11</v>
      </c>
      <c r="G107" s="66">
        <v>1</v>
      </c>
      <c r="H107" s="66">
        <v>7</v>
      </c>
      <c r="I107" s="66">
        <v>3</v>
      </c>
      <c r="J107" s="66">
        <v>0</v>
      </c>
    </row>
    <row r="108" spans="1:10" x14ac:dyDescent="0.25">
      <c r="A108" s="6" t="s">
        <v>91</v>
      </c>
      <c r="B108" s="66" t="s">
        <v>61</v>
      </c>
      <c r="C108" s="66" t="s">
        <v>9</v>
      </c>
      <c r="D108" s="66"/>
      <c r="E108" s="66">
        <v>220</v>
      </c>
      <c r="F108" s="66">
        <v>36</v>
      </c>
      <c r="G108" s="66">
        <v>4</v>
      </c>
      <c r="H108" s="66">
        <v>9</v>
      </c>
      <c r="I108" s="66">
        <v>22</v>
      </c>
      <c r="J108" s="66">
        <v>0</v>
      </c>
    </row>
    <row r="109" spans="1:10" x14ac:dyDescent="0.25">
      <c r="A109" s="6" t="s">
        <v>91</v>
      </c>
      <c r="B109" s="66" t="s">
        <v>63</v>
      </c>
      <c r="C109" s="66" t="s">
        <v>9</v>
      </c>
      <c r="D109" s="66"/>
      <c r="E109" s="66">
        <v>110</v>
      </c>
      <c r="F109" s="66">
        <v>18</v>
      </c>
      <c r="G109" s="66">
        <v>2</v>
      </c>
      <c r="H109" s="66">
        <v>1</v>
      </c>
      <c r="I109" s="66">
        <v>0</v>
      </c>
      <c r="J109" s="66">
        <v>0</v>
      </c>
    </row>
    <row r="110" spans="1:10" x14ac:dyDescent="0.25">
      <c r="A110" s="6" t="s">
        <v>91</v>
      </c>
      <c r="B110" s="66" t="s">
        <v>63</v>
      </c>
      <c r="C110" s="66" t="s">
        <v>11</v>
      </c>
      <c r="D110" s="66"/>
      <c r="E110" s="66">
        <v>280</v>
      </c>
      <c r="F110" s="66">
        <v>54</v>
      </c>
      <c r="G110" s="66">
        <v>7</v>
      </c>
      <c r="H110" s="66">
        <v>11</v>
      </c>
      <c r="I110" s="66">
        <v>17</v>
      </c>
      <c r="J110" s="66">
        <v>0</v>
      </c>
    </row>
    <row r="111" spans="1:10" x14ac:dyDescent="0.25">
      <c r="A111" s="6" t="s">
        <v>91</v>
      </c>
      <c r="B111" s="66" t="s">
        <v>63</v>
      </c>
      <c r="C111" s="66" t="s">
        <v>10</v>
      </c>
      <c r="D111" s="66"/>
      <c r="E111" s="66">
        <v>420</v>
      </c>
      <c r="F111" s="66">
        <v>81</v>
      </c>
      <c r="G111" s="66">
        <v>3</v>
      </c>
      <c r="H111" s="66">
        <v>28</v>
      </c>
      <c r="I111" s="66">
        <v>81</v>
      </c>
      <c r="J111" s="66">
        <v>0</v>
      </c>
    </row>
    <row r="112" spans="1:10" x14ac:dyDescent="0.25">
      <c r="A112" s="6" t="s">
        <v>91</v>
      </c>
      <c r="B112" s="66" t="s">
        <v>61</v>
      </c>
      <c r="C112" s="66" t="s">
        <v>10</v>
      </c>
      <c r="D112" s="66"/>
      <c r="E112" s="66">
        <v>180</v>
      </c>
      <c r="F112" s="66">
        <v>23</v>
      </c>
      <c r="G112" s="66">
        <v>7</v>
      </c>
      <c r="H112" s="66">
        <v>1</v>
      </c>
      <c r="I112" s="66">
        <v>9</v>
      </c>
      <c r="J112" s="66">
        <v>0</v>
      </c>
    </row>
    <row r="113" spans="1:10" x14ac:dyDescent="0.25">
      <c r="A113" s="6" t="s">
        <v>94</v>
      </c>
      <c r="B113" s="66" t="s">
        <v>49</v>
      </c>
      <c r="C113" s="66" t="s">
        <v>9</v>
      </c>
      <c r="D113" s="66"/>
      <c r="E113" s="66">
        <v>210</v>
      </c>
      <c r="F113" s="66">
        <v>35</v>
      </c>
      <c r="G113" s="66">
        <v>0</v>
      </c>
      <c r="H113" s="66">
        <v>2</v>
      </c>
      <c r="I113" s="66">
        <v>0</v>
      </c>
      <c r="J113" s="66">
        <v>0</v>
      </c>
    </row>
    <row r="114" spans="1:10" x14ac:dyDescent="0.25">
      <c r="A114" s="6" t="s">
        <v>94</v>
      </c>
      <c r="B114" s="66" t="s">
        <v>44</v>
      </c>
      <c r="C114" s="66" t="s">
        <v>10</v>
      </c>
      <c r="D114" s="66"/>
      <c r="E114" s="66">
        <v>330</v>
      </c>
      <c r="F114" s="66">
        <v>36</v>
      </c>
      <c r="G114" s="66">
        <v>3</v>
      </c>
      <c r="H114" s="66">
        <v>6</v>
      </c>
      <c r="I114" s="66">
        <v>11</v>
      </c>
      <c r="J114" s="66">
        <v>0</v>
      </c>
    </row>
    <row r="115" spans="1:10" x14ac:dyDescent="0.25">
      <c r="A115" s="6" t="s">
        <v>94</v>
      </c>
      <c r="B115" s="66" t="s">
        <v>40</v>
      </c>
      <c r="C115" s="66" t="s">
        <v>9</v>
      </c>
      <c r="D115" s="66"/>
      <c r="E115" s="66">
        <v>310</v>
      </c>
      <c r="F115" s="66">
        <v>43</v>
      </c>
      <c r="G115" s="66">
        <v>1</v>
      </c>
      <c r="H115" s="66">
        <v>13</v>
      </c>
      <c r="I115" s="66">
        <v>27</v>
      </c>
      <c r="J115" s="66">
        <v>2</v>
      </c>
    </row>
    <row r="116" spans="1:10" x14ac:dyDescent="0.25">
      <c r="A116" s="6" t="s">
        <v>94</v>
      </c>
      <c r="B116" s="66" t="s">
        <v>40</v>
      </c>
      <c r="C116" s="66" t="s">
        <v>10</v>
      </c>
      <c r="D116" s="66"/>
      <c r="E116" s="66">
        <v>310</v>
      </c>
      <c r="F116" s="66">
        <v>57</v>
      </c>
      <c r="G116" s="66">
        <v>4</v>
      </c>
      <c r="H116" s="66">
        <v>3</v>
      </c>
      <c r="I116" s="66">
        <v>5</v>
      </c>
      <c r="J116" s="66">
        <v>0</v>
      </c>
    </row>
    <row r="117" spans="1:10" x14ac:dyDescent="0.25">
      <c r="A117" s="6" t="s">
        <v>94</v>
      </c>
      <c r="B117" s="66" t="s">
        <v>49</v>
      </c>
      <c r="C117" s="66" t="s">
        <v>11</v>
      </c>
      <c r="D117" s="66"/>
      <c r="E117" s="66">
        <v>390</v>
      </c>
      <c r="F117" s="66">
        <v>25</v>
      </c>
      <c r="G117" s="66">
        <v>0</v>
      </c>
      <c r="H117" s="66">
        <v>3</v>
      </c>
      <c r="I117" s="66">
        <v>4</v>
      </c>
      <c r="J117" s="66">
        <v>0</v>
      </c>
    </row>
    <row r="118" spans="1:10" x14ac:dyDescent="0.25">
      <c r="A118" s="6" t="s">
        <v>94</v>
      </c>
      <c r="B118" s="66" t="s">
        <v>49</v>
      </c>
      <c r="C118" s="66" t="s">
        <v>10</v>
      </c>
      <c r="D118" s="66"/>
      <c r="E118" s="66">
        <v>310</v>
      </c>
      <c r="F118" s="66">
        <v>56</v>
      </c>
      <c r="G118" s="66">
        <v>4</v>
      </c>
      <c r="H118" s="66">
        <v>19</v>
      </c>
      <c r="I118" s="66">
        <v>30</v>
      </c>
      <c r="J118" s="66">
        <v>0</v>
      </c>
    </row>
    <row r="119" spans="1:10" x14ac:dyDescent="0.25">
      <c r="A119" s="6" t="s">
        <v>94</v>
      </c>
      <c r="B119" s="66" t="s">
        <v>30</v>
      </c>
      <c r="C119" s="66" t="s">
        <v>11</v>
      </c>
      <c r="D119" s="66"/>
      <c r="E119" s="66">
        <v>490</v>
      </c>
      <c r="F119" s="66">
        <v>28</v>
      </c>
      <c r="G119" s="66">
        <v>0</v>
      </c>
      <c r="H119" s="66">
        <v>2</v>
      </c>
      <c r="I119" s="66">
        <v>5</v>
      </c>
      <c r="J119" s="66">
        <v>0</v>
      </c>
    </row>
    <row r="120" spans="1:10" x14ac:dyDescent="0.25">
      <c r="A120" s="6" t="s">
        <v>94</v>
      </c>
      <c r="B120" s="66" t="s">
        <v>30</v>
      </c>
      <c r="C120" s="66" t="s">
        <v>10</v>
      </c>
      <c r="D120" s="66"/>
      <c r="E120" s="66">
        <v>240</v>
      </c>
      <c r="F120" s="66">
        <v>55</v>
      </c>
      <c r="G120" s="66">
        <v>3</v>
      </c>
      <c r="H120" s="66">
        <v>6</v>
      </c>
      <c r="I120" s="66">
        <v>9</v>
      </c>
      <c r="J120" s="66">
        <v>0</v>
      </c>
    </row>
    <row r="121" spans="1:10" x14ac:dyDescent="0.25">
      <c r="A121" s="6" t="s">
        <v>94</v>
      </c>
      <c r="B121" s="66" t="s">
        <v>30</v>
      </c>
      <c r="C121" s="66" t="s">
        <v>9</v>
      </c>
      <c r="D121" s="66"/>
      <c r="E121" s="66">
        <v>230</v>
      </c>
      <c r="F121" s="66">
        <v>30</v>
      </c>
      <c r="G121" s="66">
        <v>2</v>
      </c>
      <c r="H121" s="66">
        <v>15</v>
      </c>
      <c r="I121" s="66">
        <v>26</v>
      </c>
      <c r="J121" s="66">
        <v>0</v>
      </c>
    </row>
    <row r="122" spans="1:10" x14ac:dyDescent="0.25">
      <c r="A122" s="6" t="s">
        <v>94</v>
      </c>
      <c r="B122" s="66" t="s">
        <v>44</v>
      </c>
      <c r="C122" s="66" t="s">
        <v>11</v>
      </c>
      <c r="D122" s="66"/>
      <c r="E122" s="66">
        <v>140</v>
      </c>
      <c r="F122" s="66">
        <v>23</v>
      </c>
      <c r="G122" s="66">
        <v>4</v>
      </c>
      <c r="H122" s="66">
        <v>1</v>
      </c>
      <c r="I122" s="66">
        <v>0</v>
      </c>
      <c r="J122" s="66">
        <v>0</v>
      </c>
    </row>
    <row r="123" spans="1:10" x14ac:dyDescent="0.25">
      <c r="A123" s="6" t="s">
        <v>94</v>
      </c>
      <c r="B123" s="66" t="s">
        <v>40</v>
      </c>
      <c r="C123" s="66" t="s">
        <v>11</v>
      </c>
      <c r="D123" s="66"/>
      <c r="E123" s="66">
        <v>290</v>
      </c>
      <c r="F123" s="66">
        <v>38</v>
      </c>
      <c r="G123" s="66">
        <v>1</v>
      </c>
      <c r="H123" s="66">
        <v>2</v>
      </c>
      <c r="I123" s="66">
        <v>1</v>
      </c>
      <c r="J123" s="66">
        <v>0</v>
      </c>
    </row>
    <row r="124" spans="1:10" x14ac:dyDescent="0.25">
      <c r="A124" s="6" t="s">
        <v>94</v>
      </c>
      <c r="B124" s="66" t="s">
        <v>44</v>
      </c>
      <c r="C124" s="66" t="s">
        <v>9</v>
      </c>
      <c r="D124" s="66"/>
      <c r="E124" s="66">
        <v>110</v>
      </c>
      <c r="F124" s="66">
        <v>10</v>
      </c>
      <c r="G124" s="66">
        <v>1</v>
      </c>
      <c r="H124" s="66">
        <v>1</v>
      </c>
      <c r="I124" s="66">
        <v>0</v>
      </c>
      <c r="J124" s="66">
        <v>0</v>
      </c>
    </row>
    <row r="125" spans="1:10" x14ac:dyDescent="0.25">
      <c r="A125" s="6" t="s">
        <v>99</v>
      </c>
      <c r="B125" s="66" t="s">
        <v>12</v>
      </c>
      <c r="C125" s="66" t="s">
        <v>10</v>
      </c>
      <c r="D125" s="66"/>
      <c r="E125" s="66">
        <v>220</v>
      </c>
      <c r="F125" s="66">
        <v>26</v>
      </c>
      <c r="G125" s="66">
        <v>3</v>
      </c>
      <c r="H125" s="66">
        <v>7</v>
      </c>
      <c r="I125" s="66">
        <v>16</v>
      </c>
      <c r="J125" s="66">
        <v>0</v>
      </c>
    </row>
    <row r="126" spans="1:10" x14ac:dyDescent="0.25">
      <c r="A126" s="6" t="s">
        <v>99</v>
      </c>
      <c r="B126" s="66" t="s">
        <v>12</v>
      </c>
      <c r="C126" s="66" t="s">
        <v>9</v>
      </c>
      <c r="D126" s="66"/>
      <c r="E126" s="66">
        <v>240</v>
      </c>
      <c r="F126" s="66">
        <v>55</v>
      </c>
      <c r="G126" s="66">
        <v>2</v>
      </c>
      <c r="H126" s="66">
        <v>21</v>
      </c>
      <c r="I126" s="66">
        <v>52</v>
      </c>
      <c r="J126" s="66">
        <v>2</v>
      </c>
    </row>
    <row r="127" spans="1:10" x14ac:dyDescent="0.25">
      <c r="A127" s="6" t="s">
        <v>99</v>
      </c>
      <c r="B127" s="66" t="s">
        <v>12</v>
      </c>
      <c r="C127" s="66" t="s">
        <v>11</v>
      </c>
      <c r="D127" s="66"/>
      <c r="E127" s="66">
        <v>230</v>
      </c>
      <c r="F127" s="66">
        <v>36</v>
      </c>
      <c r="G127" s="66">
        <v>4</v>
      </c>
      <c r="H127" s="66">
        <v>13</v>
      </c>
      <c r="I127" s="66">
        <v>15</v>
      </c>
      <c r="J127" s="66">
        <v>0</v>
      </c>
    </row>
    <row r="128" spans="1:10" x14ac:dyDescent="0.25">
      <c r="A128" s="6" t="s">
        <v>99</v>
      </c>
      <c r="B128" s="66" t="s">
        <v>63</v>
      </c>
      <c r="C128" s="66" t="s">
        <v>11</v>
      </c>
      <c r="D128" s="66"/>
      <c r="E128" s="66">
        <v>270</v>
      </c>
      <c r="F128" s="66">
        <v>51</v>
      </c>
      <c r="G128" s="66">
        <v>5</v>
      </c>
      <c r="H128" s="66">
        <v>5</v>
      </c>
      <c r="I128" s="66">
        <v>24</v>
      </c>
      <c r="J128" s="66">
        <v>1</v>
      </c>
    </row>
    <row r="129" spans="1:10" x14ac:dyDescent="0.25">
      <c r="A129" s="6" t="s">
        <v>99</v>
      </c>
      <c r="B129" s="66" t="s">
        <v>63</v>
      </c>
      <c r="C129" s="66" t="s">
        <v>10</v>
      </c>
      <c r="D129" s="66"/>
      <c r="E129" s="66">
        <v>400</v>
      </c>
      <c r="F129" s="66">
        <v>58</v>
      </c>
      <c r="G129" s="66">
        <v>9</v>
      </c>
      <c r="H129" s="66">
        <v>23</v>
      </c>
      <c r="I129" s="66">
        <v>81</v>
      </c>
      <c r="J129" s="66">
        <v>2</v>
      </c>
    </row>
    <row r="130" spans="1:10" x14ac:dyDescent="0.25">
      <c r="A130" s="6" t="s">
        <v>99</v>
      </c>
      <c r="B130" s="66" t="s">
        <v>26</v>
      </c>
      <c r="C130" s="66" t="s">
        <v>10</v>
      </c>
      <c r="D130" s="66"/>
      <c r="E130" s="66">
        <v>390</v>
      </c>
      <c r="F130" s="66">
        <v>50</v>
      </c>
      <c r="G130" s="66">
        <v>3</v>
      </c>
      <c r="H130" s="66">
        <v>20</v>
      </c>
      <c r="I130" s="66">
        <v>63</v>
      </c>
      <c r="J130" s="66">
        <v>1</v>
      </c>
    </row>
    <row r="131" spans="1:10" x14ac:dyDescent="0.25">
      <c r="A131" s="6" t="s">
        <v>99</v>
      </c>
      <c r="B131" s="66" t="s">
        <v>26</v>
      </c>
      <c r="C131" s="66" t="s">
        <v>10</v>
      </c>
      <c r="D131" s="66"/>
      <c r="E131" s="66">
        <v>420</v>
      </c>
      <c r="F131" s="66">
        <v>63</v>
      </c>
      <c r="G131" s="66">
        <v>8</v>
      </c>
      <c r="H131" s="66">
        <v>20</v>
      </c>
      <c r="I131" s="66">
        <v>65</v>
      </c>
      <c r="J131" s="66">
        <v>0</v>
      </c>
    </row>
    <row r="132" spans="1:10" x14ac:dyDescent="0.25">
      <c r="A132" s="6" t="s">
        <v>99</v>
      </c>
      <c r="B132" s="66" t="s">
        <v>61</v>
      </c>
      <c r="C132" s="66" t="s">
        <v>11</v>
      </c>
      <c r="D132" s="66"/>
      <c r="E132" s="66">
        <v>410</v>
      </c>
      <c r="F132" s="66">
        <v>67</v>
      </c>
      <c r="G132" s="66">
        <v>6</v>
      </c>
      <c r="H132" s="66">
        <v>15</v>
      </c>
      <c r="I132" s="66">
        <v>72</v>
      </c>
      <c r="J132" s="66">
        <v>7</v>
      </c>
    </row>
    <row r="133" spans="1:10" x14ac:dyDescent="0.25">
      <c r="A133" s="6" t="s">
        <v>99</v>
      </c>
      <c r="B133" s="66" t="s">
        <v>26</v>
      </c>
      <c r="C133" s="66" t="s">
        <v>9</v>
      </c>
      <c r="D133" s="66"/>
      <c r="E133" s="66">
        <v>80</v>
      </c>
      <c r="F133" s="66">
        <v>7</v>
      </c>
      <c r="G133" s="66">
        <v>0</v>
      </c>
      <c r="H133" s="66">
        <v>1</v>
      </c>
      <c r="I133" s="66">
        <v>3</v>
      </c>
      <c r="J133" s="66">
        <v>0</v>
      </c>
    </row>
    <row r="134" spans="1:10" x14ac:dyDescent="0.25">
      <c r="A134" s="6" t="s">
        <v>99</v>
      </c>
      <c r="B134" s="66" t="s">
        <v>63</v>
      </c>
      <c r="C134" s="66" t="s">
        <v>9</v>
      </c>
      <c r="D134" s="66"/>
      <c r="E134" s="66">
        <v>110</v>
      </c>
      <c r="F134" s="66">
        <v>9</v>
      </c>
      <c r="G134" s="66">
        <v>1</v>
      </c>
      <c r="H134" s="66">
        <v>0</v>
      </c>
      <c r="I134" s="66">
        <v>0</v>
      </c>
      <c r="J134" s="66">
        <v>0</v>
      </c>
    </row>
    <row r="135" spans="1:10" x14ac:dyDescent="0.25">
      <c r="A135" s="6" t="s">
        <v>99</v>
      </c>
      <c r="B135" s="66" t="s">
        <v>61</v>
      </c>
      <c r="C135" s="66" t="s">
        <v>10</v>
      </c>
      <c r="D135" s="66"/>
      <c r="E135" s="66">
        <v>210</v>
      </c>
      <c r="F135" s="66">
        <v>43</v>
      </c>
      <c r="G135" s="66">
        <v>7</v>
      </c>
      <c r="H135" s="66">
        <v>5</v>
      </c>
      <c r="I135" s="66">
        <v>32</v>
      </c>
      <c r="J135" s="66">
        <v>4</v>
      </c>
    </row>
    <row r="136" spans="1:10" x14ac:dyDescent="0.25">
      <c r="A136" s="6" t="s">
        <v>99</v>
      </c>
      <c r="B136" s="66" t="s">
        <v>61</v>
      </c>
      <c r="C136" s="66" t="s">
        <v>9</v>
      </c>
      <c r="D136" s="66"/>
      <c r="E136" s="66">
        <v>180</v>
      </c>
      <c r="F136" s="66">
        <v>28</v>
      </c>
      <c r="G136" s="66">
        <v>8</v>
      </c>
      <c r="H136" s="66">
        <v>5</v>
      </c>
      <c r="I136" s="66">
        <v>22</v>
      </c>
      <c r="J136" s="66">
        <v>0</v>
      </c>
    </row>
    <row r="137" spans="1:10" x14ac:dyDescent="0.25">
      <c r="A137" s="6" t="s">
        <v>99</v>
      </c>
      <c r="B137" s="66" t="s">
        <v>7</v>
      </c>
      <c r="C137" s="66" t="s">
        <v>10</v>
      </c>
      <c r="D137" s="66"/>
      <c r="E137" s="66">
        <v>114</v>
      </c>
      <c r="F137" s="66">
        <v>39</v>
      </c>
      <c r="G137" s="66">
        <v>4</v>
      </c>
      <c r="H137" s="66">
        <v>10</v>
      </c>
      <c r="I137" s="66">
        <v>3</v>
      </c>
      <c r="J137" s="66">
        <v>0</v>
      </c>
    </row>
    <row r="138" spans="1:10" x14ac:dyDescent="0.25">
      <c r="A138" s="6" t="s">
        <v>99</v>
      </c>
      <c r="B138" s="66" t="s">
        <v>7</v>
      </c>
      <c r="C138" s="66" t="s">
        <v>11</v>
      </c>
      <c r="D138" s="66"/>
      <c r="E138" s="66">
        <v>101</v>
      </c>
      <c r="F138" s="66">
        <v>17</v>
      </c>
      <c r="G138" s="66">
        <v>2</v>
      </c>
      <c r="H138" s="66">
        <v>7</v>
      </c>
      <c r="I138" s="66">
        <v>4</v>
      </c>
      <c r="J138" s="66">
        <v>0</v>
      </c>
    </row>
    <row r="139" spans="1:10" x14ac:dyDescent="0.25">
      <c r="A139" s="6" t="s">
        <v>99</v>
      </c>
      <c r="B139" s="66" t="s">
        <v>106</v>
      </c>
      <c r="C139" s="66" t="s">
        <v>9</v>
      </c>
      <c r="D139" s="66"/>
      <c r="E139" s="66">
        <v>119</v>
      </c>
      <c r="F139" s="66">
        <v>22</v>
      </c>
      <c r="G139" s="66">
        <v>1</v>
      </c>
      <c r="H139" s="66">
        <v>2</v>
      </c>
      <c r="I139" s="66">
        <v>0</v>
      </c>
      <c r="J139" s="66">
        <v>0</v>
      </c>
    </row>
    <row r="140" spans="1:10" x14ac:dyDescent="0.25">
      <c r="A140" s="6" t="s">
        <v>99</v>
      </c>
      <c r="B140" s="66" t="s">
        <v>106</v>
      </c>
      <c r="C140" s="66" t="s">
        <v>11</v>
      </c>
      <c r="D140" s="66"/>
      <c r="E140" s="66">
        <v>203</v>
      </c>
      <c r="F140" s="66">
        <v>27</v>
      </c>
      <c r="G140" s="66">
        <v>3</v>
      </c>
      <c r="H140" s="66">
        <v>6</v>
      </c>
      <c r="I140" s="66">
        <v>1</v>
      </c>
      <c r="J140" s="66">
        <v>0</v>
      </c>
    </row>
    <row r="141" spans="1:10" x14ac:dyDescent="0.25">
      <c r="A141" s="6" t="s">
        <v>99</v>
      </c>
      <c r="B141" s="66" t="s">
        <v>106</v>
      </c>
      <c r="C141" s="66" t="s">
        <v>10</v>
      </c>
      <c r="D141" s="66"/>
      <c r="E141" s="66">
        <v>124</v>
      </c>
      <c r="F141" s="66">
        <v>17</v>
      </c>
      <c r="G141" s="66">
        <v>2</v>
      </c>
      <c r="H141" s="66">
        <v>4</v>
      </c>
      <c r="I141" s="66">
        <v>2</v>
      </c>
      <c r="J141" s="66">
        <v>0</v>
      </c>
    </row>
    <row r="142" spans="1:10" x14ac:dyDescent="0.25">
      <c r="A142" s="6" t="s">
        <v>99</v>
      </c>
      <c r="B142" s="66" t="s">
        <v>40</v>
      </c>
      <c r="C142" s="66" t="s">
        <v>9</v>
      </c>
      <c r="D142" s="66"/>
      <c r="E142" s="66">
        <v>164</v>
      </c>
      <c r="F142" s="66">
        <v>29</v>
      </c>
      <c r="G142" s="66">
        <v>1</v>
      </c>
      <c r="H142" s="66">
        <v>30</v>
      </c>
      <c r="I142" s="66">
        <v>22</v>
      </c>
      <c r="J142" s="66">
        <v>0</v>
      </c>
    </row>
    <row r="143" spans="1:10" x14ac:dyDescent="0.25">
      <c r="A143" s="6" t="s">
        <v>99</v>
      </c>
      <c r="B143" s="66" t="s">
        <v>40</v>
      </c>
      <c r="C143" s="66" t="s">
        <v>11</v>
      </c>
      <c r="D143" s="66"/>
      <c r="E143" s="66">
        <v>147</v>
      </c>
      <c r="F143" s="66">
        <v>17</v>
      </c>
      <c r="G143" s="66">
        <v>2</v>
      </c>
      <c r="H143" s="66">
        <v>2</v>
      </c>
      <c r="I143" s="66">
        <v>1</v>
      </c>
      <c r="J143" s="66">
        <v>0</v>
      </c>
    </row>
    <row r="144" spans="1:10" x14ac:dyDescent="0.25">
      <c r="A144" s="6" t="s">
        <v>99</v>
      </c>
      <c r="B144" s="66" t="s">
        <v>40</v>
      </c>
      <c r="C144" s="66" t="s">
        <v>10</v>
      </c>
      <c r="D144" s="66"/>
      <c r="E144" s="66">
        <v>171</v>
      </c>
      <c r="F144" s="66">
        <v>16</v>
      </c>
      <c r="G144" s="66">
        <v>0</v>
      </c>
      <c r="H144" s="66">
        <v>3</v>
      </c>
      <c r="I144" s="66">
        <v>1</v>
      </c>
      <c r="J144" s="66">
        <v>0</v>
      </c>
    </row>
    <row r="145" spans="1:10" x14ac:dyDescent="0.25">
      <c r="A145" s="6" t="s">
        <v>99</v>
      </c>
      <c r="B145" s="66" t="s">
        <v>7</v>
      </c>
      <c r="C145" s="66" t="s">
        <v>9</v>
      </c>
      <c r="D145" s="66"/>
      <c r="E145" s="66">
        <v>124</v>
      </c>
      <c r="F145" s="66">
        <v>21</v>
      </c>
      <c r="G145" s="66">
        <v>4</v>
      </c>
      <c r="H145" s="66">
        <v>14</v>
      </c>
      <c r="I145" s="66">
        <v>7</v>
      </c>
      <c r="J145" s="66">
        <v>0</v>
      </c>
    </row>
    <row r="146" spans="1:10" x14ac:dyDescent="0.25">
      <c r="A146" s="6" t="s">
        <v>111</v>
      </c>
      <c r="B146" s="66" t="s">
        <v>76</v>
      </c>
      <c r="C146" s="66" t="s">
        <v>11</v>
      </c>
      <c r="D146" s="66"/>
      <c r="E146" s="66">
        <v>251</v>
      </c>
      <c r="F146" s="66">
        <v>34</v>
      </c>
      <c r="G146" s="66">
        <v>2</v>
      </c>
      <c r="H146" s="66">
        <v>14</v>
      </c>
      <c r="I146" s="66">
        <v>19</v>
      </c>
      <c r="J146" s="66">
        <v>2</v>
      </c>
    </row>
    <row r="147" spans="1:10" x14ac:dyDescent="0.25">
      <c r="A147" s="6" t="s">
        <v>111</v>
      </c>
      <c r="B147" s="66" t="s">
        <v>79</v>
      </c>
      <c r="C147" s="66" t="s">
        <v>11</v>
      </c>
      <c r="D147" s="66"/>
      <c r="E147" s="66">
        <v>143</v>
      </c>
      <c r="F147" s="66">
        <v>17</v>
      </c>
      <c r="G147" s="66">
        <v>3</v>
      </c>
      <c r="H147" s="66">
        <v>7</v>
      </c>
      <c r="I147" s="66">
        <v>2</v>
      </c>
      <c r="J147" s="66">
        <v>0</v>
      </c>
    </row>
    <row r="148" spans="1:10" x14ac:dyDescent="0.25">
      <c r="A148" s="6" t="s">
        <v>111</v>
      </c>
      <c r="B148" s="66" t="s">
        <v>79</v>
      </c>
      <c r="C148" s="66" t="s">
        <v>9</v>
      </c>
      <c r="D148" s="66"/>
      <c r="E148" s="66">
        <v>192</v>
      </c>
      <c r="F148" s="66">
        <v>42</v>
      </c>
      <c r="G148" s="66">
        <v>1</v>
      </c>
      <c r="H148" s="66">
        <v>28</v>
      </c>
      <c r="I148" s="66">
        <v>44</v>
      </c>
      <c r="J148" s="66">
        <v>4</v>
      </c>
    </row>
    <row r="149" spans="1:10" x14ac:dyDescent="0.25">
      <c r="A149" s="6" t="s">
        <v>111</v>
      </c>
      <c r="B149" s="66" t="s">
        <v>79</v>
      </c>
      <c r="C149" s="66" t="s">
        <v>10</v>
      </c>
      <c r="D149" s="66"/>
      <c r="E149" s="66">
        <v>207</v>
      </c>
      <c r="F149" s="66">
        <v>26</v>
      </c>
      <c r="G149" s="66">
        <v>1</v>
      </c>
      <c r="H149" s="66">
        <v>6</v>
      </c>
      <c r="I149" s="66">
        <v>25</v>
      </c>
      <c r="J149" s="66">
        <v>2</v>
      </c>
    </row>
    <row r="150" spans="1:10" x14ac:dyDescent="0.25">
      <c r="A150" s="6" t="s">
        <v>111</v>
      </c>
      <c r="B150" s="66" t="s">
        <v>76</v>
      </c>
      <c r="C150" s="66" t="s">
        <v>10</v>
      </c>
      <c r="D150" s="66"/>
      <c r="E150" s="66">
        <v>222</v>
      </c>
      <c r="F150" s="66">
        <v>27</v>
      </c>
      <c r="G150" s="66">
        <v>0</v>
      </c>
      <c r="H150" s="66">
        <v>10</v>
      </c>
      <c r="I150" s="66">
        <v>5</v>
      </c>
      <c r="J150" s="66">
        <v>0</v>
      </c>
    </row>
    <row r="151" spans="1:10" x14ac:dyDescent="0.25">
      <c r="A151" s="6" t="s">
        <v>111</v>
      </c>
      <c r="B151" s="66" t="s">
        <v>76</v>
      </c>
      <c r="C151" s="66" t="s">
        <v>10</v>
      </c>
      <c r="D151" s="66"/>
      <c r="E151" s="66">
        <v>157</v>
      </c>
      <c r="F151" s="66">
        <v>53</v>
      </c>
      <c r="G151" s="66">
        <v>3</v>
      </c>
      <c r="H151" s="66">
        <v>8</v>
      </c>
      <c r="I151" s="66">
        <v>3</v>
      </c>
      <c r="J151" s="66">
        <v>0</v>
      </c>
    </row>
    <row r="152" spans="1:10" x14ac:dyDescent="0.25">
      <c r="A152" s="6" t="s">
        <v>111</v>
      </c>
      <c r="B152" s="66" t="s">
        <v>14</v>
      </c>
      <c r="C152" s="66" t="s">
        <v>9</v>
      </c>
      <c r="D152" s="66"/>
      <c r="E152" s="66">
        <v>198</v>
      </c>
      <c r="F152" s="66">
        <v>51</v>
      </c>
      <c r="G152" s="66">
        <v>5</v>
      </c>
      <c r="H152" s="66">
        <v>28</v>
      </c>
      <c r="I152" s="66">
        <v>34</v>
      </c>
      <c r="J152" s="66">
        <v>4</v>
      </c>
    </row>
    <row r="153" spans="1:10" x14ac:dyDescent="0.25">
      <c r="A153" s="6" t="s">
        <v>111</v>
      </c>
      <c r="B153" s="66" t="s">
        <v>14</v>
      </c>
      <c r="C153" s="66" t="s">
        <v>11</v>
      </c>
      <c r="D153" s="66"/>
      <c r="E153" s="66">
        <v>207</v>
      </c>
      <c r="F153" s="66">
        <v>30</v>
      </c>
      <c r="G153" s="66">
        <v>4</v>
      </c>
      <c r="H153" s="66">
        <v>7</v>
      </c>
      <c r="I153" s="66">
        <v>5</v>
      </c>
      <c r="J153" s="66">
        <v>0</v>
      </c>
    </row>
    <row r="154" spans="1:10" x14ac:dyDescent="0.25">
      <c r="A154" s="6" t="s">
        <v>111</v>
      </c>
      <c r="B154" s="66" t="s">
        <v>14</v>
      </c>
      <c r="C154" s="66" t="s">
        <v>10</v>
      </c>
      <c r="D154" s="66"/>
      <c r="E154" s="66">
        <v>136</v>
      </c>
      <c r="F154" s="66">
        <v>20</v>
      </c>
      <c r="G154" s="66">
        <v>1</v>
      </c>
      <c r="H154" s="66">
        <v>7</v>
      </c>
      <c r="I154" s="66">
        <v>3</v>
      </c>
      <c r="J154" s="66">
        <v>0</v>
      </c>
    </row>
    <row r="155" spans="1:10" x14ac:dyDescent="0.25">
      <c r="A155" s="6" t="s">
        <v>118</v>
      </c>
      <c r="B155" s="66" t="s">
        <v>54</v>
      </c>
      <c r="C155" s="66" t="s">
        <v>11</v>
      </c>
      <c r="D155" s="66"/>
      <c r="E155" s="66">
        <v>340</v>
      </c>
      <c r="F155" s="66">
        <v>30</v>
      </c>
      <c r="G155" s="66">
        <v>0</v>
      </c>
      <c r="H155" s="66">
        <v>9</v>
      </c>
      <c r="I155" s="66">
        <v>8</v>
      </c>
      <c r="J155" s="66">
        <v>0</v>
      </c>
    </row>
    <row r="156" spans="1:10" x14ac:dyDescent="0.25">
      <c r="A156" s="6" t="s">
        <v>118</v>
      </c>
      <c r="B156" s="66" t="s">
        <v>54</v>
      </c>
      <c r="C156" s="66" t="s">
        <v>9</v>
      </c>
      <c r="D156" s="66"/>
      <c r="E156" s="66">
        <v>300</v>
      </c>
      <c r="F156" s="66">
        <v>58</v>
      </c>
      <c r="G156" s="66">
        <v>1</v>
      </c>
      <c r="H156" s="66">
        <v>6</v>
      </c>
      <c r="I156" s="66">
        <v>6</v>
      </c>
      <c r="J156" s="66">
        <v>0</v>
      </c>
    </row>
    <row r="157" spans="1:10" x14ac:dyDescent="0.25">
      <c r="A157" s="6" t="s">
        <v>118</v>
      </c>
      <c r="B157" s="66" t="s">
        <v>54</v>
      </c>
      <c r="C157" s="66" t="s">
        <v>10</v>
      </c>
      <c r="D157" s="66"/>
      <c r="E157" s="66">
        <v>290</v>
      </c>
      <c r="F157" s="66">
        <v>35</v>
      </c>
      <c r="G157" s="66">
        <v>4</v>
      </c>
      <c r="H157" s="66">
        <v>4</v>
      </c>
      <c r="I157" s="66">
        <v>7</v>
      </c>
      <c r="J157" s="66">
        <v>0</v>
      </c>
    </row>
    <row r="158" spans="1:10" x14ac:dyDescent="0.25">
      <c r="A158" s="6" t="s">
        <v>118</v>
      </c>
      <c r="B158" s="66" t="s">
        <v>57</v>
      </c>
      <c r="C158" s="66" t="s">
        <v>9</v>
      </c>
      <c r="D158" s="66"/>
      <c r="E158" s="66">
        <v>350</v>
      </c>
      <c r="F158" s="66">
        <v>23</v>
      </c>
      <c r="G158" s="66">
        <v>1</v>
      </c>
      <c r="H158" s="66">
        <v>6</v>
      </c>
      <c r="I158" s="66">
        <v>3</v>
      </c>
      <c r="J158" s="66">
        <v>0</v>
      </c>
    </row>
    <row r="159" spans="1:10" x14ac:dyDescent="0.25">
      <c r="A159" s="6" t="s">
        <v>118</v>
      </c>
      <c r="B159" s="66" t="s">
        <v>57</v>
      </c>
      <c r="C159" s="66" t="s">
        <v>11</v>
      </c>
      <c r="D159" s="66"/>
      <c r="E159" s="66">
        <v>390</v>
      </c>
      <c r="F159" s="66">
        <v>43</v>
      </c>
      <c r="G159" s="66">
        <v>0</v>
      </c>
      <c r="H159" s="66">
        <v>19</v>
      </c>
      <c r="I159" s="66">
        <v>17</v>
      </c>
      <c r="J159" s="66">
        <v>0</v>
      </c>
    </row>
    <row r="160" spans="1:10" x14ac:dyDescent="0.25">
      <c r="A160" s="6" t="s">
        <v>118</v>
      </c>
      <c r="B160" s="66" t="s">
        <v>57</v>
      </c>
      <c r="C160" s="66" t="s">
        <v>10</v>
      </c>
      <c r="D160" s="66"/>
      <c r="E160" s="66">
        <v>250</v>
      </c>
      <c r="F160" s="66">
        <v>17</v>
      </c>
      <c r="G160" s="66">
        <v>1</v>
      </c>
      <c r="H160" s="66">
        <v>6</v>
      </c>
      <c r="I160" s="66">
        <v>7</v>
      </c>
      <c r="J160" s="66">
        <v>0</v>
      </c>
    </row>
    <row r="161" spans="1:10" x14ac:dyDescent="0.25">
      <c r="A161" s="6" t="s">
        <v>118</v>
      </c>
      <c r="B161" s="66" t="s">
        <v>22</v>
      </c>
      <c r="C161" s="66" t="s">
        <v>9</v>
      </c>
      <c r="D161" s="66"/>
      <c r="E161" s="66">
        <v>300</v>
      </c>
      <c r="F161" s="66">
        <v>55</v>
      </c>
      <c r="G161" s="66">
        <v>3</v>
      </c>
      <c r="H161" s="66">
        <v>9</v>
      </c>
      <c r="I161" s="66">
        <v>21</v>
      </c>
      <c r="J161" s="66">
        <v>0</v>
      </c>
    </row>
    <row r="162" spans="1:10" x14ac:dyDescent="0.25">
      <c r="A162" s="6" t="s">
        <v>118</v>
      </c>
      <c r="B162" s="66" t="s">
        <v>22</v>
      </c>
      <c r="C162" s="66" t="s">
        <v>11</v>
      </c>
      <c r="D162" s="66"/>
      <c r="E162" s="66">
        <v>250</v>
      </c>
      <c r="F162" s="66">
        <v>22</v>
      </c>
      <c r="G162" s="66">
        <v>2</v>
      </c>
      <c r="H162" s="66">
        <v>8</v>
      </c>
      <c r="I162" s="66">
        <v>9</v>
      </c>
      <c r="J162" s="66">
        <v>0</v>
      </c>
    </row>
    <row r="163" spans="1:10" x14ac:dyDescent="0.25">
      <c r="A163" s="6" t="s">
        <v>118</v>
      </c>
      <c r="B163" s="66" t="s">
        <v>22</v>
      </c>
      <c r="C163" s="66" t="s">
        <v>10</v>
      </c>
      <c r="D163" s="66"/>
      <c r="E163" s="66">
        <v>310</v>
      </c>
      <c r="F163" s="66">
        <v>26</v>
      </c>
      <c r="G163" s="66">
        <v>2</v>
      </c>
      <c r="H163" s="66">
        <v>4</v>
      </c>
      <c r="I163" s="66">
        <v>6</v>
      </c>
      <c r="J163" s="66">
        <v>0</v>
      </c>
    </row>
    <row r="164" spans="1:10" x14ac:dyDescent="0.25">
      <c r="A164" s="6" t="s">
        <v>118</v>
      </c>
      <c r="B164" s="66" t="s">
        <v>20</v>
      </c>
      <c r="C164" s="66" t="s">
        <v>10</v>
      </c>
      <c r="D164" s="66"/>
      <c r="E164" s="66">
        <v>250</v>
      </c>
      <c r="F164" s="66">
        <v>25</v>
      </c>
      <c r="G164" s="66">
        <v>1</v>
      </c>
      <c r="H164" s="66">
        <v>2</v>
      </c>
      <c r="I164" s="66">
        <v>4</v>
      </c>
      <c r="J164" s="66">
        <v>0</v>
      </c>
    </row>
    <row r="165" spans="1:10" x14ac:dyDescent="0.25">
      <c r="A165" s="6" t="s">
        <v>118</v>
      </c>
      <c r="B165" s="66" t="s">
        <v>20</v>
      </c>
      <c r="C165" s="66" t="s">
        <v>9</v>
      </c>
      <c r="D165" s="66"/>
      <c r="E165" s="66">
        <v>250</v>
      </c>
      <c r="F165" s="66">
        <v>33</v>
      </c>
      <c r="G165" s="66">
        <v>1</v>
      </c>
      <c r="H165" s="66">
        <v>1</v>
      </c>
      <c r="I165" s="66">
        <v>5</v>
      </c>
      <c r="J165" s="66">
        <v>0</v>
      </c>
    </row>
    <row r="166" spans="1:10" x14ac:dyDescent="0.25">
      <c r="A166" s="6" t="s">
        <v>118</v>
      </c>
      <c r="B166" s="66" t="s">
        <v>20</v>
      </c>
      <c r="C166" s="66" t="s">
        <v>11</v>
      </c>
      <c r="D166" s="66"/>
      <c r="E166" s="66">
        <v>450</v>
      </c>
      <c r="F166" s="66">
        <v>29</v>
      </c>
      <c r="G166" s="66">
        <v>0</v>
      </c>
      <c r="H166" s="66">
        <v>4</v>
      </c>
      <c r="I166" s="66">
        <v>6</v>
      </c>
      <c r="J166" s="66">
        <v>0</v>
      </c>
    </row>
    <row r="167" spans="1:10" x14ac:dyDescent="0.25">
      <c r="A167" s="6" t="s">
        <v>120</v>
      </c>
      <c r="B167" s="66" t="s">
        <v>36</v>
      </c>
      <c r="C167" s="66" t="s">
        <v>9</v>
      </c>
      <c r="D167" s="66"/>
      <c r="E167" s="66">
        <v>290</v>
      </c>
      <c r="F167" s="66">
        <v>50</v>
      </c>
      <c r="G167" s="66">
        <v>5</v>
      </c>
      <c r="H167" s="66">
        <v>12</v>
      </c>
      <c r="I167" s="66">
        <v>45</v>
      </c>
      <c r="J167" s="66">
        <v>0</v>
      </c>
    </row>
    <row r="168" spans="1:10" x14ac:dyDescent="0.25">
      <c r="A168" s="6" t="s">
        <v>120</v>
      </c>
      <c r="B168" s="66" t="s">
        <v>32</v>
      </c>
      <c r="C168" s="66" t="s">
        <v>10</v>
      </c>
      <c r="D168" s="66"/>
      <c r="E168" s="66">
        <v>350</v>
      </c>
      <c r="F168" s="66">
        <v>24</v>
      </c>
      <c r="G168" s="66">
        <v>1</v>
      </c>
      <c r="H168" s="66">
        <v>7</v>
      </c>
      <c r="I168" s="66">
        <v>18</v>
      </c>
      <c r="J168" s="66">
        <v>0</v>
      </c>
    </row>
    <row r="169" spans="1:10" x14ac:dyDescent="0.25">
      <c r="A169" s="6" t="s">
        <v>120</v>
      </c>
      <c r="B169" s="66" t="s">
        <v>32</v>
      </c>
      <c r="C169" s="66" t="s">
        <v>11</v>
      </c>
      <c r="D169" s="66"/>
      <c r="E169" s="66">
        <v>450</v>
      </c>
      <c r="F169" s="66">
        <v>39</v>
      </c>
      <c r="G169" s="66">
        <v>2</v>
      </c>
      <c r="H169" s="66">
        <v>5</v>
      </c>
      <c r="I169" s="66">
        <v>11</v>
      </c>
      <c r="J169" s="66">
        <v>0</v>
      </c>
    </row>
    <row r="170" spans="1:10" x14ac:dyDescent="0.25">
      <c r="A170" s="6" t="s">
        <v>120</v>
      </c>
      <c r="B170" s="66" t="s">
        <v>32</v>
      </c>
      <c r="C170" s="66" t="s">
        <v>9</v>
      </c>
      <c r="D170" s="66"/>
      <c r="E170" s="66">
        <v>260</v>
      </c>
      <c r="F170" s="66">
        <v>52</v>
      </c>
      <c r="G170" s="66">
        <v>4</v>
      </c>
      <c r="H170" s="66">
        <v>8</v>
      </c>
      <c r="I170" s="66">
        <v>23</v>
      </c>
      <c r="J170" s="66">
        <v>0</v>
      </c>
    </row>
    <row r="171" spans="1:10" x14ac:dyDescent="0.25">
      <c r="A171" s="6" t="s">
        <v>120</v>
      </c>
      <c r="B171" s="66" t="s">
        <v>36</v>
      </c>
      <c r="C171" s="66" t="s">
        <v>11</v>
      </c>
      <c r="D171" s="66"/>
      <c r="E171" s="66">
        <v>430</v>
      </c>
      <c r="F171" s="66">
        <v>37</v>
      </c>
      <c r="G171" s="66">
        <v>0</v>
      </c>
      <c r="H171" s="66">
        <v>5</v>
      </c>
      <c r="I171" s="66">
        <v>4</v>
      </c>
      <c r="J171" s="66">
        <v>0</v>
      </c>
    </row>
    <row r="172" spans="1:10" x14ac:dyDescent="0.25">
      <c r="A172" s="6" t="s">
        <v>120</v>
      </c>
      <c r="B172" s="66" t="s">
        <v>36</v>
      </c>
      <c r="C172" s="66" t="s">
        <v>10</v>
      </c>
      <c r="D172" s="66"/>
      <c r="E172" s="66">
        <v>280</v>
      </c>
      <c r="F172" s="66">
        <v>30</v>
      </c>
      <c r="G172" s="66">
        <v>1</v>
      </c>
      <c r="H172" s="66">
        <v>8</v>
      </c>
      <c r="I172" s="66">
        <v>7</v>
      </c>
      <c r="J172" s="66">
        <v>0</v>
      </c>
    </row>
    <row r="173" spans="1:10" x14ac:dyDescent="0.25">
      <c r="A173" s="6" t="s">
        <v>120</v>
      </c>
      <c r="B173" s="66" t="s">
        <v>30</v>
      </c>
      <c r="C173" s="66" t="s">
        <v>11</v>
      </c>
      <c r="D173" s="66"/>
      <c r="E173" s="66">
        <v>380</v>
      </c>
      <c r="F173" s="66">
        <v>23</v>
      </c>
      <c r="G173" s="66">
        <v>0</v>
      </c>
      <c r="H173" s="66">
        <v>2</v>
      </c>
      <c r="I173" s="66">
        <v>3</v>
      </c>
      <c r="J173" s="66">
        <v>0</v>
      </c>
    </row>
    <row r="174" spans="1:10" x14ac:dyDescent="0.25">
      <c r="A174" s="6" t="s">
        <v>120</v>
      </c>
      <c r="B174" s="66" t="s">
        <v>30</v>
      </c>
      <c r="C174" s="66" t="s">
        <v>10</v>
      </c>
      <c r="D174" s="66"/>
      <c r="E174" s="66">
        <v>300</v>
      </c>
      <c r="F174" s="66">
        <v>53</v>
      </c>
      <c r="G174" s="66">
        <v>4</v>
      </c>
      <c r="H174" s="66">
        <v>11</v>
      </c>
      <c r="I174" s="66">
        <v>6</v>
      </c>
      <c r="J174" s="66">
        <v>0</v>
      </c>
    </row>
    <row r="175" spans="1:10" x14ac:dyDescent="0.25">
      <c r="A175" s="6" t="s">
        <v>120</v>
      </c>
      <c r="B175" s="66" t="s">
        <v>30</v>
      </c>
      <c r="C175" s="66" t="s">
        <v>9</v>
      </c>
      <c r="D175" s="66"/>
      <c r="E175" s="66">
        <v>260</v>
      </c>
      <c r="F175" s="66">
        <v>32</v>
      </c>
      <c r="G175" s="66">
        <v>1</v>
      </c>
      <c r="H175" s="66">
        <v>14</v>
      </c>
      <c r="I175" s="66">
        <v>27</v>
      </c>
      <c r="J175" s="66">
        <v>0</v>
      </c>
    </row>
    <row r="176" spans="1:10" x14ac:dyDescent="0.25">
      <c r="A176" s="6" t="s">
        <v>124</v>
      </c>
      <c r="B176" s="66" t="s">
        <v>54</v>
      </c>
      <c r="C176" s="66" t="s">
        <v>11</v>
      </c>
      <c r="D176" s="66"/>
      <c r="E176" s="66">
        <v>350</v>
      </c>
      <c r="F176" s="66">
        <v>50</v>
      </c>
      <c r="G176" s="66">
        <v>1</v>
      </c>
      <c r="H176" s="66">
        <v>5</v>
      </c>
      <c r="I176" s="66">
        <v>9</v>
      </c>
      <c r="J176" s="66">
        <v>0</v>
      </c>
    </row>
    <row r="177" spans="1:10" x14ac:dyDescent="0.25">
      <c r="A177" s="6" t="s">
        <v>124</v>
      </c>
      <c r="B177" s="66" t="s">
        <v>54</v>
      </c>
      <c r="C177" s="66" t="s">
        <v>9</v>
      </c>
      <c r="D177" s="66"/>
      <c r="E177" s="66">
        <v>330</v>
      </c>
      <c r="F177" s="66">
        <v>55</v>
      </c>
      <c r="G177" s="66">
        <v>5</v>
      </c>
      <c r="H177" s="66">
        <v>6</v>
      </c>
      <c r="I177" s="66">
        <v>9</v>
      </c>
      <c r="J177" s="66">
        <v>0</v>
      </c>
    </row>
    <row r="178" spans="1:10" x14ac:dyDescent="0.25">
      <c r="A178" s="6" t="s">
        <v>124</v>
      </c>
      <c r="B178" s="66" t="s">
        <v>54</v>
      </c>
      <c r="C178" s="66" t="s">
        <v>10</v>
      </c>
      <c r="D178" s="66"/>
      <c r="E178" s="66">
        <v>260</v>
      </c>
      <c r="F178" s="66">
        <v>37</v>
      </c>
      <c r="G178" s="66">
        <v>5</v>
      </c>
      <c r="H178" s="66">
        <v>5</v>
      </c>
      <c r="I178" s="66">
        <v>9</v>
      </c>
      <c r="J178" s="66">
        <v>0</v>
      </c>
    </row>
    <row r="179" spans="1:10" x14ac:dyDescent="0.25">
      <c r="A179" s="6" t="s">
        <v>124</v>
      </c>
      <c r="B179" s="66" t="s">
        <v>57</v>
      </c>
      <c r="C179" s="66" t="s">
        <v>9</v>
      </c>
      <c r="D179" s="66"/>
      <c r="E179" s="66">
        <v>230</v>
      </c>
      <c r="F179" s="66">
        <v>14</v>
      </c>
      <c r="G179" s="66">
        <v>0</v>
      </c>
      <c r="H179" s="66">
        <v>6</v>
      </c>
      <c r="I179" s="66">
        <v>4</v>
      </c>
      <c r="J179" s="66">
        <v>0</v>
      </c>
    </row>
    <row r="180" spans="1:10" x14ac:dyDescent="0.25">
      <c r="A180" s="6" t="s">
        <v>124</v>
      </c>
      <c r="B180" s="66" t="s">
        <v>57</v>
      </c>
      <c r="C180" s="66" t="s">
        <v>11</v>
      </c>
      <c r="D180" s="66"/>
      <c r="E180" s="66">
        <v>380</v>
      </c>
      <c r="F180" s="66">
        <v>48</v>
      </c>
      <c r="G180" s="66">
        <v>2</v>
      </c>
      <c r="H180" s="66">
        <v>14</v>
      </c>
      <c r="I180" s="66">
        <v>13</v>
      </c>
      <c r="J180" s="66">
        <v>0</v>
      </c>
    </row>
    <row r="181" spans="1:10" x14ac:dyDescent="0.25">
      <c r="A181" s="6" t="s">
        <v>124</v>
      </c>
      <c r="B181" s="66" t="s">
        <v>57</v>
      </c>
      <c r="C181" s="66" t="s">
        <v>10</v>
      </c>
      <c r="D181" s="66"/>
      <c r="E181" s="66">
        <v>210</v>
      </c>
      <c r="F181" s="66">
        <v>15</v>
      </c>
      <c r="G181" s="66">
        <v>4</v>
      </c>
      <c r="H181" s="66">
        <v>7</v>
      </c>
      <c r="I181" s="66">
        <v>3</v>
      </c>
      <c r="J181" s="66">
        <v>0</v>
      </c>
    </row>
    <row r="182" spans="1:10" x14ac:dyDescent="0.25">
      <c r="A182" s="6" t="s">
        <v>125</v>
      </c>
      <c r="B182" s="66" t="s">
        <v>63</v>
      </c>
      <c r="C182" s="66" t="s">
        <v>9</v>
      </c>
      <c r="D182" s="66"/>
      <c r="E182" s="66">
        <v>125</v>
      </c>
      <c r="F182" s="66">
        <v>22</v>
      </c>
      <c r="G182" s="66">
        <v>8</v>
      </c>
      <c r="H182" s="66">
        <v>1</v>
      </c>
      <c r="I182" s="66">
        <v>0</v>
      </c>
      <c r="J182" s="66">
        <v>0</v>
      </c>
    </row>
    <row r="183" spans="1:10" x14ac:dyDescent="0.25">
      <c r="A183" s="6" t="s">
        <v>125</v>
      </c>
      <c r="B183" s="66" t="s">
        <v>12</v>
      </c>
      <c r="C183" s="66" t="s">
        <v>10</v>
      </c>
      <c r="D183" s="66"/>
      <c r="E183" s="66">
        <v>185</v>
      </c>
      <c r="F183" s="66">
        <v>35</v>
      </c>
      <c r="G183" s="66">
        <v>10</v>
      </c>
      <c r="H183" s="66">
        <v>23</v>
      </c>
      <c r="I183" s="66">
        <v>46</v>
      </c>
      <c r="J183" s="66">
        <v>4</v>
      </c>
    </row>
    <row r="184" spans="1:10" x14ac:dyDescent="0.25">
      <c r="A184" s="6" t="s">
        <v>125</v>
      </c>
      <c r="B184" s="66" t="s">
        <v>12</v>
      </c>
      <c r="C184" s="66" t="s">
        <v>9</v>
      </c>
      <c r="D184" s="66"/>
      <c r="E184" s="66">
        <v>205</v>
      </c>
      <c r="F184" s="66">
        <v>31</v>
      </c>
      <c r="G184" s="66">
        <v>5</v>
      </c>
      <c r="H184" s="66">
        <v>31</v>
      </c>
      <c r="I184" s="66">
        <v>61</v>
      </c>
      <c r="J184" s="66">
        <v>9</v>
      </c>
    </row>
    <row r="185" spans="1:10" x14ac:dyDescent="0.25">
      <c r="A185" s="6" t="s">
        <v>125</v>
      </c>
      <c r="B185" s="66" t="s">
        <v>12</v>
      </c>
      <c r="C185" s="66" t="s">
        <v>11</v>
      </c>
      <c r="D185" s="66"/>
      <c r="E185" s="66">
        <v>165</v>
      </c>
      <c r="F185" s="66">
        <v>16</v>
      </c>
      <c r="G185" s="66">
        <v>5</v>
      </c>
      <c r="H185" s="66">
        <v>20</v>
      </c>
      <c r="I185" s="66">
        <v>36</v>
      </c>
      <c r="J185" s="66">
        <v>5</v>
      </c>
    </row>
    <row r="186" spans="1:10" x14ac:dyDescent="0.25">
      <c r="A186" s="6" t="s">
        <v>125</v>
      </c>
      <c r="B186" s="66" t="s">
        <v>40</v>
      </c>
      <c r="C186" s="66" t="s">
        <v>10</v>
      </c>
      <c r="D186" s="66"/>
      <c r="E186" s="66">
        <v>135</v>
      </c>
      <c r="F186" s="66">
        <v>21</v>
      </c>
      <c r="G186" s="66">
        <v>0</v>
      </c>
      <c r="H186" s="66">
        <v>8</v>
      </c>
      <c r="I186" s="66">
        <v>7</v>
      </c>
      <c r="J186" s="66">
        <v>0</v>
      </c>
    </row>
    <row r="187" spans="1:10" x14ac:dyDescent="0.25">
      <c r="A187" s="6" t="s">
        <v>125</v>
      </c>
      <c r="B187" s="66" t="s">
        <v>40</v>
      </c>
      <c r="C187" s="66" t="s">
        <v>10</v>
      </c>
      <c r="D187" s="66"/>
      <c r="E187" s="66">
        <v>138</v>
      </c>
      <c r="F187" s="66">
        <v>27</v>
      </c>
      <c r="G187" s="66">
        <v>3</v>
      </c>
      <c r="H187" s="66">
        <v>4</v>
      </c>
      <c r="I187" s="66">
        <v>0</v>
      </c>
      <c r="J187" s="66">
        <v>0</v>
      </c>
    </row>
    <row r="188" spans="1:10" x14ac:dyDescent="0.25">
      <c r="A188" s="6" t="s">
        <v>125</v>
      </c>
      <c r="B188" s="66" t="s">
        <v>26</v>
      </c>
      <c r="C188" s="66" t="s">
        <v>9</v>
      </c>
      <c r="D188" s="66"/>
      <c r="E188" s="66">
        <v>59</v>
      </c>
      <c r="F188" s="66">
        <v>16</v>
      </c>
      <c r="G188" s="66">
        <v>3</v>
      </c>
      <c r="H188" s="66">
        <v>0</v>
      </c>
      <c r="I188" s="66">
        <v>1</v>
      </c>
      <c r="J188" s="66">
        <v>0</v>
      </c>
    </row>
    <row r="189" spans="1:10" x14ac:dyDescent="0.25">
      <c r="A189" s="6" t="s">
        <v>125</v>
      </c>
      <c r="B189" s="66" t="s">
        <v>26</v>
      </c>
      <c r="C189" s="66" t="s">
        <v>10</v>
      </c>
      <c r="D189" s="66"/>
      <c r="E189" s="66">
        <v>189</v>
      </c>
      <c r="F189" s="66">
        <v>46</v>
      </c>
      <c r="G189" s="66">
        <v>10</v>
      </c>
      <c r="H189" s="66">
        <v>8</v>
      </c>
      <c r="I189" s="66">
        <v>6</v>
      </c>
      <c r="J189" s="66">
        <v>4</v>
      </c>
    </row>
    <row r="190" spans="1:10" x14ac:dyDescent="0.25">
      <c r="A190" s="6" t="s">
        <v>125</v>
      </c>
      <c r="B190" s="66" t="s">
        <v>40</v>
      </c>
      <c r="C190" s="66" t="s">
        <v>10</v>
      </c>
      <c r="D190" s="66"/>
      <c r="E190" s="66">
        <v>119</v>
      </c>
      <c r="F190" s="66">
        <v>26</v>
      </c>
      <c r="G190" s="66">
        <v>0</v>
      </c>
      <c r="H190" s="66">
        <v>15</v>
      </c>
      <c r="I190" s="66">
        <v>25</v>
      </c>
      <c r="J190" s="66">
        <v>0</v>
      </c>
    </row>
    <row r="191" spans="1:10" x14ac:dyDescent="0.25">
      <c r="A191" s="6" t="s">
        <v>125</v>
      </c>
      <c r="B191" s="66" t="s">
        <v>26</v>
      </c>
      <c r="C191" s="66" t="s">
        <v>10</v>
      </c>
      <c r="D191" s="66"/>
      <c r="E191" s="66">
        <v>165</v>
      </c>
      <c r="F191" s="66">
        <v>39</v>
      </c>
      <c r="G191" s="66">
        <v>10</v>
      </c>
      <c r="H191" s="66">
        <v>6</v>
      </c>
      <c r="I191" s="66">
        <v>3</v>
      </c>
      <c r="J191" s="66">
        <v>2</v>
      </c>
    </row>
    <row r="192" spans="1:10" x14ac:dyDescent="0.25">
      <c r="A192" s="6" t="s">
        <v>125</v>
      </c>
      <c r="B192" s="66" t="s">
        <v>63</v>
      </c>
      <c r="C192" s="66" t="s">
        <v>11</v>
      </c>
      <c r="D192" s="66"/>
      <c r="E192" s="66">
        <v>164</v>
      </c>
      <c r="F192" s="66">
        <v>33</v>
      </c>
      <c r="G192" s="66">
        <v>24</v>
      </c>
      <c r="H192" s="66">
        <v>22</v>
      </c>
      <c r="I192" s="66">
        <v>4</v>
      </c>
      <c r="J192" s="66">
        <v>4</v>
      </c>
    </row>
    <row r="193" spans="1:10" x14ac:dyDescent="0.25">
      <c r="A193" s="6" t="s">
        <v>125</v>
      </c>
      <c r="B193" s="66" t="s">
        <v>63</v>
      </c>
      <c r="C193" s="66" t="s">
        <v>10</v>
      </c>
      <c r="D193" s="66"/>
      <c r="E193" s="66">
        <v>279</v>
      </c>
      <c r="F193" s="66">
        <v>65</v>
      </c>
      <c r="G193" s="66">
        <v>16</v>
      </c>
      <c r="H193" s="66">
        <v>17</v>
      </c>
      <c r="I193" s="66">
        <v>38</v>
      </c>
      <c r="J193" s="66">
        <v>9</v>
      </c>
    </row>
    <row r="194" spans="1:10" x14ac:dyDescent="0.25">
      <c r="A194" s="6" t="s">
        <v>134</v>
      </c>
      <c r="B194" s="66" t="s">
        <v>57</v>
      </c>
      <c r="C194" s="66" t="s">
        <v>10</v>
      </c>
      <c r="D194" s="66"/>
      <c r="E194" s="66">
        <v>179</v>
      </c>
      <c r="F194" s="66">
        <v>28</v>
      </c>
      <c r="G194" s="66">
        <v>0</v>
      </c>
      <c r="H194" s="66">
        <v>5</v>
      </c>
      <c r="I194" s="66">
        <v>1</v>
      </c>
      <c r="J194" s="66">
        <v>2</v>
      </c>
    </row>
    <row r="195" spans="1:10" x14ac:dyDescent="0.25">
      <c r="A195" s="6" t="s">
        <v>134</v>
      </c>
      <c r="B195" s="66" t="s">
        <v>57</v>
      </c>
      <c r="C195" s="66" t="s">
        <v>11</v>
      </c>
      <c r="D195" s="66"/>
      <c r="E195" s="66">
        <v>151</v>
      </c>
      <c r="F195" s="66">
        <v>18</v>
      </c>
      <c r="G195" s="66">
        <v>7</v>
      </c>
      <c r="H195" s="66">
        <v>20</v>
      </c>
      <c r="I195" s="66">
        <v>5</v>
      </c>
      <c r="J195" s="66">
        <v>3</v>
      </c>
    </row>
    <row r="196" spans="1:10" x14ac:dyDescent="0.25">
      <c r="A196" s="6" t="s">
        <v>134</v>
      </c>
      <c r="B196" s="66" t="s">
        <v>57</v>
      </c>
      <c r="C196" s="66" t="s">
        <v>10</v>
      </c>
      <c r="D196" s="66"/>
      <c r="E196" s="66">
        <v>78</v>
      </c>
      <c r="F196" s="66">
        <v>18</v>
      </c>
      <c r="G196" s="66">
        <v>5</v>
      </c>
      <c r="H196" s="66">
        <v>2</v>
      </c>
      <c r="I196" s="66">
        <v>1</v>
      </c>
      <c r="J196" s="66">
        <v>0</v>
      </c>
    </row>
    <row r="197" spans="1:10" x14ac:dyDescent="0.25">
      <c r="A197" s="6" t="s">
        <v>136</v>
      </c>
      <c r="B197" s="66" t="s">
        <v>54</v>
      </c>
      <c r="C197" s="66" t="s">
        <v>9</v>
      </c>
      <c r="D197" s="66"/>
      <c r="E197" s="66">
        <v>184</v>
      </c>
      <c r="F197" s="66">
        <v>27</v>
      </c>
      <c r="G197" s="66">
        <v>5</v>
      </c>
      <c r="H197" s="66">
        <v>12</v>
      </c>
      <c r="I197" s="66">
        <v>16</v>
      </c>
      <c r="J197" s="66">
        <v>3</v>
      </c>
    </row>
    <row r="198" spans="1:10" x14ac:dyDescent="0.25">
      <c r="A198" s="6" t="s">
        <v>136</v>
      </c>
      <c r="B198" s="66" t="s">
        <v>54</v>
      </c>
      <c r="C198" s="66" t="s">
        <v>10</v>
      </c>
      <c r="D198" s="66"/>
      <c r="E198" s="66">
        <v>249</v>
      </c>
      <c r="F198" s="66">
        <v>76</v>
      </c>
      <c r="G198" s="66">
        <v>7</v>
      </c>
      <c r="H198" s="66">
        <v>7</v>
      </c>
      <c r="I198" s="66">
        <v>21</v>
      </c>
      <c r="J198" s="66">
        <v>0</v>
      </c>
    </row>
    <row r="199" spans="1:10" x14ac:dyDescent="0.25">
      <c r="A199" s="6" t="s">
        <v>136</v>
      </c>
      <c r="B199" s="66" t="s">
        <v>54</v>
      </c>
      <c r="C199" s="66" t="s">
        <v>10</v>
      </c>
      <c r="D199" s="66"/>
      <c r="E199" s="66">
        <v>229</v>
      </c>
      <c r="F199" s="66">
        <v>72</v>
      </c>
      <c r="G199" s="66">
        <v>14</v>
      </c>
      <c r="H199" s="66">
        <v>7</v>
      </c>
      <c r="I199" s="66">
        <v>21</v>
      </c>
      <c r="J199" s="66">
        <v>0</v>
      </c>
    </row>
    <row r="200" spans="1:10" x14ac:dyDescent="0.25">
      <c r="A200" s="6" t="s">
        <v>136</v>
      </c>
      <c r="B200" s="66" t="s">
        <v>54</v>
      </c>
      <c r="C200" s="66" t="s">
        <v>10</v>
      </c>
      <c r="D200" s="66"/>
      <c r="E200" s="66">
        <v>194</v>
      </c>
      <c r="F200" s="66">
        <v>36</v>
      </c>
      <c r="G200" s="66">
        <v>7</v>
      </c>
      <c r="H200" s="66">
        <v>7</v>
      </c>
      <c r="I200" s="66">
        <v>21</v>
      </c>
      <c r="J200" s="66">
        <v>0</v>
      </c>
    </row>
    <row r="201" spans="1:10" x14ac:dyDescent="0.25">
      <c r="A201" s="6" t="s">
        <v>141</v>
      </c>
      <c r="B201" s="66" t="s">
        <v>79</v>
      </c>
      <c r="C201" s="66" t="s">
        <v>10</v>
      </c>
      <c r="D201" s="66"/>
      <c r="E201" s="66">
        <v>153</v>
      </c>
      <c r="F201" s="66">
        <v>40</v>
      </c>
      <c r="G201" s="66">
        <v>4</v>
      </c>
      <c r="H201" s="66">
        <v>25</v>
      </c>
      <c r="I201" s="66">
        <v>30</v>
      </c>
      <c r="J201" s="66">
        <v>2</v>
      </c>
    </row>
    <row r="202" spans="1:10" x14ac:dyDescent="0.25">
      <c r="A202" s="6" t="s">
        <v>141</v>
      </c>
      <c r="B202" s="66" t="s">
        <v>79</v>
      </c>
      <c r="C202" s="66" t="s">
        <v>10</v>
      </c>
      <c r="D202" s="66"/>
      <c r="E202" s="66">
        <v>157</v>
      </c>
      <c r="F202" s="66">
        <v>24</v>
      </c>
      <c r="G202" s="66">
        <v>5</v>
      </c>
      <c r="H202" s="66">
        <v>36</v>
      </c>
      <c r="I202" s="66">
        <v>28</v>
      </c>
      <c r="J202" s="66">
        <v>10</v>
      </c>
    </row>
    <row r="203" spans="1:10" x14ac:dyDescent="0.25">
      <c r="A203" s="6" t="s">
        <v>141</v>
      </c>
      <c r="B203" s="66" t="s">
        <v>79</v>
      </c>
      <c r="C203" s="66" t="s">
        <v>10</v>
      </c>
      <c r="D203" s="66"/>
      <c r="E203" s="66">
        <v>167</v>
      </c>
      <c r="F203" s="66">
        <v>57</v>
      </c>
      <c r="G203" s="66">
        <v>4</v>
      </c>
      <c r="H203" s="66">
        <v>55</v>
      </c>
      <c r="I203" s="66">
        <v>37</v>
      </c>
      <c r="J203" s="66">
        <v>15</v>
      </c>
    </row>
    <row r="204" spans="1:10" x14ac:dyDescent="0.25">
      <c r="A204" s="6" t="s">
        <v>141</v>
      </c>
      <c r="B204" s="66" t="s">
        <v>76</v>
      </c>
      <c r="C204" s="66" t="s">
        <v>10</v>
      </c>
      <c r="D204" s="66"/>
      <c r="E204" s="66">
        <v>191</v>
      </c>
      <c r="F204" s="66">
        <v>32</v>
      </c>
      <c r="G204" s="66">
        <v>5</v>
      </c>
      <c r="H204" s="66">
        <v>5</v>
      </c>
      <c r="I204" s="66">
        <v>0</v>
      </c>
      <c r="J204" s="66">
        <v>0</v>
      </c>
    </row>
    <row r="205" spans="1:10" x14ac:dyDescent="0.25">
      <c r="A205" s="6" t="s">
        <v>141</v>
      </c>
      <c r="B205" s="66" t="s">
        <v>76</v>
      </c>
      <c r="C205" s="66" t="s">
        <v>11</v>
      </c>
      <c r="D205" s="66"/>
      <c r="E205" s="66">
        <v>93</v>
      </c>
      <c r="F205" s="66">
        <v>23</v>
      </c>
      <c r="G205" s="66">
        <v>7</v>
      </c>
      <c r="H205" s="66">
        <v>9</v>
      </c>
      <c r="I205" s="66">
        <v>15</v>
      </c>
      <c r="J205" s="66">
        <v>0</v>
      </c>
    </row>
    <row r="206" spans="1:10" x14ac:dyDescent="0.25">
      <c r="A206" s="6" t="s">
        <v>141</v>
      </c>
      <c r="B206" s="66" t="s">
        <v>76</v>
      </c>
      <c r="C206" s="66" t="s">
        <v>10</v>
      </c>
      <c r="D206" s="66"/>
      <c r="E206" s="66">
        <v>181</v>
      </c>
      <c r="F206" s="66">
        <v>45</v>
      </c>
      <c r="G206" s="66">
        <v>4</v>
      </c>
      <c r="H206" s="66">
        <v>3</v>
      </c>
      <c r="I206" s="66">
        <v>5</v>
      </c>
      <c r="J206" s="66">
        <v>0</v>
      </c>
    </row>
    <row r="207" spans="1:10" x14ac:dyDescent="0.25">
      <c r="A207" s="6" t="s">
        <v>141</v>
      </c>
      <c r="B207" s="66" t="s">
        <v>30</v>
      </c>
      <c r="C207" s="66" t="s">
        <v>10</v>
      </c>
      <c r="D207" s="66"/>
      <c r="E207" s="66">
        <v>134</v>
      </c>
      <c r="F207" s="66">
        <v>23</v>
      </c>
      <c r="G207" s="66">
        <v>0</v>
      </c>
      <c r="H207" s="66">
        <v>13</v>
      </c>
      <c r="I207" s="66">
        <v>8</v>
      </c>
      <c r="J207" s="66">
        <v>0</v>
      </c>
    </row>
    <row r="208" spans="1:10" x14ac:dyDescent="0.25">
      <c r="A208" s="6" t="s">
        <v>141</v>
      </c>
      <c r="B208" s="66" t="s">
        <v>30</v>
      </c>
      <c r="C208" s="66" t="s">
        <v>9</v>
      </c>
      <c r="D208" s="66"/>
      <c r="E208" s="66">
        <v>130</v>
      </c>
      <c r="F208" s="66">
        <v>30</v>
      </c>
      <c r="G208" s="66">
        <v>2</v>
      </c>
      <c r="H208" s="66">
        <v>13</v>
      </c>
      <c r="I208" s="66">
        <v>6</v>
      </c>
      <c r="J208" s="66">
        <v>0</v>
      </c>
    </row>
    <row r="209" spans="1:10" x14ac:dyDescent="0.25">
      <c r="A209" s="6" t="s">
        <v>141</v>
      </c>
      <c r="B209" s="66" t="s">
        <v>30</v>
      </c>
      <c r="C209" s="66" t="s">
        <v>10</v>
      </c>
      <c r="D209" s="66"/>
      <c r="E209" s="66">
        <v>192</v>
      </c>
      <c r="F209" s="66">
        <v>30</v>
      </c>
      <c r="G209" s="66">
        <v>4</v>
      </c>
      <c r="H209" s="66">
        <v>18</v>
      </c>
      <c r="I209" s="66">
        <v>34</v>
      </c>
      <c r="J209" s="66">
        <v>0</v>
      </c>
    </row>
    <row r="210" spans="1:10" x14ac:dyDescent="0.25">
      <c r="A210" s="6" t="s">
        <v>149</v>
      </c>
      <c r="B210" s="66" t="s">
        <v>106</v>
      </c>
      <c r="C210" s="66" t="s">
        <v>9</v>
      </c>
      <c r="D210" s="66"/>
      <c r="E210" s="66">
        <v>175</v>
      </c>
      <c r="F210" s="66">
        <v>27</v>
      </c>
      <c r="G210" s="66">
        <v>11</v>
      </c>
      <c r="H210" s="66">
        <v>2</v>
      </c>
      <c r="I210" s="66">
        <v>4</v>
      </c>
      <c r="J210" s="66">
        <v>0</v>
      </c>
    </row>
    <row r="211" spans="1:10" x14ac:dyDescent="0.25">
      <c r="A211" s="6" t="s">
        <v>149</v>
      </c>
      <c r="B211" s="66" t="s">
        <v>44</v>
      </c>
      <c r="C211" s="66" t="s">
        <v>10</v>
      </c>
      <c r="D211" s="66"/>
      <c r="E211" s="66">
        <v>89</v>
      </c>
      <c r="F211" s="66">
        <v>10</v>
      </c>
      <c r="G211" s="66">
        <v>3</v>
      </c>
      <c r="H211" s="66">
        <v>10</v>
      </c>
      <c r="I211" s="66">
        <v>21</v>
      </c>
      <c r="J211" s="66">
        <v>5</v>
      </c>
    </row>
    <row r="212" spans="1:10" x14ac:dyDescent="0.25">
      <c r="A212" s="6" t="s">
        <v>149</v>
      </c>
      <c r="B212" s="66" t="s">
        <v>32</v>
      </c>
      <c r="C212" s="66" t="s">
        <v>11</v>
      </c>
      <c r="D212" s="66"/>
      <c r="E212" s="66">
        <v>376</v>
      </c>
      <c r="F212" s="66">
        <v>43</v>
      </c>
      <c r="G212" s="66">
        <v>2</v>
      </c>
      <c r="H212" s="66">
        <v>25</v>
      </c>
      <c r="I212" s="66">
        <v>14</v>
      </c>
      <c r="J212" s="66">
        <v>2</v>
      </c>
    </row>
    <row r="213" spans="1:10" x14ac:dyDescent="0.25">
      <c r="A213" s="6" t="s">
        <v>149</v>
      </c>
      <c r="B213" s="66" t="s">
        <v>32</v>
      </c>
      <c r="C213" s="66" t="s">
        <v>10</v>
      </c>
      <c r="D213" s="66"/>
      <c r="E213" s="66">
        <v>192</v>
      </c>
      <c r="F213" s="66">
        <v>16</v>
      </c>
      <c r="G213" s="66">
        <v>4</v>
      </c>
      <c r="H213" s="66">
        <v>19</v>
      </c>
      <c r="I213" s="66">
        <v>8</v>
      </c>
      <c r="J213" s="66">
        <v>0</v>
      </c>
    </row>
    <row r="214" spans="1:10" x14ac:dyDescent="0.25">
      <c r="A214" s="6" t="s">
        <v>149</v>
      </c>
      <c r="B214" s="66" t="s">
        <v>32</v>
      </c>
      <c r="C214" s="66" t="s">
        <v>25</v>
      </c>
      <c r="D214" s="66" t="s">
        <v>368</v>
      </c>
      <c r="E214" s="66">
        <v>157</v>
      </c>
      <c r="F214" s="66">
        <v>18</v>
      </c>
      <c r="G214" s="66">
        <v>6</v>
      </c>
      <c r="H214" s="66">
        <v>3</v>
      </c>
      <c r="I214" s="66">
        <v>1</v>
      </c>
      <c r="J214" s="66">
        <v>0</v>
      </c>
    </row>
    <row r="215" spans="1:10" x14ac:dyDescent="0.25">
      <c r="A215" s="6" t="s">
        <v>149</v>
      </c>
      <c r="B215" s="66" t="s">
        <v>44</v>
      </c>
      <c r="C215" s="66" t="s">
        <v>10</v>
      </c>
      <c r="D215" s="66"/>
      <c r="E215" s="66">
        <v>115</v>
      </c>
      <c r="F215" s="66">
        <v>33</v>
      </c>
      <c r="G215" s="66">
        <v>3</v>
      </c>
      <c r="H215" s="66">
        <v>16</v>
      </c>
      <c r="I215" s="66">
        <v>24</v>
      </c>
      <c r="J215" s="66">
        <v>5</v>
      </c>
    </row>
    <row r="216" spans="1:10" x14ac:dyDescent="0.25">
      <c r="A216" s="6" t="s">
        <v>149</v>
      </c>
      <c r="B216" s="66" t="s">
        <v>44</v>
      </c>
      <c r="C216" s="66" t="s">
        <v>10</v>
      </c>
      <c r="D216" s="66"/>
      <c r="E216" s="66">
        <v>143</v>
      </c>
      <c r="F216" s="66">
        <v>99</v>
      </c>
      <c r="G216" s="66">
        <v>43</v>
      </c>
      <c r="H216" s="66">
        <v>10</v>
      </c>
      <c r="I216" s="66">
        <v>13</v>
      </c>
      <c r="J216" s="66">
        <v>4</v>
      </c>
    </row>
    <row r="217" spans="1:10" x14ac:dyDescent="0.25">
      <c r="A217" s="6" t="s">
        <v>149</v>
      </c>
      <c r="B217" s="66" t="s">
        <v>49</v>
      </c>
      <c r="C217" s="66" t="s">
        <v>11</v>
      </c>
      <c r="D217" s="66"/>
      <c r="E217" s="66">
        <v>126</v>
      </c>
      <c r="F217" s="66">
        <v>44</v>
      </c>
      <c r="G217" s="66">
        <v>3</v>
      </c>
      <c r="H217" s="66">
        <v>13</v>
      </c>
      <c r="I217" s="66">
        <v>8</v>
      </c>
      <c r="J217" s="66">
        <v>0</v>
      </c>
    </row>
    <row r="218" spans="1:10" x14ac:dyDescent="0.25">
      <c r="A218" s="6" t="s">
        <v>149</v>
      </c>
      <c r="B218" s="66" t="s">
        <v>49</v>
      </c>
      <c r="C218" s="66" t="s">
        <v>9</v>
      </c>
      <c r="D218" s="66"/>
      <c r="E218" s="66">
        <v>93</v>
      </c>
      <c r="F218" s="66">
        <v>11</v>
      </c>
      <c r="G218" s="66">
        <v>1</v>
      </c>
      <c r="H218" s="66">
        <v>4</v>
      </c>
      <c r="I218" s="66">
        <v>2</v>
      </c>
      <c r="J218" s="66">
        <v>0</v>
      </c>
    </row>
    <row r="219" spans="1:10" x14ac:dyDescent="0.25">
      <c r="A219" s="6" t="s">
        <v>149</v>
      </c>
      <c r="B219" s="66" t="s">
        <v>49</v>
      </c>
      <c r="C219" s="66" t="s">
        <v>10</v>
      </c>
      <c r="D219" s="66"/>
      <c r="E219" s="66">
        <v>83</v>
      </c>
      <c r="F219" s="66">
        <v>16</v>
      </c>
      <c r="G219" s="66">
        <v>2</v>
      </c>
      <c r="H219" s="66">
        <v>9</v>
      </c>
      <c r="I219" s="66">
        <v>2</v>
      </c>
      <c r="J219" s="66">
        <v>0</v>
      </c>
    </row>
    <row r="220" spans="1:10" x14ac:dyDescent="0.25">
      <c r="A220" s="6" t="s">
        <v>149</v>
      </c>
      <c r="B220" s="66" t="s">
        <v>106</v>
      </c>
      <c r="C220" s="66" t="s">
        <v>10</v>
      </c>
      <c r="D220" s="66"/>
      <c r="E220" s="66">
        <v>209</v>
      </c>
      <c r="F220" s="66">
        <v>23</v>
      </c>
      <c r="G220" s="66">
        <v>8</v>
      </c>
      <c r="H220" s="66">
        <v>14</v>
      </c>
      <c r="I220" s="66">
        <v>6</v>
      </c>
      <c r="J220" s="66">
        <v>0</v>
      </c>
    </row>
    <row r="221" spans="1:10" x14ac:dyDescent="0.25">
      <c r="A221" s="6" t="s">
        <v>149</v>
      </c>
      <c r="B221" s="66" t="s">
        <v>106</v>
      </c>
      <c r="C221" s="66" t="s">
        <v>11</v>
      </c>
      <c r="D221" s="66"/>
      <c r="E221" s="66">
        <v>257</v>
      </c>
      <c r="F221" s="66">
        <v>52</v>
      </c>
      <c r="G221" s="66">
        <v>6</v>
      </c>
      <c r="H221" s="66">
        <v>9</v>
      </c>
      <c r="I221" s="66">
        <v>12</v>
      </c>
      <c r="J221" s="66">
        <v>3</v>
      </c>
    </row>
    <row r="222" spans="1:10" x14ac:dyDescent="0.25">
      <c r="A222" s="6" t="s">
        <v>159</v>
      </c>
      <c r="B222" s="66" t="s">
        <v>20</v>
      </c>
      <c r="C222" s="66" t="s">
        <v>11</v>
      </c>
      <c r="D222" s="66"/>
      <c r="E222" s="66">
        <v>191</v>
      </c>
      <c r="F222" s="66">
        <v>37</v>
      </c>
      <c r="G222" s="66">
        <v>23</v>
      </c>
      <c r="H222" s="66">
        <v>10</v>
      </c>
      <c r="I222" s="66">
        <v>14</v>
      </c>
      <c r="J222" s="66">
        <v>4</v>
      </c>
    </row>
    <row r="223" spans="1:10" x14ac:dyDescent="0.25">
      <c r="A223" s="6" t="s">
        <v>159</v>
      </c>
      <c r="B223" s="66" t="s">
        <v>20</v>
      </c>
      <c r="C223" s="66" t="s">
        <v>10</v>
      </c>
      <c r="D223" s="66"/>
      <c r="E223" s="66">
        <v>195</v>
      </c>
      <c r="F223" s="66">
        <v>43</v>
      </c>
      <c r="G223" s="66">
        <v>8</v>
      </c>
      <c r="H223" s="66">
        <v>11</v>
      </c>
      <c r="I223" s="66">
        <v>9</v>
      </c>
      <c r="J223" s="66">
        <v>13</v>
      </c>
    </row>
    <row r="224" spans="1:10" x14ac:dyDescent="0.25">
      <c r="A224" s="6" t="s">
        <v>159</v>
      </c>
      <c r="B224" s="66" t="s">
        <v>20</v>
      </c>
      <c r="C224" s="66" t="s">
        <v>10</v>
      </c>
      <c r="D224" s="66"/>
      <c r="E224" s="66">
        <v>174</v>
      </c>
      <c r="F224" s="66">
        <v>44</v>
      </c>
      <c r="G224" s="66">
        <v>3</v>
      </c>
      <c r="H224" s="66">
        <v>11</v>
      </c>
      <c r="I224" s="66">
        <v>7</v>
      </c>
      <c r="J224" s="66">
        <v>3</v>
      </c>
    </row>
    <row r="225" spans="1:10" x14ac:dyDescent="0.25">
      <c r="A225" s="6" t="s">
        <v>159</v>
      </c>
      <c r="B225" s="66" t="s">
        <v>63</v>
      </c>
      <c r="C225" s="66" t="s">
        <v>10</v>
      </c>
      <c r="D225" s="66"/>
      <c r="E225" s="66">
        <v>199</v>
      </c>
      <c r="F225" s="66">
        <v>44</v>
      </c>
      <c r="G225" s="66">
        <v>4</v>
      </c>
      <c r="H225" s="66">
        <v>4</v>
      </c>
      <c r="I225" s="66">
        <v>7</v>
      </c>
      <c r="J225" s="66">
        <v>3</v>
      </c>
    </row>
    <row r="226" spans="1:10" x14ac:dyDescent="0.25">
      <c r="A226" s="6" t="s">
        <v>159</v>
      </c>
      <c r="B226" s="66" t="s">
        <v>63</v>
      </c>
      <c r="C226" s="66" t="s">
        <v>10</v>
      </c>
      <c r="D226" s="66"/>
      <c r="E226" s="66">
        <v>117</v>
      </c>
      <c r="F226" s="66">
        <v>19</v>
      </c>
      <c r="G226" s="66">
        <v>9</v>
      </c>
      <c r="H226" s="66">
        <v>4</v>
      </c>
      <c r="I226" s="66">
        <v>7</v>
      </c>
      <c r="J226" s="66">
        <v>4</v>
      </c>
    </row>
    <row r="227" spans="1:10" x14ac:dyDescent="0.25">
      <c r="A227" s="6" t="s">
        <v>159</v>
      </c>
      <c r="B227" s="66" t="s">
        <v>63</v>
      </c>
      <c r="C227" s="66" t="s">
        <v>9</v>
      </c>
      <c r="D227" s="66"/>
      <c r="E227" s="66">
        <v>99</v>
      </c>
      <c r="F227" s="66">
        <v>13</v>
      </c>
      <c r="G227" s="66">
        <v>0</v>
      </c>
      <c r="H227" s="66">
        <v>0</v>
      </c>
      <c r="I227" s="66">
        <v>0</v>
      </c>
      <c r="J227" s="66">
        <v>0</v>
      </c>
    </row>
    <row r="228" spans="1:10" x14ac:dyDescent="0.25">
      <c r="A228" s="6" t="s">
        <v>163</v>
      </c>
      <c r="B228" s="66" t="s">
        <v>40</v>
      </c>
      <c r="C228" s="66" t="s">
        <v>9</v>
      </c>
      <c r="D228" s="66"/>
      <c r="E228" s="66">
        <v>212</v>
      </c>
      <c r="F228" s="66">
        <v>56</v>
      </c>
      <c r="G228" s="66">
        <v>10</v>
      </c>
      <c r="H228" s="66">
        <v>43</v>
      </c>
      <c r="I228" s="66">
        <v>46</v>
      </c>
      <c r="J228" s="66">
        <v>10</v>
      </c>
    </row>
    <row r="229" spans="1:10" x14ac:dyDescent="0.25">
      <c r="A229" s="6" t="s">
        <v>163</v>
      </c>
      <c r="B229" s="66" t="s">
        <v>40</v>
      </c>
      <c r="C229" s="66" t="s">
        <v>10</v>
      </c>
      <c r="D229" s="66"/>
      <c r="E229" s="66">
        <v>150</v>
      </c>
      <c r="F229" s="66">
        <v>44</v>
      </c>
      <c r="G229" s="66">
        <v>8</v>
      </c>
      <c r="H229" s="66">
        <v>6</v>
      </c>
      <c r="I229" s="66">
        <v>11</v>
      </c>
      <c r="J229" s="66">
        <v>0</v>
      </c>
    </row>
    <row r="230" spans="1:10" x14ac:dyDescent="0.25">
      <c r="A230" s="6" t="s">
        <v>163</v>
      </c>
      <c r="B230" s="66" t="s">
        <v>40</v>
      </c>
      <c r="C230" s="66" t="s">
        <v>11</v>
      </c>
      <c r="D230" s="66"/>
      <c r="E230" s="66">
        <v>85</v>
      </c>
      <c r="F230" s="66">
        <v>10</v>
      </c>
      <c r="G230" s="66">
        <v>14</v>
      </c>
      <c r="H230" s="66">
        <v>2</v>
      </c>
      <c r="I230" s="66">
        <v>5</v>
      </c>
      <c r="J230" s="66">
        <v>0</v>
      </c>
    </row>
    <row r="231" spans="1:10" x14ac:dyDescent="0.25">
      <c r="A231" s="6" t="s">
        <v>163</v>
      </c>
      <c r="B231" s="66" t="s">
        <v>76</v>
      </c>
      <c r="C231" s="66" t="s">
        <v>10</v>
      </c>
      <c r="D231" s="66"/>
      <c r="E231" s="66">
        <v>67</v>
      </c>
      <c r="F231" s="66">
        <v>16</v>
      </c>
      <c r="G231" s="66">
        <v>-10</v>
      </c>
      <c r="H231" s="66">
        <v>10</v>
      </c>
      <c r="I231" s="66">
        <v>5</v>
      </c>
      <c r="J231" s="66">
        <v>0</v>
      </c>
    </row>
    <row r="232" spans="1:10" x14ac:dyDescent="0.25">
      <c r="A232" s="6" t="s">
        <v>163</v>
      </c>
      <c r="B232" s="66" t="s">
        <v>76</v>
      </c>
      <c r="C232" s="66" t="s">
        <v>11</v>
      </c>
      <c r="D232" s="66"/>
      <c r="E232" s="66">
        <v>95</v>
      </c>
      <c r="F232" s="66">
        <v>31</v>
      </c>
      <c r="G232" s="66">
        <v>7</v>
      </c>
      <c r="H232" s="66">
        <v>22</v>
      </c>
      <c r="I232" s="66">
        <v>8</v>
      </c>
      <c r="J232" s="66">
        <v>5</v>
      </c>
    </row>
    <row r="233" spans="1:10" x14ac:dyDescent="0.25">
      <c r="A233" s="6" t="s">
        <v>163</v>
      </c>
      <c r="B233" s="66" t="s">
        <v>76</v>
      </c>
      <c r="C233" s="66" t="s">
        <v>10</v>
      </c>
      <c r="D233" s="66"/>
      <c r="E233" s="66">
        <v>57</v>
      </c>
      <c r="F233" s="66">
        <v>22</v>
      </c>
      <c r="G233" s="66">
        <v>5</v>
      </c>
      <c r="H233" s="66">
        <v>15</v>
      </c>
      <c r="I233" s="66">
        <v>7</v>
      </c>
      <c r="J233" s="66">
        <v>0</v>
      </c>
    </row>
    <row r="234" spans="1:10" x14ac:dyDescent="0.25">
      <c r="A234" s="6" t="s">
        <v>165</v>
      </c>
      <c r="B234" s="66" t="s">
        <v>36</v>
      </c>
      <c r="C234" s="66" t="s">
        <v>9</v>
      </c>
      <c r="D234" s="66"/>
      <c r="E234" s="66">
        <v>182</v>
      </c>
      <c r="F234" s="66">
        <v>62</v>
      </c>
      <c r="G234" s="66">
        <v>9</v>
      </c>
      <c r="H234" s="66">
        <v>13</v>
      </c>
      <c r="I234" s="66">
        <v>64</v>
      </c>
      <c r="J234" s="66">
        <v>1</v>
      </c>
    </row>
    <row r="235" spans="1:10" x14ac:dyDescent="0.25">
      <c r="A235" s="6" t="s">
        <v>165</v>
      </c>
      <c r="B235" s="66" t="s">
        <v>49</v>
      </c>
      <c r="C235" s="66" t="s">
        <v>11</v>
      </c>
      <c r="D235" s="66"/>
      <c r="E235" s="66">
        <v>244</v>
      </c>
      <c r="F235" s="66">
        <v>31</v>
      </c>
      <c r="G235" s="66">
        <v>0</v>
      </c>
      <c r="H235" s="66">
        <v>14</v>
      </c>
      <c r="I235" s="66">
        <v>8</v>
      </c>
      <c r="J235" s="66">
        <v>0</v>
      </c>
    </row>
    <row r="236" spans="1:10" x14ac:dyDescent="0.25">
      <c r="A236" s="6" t="s">
        <v>165</v>
      </c>
      <c r="B236" s="66" t="s">
        <v>49</v>
      </c>
      <c r="C236" s="66" t="s">
        <v>9</v>
      </c>
      <c r="D236" s="66"/>
      <c r="E236" s="66">
        <v>257</v>
      </c>
      <c r="F236" s="66">
        <v>52</v>
      </c>
      <c r="G236" s="66">
        <v>6</v>
      </c>
      <c r="H236" s="66">
        <v>16</v>
      </c>
      <c r="I236" s="66">
        <v>22</v>
      </c>
      <c r="J236" s="66">
        <v>6</v>
      </c>
    </row>
    <row r="237" spans="1:10" x14ac:dyDescent="0.25">
      <c r="A237" s="6" t="s">
        <v>165</v>
      </c>
      <c r="B237" s="66" t="s">
        <v>49</v>
      </c>
      <c r="C237" s="66" t="s">
        <v>10</v>
      </c>
      <c r="D237" s="66"/>
      <c r="E237" s="66">
        <v>98</v>
      </c>
      <c r="F237" s="66">
        <v>26</v>
      </c>
      <c r="G237" s="66">
        <v>7</v>
      </c>
      <c r="H237" s="66">
        <v>11</v>
      </c>
      <c r="I237" s="66">
        <v>19</v>
      </c>
      <c r="J237" s="66">
        <v>0</v>
      </c>
    </row>
    <row r="238" spans="1:10" x14ac:dyDescent="0.25">
      <c r="A238" s="6" t="s">
        <v>165</v>
      </c>
      <c r="B238" s="66" t="s">
        <v>36</v>
      </c>
      <c r="C238" s="66" t="s">
        <v>10</v>
      </c>
      <c r="D238" s="66"/>
      <c r="E238" s="66">
        <v>273</v>
      </c>
      <c r="F238" s="66">
        <v>64</v>
      </c>
      <c r="G238" s="66">
        <v>16</v>
      </c>
      <c r="H238" s="66">
        <v>75</v>
      </c>
      <c r="I238" s="66">
        <v>12</v>
      </c>
      <c r="J238" s="66">
        <v>1</v>
      </c>
    </row>
    <row r="239" spans="1:10" x14ac:dyDescent="0.25">
      <c r="A239" s="6" t="s">
        <v>165</v>
      </c>
      <c r="B239" s="66" t="s">
        <v>36</v>
      </c>
      <c r="C239" s="66" t="s">
        <v>11</v>
      </c>
      <c r="D239" s="66"/>
      <c r="E239" s="66">
        <v>130</v>
      </c>
      <c r="F239" s="66">
        <v>24</v>
      </c>
      <c r="G239" s="66">
        <v>1</v>
      </c>
      <c r="H239" s="66">
        <v>6</v>
      </c>
      <c r="I239" s="66">
        <v>12</v>
      </c>
      <c r="J239" s="66">
        <v>0</v>
      </c>
    </row>
    <row r="240" spans="1:10" x14ac:dyDescent="0.25">
      <c r="A240" s="6" t="s">
        <v>165</v>
      </c>
      <c r="B240" s="66" t="s">
        <v>61</v>
      </c>
      <c r="C240" s="66" t="s">
        <v>10</v>
      </c>
      <c r="D240" s="66"/>
      <c r="E240" s="66">
        <v>239</v>
      </c>
      <c r="F240" s="66">
        <v>78</v>
      </c>
      <c r="G240" s="66">
        <v>3</v>
      </c>
      <c r="H240" s="66">
        <v>14</v>
      </c>
      <c r="I240" s="66">
        <v>45</v>
      </c>
      <c r="J240" s="66">
        <v>0</v>
      </c>
    </row>
    <row r="241" spans="1:10" x14ac:dyDescent="0.25">
      <c r="A241" s="6" t="s">
        <v>165</v>
      </c>
      <c r="B241" s="66" t="s">
        <v>61</v>
      </c>
      <c r="C241" s="66" t="s">
        <v>10</v>
      </c>
      <c r="D241" s="66"/>
      <c r="E241" s="66">
        <v>193</v>
      </c>
      <c r="F241" s="66">
        <v>28</v>
      </c>
      <c r="G241" s="66">
        <v>9</v>
      </c>
      <c r="H241" s="66">
        <v>7</v>
      </c>
      <c r="I241" s="66">
        <v>12</v>
      </c>
      <c r="J241" s="66">
        <v>0</v>
      </c>
    </row>
    <row r="242" spans="1:10" x14ac:dyDescent="0.25">
      <c r="A242" s="6" t="s">
        <v>165</v>
      </c>
      <c r="B242" s="66" t="s">
        <v>61</v>
      </c>
      <c r="C242" s="66" t="s">
        <v>10</v>
      </c>
      <c r="D242" s="66"/>
      <c r="E242" s="66">
        <v>205</v>
      </c>
      <c r="F242" s="66">
        <v>39</v>
      </c>
      <c r="G242" s="66">
        <v>6</v>
      </c>
      <c r="H242" s="66">
        <v>47</v>
      </c>
      <c r="I242" s="66">
        <v>72</v>
      </c>
      <c r="J242" s="66">
        <v>8</v>
      </c>
    </row>
    <row r="243" spans="1:10" x14ac:dyDescent="0.25">
      <c r="A243" s="6" t="s">
        <v>165</v>
      </c>
      <c r="B243" s="66" t="s">
        <v>14</v>
      </c>
      <c r="C243" s="66" t="s">
        <v>11</v>
      </c>
      <c r="D243" s="66"/>
      <c r="E243" s="66">
        <v>105</v>
      </c>
      <c r="F243" s="66">
        <v>14</v>
      </c>
      <c r="G243" s="66">
        <v>7</v>
      </c>
      <c r="H243" s="66">
        <v>34</v>
      </c>
      <c r="I243" s="66">
        <v>12</v>
      </c>
      <c r="J243" s="66">
        <v>9</v>
      </c>
    </row>
    <row r="244" spans="1:10" x14ac:dyDescent="0.25">
      <c r="A244" s="6" t="s">
        <v>165</v>
      </c>
      <c r="B244" s="66" t="s">
        <v>14</v>
      </c>
      <c r="C244" s="66" t="s">
        <v>10</v>
      </c>
      <c r="D244" s="66"/>
      <c r="E244" s="66">
        <v>175</v>
      </c>
      <c r="F244" s="66">
        <v>35</v>
      </c>
      <c r="G244" s="66">
        <v>12</v>
      </c>
      <c r="H244" s="66">
        <v>11</v>
      </c>
      <c r="I244" s="66">
        <v>8</v>
      </c>
      <c r="J244" s="66">
        <v>0</v>
      </c>
    </row>
    <row r="245" spans="1:10" x14ac:dyDescent="0.25">
      <c r="A245" s="6" t="s">
        <v>165</v>
      </c>
      <c r="B245" s="66" t="s">
        <v>14</v>
      </c>
      <c r="C245" s="66" t="s">
        <v>10</v>
      </c>
      <c r="D245" s="66"/>
      <c r="E245" s="66">
        <v>169</v>
      </c>
      <c r="F245" s="66">
        <v>26</v>
      </c>
      <c r="G245" s="66">
        <v>15</v>
      </c>
      <c r="H245" s="66">
        <v>8</v>
      </c>
      <c r="I245" s="66">
        <v>3</v>
      </c>
      <c r="J245" s="66">
        <v>0</v>
      </c>
    </row>
    <row r="246" spans="1:10" x14ac:dyDescent="0.25">
      <c r="A246" s="6" t="s">
        <v>173</v>
      </c>
      <c r="B246" s="66" t="s">
        <v>22</v>
      </c>
      <c r="C246" s="66" t="s">
        <v>25</v>
      </c>
      <c r="D246" s="66" t="s">
        <v>368</v>
      </c>
      <c r="E246" s="66">
        <v>199</v>
      </c>
      <c r="F246" s="66">
        <v>44</v>
      </c>
      <c r="G246" s="66">
        <v>9</v>
      </c>
      <c r="H246" s="66">
        <v>31</v>
      </c>
      <c r="I246" s="66">
        <v>49</v>
      </c>
      <c r="J246" s="66">
        <v>2</v>
      </c>
    </row>
    <row r="247" spans="1:10" x14ac:dyDescent="0.25">
      <c r="A247" s="6" t="s">
        <v>173</v>
      </c>
      <c r="B247" s="66" t="s">
        <v>22</v>
      </c>
      <c r="C247" s="66" t="s">
        <v>10</v>
      </c>
      <c r="D247" s="66"/>
      <c r="E247" s="66">
        <v>163</v>
      </c>
      <c r="F247" s="66">
        <v>36</v>
      </c>
      <c r="G247" s="66">
        <v>7</v>
      </c>
      <c r="H247" s="66">
        <v>9</v>
      </c>
      <c r="I247" s="66">
        <v>18</v>
      </c>
      <c r="J247" s="66">
        <v>0</v>
      </c>
    </row>
    <row r="248" spans="1:10" x14ac:dyDescent="0.25">
      <c r="A248" s="6" t="s">
        <v>173</v>
      </c>
      <c r="B248" s="66" t="s">
        <v>22</v>
      </c>
      <c r="C248" s="66" t="s">
        <v>11</v>
      </c>
      <c r="D248" s="66"/>
      <c r="E248" s="66">
        <v>241</v>
      </c>
      <c r="F248" s="66">
        <v>19</v>
      </c>
      <c r="G248" s="66">
        <v>5</v>
      </c>
      <c r="H248" s="66">
        <v>9</v>
      </c>
      <c r="I248" s="66">
        <v>20</v>
      </c>
      <c r="J248" s="66">
        <v>0</v>
      </c>
    </row>
    <row r="249" spans="1:10" x14ac:dyDescent="0.25">
      <c r="A249" s="6" t="s">
        <v>173</v>
      </c>
      <c r="B249" s="66" t="s">
        <v>7</v>
      </c>
      <c r="C249" s="66" t="s">
        <v>10</v>
      </c>
      <c r="D249" s="66"/>
      <c r="E249" s="66">
        <v>201</v>
      </c>
      <c r="F249" s="66">
        <v>33</v>
      </c>
      <c r="G249" s="66">
        <v>12</v>
      </c>
      <c r="H249" s="66">
        <v>21</v>
      </c>
      <c r="I249" s="66">
        <v>41</v>
      </c>
      <c r="J249" s="66">
        <v>2</v>
      </c>
    </row>
    <row r="250" spans="1:10" x14ac:dyDescent="0.25">
      <c r="A250" s="6" t="s">
        <v>173</v>
      </c>
      <c r="B250" s="66" t="s">
        <v>7</v>
      </c>
      <c r="C250" s="66" t="s">
        <v>10</v>
      </c>
      <c r="D250" s="66"/>
      <c r="E250" s="66">
        <v>264</v>
      </c>
      <c r="F250" s="66">
        <v>77</v>
      </c>
      <c r="G250" s="66">
        <v>20</v>
      </c>
      <c r="H250" s="66">
        <v>28</v>
      </c>
      <c r="I250" s="66">
        <v>39</v>
      </c>
      <c r="J250" s="66">
        <v>4</v>
      </c>
    </row>
    <row r="251" spans="1:10" x14ac:dyDescent="0.25">
      <c r="A251" s="6" t="s">
        <v>173</v>
      </c>
      <c r="B251" s="66" t="s">
        <v>26</v>
      </c>
      <c r="C251" s="66" t="s">
        <v>9</v>
      </c>
      <c r="D251" s="66"/>
      <c r="E251" s="66">
        <v>45</v>
      </c>
      <c r="F251" s="66">
        <v>12</v>
      </c>
      <c r="G251" s="66">
        <v>0</v>
      </c>
      <c r="H251" s="66">
        <v>2</v>
      </c>
      <c r="I251" s="66">
        <v>1</v>
      </c>
      <c r="J251" s="66">
        <v>0</v>
      </c>
    </row>
    <row r="252" spans="1:10" x14ac:dyDescent="0.25">
      <c r="A252" s="6" t="s">
        <v>173</v>
      </c>
      <c r="B252" s="66" t="s">
        <v>26</v>
      </c>
      <c r="C252" s="66" t="s">
        <v>10</v>
      </c>
      <c r="D252" s="66"/>
      <c r="E252" s="66">
        <v>461</v>
      </c>
      <c r="F252" s="66">
        <v>98</v>
      </c>
      <c r="G252" s="66">
        <v>0</v>
      </c>
      <c r="H252" s="66">
        <v>28</v>
      </c>
      <c r="I252" s="66">
        <v>36</v>
      </c>
      <c r="J252" s="66">
        <v>8</v>
      </c>
    </row>
    <row r="253" spans="1:10" x14ac:dyDescent="0.25">
      <c r="A253" s="6" t="s">
        <v>173</v>
      </c>
      <c r="B253" s="66" t="s">
        <v>26</v>
      </c>
      <c r="C253" s="66" t="s">
        <v>10</v>
      </c>
      <c r="D253" s="66"/>
      <c r="E253" s="66">
        <v>172</v>
      </c>
      <c r="F253" s="66">
        <v>22</v>
      </c>
      <c r="G253" s="66">
        <v>0</v>
      </c>
      <c r="H253" s="66">
        <v>5</v>
      </c>
      <c r="I253" s="66">
        <v>5</v>
      </c>
      <c r="J253" s="66">
        <v>0</v>
      </c>
    </row>
    <row r="254" spans="1:10" x14ac:dyDescent="0.25">
      <c r="A254" s="6" t="s">
        <v>173</v>
      </c>
      <c r="B254" s="66" t="s">
        <v>44</v>
      </c>
      <c r="C254" s="66" t="s">
        <v>9</v>
      </c>
      <c r="D254" s="66"/>
      <c r="E254" s="66">
        <v>204</v>
      </c>
      <c r="F254" s="66">
        <v>56</v>
      </c>
      <c r="G254" s="66">
        <v>11</v>
      </c>
      <c r="H254" s="66">
        <v>80</v>
      </c>
      <c r="I254" s="66">
        <v>52</v>
      </c>
      <c r="J254" s="66">
        <v>32</v>
      </c>
    </row>
    <row r="255" spans="1:10" x14ac:dyDescent="0.25">
      <c r="A255" s="6" t="s">
        <v>173</v>
      </c>
      <c r="B255" s="66" t="s">
        <v>44</v>
      </c>
      <c r="C255" s="66" t="s">
        <v>11</v>
      </c>
      <c r="D255" s="66"/>
      <c r="E255" s="66">
        <v>104</v>
      </c>
      <c r="F255" s="66">
        <v>37</v>
      </c>
      <c r="G255" s="66">
        <v>7</v>
      </c>
      <c r="H255" s="66">
        <v>10</v>
      </c>
      <c r="I255" s="66">
        <v>17</v>
      </c>
      <c r="J255" s="66">
        <v>2</v>
      </c>
    </row>
    <row r="256" spans="1:10" x14ac:dyDescent="0.25">
      <c r="A256" s="6" t="s">
        <v>173</v>
      </c>
      <c r="B256" s="66" t="s">
        <v>44</v>
      </c>
      <c r="C256" s="66" t="s">
        <v>10</v>
      </c>
      <c r="D256" s="66"/>
      <c r="E256" s="66">
        <v>98</v>
      </c>
      <c r="F256" s="66">
        <v>18</v>
      </c>
      <c r="G256" s="66">
        <v>0</v>
      </c>
      <c r="H256" s="66">
        <v>0</v>
      </c>
      <c r="I256" s="66">
        <v>0</v>
      </c>
      <c r="J256" s="66">
        <v>0</v>
      </c>
    </row>
    <row r="257" spans="1:10" x14ac:dyDescent="0.25">
      <c r="A257" s="6" t="s">
        <v>173</v>
      </c>
      <c r="B257" s="66" t="s">
        <v>7</v>
      </c>
      <c r="C257" s="66" t="s">
        <v>10</v>
      </c>
      <c r="D257" s="66"/>
      <c r="E257" s="66">
        <v>278</v>
      </c>
      <c r="F257" s="66">
        <v>75</v>
      </c>
      <c r="G257" s="66">
        <v>12</v>
      </c>
      <c r="H257" s="66">
        <v>25</v>
      </c>
      <c r="I257" s="66">
        <v>41</v>
      </c>
      <c r="J257" s="66">
        <v>1</v>
      </c>
    </row>
    <row r="258" spans="1:10" x14ac:dyDescent="0.25">
      <c r="A258" s="6" t="s">
        <v>178</v>
      </c>
      <c r="B258" s="66" t="s">
        <v>57</v>
      </c>
      <c r="C258" s="66" t="s">
        <v>10</v>
      </c>
      <c r="D258" s="66"/>
      <c r="E258" s="66">
        <v>129</v>
      </c>
      <c r="F258" s="66">
        <v>24</v>
      </c>
      <c r="G258" s="66">
        <v>0</v>
      </c>
      <c r="H258" s="66">
        <v>22</v>
      </c>
      <c r="I258" s="66">
        <v>13</v>
      </c>
      <c r="J258" s="66">
        <v>0</v>
      </c>
    </row>
    <row r="259" spans="1:10" x14ac:dyDescent="0.25">
      <c r="A259" s="6" t="s">
        <v>178</v>
      </c>
      <c r="B259" s="66" t="s">
        <v>57</v>
      </c>
      <c r="C259" s="66" t="s">
        <v>11</v>
      </c>
      <c r="D259" s="66"/>
      <c r="E259" s="66">
        <v>124</v>
      </c>
      <c r="F259" s="66">
        <v>22</v>
      </c>
      <c r="G259" s="66">
        <v>5</v>
      </c>
      <c r="H259" s="66">
        <v>28</v>
      </c>
      <c r="I259" s="66">
        <v>31</v>
      </c>
      <c r="J259" s="66">
        <v>1</v>
      </c>
    </row>
    <row r="260" spans="1:10" x14ac:dyDescent="0.25">
      <c r="A260" s="6" t="s">
        <v>178</v>
      </c>
      <c r="B260" s="66" t="s">
        <v>57</v>
      </c>
      <c r="C260" s="66" t="s">
        <v>10</v>
      </c>
      <c r="D260" s="66"/>
      <c r="E260" s="66">
        <v>190</v>
      </c>
      <c r="F260" s="66">
        <v>39</v>
      </c>
      <c r="G260" s="66">
        <v>1</v>
      </c>
      <c r="H260" s="66">
        <v>26</v>
      </c>
      <c r="I260" s="66">
        <v>1</v>
      </c>
      <c r="J260" s="66">
        <v>0</v>
      </c>
    </row>
    <row r="261" spans="1:10" x14ac:dyDescent="0.25">
      <c r="A261" s="6" t="s">
        <v>178</v>
      </c>
      <c r="B261" s="66" t="s">
        <v>79</v>
      </c>
      <c r="C261" s="66" t="s">
        <v>10</v>
      </c>
      <c r="D261" s="66"/>
      <c r="E261" s="66">
        <v>178</v>
      </c>
      <c r="F261" s="66">
        <v>35</v>
      </c>
      <c r="G261" s="66">
        <v>5</v>
      </c>
      <c r="H261" s="66">
        <v>11</v>
      </c>
      <c r="I261" s="66">
        <v>3</v>
      </c>
      <c r="J261" s="66">
        <v>2</v>
      </c>
    </row>
    <row r="262" spans="1:10" x14ac:dyDescent="0.25">
      <c r="A262" s="6" t="s">
        <v>178</v>
      </c>
      <c r="B262" s="66" t="s">
        <v>79</v>
      </c>
      <c r="C262" s="66" t="s">
        <v>10</v>
      </c>
      <c r="D262" s="66"/>
      <c r="E262" s="66">
        <v>126</v>
      </c>
      <c r="F262" s="66">
        <v>27</v>
      </c>
      <c r="G262" s="66">
        <v>3</v>
      </c>
      <c r="H262" s="66">
        <v>11</v>
      </c>
      <c r="I262" s="66">
        <v>44</v>
      </c>
      <c r="J262" s="66">
        <v>7</v>
      </c>
    </row>
    <row r="263" spans="1:10" x14ac:dyDescent="0.25">
      <c r="A263" s="6" t="s">
        <v>178</v>
      </c>
      <c r="B263" s="66" t="s">
        <v>79</v>
      </c>
      <c r="C263" s="66" t="s">
        <v>10</v>
      </c>
      <c r="D263" s="66"/>
      <c r="E263" s="66">
        <v>193</v>
      </c>
      <c r="F263" s="66">
        <v>37</v>
      </c>
      <c r="G263" s="66">
        <v>8</v>
      </c>
      <c r="H263" s="66">
        <v>44</v>
      </c>
      <c r="I263" s="66">
        <v>20</v>
      </c>
      <c r="J263" s="66">
        <v>3</v>
      </c>
    </row>
    <row r="264" spans="1:10" x14ac:dyDescent="0.25">
      <c r="A264" s="6" t="s">
        <v>178</v>
      </c>
      <c r="B264" s="66" t="s">
        <v>54</v>
      </c>
      <c r="C264" s="66" t="s">
        <v>10</v>
      </c>
      <c r="D264" s="66"/>
      <c r="E264" s="66">
        <v>199</v>
      </c>
      <c r="F264" s="66">
        <v>37</v>
      </c>
      <c r="G264" s="66">
        <v>29</v>
      </c>
      <c r="H264" s="66">
        <v>76</v>
      </c>
      <c r="I264" s="66">
        <v>15</v>
      </c>
      <c r="J264" s="66">
        <v>68</v>
      </c>
    </row>
    <row r="265" spans="1:10" x14ac:dyDescent="0.25">
      <c r="A265" s="6" t="s">
        <v>178</v>
      </c>
      <c r="B265" s="66" t="s">
        <v>54</v>
      </c>
      <c r="C265" s="66" t="s">
        <v>10</v>
      </c>
      <c r="D265" s="66"/>
      <c r="E265" s="66">
        <v>276</v>
      </c>
      <c r="F265" s="66">
        <v>89</v>
      </c>
      <c r="G265" s="66">
        <v>10</v>
      </c>
      <c r="H265" s="66">
        <v>58</v>
      </c>
      <c r="I265" s="66">
        <v>114</v>
      </c>
      <c r="J265" s="66">
        <v>31</v>
      </c>
    </row>
    <row r="266" spans="1:10" x14ac:dyDescent="0.25">
      <c r="A266" s="6" t="s">
        <v>178</v>
      </c>
      <c r="B266" s="66" t="s">
        <v>54</v>
      </c>
      <c r="C266" s="66" t="s">
        <v>10</v>
      </c>
      <c r="D266" s="66"/>
      <c r="E266" s="66">
        <v>219</v>
      </c>
      <c r="F266" s="66">
        <v>82</v>
      </c>
      <c r="G266" s="66">
        <v>10</v>
      </c>
      <c r="H266" s="66">
        <v>38</v>
      </c>
      <c r="I266" s="66">
        <v>37</v>
      </c>
      <c r="J266" s="66">
        <v>5</v>
      </c>
    </row>
    <row r="267" spans="1:10" x14ac:dyDescent="0.25">
      <c r="A267" s="6" t="s">
        <v>183</v>
      </c>
      <c r="B267" s="66" t="s">
        <v>30</v>
      </c>
      <c r="C267" s="66" t="s">
        <v>25</v>
      </c>
      <c r="D267" s="66" t="s">
        <v>368</v>
      </c>
      <c r="E267" s="66">
        <v>216</v>
      </c>
      <c r="F267" s="66">
        <v>36</v>
      </c>
      <c r="G267" s="66">
        <v>1</v>
      </c>
      <c r="H267" s="66">
        <v>24</v>
      </c>
      <c r="I267" s="66">
        <v>19</v>
      </c>
      <c r="J267" s="66">
        <v>2</v>
      </c>
    </row>
    <row r="268" spans="1:10" x14ac:dyDescent="0.25">
      <c r="A268" s="6" t="s">
        <v>183</v>
      </c>
      <c r="B268" s="66" t="s">
        <v>30</v>
      </c>
      <c r="C268" s="66" t="s">
        <v>9</v>
      </c>
      <c r="D268" s="66"/>
      <c r="E268" s="66">
        <v>337</v>
      </c>
      <c r="F268" s="66">
        <v>62</v>
      </c>
      <c r="G268" s="66">
        <v>4</v>
      </c>
      <c r="H268" s="66">
        <v>80</v>
      </c>
      <c r="I268" s="66">
        <v>44</v>
      </c>
      <c r="J268" s="66">
        <v>1</v>
      </c>
    </row>
    <row r="269" spans="1:10" x14ac:dyDescent="0.25">
      <c r="A269" s="6" t="s">
        <v>183</v>
      </c>
      <c r="B269" s="66" t="s">
        <v>30</v>
      </c>
      <c r="C269" s="66" t="s">
        <v>10</v>
      </c>
      <c r="D269" s="66"/>
      <c r="E269" s="66">
        <v>294</v>
      </c>
      <c r="F269" s="66">
        <v>65</v>
      </c>
      <c r="G269" s="66">
        <v>4</v>
      </c>
      <c r="H269" s="66">
        <v>61</v>
      </c>
      <c r="I269" s="66">
        <v>54</v>
      </c>
      <c r="J269" s="66">
        <v>7</v>
      </c>
    </row>
    <row r="270" spans="1:10" x14ac:dyDescent="0.25">
      <c r="A270" s="6" t="s">
        <v>184</v>
      </c>
      <c r="B270" s="66" t="s">
        <v>76</v>
      </c>
      <c r="C270" s="66" t="s">
        <v>11</v>
      </c>
      <c r="D270" s="66"/>
      <c r="E270" s="66">
        <v>188</v>
      </c>
      <c r="F270" s="66">
        <v>28</v>
      </c>
      <c r="G270" s="66">
        <v>6</v>
      </c>
      <c r="H270" s="66">
        <v>45</v>
      </c>
      <c r="I270" s="66">
        <v>13</v>
      </c>
      <c r="J270" s="66">
        <v>6</v>
      </c>
    </row>
    <row r="271" spans="1:10" x14ac:dyDescent="0.25">
      <c r="A271" s="6" t="s">
        <v>184</v>
      </c>
      <c r="B271" s="66" t="s">
        <v>54</v>
      </c>
      <c r="C271" s="66" t="s">
        <v>10</v>
      </c>
      <c r="D271" s="66"/>
      <c r="E271" s="66">
        <v>191</v>
      </c>
      <c r="F271" s="66">
        <v>29</v>
      </c>
      <c r="G271" s="66">
        <v>8</v>
      </c>
      <c r="H271" s="66">
        <v>3</v>
      </c>
      <c r="I271" s="66">
        <v>5</v>
      </c>
      <c r="J271" s="66">
        <v>0</v>
      </c>
    </row>
    <row r="272" spans="1:10" x14ac:dyDescent="0.25">
      <c r="A272" s="6" t="s">
        <v>184</v>
      </c>
      <c r="B272" s="66" t="s">
        <v>54</v>
      </c>
      <c r="C272" s="66" t="s">
        <v>9</v>
      </c>
      <c r="D272" s="66"/>
      <c r="E272" s="66">
        <v>198</v>
      </c>
      <c r="F272" s="66">
        <v>23</v>
      </c>
      <c r="G272" s="66">
        <v>9</v>
      </c>
      <c r="H272" s="66">
        <v>7</v>
      </c>
      <c r="I272" s="66">
        <v>4</v>
      </c>
      <c r="J272" s="66">
        <v>0</v>
      </c>
    </row>
    <row r="273" spans="1:10" x14ac:dyDescent="0.25">
      <c r="A273" s="6" t="s">
        <v>184</v>
      </c>
      <c r="B273" s="66" t="s">
        <v>54</v>
      </c>
      <c r="C273" s="66" t="s">
        <v>10</v>
      </c>
      <c r="D273" s="66"/>
      <c r="E273" s="66">
        <v>199</v>
      </c>
      <c r="F273" s="66">
        <v>27</v>
      </c>
      <c r="G273" s="66">
        <v>8</v>
      </c>
      <c r="H273" s="66">
        <v>8</v>
      </c>
      <c r="I273" s="66">
        <v>5</v>
      </c>
      <c r="J273" s="66">
        <v>2</v>
      </c>
    </row>
    <row r="274" spans="1:10" x14ac:dyDescent="0.25">
      <c r="A274" s="6" t="s">
        <v>184</v>
      </c>
      <c r="B274" s="66" t="s">
        <v>76</v>
      </c>
      <c r="C274" s="66" t="s">
        <v>10</v>
      </c>
      <c r="D274" s="66"/>
      <c r="E274" s="66">
        <v>206</v>
      </c>
      <c r="F274" s="66">
        <v>27</v>
      </c>
      <c r="G274" s="66">
        <v>10</v>
      </c>
      <c r="H274" s="66">
        <v>12</v>
      </c>
      <c r="I274" s="66">
        <v>3</v>
      </c>
      <c r="J274" s="66">
        <v>0</v>
      </c>
    </row>
    <row r="275" spans="1:10" x14ac:dyDescent="0.25">
      <c r="A275" s="6" t="s">
        <v>184</v>
      </c>
      <c r="B275" s="66" t="s">
        <v>76</v>
      </c>
      <c r="C275" s="66" t="s">
        <v>10</v>
      </c>
      <c r="D275" s="66"/>
      <c r="E275" s="66">
        <v>227</v>
      </c>
      <c r="F275" s="66">
        <v>52</v>
      </c>
      <c r="G275" s="66">
        <v>7</v>
      </c>
      <c r="H275" s="66">
        <v>9</v>
      </c>
      <c r="I275" s="66">
        <v>12</v>
      </c>
      <c r="J275" s="66">
        <v>0</v>
      </c>
    </row>
    <row r="276" spans="1:10" x14ac:dyDescent="0.25">
      <c r="A276" s="6" t="s">
        <v>185</v>
      </c>
      <c r="B276" s="66" t="s">
        <v>26</v>
      </c>
      <c r="C276" s="66" t="s">
        <v>9</v>
      </c>
      <c r="D276" s="66"/>
      <c r="E276" s="66">
        <v>18</v>
      </c>
      <c r="F276" s="66">
        <v>5</v>
      </c>
      <c r="G276" s="66">
        <v>1</v>
      </c>
      <c r="H276" s="66">
        <v>0</v>
      </c>
      <c r="I276" s="66">
        <v>2</v>
      </c>
      <c r="J276" s="66">
        <v>0</v>
      </c>
    </row>
    <row r="277" spans="1:10" x14ac:dyDescent="0.25">
      <c r="A277" s="6" t="s">
        <v>185</v>
      </c>
      <c r="B277" s="66" t="s">
        <v>26</v>
      </c>
      <c r="C277" s="66" t="s">
        <v>10</v>
      </c>
      <c r="D277" s="66"/>
      <c r="E277" s="66">
        <v>197</v>
      </c>
      <c r="F277" s="66">
        <v>45</v>
      </c>
      <c r="G277" s="66">
        <v>51</v>
      </c>
      <c r="H277" s="66">
        <v>21</v>
      </c>
      <c r="I277" s="66">
        <v>22</v>
      </c>
      <c r="J277" s="66">
        <v>3</v>
      </c>
    </row>
    <row r="278" spans="1:10" x14ac:dyDescent="0.25">
      <c r="A278" s="6" t="s">
        <v>185</v>
      </c>
      <c r="B278" s="66" t="s">
        <v>79</v>
      </c>
      <c r="C278" s="66" t="s">
        <v>10</v>
      </c>
      <c r="D278" s="66"/>
      <c r="E278" s="66">
        <v>161</v>
      </c>
      <c r="F278" s="66">
        <v>52</v>
      </c>
      <c r="G278" s="66">
        <v>5</v>
      </c>
      <c r="H278" s="66">
        <v>19</v>
      </c>
      <c r="I278" s="66">
        <v>35</v>
      </c>
      <c r="J278" s="66">
        <v>2</v>
      </c>
    </row>
    <row r="279" spans="1:10" x14ac:dyDescent="0.25">
      <c r="A279" s="6" t="s">
        <v>185</v>
      </c>
      <c r="B279" s="66" t="s">
        <v>79</v>
      </c>
      <c r="C279" s="66" t="s">
        <v>10</v>
      </c>
      <c r="D279" s="66"/>
      <c r="E279" s="66">
        <v>220</v>
      </c>
      <c r="F279" s="66">
        <v>41</v>
      </c>
      <c r="G279" s="66">
        <v>7</v>
      </c>
      <c r="H279" s="66">
        <v>16</v>
      </c>
      <c r="I279" s="66">
        <v>12</v>
      </c>
      <c r="J279" s="66">
        <v>0</v>
      </c>
    </row>
    <row r="280" spans="1:10" x14ac:dyDescent="0.25">
      <c r="A280" s="6" t="s">
        <v>185</v>
      </c>
      <c r="B280" s="66" t="s">
        <v>79</v>
      </c>
      <c r="C280" s="66" t="s">
        <v>10</v>
      </c>
      <c r="D280" s="66"/>
      <c r="E280" s="66">
        <v>230</v>
      </c>
      <c r="F280" s="66">
        <v>56</v>
      </c>
      <c r="G280" s="66">
        <v>4</v>
      </c>
      <c r="H280" s="66">
        <v>66</v>
      </c>
      <c r="I280" s="66">
        <v>68</v>
      </c>
      <c r="J280" s="66">
        <v>5</v>
      </c>
    </row>
    <row r="281" spans="1:10" x14ac:dyDescent="0.25">
      <c r="A281" s="6" t="s">
        <v>185</v>
      </c>
      <c r="B281" s="66" t="s">
        <v>79</v>
      </c>
      <c r="C281" s="66" t="s">
        <v>10</v>
      </c>
      <c r="D281" s="66"/>
      <c r="E281" s="66">
        <v>161</v>
      </c>
      <c r="F281" s="66">
        <v>52</v>
      </c>
      <c r="G281" s="66">
        <v>5</v>
      </c>
      <c r="H281" s="66">
        <v>19</v>
      </c>
      <c r="I281" s="66">
        <v>35</v>
      </c>
      <c r="J281" s="66">
        <v>2</v>
      </c>
    </row>
    <row r="282" spans="1:10" x14ac:dyDescent="0.25">
      <c r="A282" s="6" t="s">
        <v>185</v>
      </c>
      <c r="B282" s="66" t="s">
        <v>14</v>
      </c>
      <c r="C282" s="66" t="s">
        <v>11</v>
      </c>
      <c r="D282" s="66"/>
      <c r="E282" s="66">
        <v>229</v>
      </c>
      <c r="F282" s="66">
        <v>52</v>
      </c>
      <c r="G282" s="66">
        <v>9</v>
      </c>
      <c r="H282" s="66">
        <v>12</v>
      </c>
      <c r="I282" s="66">
        <v>16</v>
      </c>
      <c r="J282" s="66">
        <v>0</v>
      </c>
    </row>
    <row r="283" spans="1:10" x14ac:dyDescent="0.25">
      <c r="A283" s="6" t="s">
        <v>185</v>
      </c>
      <c r="B283" s="66" t="s">
        <v>14</v>
      </c>
      <c r="C283" s="66" t="s">
        <v>10</v>
      </c>
      <c r="D283" s="66"/>
      <c r="E283" s="66">
        <v>92</v>
      </c>
      <c r="F283" s="66">
        <v>35</v>
      </c>
      <c r="G283" s="66">
        <v>4</v>
      </c>
      <c r="H283" s="66">
        <v>25</v>
      </c>
      <c r="I283" s="66">
        <v>11</v>
      </c>
      <c r="J283" s="66">
        <v>2</v>
      </c>
    </row>
    <row r="284" spans="1:10" x14ac:dyDescent="0.25">
      <c r="A284" s="6" t="s">
        <v>185</v>
      </c>
      <c r="B284" s="66" t="s">
        <v>14</v>
      </c>
      <c r="C284" s="66" t="s">
        <v>10</v>
      </c>
      <c r="D284" s="66"/>
      <c r="E284" s="66">
        <v>139</v>
      </c>
      <c r="F284" s="66">
        <v>25</v>
      </c>
      <c r="G284" s="66">
        <v>3</v>
      </c>
      <c r="H284" s="66">
        <v>12</v>
      </c>
      <c r="I284" s="66">
        <v>3</v>
      </c>
      <c r="J284" s="66">
        <v>0</v>
      </c>
    </row>
    <row r="285" spans="1:10" x14ac:dyDescent="0.25">
      <c r="A285" s="6" t="s">
        <v>195</v>
      </c>
      <c r="B285" s="66" t="s">
        <v>44</v>
      </c>
      <c r="C285" s="66" t="s">
        <v>10</v>
      </c>
      <c r="D285" s="66"/>
      <c r="E285" s="66">
        <v>410</v>
      </c>
      <c r="F285" s="66">
        <v>78</v>
      </c>
      <c r="G285" s="66">
        <v>9</v>
      </c>
      <c r="H285" s="66">
        <v>18</v>
      </c>
      <c r="I285" s="66">
        <v>13</v>
      </c>
      <c r="J285" s="66">
        <v>1</v>
      </c>
    </row>
    <row r="286" spans="1:10" x14ac:dyDescent="0.25">
      <c r="A286" s="6" t="s">
        <v>195</v>
      </c>
      <c r="B286" s="66" t="s">
        <v>44</v>
      </c>
      <c r="C286" s="66" t="s">
        <v>10</v>
      </c>
      <c r="D286" s="66"/>
      <c r="E286" s="66">
        <v>373</v>
      </c>
      <c r="F286" s="66">
        <v>96</v>
      </c>
      <c r="G286" s="66">
        <v>21</v>
      </c>
      <c r="H286" s="66">
        <v>22</v>
      </c>
      <c r="I286" s="66">
        <v>17</v>
      </c>
      <c r="J286" s="66">
        <v>2</v>
      </c>
    </row>
    <row r="287" spans="1:10" x14ac:dyDescent="0.25">
      <c r="A287" s="6" t="s">
        <v>195</v>
      </c>
      <c r="B287" s="66" t="s">
        <v>44</v>
      </c>
      <c r="C287" s="66" t="s">
        <v>10</v>
      </c>
      <c r="D287" s="66"/>
      <c r="E287" s="66">
        <v>265</v>
      </c>
      <c r="F287" s="66">
        <v>75</v>
      </c>
      <c r="G287" s="66">
        <v>20</v>
      </c>
      <c r="H287" s="66">
        <v>20</v>
      </c>
      <c r="I287" s="66">
        <v>21</v>
      </c>
      <c r="J287" s="66">
        <v>1</v>
      </c>
    </row>
    <row r="288" spans="1:10" x14ac:dyDescent="0.25">
      <c r="A288" s="6" t="s">
        <v>195</v>
      </c>
      <c r="B288" s="66" t="s">
        <v>49</v>
      </c>
      <c r="C288" s="66" t="s">
        <v>9</v>
      </c>
      <c r="D288" s="66"/>
      <c r="E288" s="66">
        <v>98</v>
      </c>
      <c r="F288" s="66">
        <v>23</v>
      </c>
      <c r="G288" s="66">
        <v>0</v>
      </c>
      <c r="H288" s="66">
        <v>5</v>
      </c>
      <c r="I288" s="66">
        <v>4</v>
      </c>
      <c r="J288" s="66">
        <v>0</v>
      </c>
    </row>
    <row r="289" spans="1:10" x14ac:dyDescent="0.25">
      <c r="A289" s="6" t="s">
        <v>195</v>
      </c>
      <c r="B289" s="66" t="s">
        <v>49</v>
      </c>
      <c r="C289" s="66" t="s">
        <v>10</v>
      </c>
      <c r="D289" s="66"/>
      <c r="E289" s="66">
        <v>210</v>
      </c>
      <c r="F289" s="66">
        <v>101</v>
      </c>
      <c r="G289" s="66">
        <v>3</v>
      </c>
      <c r="H289" s="66">
        <v>16</v>
      </c>
      <c r="I289" s="66">
        <v>24</v>
      </c>
      <c r="J289" s="66">
        <v>2</v>
      </c>
    </row>
    <row r="290" spans="1:10" x14ac:dyDescent="0.25">
      <c r="A290" s="6" t="s">
        <v>195</v>
      </c>
      <c r="B290" s="66" t="s">
        <v>49</v>
      </c>
      <c r="C290" s="66" t="s">
        <v>11</v>
      </c>
      <c r="D290" s="66"/>
      <c r="E290" s="66">
        <v>599</v>
      </c>
      <c r="F290" s="66">
        <v>163</v>
      </c>
      <c r="G290" s="66">
        <v>0</v>
      </c>
      <c r="H290" s="66">
        <v>49</v>
      </c>
      <c r="I290" s="66">
        <v>43</v>
      </c>
      <c r="J290" s="66">
        <v>6</v>
      </c>
    </row>
    <row r="291" spans="1:10" x14ac:dyDescent="0.25">
      <c r="A291" s="6" t="s">
        <v>195</v>
      </c>
      <c r="B291" s="66" t="s">
        <v>106</v>
      </c>
      <c r="C291" s="66" t="s">
        <v>9</v>
      </c>
      <c r="D291" s="66"/>
      <c r="E291" s="66">
        <v>159</v>
      </c>
      <c r="F291" s="66">
        <v>28</v>
      </c>
      <c r="G291" s="66">
        <v>6</v>
      </c>
      <c r="H291" s="66">
        <v>18</v>
      </c>
      <c r="I291" s="66">
        <v>16</v>
      </c>
      <c r="J291" s="66">
        <v>2</v>
      </c>
    </row>
    <row r="292" spans="1:10" x14ac:dyDescent="0.25">
      <c r="A292" s="6" t="s">
        <v>195</v>
      </c>
      <c r="B292" s="66" t="s">
        <v>106</v>
      </c>
      <c r="C292" s="66" t="s">
        <v>11</v>
      </c>
      <c r="D292" s="66"/>
      <c r="E292" s="66">
        <v>75</v>
      </c>
      <c r="F292" s="66">
        <v>21</v>
      </c>
      <c r="G292" s="66">
        <v>3</v>
      </c>
      <c r="H292" s="66">
        <v>7</v>
      </c>
      <c r="I292" s="66">
        <v>8</v>
      </c>
      <c r="J292" s="66">
        <v>1</v>
      </c>
    </row>
    <row r="293" spans="1:10" x14ac:dyDescent="0.25">
      <c r="A293" s="6" t="s">
        <v>195</v>
      </c>
      <c r="B293" s="66" t="s">
        <v>106</v>
      </c>
      <c r="C293" s="66" t="s">
        <v>10</v>
      </c>
      <c r="D293" s="66"/>
      <c r="E293" s="66">
        <v>57</v>
      </c>
      <c r="F293" s="66">
        <v>25</v>
      </c>
      <c r="G293" s="66">
        <v>4</v>
      </c>
      <c r="H293" s="66">
        <v>11</v>
      </c>
      <c r="I293" s="66">
        <v>3</v>
      </c>
      <c r="J293" s="66">
        <v>2</v>
      </c>
    </row>
    <row r="294" spans="1:10" x14ac:dyDescent="0.25">
      <c r="A294" s="6" t="s">
        <v>195</v>
      </c>
      <c r="B294" s="66" t="s">
        <v>20</v>
      </c>
      <c r="C294" s="66" t="s">
        <v>11</v>
      </c>
      <c r="D294" s="66"/>
      <c r="E294" s="66">
        <v>138</v>
      </c>
      <c r="F294" s="66">
        <v>24</v>
      </c>
      <c r="G294" s="66">
        <v>8</v>
      </c>
      <c r="H294" s="66">
        <v>24</v>
      </c>
      <c r="I294" s="66">
        <v>3</v>
      </c>
      <c r="J294" s="66">
        <v>0</v>
      </c>
    </row>
    <row r="295" spans="1:10" x14ac:dyDescent="0.25">
      <c r="A295" s="6" t="s">
        <v>195</v>
      </c>
      <c r="B295" s="66" t="s">
        <v>20</v>
      </c>
      <c r="C295" s="66" t="s">
        <v>10</v>
      </c>
      <c r="D295" s="66"/>
      <c r="E295" s="66">
        <v>74</v>
      </c>
      <c r="F295" s="66">
        <v>43</v>
      </c>
      <c r="G295" s="66">
        <v>12</v>
      </c>
      <c r="H295" s="66">
        <v>4</v>
      </c>
      <c r="I295" s="66">
        <v>4</v>
      </c>
      <c r="J295" s="66">
        <v>0</v>
      </c>
    </row>
    <row r="296" spans="1:10" x14ac:dyDescent="0.25">
      <c r="A296" s="6" t="s">
        <v>195</v>
      </c>
      <c r="B296" s="66" t="s">
        <v>20</v>
      </c>
      <c r="C296" s="66" t="s">
        <v>10</v>
      </c>
      <c r="D296" s="66"/>
      <c r="E296" s="66">
        <v>45</v>
      </c>
      <c r="F296" s="66">
        <v>5</v>
      </c>
      <c r="G296" s="66">
        <v>11</v>
      </c>
      <c r="H296" s="66">
        <v>1</v>
      </c>
      <c r="I296" s="66">
        <v>0</v>
      </c>
      <c r="J296" s="66">
        <v>0</v>
      </c>
    </row>
    <row r="297" spans="1:10" x14ac:dyDescent="0.25">
      <c r="A297" s="6" t="s">
        <v>202</v>
      </c>
      <c r="B297" s="66" t="s">
        <v>12</v>
      </c>
      <c r="C297" s="66" t="s">
        <v>10</v>
      </c>
      <c r="D297" s="66"/>
      <c r="E297" s="66">
        <v>94</v>
      </c>
      <c r="F297" s="66">
        <v>40</v>
      </c>
      <c r="G297" s="66">
        <v>0</v>
      </c>
      <c r="H297" s="66">
        <v>27</v>
      </c>
      <c r="I297" s="66">
        <v>8</v>
      </c>
      <c r="J297" s="66">
        <v>0</v>
      </c>
    </row>
    <row r="298" spans="1:10" x14ac:dyDescent="0.25">
      <c r="A298" s="6" t="s">
        <v>202</v>
      </c>
      <c r="B298" s="66" t="s">
        <v>12</v>
      </c>
      <c r="C298" s="66" t="s">
        <v>11</v>
      </c>
      <c r="D298" s="66"/>
      <c r="E298" s="66">
        <v>178</v>
      </c>
      <c r="F298" s="66">
        <v>42</v>
      </c>
      <c r="G298" s="66">
        <v>10</v>
      </c>
      <c r="H298" s="66">
        <v>35</v>
      </c>
      <c r="I298" s="66">
        <v>20</v>
      </c>
      <c r="J298" s="66">
        <v>5</v>
      </c>
    </row>
    <row r="299" spans="1:10" x14ac:dyDescent="0.25">
      <c r="A299" s="6" t="s">
        <v>202</v>
      </c>
      <c r="B299" s="66" t="s">
        <v>12</v>
      </c>
      <c r="C299" s="66" t="s">
        <v>9</v>
      </c>
      <c r="D299" s="66"/>
      <c r="E299" s="66">
        <v>199</v>
      </c>
      <c r="F299" s="66">
        <v>29</v>
      </c>
      <c r="G299" s="66">
        <v>11</v>
      </c>
      <c r="H299" s="66">
        <v>143</v>
      </c>
      <c r="I299" s="66">
        <v>35</v>
      </c>
      <c r="J299" s="66">
        <v>10</v>
      </c>
    </row>
    <row r="300" spans="1:10" x14ac:dyDescent="0.25">
      <c r="A300" s="6" t="s">
        <v>202</v>
      </c>
      <c r="B300" s="66" t="s">
        <v>7</v>
      </c>
      <c r="C300" s="66" t="s">
        <v>10</v>
      </c>
      <c r="D300" s="66"/>
      <c r="E300" s="66">
        <v>263</v>
      </c>
      <c r="F300" s="66">
        <v>94</v>
      </c>
      <c r="G300" s="66">
        <v>12</v>
      </c>
      <c r="H300" s="66">
        <v>14</v>
      </c>
      <c r="I300" s="66">
        <v>44</v>
      </c>
      <c r="J300" s="66">
        <v>20</v>
      </c>
    </row>
    <row r="301" spans="1:10" x14ac:dyDescent="0.25">
      <c r="A301" s="6" t="s">
        <v>202</v>
      </c>
      <c r="B301" s="66" t="s">
        <v>7</v>
      </c>
      <c r="C301" s="66" t="s">
        <v>10</v>
      </c>
      <c r="D301" s="66"/>
      <c r="E301" s="66">
        <v>120</v>
      </c>
      <c r="F301" s="66">
        <v>35</v>
      </c>
      <c r="G301" s="66">
        <v>10</v>
      </c>
      <c r="H301" s="66">
        <v>24</v>
      </c>
      <c r="I301" s="66">
        <v>30</v>
      </c>
      <c r="J301" s="66">
        <v>10</v>
      </c>
    </row>
    <row r="302" spans="1:10" x14ac:dyDescent="0.25">
      <c r="A302" s="6" t="s">
        <v>202</v>
      </c>
      <c r="B302" s="66" t="s">
        <v>7</v>
      </c>
      <c r="C302" s="66" t="s">
        <v>10</v>
      </c>
      <c r="D302" s="66"/>
      <c r="E302" s="66">
        <v>234</v>
      </c>
      <c r="F302" s="66">
        <v>70</v>
      </c>
      <c r="G302" s="66">
        <v>11</v>
      </c>
      <c r="H302" s="66">
        <v>22</v>
      </c>
      <c r="I302" s="66">
        <v>37</v>
      </c>
      <c r="J302" s="66">
        <v>10</v>
      </c>
    </row>
    <row r="303" spans="1:10" x14ac:dyDescent="0.25">
      <c r="A303" s="6" t="s">
        <v>202</v>
      </c>
      <c r="B303" s="66" t="s">
        <v>22</v>
      </c>
      <c r="C303" s="66" t="s">
        <v>10</v>
      </c>
      <c r="D303" s="66"/>
      <c r="E303" s="66">
        <v>118</v>
      </c>
      <c r="F303" s="66">
        <v>14</v>
      </c>
      <c r="G303" s="66">
        <v>21</v>
      </c>
      <c r="H303" s="66">
        <v>17</v>
      </c>
      <c r="I303" s="66">
        <v>22</v>
      </c>
      <c r="J303" s="66">
        <v>2</v>
      </c>
    </row>
    <row r="304" spans="1:10" x14ac:dyDescent="0.25">
      <c r="A304" s="6" t="s">
        <v>202</v>
      </c>
      <c r="B304" s="66" t="s">
        <v>22</v>
      </c>
      <c r="C304" s="66" t="s">
        <v>10</v>
      </c>
      <c r="D304" s="66"/>
      <c r="E304" s="66">
        <v>104</v>
      </c>
      <c r="F304" s="66">
        <v>52</v>
      </c>
      <c r="G304" s="66">
        <v>8</v>
      </c>
      <c r="H304" s="66">
        <v>9</v>
      </c>
      <c r="I304" s="66">
        <v>43</v>
      </c>
      <c r="J304" s="66">
        <v>1</v>
      </c>
    </row>
    <row r="305" spans="1:10" x14ac:dyDescent="0.25">
      <c r="A305" s="6" t="s">
        <v>202</v>
      </c>
      <c r="B305" s="66" t="s">
        <v>22</v>
      </c>
      <c r="C305" s="66" t="s">
        <v>10</v>
      </c>
      <c r="D305" s="66"/>
      <c r="E305" s="66">
        <v>138</v>
      </c>
      <c r="F305" s="66">
        <v>21</v>
      </c>
      <c r="G305" s="66">
        <v>8</v>
      </c>
      <c r="H305" s="66">
        <v>8</v>
      </c>
      <c r="I305" s="66">
        <v>7</v>
      </c>
      <c r="J305" s="66">
        <v>1</v>
      </c>
    </row>
    <row r="306" spans="1:10" x14ac:dyDescent="0.25">
      <c r="A306" s="6" t="s">
        <v>202</v>
      </c>
      <c r="B306" s="66" t="s">
        <v>26</v>
      </c>
      <c r="C306" s="66" t="s">
        <v>10</v>
      </c>
      <c r="D306" s="66"/>
      <c r="E306" s="66">
        <v>301</v>
      </c>
      <c r="F306" s="66">
        <v>166</v>
      </c>
      <c r="G306" s="66">
        <v>7</v>
      </c>
      <c r="H306" s="66">
        <v>64</v>
      </c>
      <c r="I306" s="66">
        <v>78</v>
      </c>
      <c r="J306" s="66">
        <v>8</v>
      </c>
    </row>
    <row r="307" spans="1:10" x14ac:dyDescent="0.25">
      <c r="A307" s="6" t="s">
        <v>202</v>
      </c>
      <c r="B307" s="66" t="s">
        <v>26</v>
      </c>
      <c r="C307" s="66" t="s">
        <v>10</v>
      </c>
      <c r="D307" s="66"/>
      <c r="E307" s="66">
        <v>63</v>
      </c>
      <c r="F307" s="66">
        <v>13</v>
      </c>
      <c r="G307" s="66">
        <v>0</v>
      </c>
      <c r="H307" s="66">
        <v>10</v>
      </c>
      <c r="I307" s="66">
        <v>10</v>
      </c>
      <c r="J307" s="66">
        <v>1</v>
      </c>
    </row>
    <row r="308" spans="1:10" x14ac:dyDescent="0.25">
      <c r="A308" s="6" t="s">
        <v>202</v>
      </c>
      <c r="B308" s="66" t="s">
        <v>26</v>
      </c>
      <c r="C308" s="66" t="s">
        <v>10</v>
      </c>
      <c r="D308" s="66"/>
      <c r="E308" s="66">
        <v>137</v>
      </c>
      <c r="F308" s="66">
        <v>24</v>
      </c>
      <c r="G308" s="66">
        <v>3</v>
      </c>
      <c r="H308" s="66">
        <v>6</v>
      </c>
      <c r="I308" s="66">
        <v>1</v>
      </c>
      <c r="J308" s="66">
        <v>0</v>
      </c>
    </row>
    <row r="309" spans="1:10" x14ac:dyDescent="0.25">
      <c r="A309" s="6" t="s">
        <v>211</v>
      </c>
      <c r="B309" s="66" t="s">
        <v>54</v>
      </c>
      <c r="C309" s="66" t="s">
        <v>10</v>
      </c>
      <c r="D309" s="66"/>
      <c r="E309" s="66">
        <v>175</v>
      </c>
      <c r="F309" s="66">
        <v>39</v>
      </c>
      <c r="G309" s="66">
        <v>9</v>
      </c>
      <c r="H309" s="66">
        <v>15</v>
      </c>
      <c r="I309" s="66">
        <v>9</v>
      </c>
      <c r="J309" s="66">
        <v>16</v>
      </c>
    </row>
    <row r="310" spans="1:10" x14ac:dyDescent="0.25">
      <c r="A310" s="6" t="s">
        <v>211</v>
      </c>
      <c r="B310" s="66" t="s">
        <v>54</v>
      </c>
      <c r="C310" s="66" t="s">
        <v>10</v>
      </c>
      <c r="D310" s="66"/>
      <c r="E310" s="66">
        <v>150</v>
      </c>
      <c r="F310" s="66">
        <v>32</v>
      </c>
      <c r="G310" s="66">
        <v>9</v>
      </c>
      <c r="H310" s="66">
        <v>34</v>
      </c>
      <c r="I310" s="66">
        <v>12</v>
      </c>
      <c r="J310" s="66">
        <v>20</v>
      </c>
    </row>
    <row r="311" spans="1:10" x14ac:dyDescent="0.25">
      <c r="A311" s="6" t="s">
        <v>211</v>
      </c>
      <c r="B311" s="66" t="s">
        <v>54</v>
      </c>
      <c r="C311" s="66" t="s">
        <v>10</v>
      </c>
      <c r="D311" s="66"/>
      <c r="E311" s="66">
        <v>138</v>
      </c>
      <c r="F311" s="66">
        <v>25</v>
      </c>
      <c r="G311" s="66">
        <v>9</v>
      </c>
      <c r="H311" s="66">
        <v>10</v>
      </c>
      <c r="I311" s="66">
        <v>7</v>
      </c>
      <c r="J311" s="66">
        <v>11</v>
      </c>
    </row>
    <row r="312" spans="1:10" x14ac:dyDescent="0.25">
      <c r="A312" s="6" t="s">
        <v>211</v>
      </c>
      <c r="B312" s="66" t="s">
        <v>57</v>
      </c>
      <c r="C312" s="66" t="s">
        <v>10</v>
      </c>
      <c r="D312" s="66"/>
      <c r="E312" s="66">
        <v>223</v>
      </c>
      <c r="F312" s="66">
        <v>29</v>
      </c>
      <c r="G312" s="66">
        <v>7</v>
      </c>
      <c r="H312" s="66">
        <v>13</v>
      </c>
      <c r="I312" s="66">
        <v>11</v>
      </c>
      <c r="J312" s="66">
        <v>0</v>
      </c>
    </row>
    <row r="313" spans="1:10" x14ac:dyDescent="0.25">
      <c r="A313" s="6" t="s">
        <v>211</v>
      </c>
      <c r="B313" s="66" t="s">
        <v>57</v>
      </c>
      <c r="C313" s="66" t="s">
        <v>10</v>
      </c>
      <c r="D313" s="66"/>
      <c r="E313" s="66">
        <v>141</v>
      </c>
      <c r="F313" s="66">
        <v>36</v>
      </c>
      <c r="G313" s="66">
        <v>11</v>
      </c>
      <c r="H313" s="66">
        <v>30</v>
      </c>
      <c r="I313" s="66">
        <v>13</v>
      </c>
      <c r="J313" s="66">
        <v>0</v>
      </c>
    </row>
    <row r="314" spans="1:10" x14ac:dyDescent="0.25">
      <c r="A314" s="6" t="s">
        <v>211</v>
      </c>
      <c r="B314" s="66" t="s">
        <v>57</v>
      </c>
      <c r="C314" s="66" t="s">
        <v>10</v>
      </c>
      <c r="D314" s="66"/>
      <c r="E314" s="66">
        <v>116</v>
      </c>
      <c r="F314" s="66">
        <v>21</v>
      </c>
      <c r="G314" s="66">
        <v>11</v>
      </c>
      <c r="H314" s="66">
        <v>3</v>
      </c>
      <c r="I314" s="66">
        <v>0</v>
      </c>
      <c r="J314" s="66">
        <v>0</v>
      </c>
    </row>
    <row r="315" spans="1:10" x14ac:dyDescent="0.25">
      <c r="A315" s="6" t="s">
        <v>211</v>
      </c>
      <c r="B315" s="66" t="s">
        <v>106</v>
      </c>
      <c r="C315" s="66" t="s">
        <v>10</v>
      </c>
      <c r="D315" s="66"/>
      <c r="E315" s="66">
        <v>34</v>
      </c>
      <c r="F315" s="66">
        <v>15</v>
      </c>
      <c r="G315" s="66">
        <v>3</v>
      </c>
      <c r="H315" s="66">
        <v>2</v>
      </c>
      <c r="I315" s="66">
        <v>11</v>
      </c>
      <c r="J315" s="66">
        <v>1</v>
      </c>
    </row>
    <row r="316" spans="1:10" x14ac:dyDescent="0.25">
      <c r="A316" s="6" t="s">
        <v>211</v>
      </c>
      <c r="B316" s="66" t="s">
        <v>106</v>
      </c>
      <c r="C316" s="66" t="s">
        <v>10</v>
      </c>
      <c r="D316" s="66"/>
      <c r="E316" s="66">
        <v>156</v>
      </c>
      <c r="F316" s="66">
        <v>28</v>
      </c>
      <c r="G316" s="66">
        <v>9</v>
      </c>
      <c r="H316" s="66">
        <v>2</v>
      </c>
      <c r="I316" s="66">
        <v>6</v>
      </c>
      <c r="J316" s="66">
        <v>0</v>
      </c>
    </row>
    <row r="317" spans="1:10" x14ac:dyDescent="0.25">
      <c r="A317" s="6" t="s">
        <v>211</v>
      </c>
      <c r="B317" s="66" t="s">
        <v>106</v>
      </c>
      <c r="C317" s="66" t="s">
        <v>11</v>
      </c>
      <c r="D317" s="66"/>
      <c r="E317" s="66">
        <v>192</v>
      </c>
      <c r="F317" s="66">
        <v>56</v>
      </c>
      <c r="G317" s="66">
        <v>5</v>
      </c>
      <c r="H317" s="66">
        <v>11</v>
      </c>
      <c r="I317" s="66">
        <v>27</v>
      </c>
      <c r="J317" s="66">
        <v>4</v>
      </c>
    </row>
    <row r="318" spans="1:10" x14ac:dyDescent="0.25">
      <c r="A318" s="6" t="s">
        <v>216</v>
      </c>
      <c r="B318" s="66" t="s">
        <v>30</v>
      </c>
      <c r="C318" s="66" t="s">
        <v>10</v>
      </c>
      <c r="D318" s="66"/>
      <c r="E318" s="66">
        <v>142</v>
      </c>
      <c r="F318" s="66">
        <v>35</v>
      </c>
      <c r="G318" s="66">
        <v>3</v>
      </c>
      <c r="H318" s="66">
        <v>27</v>
      </c>
      <c r="I318" s="66">
        <v>28</v>
      </c>
      <c r="J318" s="66">
        <v>0</v>
      </c>
    </row>
    <row r="319" spans="1:10" x14ac:dyDescent="0.25">
      <c r="A319" s="6" t="s">
        <v>216</v>
      </c>
      <c r="B319" s="66" t="s">
        <v>30</v>
      </c>
      <c r="C319" s="66" t="s">
        <v>10</v>
      </c>
      <c r="D319" s="66"/>
      <c r="E319" s="66">
        <v>205</v>
      </c>
      <c r="F319" s="66">
        <v>35</v>
      </c>
      <c r="G319" s="66">
        <v>0</v>
      </c>
      <c r="H319" s="66">
        <v>42</v>
      </c>
      <c r="I319" s="66">
        <v>45</v>
      </c>
      <c r="J319" s="66">
        <v>1</v>
      </c>
    </row>
    <row r="320" spans="1:10" x14ac:dyDescent="0.25">
      <c r="A320" s="6" t="s">
        <v>216</v>
      </c>
      <c r="B320" s="66" t="s">
        <v>30</v>
      </c>
      <c r="C320" s="66" t="s">
        <v>10</v>
      </c>
      <c r="D320" s="66"/>
      <c r="E320" s="66">
        <v>232</v>
      </c>
      <c r="F320" s="66">
        <v>36</v>
      </c>
      <c r="G320" s="66">
        <v>6</v>
      </c>
      <c r="H320" s="66">
        <v>48</v>
      </c>
      <c r="I320" s="66">
        <v>52</v>
      </c>
      <c r="J320" s="66">
        <v>2</v>
      </c>
    </row>
    <row r="321" spans="1:10" x14ac:dyDescent="0.25">
      <c r="A321" s="6" t="s">
        <v>216</v>
      </c>
      <c r="B321" s="66" t="s">
        <v>61</v>
      </c>
      <c r="C321" s="66" t="s">
        <v>11</v>
      </c>
      <c r="D321" s="66"/>
      <c r="E321" s="66">
        <v>194</v>
      </c>
      <c r="F321" s="66">
        <v>44</v>
      </c>
      <c r="G321" s="66">
        <v>4</v>
      </c>
      <c r="H321" s="66">
        <v>32</v>
      </c>
      <c r="I321" s="66">
        <v>54</v>
      </c>
      <c r="J321" s="66">
        <v>10</v>
      </c>
    </row>
    <row r="322" spans="1:10" x14ac:dyDescent="0.25">
      <c r="A322" s="6" t="s">
        <v>216</v>
      </c>
      <c r="B322" s="66" t="s">
        <v>61</v>
      </c>
      <c r="C322" s="66" t="s">
        <v>10</v>
      </c>
      <c r="D322" s="66"/>
      <c r="E322" s="66">
        <v>194</v>
      </c>
      <c r="F322" s="66">
        <v>42</v>
      </c>
      <c r="G322" s="66">
        <v>10</v>
      </c>
      <c r="H322" s="66">
        <v>19</v>
      </c>
      <c r="I322" s="66">
        <v>14</v>
      </c>
      <c r="J322" s="66">
        <v>4</v>
      </c>
    </row>
    <row r="323" spans="1:10" x14ac:dyDescent="0.25">
      <c r="A323" s="6" t="s">
        <v>216</v>
      </c>
      <c r="B323" s="66" t="s">
        <v>61</v>
      </c>
      <c r="C323" s="66" t="s">
        <v>9</v>
      </c>
      <c r="D323" s="66"/>
      <c r="E323" s="66">
        <v>79</v>
      </c>
      <c r="F323" s="66">
        <v>24</v>
      </c>
      <c r="G323" s="66">
        <v>8</v>
      </c>
      <c r="H323" s="66">
        <v>35</v>
      </c>
      <c r="I323" s="66">
        <v>20</v>
      </c>
      <c r="J323" s="66">
        <v>9</v>
      </c>
    </row>
    <row r="324" spans="1:10" x14ac:dyDescent="0.25">
      <c r="A324" s="6" t="s">
        <v>216</v>
      </c>
      <c r="B324" s="66" t="s">
        <v>76</v>
      </c>
      <c r="C324" s="66" t="s">
        <v>10</v>
      </c>
      <c r="D324" s="66"/>
      <c r="E324" s="66">
        <v>162</v>
      </c>
      <c r="F324" s="66">
        <v>65</v>
      </c>
      <c r="G324" s="66">
        <v>2</v>
      </c>
      <c r="H324" s="66">
        <v>4</v>
      </c>
      <c r="I324" s="66">
        <v>7</v>
      </c>
      <c r="J324" s="66">
        <v>0</v>
      </c>
    </row>
    <row r="325" spans="1:10" x14ac:dyDescent="0.25">
      <c r="A325" s="6" t="s">
        <v>216</v>
      </c>
      <c r="B325" s="66" t="s">
        <v>76</v>
      </c>
      <c r="C325" s="66" t="s">
        <v>11</v>
      </c>
      <c r="D325" s="66"/>
      <c r="E325" s="66">
        <v>289</v>
      </c>
      <c r="F325" s="66">
        <v>7</v>
      </c>
      <c r="G325" s="66">
        <v>1</v>
      </c>
      <c r="H325" s="66">
        <v>13</v>
      </c>
      <c r="I325" s="66">
        <v>14</v>
      </c>
      <c r="J325" s="66">
        <v>4</v>
      </c>
    </row>
    <row r="326" spans="1:10" x14ac:dyDescent="0.25">
      <c r="A326" s="6" t="s">
        <v>216</v>
      </c>
      <c r="B326" s="66" t="s">
        <v>76</v>
      </c>
      <c r="C326" s="66" t="s">
        <v>10</v>
      </c>
      <c r="D326" s="66"/>
      <c r="E326" s="66">
        <v>289</v>
      </c>
      <c r="F326" s="66">
        <v>77</v>
      </c>
      <c r="G326" s="66">
        <v>0</v>
      </c>
      <c r="H326" s="66">
        <v>16</v>
      </c>
      <c r="I326" s="66">
        <v>5</v>
      </c>
      <c r="J326" s="66">
        <v>0</v>
      </c>
    </row>
    <row r="327" spans="1:10" x14ac:dyDescent="0.25">
      <c r="A327" s="6" t="s">
        <v>223</v>
      </c>
      <c r="B327" s="66" t="s">
        <v>54</v>
      </c>
      <c r="C327" s="66" t="s">
        <v>10</v>
      </c>
      <c r="D327" s="66"/>
      <c r="E327" s="66">
        <v>162</v>
      </c>
      <c r="F327" s="66">
        <v>41</v>
      </c>
      <c r="G327" s="66">
        <v>3</v>
      </c>
      <c r="H327" s="66">
        <v>7</v>
      </c>
      <c r="I327" s="66">
        <v>9</v>
      </c>
      <c r="J327" s="66">
        <v>0</v>
      </c>
    </row>
    <row r="328" spans="1:10" x14ac:dyDescent="0.25">
      <c r="A328" s="6" t="s">
        <v>223</v>
      </c>
      <c r="B328" s="66" t="s">
        <v>54</v>
      </c>
      <c r="C328" s="66" t="s">
        <v>10</v>
      </c>
      <c r="D328" s="66"/>
      <c r="E328" s="66">
        <v>200</v>
      </c>
      <c r="F328" s="66">
        <v>51</v>
      </c>
      <c r="G328" s="66">
        <v>4</v>
      </c>
      <c r="H328" s="66">
        <v>14</v>
      </c>
      <c r="I328" s="66">
        <v>4</v>
      </c>
      <c r="J328" s="66">
        <v>0</v>
      </c>
    </row>
    <row r="329" spans="1:10" x14ac:dyDescent="0.25">
      <c r="A329" s="6" t="s">
        <v>223</v>
      </c>
      <c r="B329" s="66" t="s">
        <v>54</v>
      </c>
      <c r="C329" s="66" t="s">
        <v>9</v>
      </c>
      <c r="D329" s="66"/>
      <c r="E329" s="66">
        <v>232</v>
      </c>
      <c r="F329" s="66">
        <v>79</v>
      </c>
      <c r="G329" s="66">
        <v>6</v>
      </c>
      <c r="H329" s="66">
        <v>20</v>
      </c>
      <c r="I329" s="66">
        <v>19</v>
      </c>
      <c r="J329" s="66">
        <v>0</v>
      </c>
    </row>
    <row r="330" spans="1:10" x14ac:dyDescent="0.25">
      <c r="A330" s="6" t="s">
        <v>223</v>
      </c>
      <c r="B330" s="66" t="s">
        <v>7</v>
      </c>
      <c r="C330" s="66" t="s">
        <v>10</v>
      </c>
      <c r="D330" s="66"/>
      <c r="E330" s="66">
        <v>165</v>
      </c>
      <c r="F330" s="66">
        <v>39</v>
      </c>
      <c r="G330" s="66">
        <v>14</v>
      </c>
      <c r="H330" s="66">
        <v>25</v>
      </c>
      <c r="I330" s="66">
        <v>36</v>
      </c>
      <c r="J330" s="66">
        <v>10</v>
      </c>
    </row>
    <row r="331" spans="1:10" x14ac:dyDescent="0.25">
      <c r="A331" s="6" t="s">
        <v>223</v>
      </c>
      <c r="B331" s="66" t="s">
        <v>7</v>
      </c>
      <c r="C331" s="66" t="s">
        <v>9</v>
      </c>
      <c r="D331" s="66"/>
      <c r="E331" s="66">
        <v>191</v>
      </c>
      <c r="F331" s="66">
        <v>40</v>
      </c>
      <c r="G331" s="66">
        <v>10</v>
      </c>
      <c r="H331" s="66">
        <v>20</v>
      </c>
      <c r="I331" s="66">
        <v>30</v>
      </c>
      <c r="J331" s="66">
        <v>9</v>
      </c>
    </row>
    <row r="332" spans="1:10" x14ac:dyDescent="0.25">
      <c r="A332" s="6" t="s">
        <v>223</v>
      </c>
      <c r="B332" s="66" t="s">
        <v>7</v>
      </c>
      <c r="C332" s="66" t="s">
        <v>10</v>
      </c>
      <c r="D332" s="66"/>
      <c r="E332" s="66">
        <v>127</v>
      </c>
      <c r="F332" s="66">
        <v>46</v>
      </c>
      <c r="G332" s="66">
        <v>14</v>
      </c>
      <c r="H332" s="66">
        <v>17</v>
      </c>
      <c r="I332" s="66">
        <v>39</v>
      </c>
      <c r="J332" s="66">
        <v>8</v>
      </c>
    </row>
    <row r="333" spans="1:10" x14ac:dyDescent="0.25">
      <c r="A333" s="6" t="s">
        <v>223</v>
      </c>
      <c r="B333" s="66" t="s">
        <v>106</v>
      </c>
      <c r="C333" s="66" t="s">
        <v>9</v>
      </c>
      <c r="D333" s="66"/>
      <c r="E333" s="66">
        <v>27</v>
      </c>
      <c r="F333" s="66">
        <v>7</v>
      </c>
      <c r="G333" s="66">
        <v>3</v>
      </c>
      <c r="H333" s="66">
        <v>2</v>
      </c>
      <c r="I333" s="66">
        <v>4</v>
      </c>
      <c r="J333" s="66">
        <v>0</v>
      </c>
    </row>
    <row r="334" spans="1:10" x14ac:dyDescent="0.25">
      <c r="A334" s="6" t="s">
        <v>223</v>
      </c>
      <c r="B334" s="66" t="s">
        <v>106</v>
      </c>
      <c r="C334" s="66" t="s">
        <v>10</v>
      </c>
      <c r="D334" s="66"/>
      <c r="E334" s="66">
        <v>33</v>
      </c>
      <c r="F334" s="66">
        <v>11</v>
      </c>
      <c r="G334" s="66">
        <v>0</v>
      </c>
      <c r="H334" s="66">
        <v>3</v>
      </c>
      <c r="I334" s="66">
        <v>5</v>
      </c>
      <c r="J334" s="66">
        <v>0</v>
      </c>
    </row>
    <row r="335" spans="1:10" x14ac:dyDescent="0.25">
      <c r="A335" s="6" t="s">
        <v>223</v>
      </c>
      <c r="B335" s="66" t="s">
        <v>106</v>
      </c>
      <c r="C335" s="66" t="s">
        <v>11</v>
      </c>
      <c r="D335" s="66"/>
      <c r="E335" s="66">
        <v>91</v>
      </c>
      <c r="F335" s="66">
        <v>22</v>
      </c>
      <c r="G335" s="66">
        <v>6</v>
      </c>
      <c r="H335" s="66">
        <v>10</v>
      </c>
      <c r="I335" s="66">
        <v>17</v>
      </c>
      <c r="J335" s="66">
        <v>1</v>
      </c>
    </row>
    <row r="336" spans="1:10" x14ac:dyDescent="0.25">
      <c r="A336" s="6" t="s">
        <v>232</v>
      </c>
      <c r="B336" s="66" t="s">
        <v>32</v>
      </c>
      <c r="C336" s="66" t="s">
        <v>10</v>
      </c>
      <c r="D336" s="66"/>
      <c r="E336" s="66">
        <v>256</v>
      </c>
      <c r="F336" s="66">
        <v>35</v>
      </c>
      <c r="G336" s="66">
        <v>6</v>
      </c>
      <c r="H336" s="66">
        <v>62</v>
      </c>
      <c r="I336" s="66">
        <v>28</v>
      </c>
      <c r="J336" s="66">
        <v>10</v>
      </c>
    </row>
    <row r="337" spans="1:10" x14ac:dyDescent="0.25">
      <c r="A337" s="6" t="s">
        <v>232</v>
      </c>
      <c r="B337" s="66" t="s">
        <v>32</v>
      </c>
      <c r="C337" s="66" t="s">
        <v>10</v>
      </c>
      <c r="D337" s="66"/>
      <c r="E337" s="66">
        <v>169</v>
      </c>
      <c r="F337" s="66">
        <v>16</v>
      </c>
      <c r="G337" s="66">
        <v>6</v>
      </c>
      <c r="H337" s="66">
        <v>6</v>
      </c>
      <c r="I337" s="66">
        <v>9</v>
      </c>
      <c r="J337" s="66">
        <v>0</v>
      </c>
    </row>
    <row r="338" spans="1:10" x14ac:dyDescent="0.25">
      <c r="A338" s="6" t="s">
        <v>232</v>
      </c>
      <c r="B338" s="66" t="s">
        <v>32</v>
      </c>
      <c r="C338" s="66" t="s">
        <v>11</v>
      </c>
      <c r="D338" s="66"/>
      <c r="E338" s="66">
        <v>356</v>
      </c>
      <c r="F338" s="66">
        <v>48</v>
      </c>
      <c r="G338" s="66">
        <v>2</v>
      </c>
      <c r="H338" s="66">
        <v>80</v>
      </c>
      <c r="I338" s="66">
        <v>62</v>
      </c>
      <c r="J338" s="66">
        <v>3</v>
      </c>
    </row>
    <row r="339" spans="1:10" x14ac:dyDescent="0.25">
      <c r="A339" s="6" t="s">
        <v>232</v>
      </c>
      <c r="B339" s="66" t="s">
        <v>14</v>
      </c>
      <c r="C339" s="66" t="s">
        <v>10</v>
      </c>
      <c r="D339" s="66"/>
      <c r="E339" s="66">
        <v>150</v>
      </c>
      <c r="F339" s="66">
        <v>65</v>
      </c>
      <c r="G339" s="66">
        <v>16</v>
      </c>
      <c r="H339" s="66">
        <v>13</v>
      </c>
      <c r="I339" s="66">
        <v>17</v>
      </c>
      <c r="J339" s="66">
        <v>2</v>
      </c>
    </row>
    <row r="340" spans="1:10" x14ac:dyDescent="0.25">
      <c r="A340" s="6" t="s">
        <v>232</v>
      </c>
      <c r="B340" s="66" t="s">
        <v>14</v>
      </c>
      <c r="C340" s="66" t="s">
        <v>11</v>
      </c>
      <c r="D340" s="66"/>
      <c r="E340" s="66">
        <v>307</v>
      </c>
      <c r="F340" s="66">
        <v>58</v>
      </c>
      <c r="G340" s="66">
        <v>20</v>
      </c>
      <c r="H340" s="66">
        <v>109</v>
      </c>
      <c r="I340" s="66">
        <v>16</v>
      </c>
      <c r="J340" s="66">
        <v>1</v>
      </c>
    </row>
    <row r="341" spans="1:10" x14ac:dyDescent="0.25">
      <c r="A341" s="6" t="s">
        <v>232</v>
      </c>
      <c r="B341" s="66" t="s">
        <v>14</v>
      </c>
      <c r="C341" s="66" t="s">
        <v>10</v>
      </c>
      <c r="D341" s="66"/>
      <c r="E341" s="66">
        <v>45</v>
      </c>
      <c r="F341" s="66">
        <v>48</v>
      </c>
      <c r="G341" s="66">
        <v>5</v>
      </c>
      <c r="H341" s="66">
        <v>32</v>
      </c>
      <c r="I341" s="66">
        <v>41</v>
      </c>
      <c r="J341" s="66">
        <v>5</v>
      </c>
    </row>
    <row r="342" spans="1:10" x14ac:dyDescent="0.25">
      <c r="A342" s="6" t="s">
        <v>229</v>
      </c>
      <c r="B342" s="66" t="s">
        <v>40</v>
      </c>
      <c r="C342" s="66" t="s">
        <v>11</v>
      </c>
      <c r="D342" s="66"/>
      <c r="E342" s="66">
        <v>130</v>
      </c>
      <c r="F342" s="66">
        <v>56</v>
      </c>
      <c r="G342" s="66">
        <v>10</v>
      </c>
      <c r="H342" s="66">
        <v>0</v>
      </c>
      <c r="I342" s="66">
        <v>0</v>
      </c>
      <c r="J342" s="66">
        <v>0</v>
      </c>
    </row>
    <row r="343" spans="1:10" x14ac:dyDescent="0.25">
      <c r="A343" s="6" t="s">
        <v>229</v>
      </c>
      <c r="B343" s="66" t="s">
        <v>40</v>
      </c>
      <c r="C343" s="66" t="s">
        <v>9</v>
      </c>
      <c r="D343" s="66"/>
      <c r="E343" s="66">
        <v>59</v>
      </c>
      <c r="F343" s="66">
        <v>39</v>
      </c>
      <c r="G343" s="66">
        <v>5</v>
      </c>
      <c r="H343" s="66">
        <v>24</v>
      </c>
      <c r="I343" s="66">
        <v>48</v>
      </c>
      <c r="J343" s="66">
        <v>4</v>
      </c>
    </row>
    <row r="344" spans="1:10" x14ac:dyDescent="0.25">
      <c r="A344" s="6" t="s">
        <v>229</v>
      </c>
      <c r="B344" s="66" t="s">
        <v>40</v>
      </c>
      <c r="C344" s="66" t="s">
        <v>10</v>
      </c>
      <c r="D344" s="66"/>
      <c r="E344" s="66">
        <v>121</v>
      </c>
      <c r="F344" s="66">
        <v>40</v>
      </c>
      <c r="G344" s="66">
        <v>1</v>
      </c>
      <c r="H344" s="66">
        <v>5</v>
      </c>
      <c r="I344" s="66">
        <v>13</v>
      </c>
      <c r="J344" s="66">
        <v>1</v>
      </c>
    </row>
    <row r="345" spans="1:10" x14ac:dyDescent="0.25">
      <c r="A345" s="6" t="s">
        <v>229</v>
      </c>
      <c r="B345" s="66" t="s">
        <v>30</v>
      </c>
      <c r="C345" s="66" t="s">
        <v>10</v>
      </c>
      <c r="D345" s="66"/>
      <c r="E345" s="66">
        <v>208</v>
      </c>
      <c r="F345" s="66">
        <v>39</v>
      </c>
      <c r="G345" s="66">
        <v>8</v>
      </c>
      <c r="H345" s="66">
        <v>24</v>
      </c>
      <c r="I345" s="66">
        <v>24</v>
      </c>
      <c r="J345" s="66">
        <v>1</v>
      </c>
    </row>
    <row r="346" spans="1:10" x14ac:dyDescent="0.25">
      <c r="A346" s="6" t="s">
        <v>229</v>
      </c>
      <c r="B346" s="66" t="s">
        <v>30</v>
      </c>
      <c r="C346" s="66" t="s">
        <v>10</v>
      </c>
      <c r="D346" s="66"/>
      <c r="E346" s="66">
        <v>151</v>
      </c>
      <c r="F346" s="66">
        <v>21</v>
      </c>
      <c r="G346" s="66">
        <v>1</v>
      </c>
      <c r="H346" s="66">
        <v>8</v>
      </c>
      <c r="I346" s="66">
        <v>12</v>
      </c>
      <c r="J346" s="66">
        <v>1</v>
      </c>
    </row>
    <row r="347" spans="1:10" x14ac:dyDescent="0.25">
      <c r="A347" s="6" t="s">
        <v>229</v>
      </c>
      <c r="B347" s="66" t="s">
        <v>30</v>
      </c>
      <c r="C347" s="66" t="s">
        <v>9</v>
      </c>
      <c r="D347" s="66"/>
      <c r="E347" s="66">
        <v>145</v>
      </c>
      <c r="F347" s="66">
        <v>24</v>
      </c>
      <c r="G347" s="66">
        <v>8</v>
      </c>
      <c r="H347" s="66">
        <v>25</v>
      </c>
      <c r="I347" s="66">
        <v>21</v>
      </c>
      <c r="J347" s="66">
        <v>2</v>
      </c>
    </row>
    <row r="348" spans="1:10" x14ac:dyDescent="0.25">
      <c r="A348" s="6" t="s">
        <v>235</v>
      </c>
      <c r="B348" s="66" t="s">
        <v>20</v>
      </c>
      <c r="C348" s="66" t="s">
        <v>10</v>
      </c>
      <c r="D348" s="66"/>
      <c r="E348" s="66">
        <v>170</v>
      </c>
      <c r="F348" s="66">
        <v>41</v>
      </c>
      <c r="G348" s="66">
        <v>5</v>
      </c>
      <c r="H348" s="66">
        <v>25</v>
      </c>
      <c r="I348" s="66">
        <v>18</v>
      </c>
      <c r="J348" s="66">
        <v>0</v>
      </c>
    </row>
    <row r="349" spans="1:10" x14ac:dyDescent="0.25">
      <c r="A349" s="6" t="s">
        <v>235</v>
      </c>
      <c r="B349" s="66" t="s">
        <v>20</v>
      </c>
      <c r="C349" s="66" t="s">
        <v>11</v>
      </c>
      <c r="D349" s="66"/>
      <c r="E349" s="66">
        <v>187</v>
      </c>
      <c r="F349" s="66">
        <v>32</v>
      </c>
      <c r="G349" s="66">
        <v>3</v>
      </c>
      <c r="H349" s="66">
        <v>10</v>
      </c>
      <c r="I349" s="66">
        <v>3</v>
      </c>
      <c r="J349" s="66">
        <v>0</v>
      </c>
    </row>
    <row r="350" spans="1:10" x14ac:dyDescent="0.25">
      <c r="A350" s="6" t="s">
        <v>235</v>
      </c>
      <c r="B350" s="66" t="s">
        <v>20</v>
      </c>
      <c r="C350" s="66" t="s">
        <v>10</v>
      </c>
      <c r="D350" s="66"/>
      <c r="E350" s="66">
        <v>111</v>
      </c>
      <c r="F350" s="66">
        <v>28</v>
      </c>
      <c r="G350" s="66">
        <v>10</v>
      </c>
      <c r="H350" s="66">
        <v>1</v>
      </c>
      <c r="I350" s="66">
        <v>0</v>
      </c>
      <c r="J350" s="66">
        <v>0</v>
      </c>
    </row>
    <row r="351" spans="1:10" x14ac:dyDescent="0.25">
      <c r="A351" s="6" t="s">
        <v>235</v>
      </c>
      <c r="B351" s="66" t="s">
        <v>57</v>
      </c>
      <c r="C351" s="66" t="s">
        <v>25</v>
      </c>
      <c r="D351" s="66" t="s">
        <v>489</v>
      </c>
      <c r="E351" s="66">
        <v>29</v>
      </c>
      <c r="F351" s="66">
        <v>13</v>
      </c>
      <c r="G351" s="66">
        <v>2</v>
      </c>
      <c r="H351" s="66">
        <v>1</v>
      </c>
      <c r="I351" s="66">
        <v>2</v>
      </c>
      <c r="J351" s="66">
        <v>0</v>
      </c>
    </row>
    <row r="352" spans="1:10" x14ac:dyDescent="0.25">
      <c r="A352" s="6" t="s">
        <v>235</v>
      </c>
      <c r="B352" s="66" t="s">
        <v>57</v>
      </c>
      <c r="C352" s="66" t="s">
        <v>25</v>
      </c>
      <c r="D352" s="66" t="s">
        <v>489</v>
      </c>
      <c r="E352" s="66">
        <v>107</v>
      </c>
      <c r="F352" s="66">
        <v>27</v>
      </c>
      <c r="G352" s="66">
        <v>9</v>
      </c>
      <c r="H352" s="66">
        <v>11</v>
      </c>
      <c r="I352" s="66">
        <v>7</v>
      </c>
      <c r="J352" s="66">
        <v>0</v>
      </c>
    </row>
    <row r="353" spans="1:10" x14ac:dyDescent="0.25">
      <c r="A353" s="6" t="s">
        <v>235</v>
      </c>
      <c r="B353" s="66" t="s">
        <v>57</v>
      </c>
      <c r="C353" s="66" t="s">
        <v>11</v>
      </c>
      <c r="D353" s="66"/>
      <c r="E353" s="66">
        <v>270</v>
      </c>
      <c r="F353" s="66">
        <v>30</v>
      </c>
      <c r="G353" s="66">
        <v>7</v>
      </c>
      <c r="H353" s="66">
        <v>35</v>
      </c>
      <c r="I353" s="66">
        <v>38</v>
      </c>
      <c r="J353" s="66">
        <v>0</v>
      </c>
    </row>
    <row r="354" spans="1:10" x14ac:dyDescent="0.25">
      <c r="A354" s="6" t="s">
        <v>240</v>
      </c>
      <c r="B354" s="66" t="s">
        <v>36</v>
      </c>
      <c r="C354" s="66" t="s">
        <v>10</v>
      </c>
      <c r="D354" s="66"/>
      <c r="E354" s="66">
        <v>94</v>
      </c>
      <c r="F354" s="66">
        <v>27</v>
      </c>
      <c r="G354" s="66">
        <v>7</v>
      </c>
      <c r="H354" s="66">
        <v>14</v>
      </c>
      <c r="I354" s="66">
        <v>4</v>
      </c>
      <c r="J354" s="66">
        <v>0</v>
      </c>
    </row>
    <row r="355" spans="1:10" x14ac:dyDescent="0.25">
      <c r="A355" s="6" t="s">
        <v>240</v>
      </c>
      <c r="B355" s="66" t="s">
        <v>36</v>
      </c>
      <c r="C355" s="66" t="s">
        <v>10</v>
      </c>
      <c r="D355" s="66"/>
      <c r="E355" s="66">
        <v>183</v>
      </c>
      <c r="F355" s="66">
        <v>57</v>
      </c>
      <c r="G355" s="66">
        <v>13</v>
      </c>
      <c r="H355" s="66">
        <v>31</v>
      </c>
      <c r="I355" s="66">
        <v>21</v>
      </c>
      <c r="J355" s="66">
        <v>1</v>
      </c>
    </row>
    <row r="356" spans="1:10" x14ac:dyDescent="0.25">
      <c r="A356" s="6" t="s">
        <v>240</v>
      </c>
      <c r="B356" s="66" t="s">
        <v>36</v>
      </c>
      <c r="C356" s="66" t="s">
        <v>10</v>
      </c>
      <c r="D356" s="66"/>
      <c r="E356" s="66">
        <v>132</v>
      </c>
      <c r="F356" s="66">
        <v>48</v>
      </c>
      <c r="G356" s="66">
        <v>20</v>
      </c>
      <c r="H356" s="66">
        <v>21</v>
      </c>
      <c r="I356" s="66">
        <v>4</v>
      </c>
      <c r="J356" s="66">
        <v>0</v>
      </c>
    </row>
    <row r="357" spans="1:10" x14ac:dyDescent="0.25">
      <c r="A357" s="6" t="s">
        <v>240</v>
      </c>
      <c r="B357" s="66" t="s">
        <v>57</v>
      </c>
      <c r="C357" s="66" t="s">
        <v>10</v>
      </c>
      <c r="D357" s="66"/>
      <c r="E357" s="66">
        <v>202</v>
      </c>
      <c r="F357" s="66">
        <v>48</v>
      </c>
      <c r="G357" s="66">
        <v>4</v>
      </c>
      <c r="H357" s="66">
        <v>30</v>
      </c>
      <c r="I357" s="66">
        <v>33</v>
      </c>
      <c r="J357" s="66">
        <v>7</v>
      </c>
    </row>
    <row r="358" spans="1:10" x14ac:dyDescent="0.25">
      <c r="A358" s="6" t="s">
        <v>240</v>
      </c>
      <c r="B358" s="66" t="s">
        <v>79</v>
      </c>
      <c r="C358" s="66" t="s">
        <v>10</v>
      </c>
      <c r="D358" s="66"/>
      <c r="E358" s="66">
        <v>297</v>
      </c>
      <c r="F358" s="66">
        <v>58</v>
      </c>
      <c r="G358" s="66">
        <v>7</v>
      </c>
      <c r="H358" s="66">
        <v>90</v>
      </c>
      <c r="I358" s="66">
        <v>68</v>
      </c>
      <c r="J358" s="66">
        <v>3</v>
      </c>
    </row>
    <row r="359" spans="1:10" x14ac:dyDescent="0.25">
      <c r="A359" s="6" t="s">
        <v>240</v>
      </c>
      <c r="B359" s="66" t="s">
        <v>79</v>
      </c>
      <c r="C359" s="66" t="s">
        <v>10</v>
      </c>
      <c r="D359" s="66"/>
      <c r="E359" s="66">
        <v>163</v>
      </c>
      <c r="F359" s="66">
        <v>17</v>
      </c>
      <c r="G359" s="66">
        <v>0</v>
      </c>
      <c r="H359" s="66">
        <v>13</v>
      </c>
      <c r="I359" s="66">
        <v>9</v>
      </c>
      <c r="J359" s="66">
        <v>1</v>
      </c>
    </row>
    <row r="360" spans="1:10" x14ac:dyDescent="0.25">
      <c r="A360" s="6" t="s">
        <v>247</v>
      </c>
      <c r="B360" s="66" t="s">
        <v>54</v>
      </c>
      <c r="C360" s="66" t="s">
        <v>10</v>
      </c>
      <c r="D360" s="66"/>
      <c r="E360" s="66">
        <v>41</v>
      </c>
      <c r="F360" s="66">
        <v>28</v>
      </c>
      <c r="G360" s="66">
        <v>13</v>
      </c>
      <c r="H360" s="66">
        <v>0</v>
      </c>
      <c r="I360" s="66">
        <v>4</v>
      </c>
      <c r="J360" s="66">
        <v>0</v>
      </c>
    </row>
    <row r="361" spans="1:10" x14ac:dyDescent="0.25">
      <c r="A361" s="6" t="s">
        <v>247</v>
      </c>
      <c r="B361" s="66" t="s">
        <v>54</v>
      </c>
      <c r="C361" s="66" t="s">
        <v>9</v>
      </c>
      <c r="D361" s="66"/>
      <c r="E361" s="66">
        <v>88</v>
      </c>
      <c r="F361" s="66">
        <v>54</v>
      </c>
      <c r="G361" s="66">
        <v>13</v>
      </c>
      <c r="H361" s="66">
        <v>4</v>
      </c>
      <c r="I361" s="66">
        <v>5</v>
      </c>
      <c r="J361" s="66">
        <v>0</v>
      </c>
    </row>
    <row r="362" spans="1:10" x14ac:dyDescent="0.25">
      <c r="A362" s="6" t="s">
        <v>247</v>
      </c>
      <c r="B362" s="66" t="s">
        <v>54</v>
      </c>
      <c r="C362" s="66" t="s">
        <v>10</v>
      </c>
      <c r="D362" s="66"/>
      <c r="E362" s="66">
        <v>170</v>
      </c>
      <c r="F362" s="66">
        <v>46</v>
      </c>
      <c r="G362" s="66">
        <v>7</v>
      </c>
      <c r="H362" s="66">
        <v>5</v>
      </c>
      <c r="I362" s="66">
        <v>8</v>
      </c>
      <c r="J362" s="66">
        <v>0</v>
      </c>
    </row>
    <row r="363" spans="1:10" x14ac:dyDescent="0.25">
      <c r="A363" s="6" t="s">
        <v>247</v>
      </c>
      <c r="B363" s="66" t="s">
        <v>76</v>
      </c>
      <c r="C363" s="66" t="s">
        <v>25</v>
      </c>
      <c r="D363" s="66" t="s">
        <v>492</v>
      </c>
      <c r="E363" s="66">
        <v>189</v>
      </c>
      <c r="F363" s="66">
        <v>63</v>
      </c>
      <c r="G363" s="66">
        <v>9</v>
      </c>
      <c r="H363" s="66">
        <v>17</v>
      </c>
      <c r="I363" s="66">
        <v>23</v>
      </c>
      <c r="J363" s="66">
        <v>2</v>
      </c>
    </row>
    <row r="364" spans="1:10" x14ac:dyDescent="0.25">
      <c r="A364" s="6" t="s">
        <v>247</v>
      </c>
      <c r="B364" s="66" t="s">
        <v>76</v>
      </c>
      <c r="C364" s="66" t="s">
        <v>25</v>
      </c>
      <c r="D364" s="66" t="s">
        <v>491</v>
      </c>
      <c r="E364" s="66">
        <v>175</v>
      </c>
      <c r="F364" s="66">
        <v>61</v>
      </c>
      <c r="G364" s="66">
        <v>16</v>
      </c>
      <c r="H364" s="66">
        <v>6</v>
      </c>
      <c r="I364" s="66">
        <v>6</v>
      </c>
      <c r="J364" s="66">
        <v>1</v>
      </c>
    </row>
    <row r="365" spans="1:10" x14ac:dyDescent="0.25">
      <c r="A365" s="6" t="s">
        <v>247</v>
      </c>
      <c r="B365" s="66" t="s">
        <v>76</v>
      </c>
      <c r="C365" s="66" t="s">
        <v>11</v>
      </c>
      <c r="D365" s="66"/>
      <c r="E365" s="66">
        <v>139</v>
      </c>
      <c r="F365" s="66">
        <v>66</v>
      </c>
      <c r="G365" s="66">
        <v>5</v>
      </c>
      <c r="H365" s="66">
        <v>38</v>
      </c>
      <c r="I365" s="66">
        <v>44</v>
      </c>
      <c r="J365" s="66">
        <v>3</v>
      </c>
    </row>
    <row r="366" spans="1:10" x14ac:dyDescent="0.25">
      <c r="A366" s="6" t="s">
        <v>252</v>
      </c>
      <c r="B366" s="66" t="s">
        <v>49</v>
      </c>
      <c r="C366" s="66" t="s">
        <v>10</v>
      </c>
      <c r="D366" s="66"/>
      <c r="E366" s="66">
        <v>313</v>
      </c>
      <c r="F366" s="66">
        <v>50</v>
      </c>
      <c r="G366" s="66">
        <v>2</v>
      </c>
      <c r="H366" s="66">
        <v>14</v>
      </c>
      <c r="I366" s="66">
        <v>10</v>
      </c>
      <c r="J366" s="66">
        <v>2</v>
      </c>
    </row>
    <row r="367" spans="1:10" x14ac:dyDescent="0.25">
      <c r="A367" s="6" t="s">
        <v>252</v>
      </c>
      <c r="B367" s="66" t="s">
        <v>49</v>
      </c>
      <c r="C367" s="66" t="s">
        <v>11</v>
      </c>
      <c r="D367" s="66"/>
      <c r="E367" s="66">
        <v>270</v>
      </c>
      <c r="F367" s="66">
        <v>55</v>
      </c>
      <c r="G367" s="66">
        <v>12</v>
      </c>
      <c r="H367" s="66">
        <v>10</v>
      </c>
      <c r="I367" s="66">
        <v>10</v>
      </c>
      <c r="J367" s="66">
        <v>2</v>
      </c>
    </row>
    <row r="368" spans="1:10" x14ac:dyDescent="0.25">
      <c r="A368" s="6" t="s">
        <v>252</v>
      </c>
      <c r="B368" s="66" t="s">
        <v>49</v>
      </c>
      <c r="C368" s="66" t="s">
        <v>9</v>
      </c>
      <c r="D368" s="66"/>
      <c r="E368" s="66">
        <v>80</v>
      </c>
      <c r="F368" s="66">
        <v>25</v>
      </c>
      <c r="G368" s="66">
        <v>9</v>
      </c>
      <c r="H368" s="66">
        <v>2</v>
      </c>
      <c r="I368" s="66">
        <v>3</v>
      </c>
      <c r="J368" s="66">
        <v>0</v>
      </c>
    </row>
    <row r="369" spans="1:10" x14ac:dyDescent="0.25">
      <c r="A369" s="6" t="s">
        <v>252</v>
      </c>
      <c r="B369" s="66" t="s">
        <v>12</v>
      </c>
      <c r="C369" s="66" t="s">
        <v>10</v>
      </c>
      <c r="D369" s="66"/>
      <c r="E369" s="66">
        <v>92</v>
      </c>
      <c r="F369" s="66">
        <v>43</v>
      </c>
      <c r="G369" s="66">
        <v>9</v>
      </c>
      <c r="H369" s="66">
        <v>17</v>
      </c>
      <c r="I369" s="66">
        <v>24</v>
      </c>
      <c r="J369" s="66">
        <v>4</v>
      </c>
    </row>
    <row r="370" spans="1:10" x14ac:dyDescent="0.25">
      <c r="A370" s="6" t="s">
        <v>252</v>
      </c>
      <c r="B370" s="66" t="s">
        <v>12</v>
      </c>
      <c r="C370" s="66" t="s">
        <v>9</v>
      </c>
      <c r="D370" s="66"/>
      <c r="E370" s="66">
        <v>25</v>
      </c>
      <c r="F370" s="66">
        <v>44</v>
      </c>
      <c r="G370" s="66">
        <v>5</v>
      </c>
      <c r="H370" s="66">
        <v>13</v>
      </c>
      <c r="I370" s="66">
        <v>38</v>
      </c>
      <c r="J370" s="66">
        <v>9</v>
      </c>
    </row>
    <row r="371" spans="1:10" x14ac:dyDescent="0.25">
      <c r="A371" s="6" t="s">
        <v>252</v>
      </c>
      <c r="B371" s="66" t="s">
        <v>12</v>
      </c>
      <c r="C371" s="66" t="s">
        <v>10</v>
      </c>
      <c r="D371" s="66"/>
      <c r="E371" s="66">
        <v>126</v>
      </c>
      <c r="F371" s="66">
        <v>32</v>
      </c>
      <c r="G371" s="66">
        <v>7</v>
      </c>
      <c r="H371" s="66">
        <v>17</v>
      </c>
      <c r="I371" s="66">
        <v>16</v>
      </c>
      <c r="J371" s="66">
        <v>3</v>
      </c>
    </row>
    <row r="372" spans="1:10" x14ac:dyDescent="0.25">
      <c r="A372" s="6" t="s">
        <v>252</v>
      </c>
      <c r="B372" s="66" t="s">
        <v>44</v>
      </c>
      <c r="C372" s="66" t="s">
        <v>10</v>
      </c>
      <c r="D372" s="66"/>
      <c r="E372" s="66">
        <v>49</v>
      </c>
      <c r="F372" s="66">
        <v>18</v>
      </c>
      <c r="G372" s="66">
        <v>1</v>
      </c>
      <c r="H372" s="66">
        <v>11</v>
      </c>
      <c r="I372" s="66">
        <v>8</v>
      </c>
      <c r="J372" s="66">
        <v>3</v>
      </c>
    </row>
    <row r="373" spans="1:10" x14ac:dyDescent="0.25">
      <c r="A373" s="6" t="s">
        <v>252</v>
      </c>
      <c r="B373" s="66" t="s">
        <v>44</v>
      </c>
      <c r="C373" s="66" t="s">
        <v>10</v>
      </c>
      <c r="D373" s="66"/>
      <c r="E373" s="66">
        <v>73</v>
      </c>
      <c r="F373" s="66">
        <v>64</v>
      </c>
      <c r="G373" s="66">
        <v>7</v>
      </c>
      <c r="H373" s="66">
        <v>13</v>
      </c>
      <c r="I373" s="66">
        <v>4</v>
      </c>
      <c r="J373" s="66">
        <v>2</v>
      </c>
    </row>
    <row r="374" spans="1:10" x14ac:dyDescent="0.25">
      <c r="A374" s="6" t="s">
        <v>252</v>
      </c>
      <c r="B374" s="66" t="s">
        <v>44</v>
      </c>
      <c r="C374" s="66" t="s">
        <v>10</v>
      </c>
      <c r="D374" s="66"/>
      <c r="E374" s="66">
        <v>77</v>
      </c>
      <c r="F374" s="66">
        <v>40</v>
      </c>
      <c r="G374" s="66">
        <v>5</v>
      </c>
      <c r="H374" s="66">
        <v>9</v>
      </c>
      <c r="I374" s="66">
        <v>13</v>
      </c>
      <c r="J374" s="66">
        <v>2</v>
      </c>
    </row>
    <row r="375" spans="1:10" x14ac:dyDescent="0.25">
      <c r="A375" s="6" t="s">
        <v>253</v>
      </c>
      <c r="B375" s="66" t="s">
        <v>22</v>
      </c>
      <c r="C375" s="66" t="s">
        <v>10</v>
      </c>
      <c r="D375" s="66"/>
      <c r="E375" s="66">
        <v>53</v>
      </c>
      <c r="F375" s="66">
        <v>40</v>
      </c>
      <c r="G375" s="66">
        <v>8</v>
      </c>
      <c r="H375" s="66">
        <v>16</v>
      </c>
      <c r="I375" s="66">
        <v>7</v>
      </c>
      <c r="J375" s="66">
        <v>3</v>
      </c>
    </row>
    <row r="376" spans="1:10" x14ac:dyDescent="0.25">
      <c r="A376" s="6" t="s">
        <v>253</v>
      </c>
      <c r="B376" s="66" t="s">
        <v>61</v>
      </c>
      <c r="C376" s="66" t="s">
        <v>9</v>
      </c>
      <c r="D376" s="66"/>
      <c r="E376" s="66">
        <v>119</v>
      </c>
      <c r="F376" s="66">
        <v>63</v>
      </c>
      <c r="G376" s="66">
        <v>2</v>
      </c>
      <c r="H376" s="66">
        <v>22</v>
      </c>
      <c r="I376" s="66">
        <v>30</v>
      </c>
      <c r="J376" s="66">
        <v>3</v>
      </c>
    </row>
    <row r="377" spans="1:10" x14ac:dyDescent="0.25">
      <c r="A377" s="6" t="s">
        <v>253</v>
      </c>
      <c r="B377" s="66" t="s">
        <v>61</v>
      </c>
      <c r="C377" s="66" t="s">
        <v>10</v>
      </c>
      <c r="D377" s="66"/>
      <c r="E377" s="66">
        <v>171</v>
      </c>
      <c r="F377" s="66">
        <v>108</v>
      </c>
      <c r="G377" s="66">
        <v>4</v>
      </c>
      <c r="H377" s="66">
        <v>17</v>
      </c>
      <c r="I377" s="66">
        <v>10</v>
      </c>
      <c r="J377" s="66">
        <v>0</v>
      </c>
    </row>
    <row r="378" spans="1:10" x14ac:dyDescent="0.25">
      <c r="A378" s="6" t="s">
        <v>253</v>
      </c>
      <c r="B378" s="66" t="s">
        <v>61</v>
      </c>
      <c r="C378" s="66" t="s">
        <v>11</v>
      </c>
      <c r="D378" s="66"/>
      <c r="E378" s="66">
        <v>189</v>
      </c>
      <c r="F378" s="66">
        <v>122</v>
      </c>
      <c r="G378" s="66">
        <v>4</v>
      </c>
      <c r="H378" s="66">
        <v>69</v>
      </c>
      <c r="I378" s="66">
        <v>72</v>
      </c>
      <c r="J378" s="66">
        <v>6</v>
      </c>
    </row>
    <row r="379" spans="1:10" x14ac:dyDescent="0.25">
      <c r="A379" s="6" t="s">
        <v>253</v>
      </c>
      <c r="B379" s="66" t="s">
        <v>22</v>
      </c>
      <c r="C379" s="66" t="s">
        <v>11</v>
      </c>
      <c r="D379" s="66"/>
      <c r="E379" s="66">
        <v>282</v>
      </c>
      <c r="F379" s="66">
        <v>69</v>
      </c>
      <c r="G379" s="66">
        <v>5</v>
      </c>
      <c r="H379" s="66">
        <v>8</v>
      </c>
      <c r="I379" s="66">
        <v>8</v>
      </c>
      <c r="J379" s="66">
        <v>0</v>
      </c>
    </row>
    <row r="380" spans="1:10" x14ac:dyDescent="0.25">
      <c r="A380" s="6" t="s">
        <v>253</v>
      </c>
      <c r="B380" s="66" t="s">
        <v>22</v>
      </c>
      <c r="C380" s="66" t="s">
        <v>10</v>
      </c>
      <c r="D380" s="66"/>
      <c r="E380" s="66">
        <v>141</v>
      </c>
      <c r="F380" s="66">
        <v>39</v>
      </c>
      <c r="G380" s="66">
        <v>9</v>
      </c>
      <c r="H380" s="66">
        <v>7</v>
      </c>
      <c r="I380" s="66">
        <v>21</v>
      </c>
      <c r="J380" s="66">
        <v>0</v>
      </c>
    </row>
    <row r="381" spans="1:10" x14ac:dyDescent="0.25">
      <c r="A381" s="6" t="s">
        <v>254</v>
      </c>
      <c r="B381" s="66" t="s">
        <v>76</v>
      </c>
      <c r="C381" s="66" t="s">
        <v>10</v>
      </c>
      <c r="D381" s="66"/>
      <c r="E381" s="66">
        <v>129</v>
      </c>
      <c r="F381" s="66">
        <v>72</v>
      </c>
      <c r="G381" s="66">
        <v>7</v>
      </c>
      <c r="H381" s="66">
        <v>14</v>
      </c>
      <c r="I381" s="66">
        <v>28</v>
      </c>
      <c r="J381" s="66">
        <v>2</v>
      </c>
    </row>
    <row r="382" spans="1:10" x14ac:dyDescent="0.25">
      <c r="A382" s="6" t="s">
        <v>254</v>
      </c>
      <c r="B382" s="66" t="s">
        <v>76</v>
      </c>
      <c r="C382" s="66" t="s">
        <v>10</v>
      </c>
      <c r="D382" s="66"/>
      <c r="E382" s="66">
        <v>84</v>
      </c>
      <c r="F382" s="66">
        <v>81</v>
      </c>
      <c r="G382" s="66">
        <v>2</v>
      </c>
      <c r="H382" s="66">
        <v>6</v>
      </c>
      <c r="I382" s="66">
        <v>2</v>
      </c>
      <c r="J382" s="66">
        <v>0</v>
      </c>
    </row>
    <row r="383" spans="1:10" x14ac:dyDescent="0.25">
      <c r="A383" s="6" t="s">
        <v>254</v>
      </c>
      <c r="B383" s="66" t="s">
        <v>76</v>
      </c>
      <c r="C383" s="66" t="s">
        <v>11</v>
      </c>
      <c r="D383" s="66"/>
      <c r="E383" s="66">
        <v>214</v>
      </c>
      <c r="F383" s="66">
        <v>96</v>
      </c>
      <c r="G383" s="66">
        <v>6</v>
      </c>
      <c r="H383" s="66">
        <v>16</v>
      </c>
      <c r="I383" s="66">
        <v>26</v>
      </c>
      <c r="J383" s="66">
        <v>3</v>
      </c>
    </row>
    <row r="384" spans="1:10" x14ac:dyDescent="0.25">
      <c r="A384" s="6" t="s">
        <v>254</v>
      </c>
      <c r="B384" s="66" t="s">
        <v>36</v>
      </c>
      <c r="C384" s="66" t="s">
        <v>10</v>
      </c>
      <c r="D384" s="66"/>
      <c r="E384" s="66">
        <v>187</v>
      </c>
      <c r="F384" s="66">
        <v>24</v>
      </c>
      <c r="G384" s="66">
        <v>8</v>
      </c>
      <c r="H384" s="66">
        <v>9</v>
      </c>
      <c r="I384" s="66">
        <v>7</v>
      </c>
      <c r="J384" s="66">
        <v>0</v>
      </c>
    </row>
    <row r="385" spans="1:10" x14ac:dyDescent="0.25">
      <c r="A385" s="6" t="s">
        <v>254</v>
      </c>
      <c r="B385" s="66" t="s">
        <v>36</v>
      </c>
      <c r="C385" s="66" t="s">
        <v>10</v>
      </c>
      <c r="D385" s="66"/>
      <c r="E385" s="66">
        <v>150</v>
      </c>
      <c r="F385" s="66">
        <v>28</v>
      </c>
      <c r="G385" s="66">
        <v>13</v>
      </c>
      <c r="H385" s="66">
        <v>14</v>
      </c>
      <c r="I385" s="66">
        <v>33</v>
      </c>
      <c r="J385" s="66">
        <v>3</v>
      </c>
    </row>
    <row r="386" spans="1:10" x14ac:dyDescent="0.25">
      <c r="A386" s="6" t="s">
        <v>254</v>
      </c>
      <c r="B386" s="66" t="s">
        <v>36</v>
      </c>
      <c r="C386" s="66" t="s">
        <v>9</v>
      </c>
      <c r="D386" s="66"/>
      <c r="E386" s="66">
        <v>227</v>
      </c>
      <c r="F386" s="66">
        <v>42</v>
      </c>
      <c r="G386" s="66">
        <v>13</v>
      </c>
      <c r="H386" s="66">
        <v>5</v>
      </c>
      <c r="I386" s="66">
        <v>28</v>
      </c>
      <c r="J386" s="66">
        <v>2</v>
      </c>
    </row>
    <row r="387" spans="1:10" x14ac:dyDescent="0.25">
      <c r="A387" s="6" t="s">
        <v>254</v>
      </c>
      <c r="B387" s="66" t="s">
        <v>12</v>
      </c>
      <c r="C387" s="66" t="s">
        <v>10</v>
      </c>
      <c r="D387" s="66"/>
      <c r="E387" s="66">
        <v>101</v>
      </c>
      <c r="F387" s="66">
        <v>18</v>
      </c>
      <c r="G387" s="66">
        <v>3</v>
      </c>
      <c r="H387" s="66">
        <v>20</v>
      </c>
      <c r="I387" s="66">
        <v>48</v>
      </c>
      <c r="J387" s="66">
        <v>7</v>
      </c>
    </row>
    <row r="388" spans="1:10" x14ac:dyDescent="0.25">
      <c r="A388" s="6" t="s">
        <v>254</v>
      </c>
      <c r="B388" s="66" t="s">
        <v>12</v>
      </c>
      <c r="C388" s="66" t="s">
        <v>9</v>
      </c>
      <c r="D388" s="66"/>
      <c r="E388" s="66">
        <v>113</v>
      </c>
      <c r="F388" s="66">
        <v>57</v>
      </c>
      <c r="G388" s="66">
        <v>6</v>
      </c>
      <c r="H388" s="66">
        <v>29</v>
      </c>
      <c r="I388" s="66">
        <v>77</v>
      </c>
      <c r="J388" s="66">
        <v>5</v>
      </c>
    </row>
    <row r="389" spans="1:10" x14ac:dyDescent="0.25">
      <c r="A389" s="6" t="s">
        <v>254</v>
      </c>
      <c r="B389" s="66" t="s">
        <v>12</v>
      </c>
      <c r="C389" s="66" t="s">
        <v>11</v>
      </c>
      <c r="D389" s="66"/>
      <c r="E389" s="66">
        <v>44</v>
      </c>
      <c r="F389" s="66">
        <v>10</v>
      </c>
      <c r="G389" s="66">
        <v>4</v>
      </c>
      <c r="H389" s="66">
        <v>4</v>
      </c>
      <c r="I389" s="66">
        <v>9</v>
      </c>
      <c r="J389" s="66">
        <v>0</v>
      </c>
    </row>
    <row r="390" spans="1:10" x14ac:dyDescent="0.25">
      <c r="A390" s="6" t="s">
        <v>254</v>
      </c>
      <c r="B390" s="66" t="s">
        <v>49</v>
      </c>
      <c r="C390" s="66" t="s">
        <v>10</v>
      </c>
      <c r="D390" s="66"/>
      <c r="E390" s="66">
        <v>152</v>
      </c>
      <c r="F390" s="66">
        <v>39</v>
      </c>
      <c r="G390" s="66">
        <v>7</v>
      </c>
      <c r="H390" s="66">
        <v>7</v>
      </c>
      <c r="I390" s="66">
        <v>4</v>
      </c>
      <c r="J390" s="66">
        <v>1</v>
      </c>
    </row>
    <row r="391" spans="1:10" x14ac:dyDescent="0.25">
      <c r="A391" s="6" t="s">
        <v>254</v>
      </c>
      <c r="B391" s="66" t="s">
        <v>49</v>
      </c>
      <c r="C391" s="66" t="s">
        <v>10</v>
      </c>
      <c r="D391" s="66"/>
      <c r="E391" s="66">
        <v>238</v>
      </c>
      <c r="F391" s="66">
        <v>47</v>
      </c>
      <c r="G391" s="66">
        <v>5</v>
      </c>
      <c r="H391" s="66">
        <v>12</v>
      </c>
      <c r="I391" s="66">
        <v>9</v>
      </c>
      <c r="J391" s="66">
        <v>2</v>
      </c>
    </row>
    <row r="392" spans="1:10" x14ac:dyDescent="0.25">
      <c r="A392" s="6" t="s">
        <v>262</v>
      </c>
      <c r="B392" s="66" t="s">
        <v>54</v>
      </c>
      <c r="C392" s="66" t="s">
        <v>10</v>
      </c>
      <c r="D392" s="66"/>
      <c r="E392" s="66">
        <v>183</v>
      </c>
      <c r="F392" s="66">
        <v>36</v>
      </c>
      <c r="G392" s="66">
        <v>20</v>
      </c>
      <c r="H392" s="66">
        <v>1</v>
      </c>
      <c r="I392" s="66">
        <v>1</v>
      </c>
      <c r="J392" s="66">
        <v>0</v>
      </c>
    </row>
    <row r="393" spans="1:10" x14ac:dyDescent="0.25">
      <c r="A393" s="6" t="s">
        <v>262</v>
      </c>
      <c r="B393" s="66" t="s">
        <v>54</v>
      </c>
      <c r="C393" s="66" t="s">
        <v>9</v>
      </c>
      <c r="D393" s="66"/>
      <c r="E393" s="66">
        <v>135</v>
      </c>
      <c r="F393" s="66">
        <v>34</v>
      </c>
      <c r="G393" s="66">
        <v>15</v>
      </c>
      <c r="H393" s="66">
        <v>1</v>
      </c>
      <c r="I393" s="66">
        <v>0</v>
      </c>
      <c r="J393" s="66">
        <v>0</v>
      </c>
    </row>
    <row r="394" spans="1:10" x14ac:dyDescent="0.25">
      <c r="A394" s="6" t="s">
        <v>262</v>
      </c>
      <c r="B394" s="66" t="s">
        <v>54</v>
      </c>
      <c r="C394" s="66" t="s">
        <v>10</v>
      </c>
      <c r="D394" s="66"/>
      <c r="E394" s="66">
        <v>197</v>
      </c>
      <c r="F394" s="66">
        <v>56</v>
      </c>
      <c r="G394" s="66">
        <v>18</v>
      </c>
      <c r="H394" s="66">
        <v>1</v>
      </c>
      <c r="I394" s="66">
        <v>4</v>
      </c>
      <c r="J394" s="66">
        <v>0</v>
      </c>
    </row>
    <row r="395" spans="1:10" x14ac:dyDescent="0.25">
      <c r="A395" s="6" t="s">
        <v>262</v>
      </c>
      <c r="B395" s="66" t="s">
        <v>79</v>
      </c>
      <c r="C395" s="66" t="s">
        <v>10</v>
      </c>
      <c r="D395" s="66"/>
      <c r="E395" s="66">
        <v>185</v>
      </c>
      <c r="F395" s="66">
        <v>51</v>
      </c>
      <c r="G395" s="66">
        <v>14</v>
      </c>
      <c r="H395" s="66">
        <v>33</v>
      </c>
      <c r="I395" s="66">
        <v>8</v>
      </c>
      <c r="J395" s="66">
        <v>8</v>
      </c>
    </row>
    <row r="396" spans="1:10" x14ac:dyDescent="0.25">
      <c r="A396" s="6" t="s">
        <v>262</v>
      </c>
      <c r="B396" s="66" t="s">
        <v>79</v>
      </c>
      <c r="C396" s="66" t="s">
        <v>10</v>
      </c>
      <c r="D396" s="66"/>
      <c r="E396" s="66">
        <v>380</v>
      </c>
      <c r="F396" s="66">
        <v>79</v>
      </c>
      <c r="G396" s="66">
        <v>14</v>
      </c>
      <c r="H396" s="66">
        <v>88</v>
      </c>
      <c r="I396" s="66">
        <v>87</v>
      </c>
      <c r="J396" s="66">
        <v>12</v>
      </c>
    </row>
    <row r="397" spans="1:10" x14ac:dyDescent="0.25">
      <c r="A397" s="6" t="s">
        <v>262</v>
      </c>
      <c r="B397" s="66" t="s">
        <v>79</v>
      </c>
      <c r="C397" s="66" t="s">
        <v>10</v>
      </c>
      <c r="D397" s="66"/>
      <c r="E397" s="66">
        <v>160</v>
      </c>
      <c r="F397" s="66">
        <v>25</v>
      </c>
      <c r="G397" s="66">
        <v>5</v>
      </c>
      <c r="H397" s="66">
        <v>9</v>
      </c>
      <c r="I397" s="66">
        <v>11</v>
      </c>
      <c r="J397" s="66">
        <v>2</v>
      </c>
    </row>
    <row r="398" spans="1:10" x14ac:dyDescent="0.25">
      <c r="A398" s="6" t="s">
        <v>251</v>
      </c>
      <c r="B398" s="66" t="s">
        <v>44</v>
      </c>
      <c r="C398" s="66" t="s">
        <v>10</v>
      </c>
      <c r="D398" s="66"/>
      <c r="E398" s="66">
        <v>196</v>
      </c>
      <c r="F398" s="66">
        <v>44</v>
      </c>
      <c r="G398" s="66">
        <v>10</v>
      </c>
      <c r="H398" s="66">
        <v>10</v>
      </c>
      <c r="I398" s="66">
        <v>4</v>
      </c>
      <c r="J398" s="66">
        <v>7</v>
      </c>
    </row>
    <row r="399" spans="1:10" x14ac:dyDescent="0.25">
      <c r="A399" s="6" t="s">
        <v>251</v>
      </c>
      <c r="B399" s="66" t="s">
        <v>44</v>
      </c>
      <c r="C399" s="66" t="s">
        <v>10</v>
      </c>
      <c r="D399" s="66"/>
      <c r="E399" s="66">
        <v>110</v>
      </c>
      <c r="F399" s="66">
        <v>27</v>
      </c>
      <c r="G399" s="66">
        <v>15</v>
      </c>
      <c r="H399" s="66">
        <v>9</v>
      </c>
      <c r="I399" s="66">
        <v>13</v>
      </c>
      <c r="J399" s="66">
        <v>3</v>
      </c>
    </row>
    <row r="400" spans="1:10" x14ac:dyDescent="0.25">
      <c r="A400" s="6" t="s">
        <v>251</v>
      </c>
      <c r="B400" s="66" t="s">
        <v>49</v>
      </c>
      <c r="C400" s="66" t="s">
        <v>11</v>
      </c>
      <c r="D400" s="66"/>
      <c r="E400" s="66">
        <v>355</v>
      </c>
      <c r="F400" s="66">
        <v>102</v>
      </c>
      <c r="G400" s="66">
        <v>13</v>
      </c>
      <c r="H400" s="66">
        <v>49</v>
      </c>
      <c r="I400" s="66">
        <v>42</v>
      </c>
      <c r="J400" s="66">
        <v>2</v>
      </c>
    </row>
    <row r="401" spans="1:10" x14ac:dyDescent="0.25">
      <c r="A401" s="6" t="s">
        <v>251</v>
      </c>
      <c r="B401" s="66" t="s">
        <v>49</v>
      </c>
      <c r="C401" s="66" t="s">
        <v>10</v>
      </c>
      <c r="D401" s="66"/>
      <c r="E401" s="66">
        <v>147</v>
      </c>
      <c r="F401" s="66">
        <v>46</v>
      </c>
      <c r="G401" s="66">
        <v>9</v>
      </c>
      <c r="H401" s="66">
        <v>20</v>
      </c>
      <c r="I401" s="66">
        <v>12</v>
      </c>
      <c r="J401" s="66">
        <v>2</v>
      </c>
    </row>
    <row r="402" spans="1:10" x14ac:dyDescent="0.25">
      <c r="A402" s="6" t="s">
        <v>251</v>
      </c>
      <c r="B402" s="66" t="s">
        <v>49</v>
      </c>
      <c r="C402" s="66" t="s">
        <v>9</v>
      </c>
      <c r="D402" s="66"/>
      <c r="E402" s="66">
        <v>182</v>
      </c>
      <c r="F402" s="66">
        <v>39</v>
      </c>
      <c r="G402" s="66">
        <v>7</v>
      </c>
      <c r="H402" s="66">
        <v>3</v>
      </c>
      <c r="I402" s="66">
        <v>1</v>
      </c>
      <c r="J402" s="66">
        <v>0</v>
      </c>
    </row>
    <row r="403" spans="1:10" x14ac:dyDescent="0.25">
      <c r="A403" s="6" t="s">
        <v>251</v>
      </c>
      <c r="B403" s="66" t="s">
        <v>76</v>
      </c>
      <c r="C403" s="66" t="s">
        <v>10</v>
      </c>
      <c r="D403" s="66"/>
      <c r="E403" s="66">
        <v>143</v>
      </c>
      <c r="F403" s="66">
        <v>48</v>
      </c>
      <c r="G403" s="66">
        <v>19</v>
      </c>
      <c r="H403" s="66">
        <v>19</v>
      </c>
      <c r="I403" s="66">
        <v>20</v>
      </c>
      <c r="J403" s="66">
        <v>2</v>
      </c>
    </row>
    <row r="404" spans="1:10" x14ac:dyDescent="0.25">
      <c r="A404" s="6" t="s">
        <v>251</v>
      </c>
      <c r="B404" s="66" t="s">
        <v>76</v>
      </c>
      <c r="C404" s="66" t="s">
        <v>10</v>
      </c>
      <c r="D404" s="66"/>
      <c r="E404" s="66">
        <v>183</v>
      </c>
      <c r="F404" s="66">
        <v>88</v>
      </c>
      <c r="G404" s="66">
        <v>26</v>
      </c>
      <c r="H404" s="66">
        <v>18</v>
      </c>
      <c r="I404" s="66">
        <v>3</v>
      </c>
      <c r="J404" s="66">
        <v>2</v>
      </c>
    </row>
    <row r="405" spans="1:10" x14ac:dyDescent="0.25">
      <c r="A405" s="6" t="s">
        <v>251</v>
      </c>
      <c r="B405" s="66" t="s">
        <v>76</v>
      </c>
      <c r="C405" s="66" t="s">
        <v>11</v>
      </c>
      <c r="D405" s="66"/>
      <c r="E405" s="66">
        <v>327</v>
      </c>
      <c r="F405" s="66">
        <v>107</v>
      </c>
      <c r="G405" s="66">
        <v>14</v>
      </c>
      <c r="H405" s="66">
        <v>43</v>
      </c>
      <c r="I405" s="66">
        <v>17</v>
      </c>
      <c r="J405" s="66">
        <v>2</v>
      </c>
    </row>
    <row r="406" spans="1:10" x14ac:dyDescent="0.25">
      <c r="A406" s="6" t="s">
        <v>251</v>
      </c>
      <c r="B406" s="66" t="s">
        <v>44</v>
      </c>
      <c r="C406" s="66" t="s">
        <v>10</v>
      </c>
      <c r="D406" s="66"/>
      <c r="E406" s="66">
        <v>85</v>
      </c>
      <c r="F406" s="66">
        <v>12</v>
      </c>
      <c r="G406" s="66">
        <v>12</v>
      </c>
      <c r="H406" s="66">
        <v>9</v>
      </c>
      <c r="I406" s="66">
        <v>10</v>
      </c>
      <c r="J406" s="66">
        <v>3</v>
      </c>
    </row>
    <row r="407" spans="1:10" x14ac:dyDescent="0.25">
      <c r="A407" s="6" t="s">
        <v>268</v>
      </c>
      <c r="B407" s="66" t="s">
        <v>30</v>
      </c>
      <c r="C407" s="66" t="s">
        <v>9</v>
      </c>
      <c r="D407" s="66"/>
      <c r="E407" s="66">
        <v>161</v>
      </c>
      <c r="F407" s="66">
        <v>47</v>
      </c>
      <c r="G407" s="66">
        <v>4</v>
      </c>
      <c r="H407" s="66">
        <v>24</v>
      </c>
      <c r="I407" s="66">
        <v>16</v>
      </c>
      <c r="J407" s="66">
        <v>3</v>
      </c>
    </row>
    <row r="408" spans="1:10" x14ac:dyDescent="0.25">
      <c r="A408" s="6" t="s">
        <v>268</v>
      </c>
      <c r="B408" s="66" t="s">
        <v>30</v>
      </c>
      <c r="C408" s="66" t="s">
        <v>10</v>
      </c>
      <c r="D408" s="66"/>
      <c r="E408" s="66">
        <v>317</v>
      </c>
      <c r="F408" s="66">
        <v>64</v>
      </c>
      <c r="G408" s="66">
        <v>2</v>
      </c>
      <c r="H408" s="66">
        <v>65</v>
      </c>
      <c r="I408" s="66">
        <v>68</v>
      </c>
      <c r="J408" s="66">
        <v>1</v>
      </c>
    </row>
    <row r="409" spans="1:10" x14ac:dyDescent="0.25">
      <c r="A409" s="6" t="s">
        <v>268</v>
      </c>
      <c r="B409" s="66" t="s">
        <v>30</v>
      </c>
      <c r="C409" s="66" t="s">
        <v>10</v>
      </c>
      <c r="D409" s="66"/>
      <c r="E409" s="66">
        <v>102</v>
      </c>
      <c r="F409" s="66">
        <v>40</v>
      </c>
      <c r="G409" s="66">
        <v>11</v>
      </c>
      <c r="H409" s="66">
        <v>10</v>
      </c>
      <c r="I409" s="66">
        <v>8</v>
      </c>
      <c r="J409" s="66">
        <v>0</v>
      </c>
    </row>
    <row r="410" spans="1:10" x14ac:dyDescent="0.25">
      <c r="A410" s="6" t="s">
        <v>268</v>
      </c>
      <c r="B410" s="66" t="s">
        <v>32</v>
      </c>
      <c r="C410" s="66" t="s">
        <v>10</v>
      </c>
      <c r="D410" s="66"/>
      <c r="E410" s="66">
        <v>125</v>
      </c>
      <c r="F410" s="66">
        <v>28</v>
      </c>
      <c r="G410" s="66">
        <v>3</v>
      </c>
      <c r="H410" s="66">
        <v>1</v>
      </c>
      <c r="I410" s="66">
        <v>2</v>
      </c>
      <c r="J410" s="66">
        <v>0</v>
      </c>
    </row>
    <row r="411" spans="1:10" x14ac:dyDescent="0.25">
      <c r="A411" s="6" t="s">
        <v>268</v>
      </c>
      <c r="B411" s="66" t="s">
        <v>32</v>
      </c>
      <c r="C411" s="66" t="s">
        <v>10</v>
      </c>
      <c r="D411" s="66"/>
      <c r="E411" s="66">
        <v>73</v>
      </c>
      <c r="F411" s="66">
        <v>19</v>
      </c>
      <c r="G411" s="66">
        <v>1</v>
      </c>
      <c r="H411" s="66">
        <v>25</v>
      </c>
      <c r="I411" s="66">
        <v>18</v>
      </c>
      <c r="J411" s="66">
        <v>1</v>
      </c>
    </row>
    <row r="412" spans="1:10" x14ac:dyDescent="0.25">
      <c r="A412" s="6" t="s">
        <v>268</v>
      </c>
      <c r="B412" s="66" t="s">
        <v>32</v>
      </c>
      <c r="C412" s="66" t="s">
        <v>11</v>
      </c>
      <c r="D412" s="66"/>
      <c r="E412" s="66">
        <v>373</v>
      </c>
      <c r="F412" s="66">
        <v>85</v>
      </c>
      <c r="G412" s="66">
        <v>4</v>
      </c>
      <c r="H412" s="66">
        <v>38</v>
      </c>
      <c r="I412" s="66">
        <v>28</v>
      </c>
      <c r="J412" s="66">
        <v>2</v>
      </c>
    </row>
    <row r="413" spans="1:10" x14ac:dyDescent="0.25">
      <c r="A413" s="6" t="s">
        <v>269</v>
      </c>
      <c r="B413" s="66" t="s">
        <v>106</v>
      </c>
      <c r="C413" s="66" t="s">
        <v>9</v>
      </c>
      <c r="D413" s="66"/>
      <c r="E413" s="66">
        <v>127</v>
      </c>
      <c r="F413" s="66">
        <v>30</v>
      </c>
      <c r="G413" s="66">
        <v>6</v>
      </c>
      <c r="H413" s="66">
        <v>4</v>
      </c>
      <c r="I413" s="66">
        <v>3</v>
      </c>
      <c r="J413" s="66">
        <v>1</v>
      </c>
    </row>
    <row r="414" spans="1:10" x14ac:dyDescent="0.25">
      <c r="A414" s="6" t="s">
        <v>269</v>
      </c>
      <c r="B414" s="66" t="s">
        <v>106</v>
      </c>
      <c r="C414" s="66" t="s">
        <v>10</v>
      </c>
      <c r="D414" s="66"/>
      <c r="E414" s="66">
        <v>136</v>
      </c>
      <c r="F414" s="66">
        <v>24</v>
      </c>
      <c r="G414" s="66">
        <v>7</v>
      </c>
      <c r="H414" s="66">
        <v>10</v>
      </c>
      <c r="I414" s="66">
        <v>4</v>
      </c>
      <c r="J414" s="66">
        <v>0</v>
      </c>
    </row>
    <row r="415" spans="1:10" x14ac:dyDescent="0.25">
      <c r="A415" s="6" t="s">
        <v>269</v>
      </c>
      <c r="B415" s="66" t="s">
        <v>106</v>
      </c>
      <c r="C415" s="66" t="s">
        <v>11</v>
      </c>
      <c r="D415" s="66"/>
      <c r="E415" s="66">
        <v>266</v>
      </c>
      <c r="F415" s="66">
        <v>53</v>
      </c>
      <c r="G415" s="66">
        <v>6</v>
      </c>
      <c r="H415" s="66">
        <v>24</v>
      </c>
      <c r="I415" s="66">
        <v>15</v>
      </c>
      <c r="J415" s="66">
        <v>1</v>
      </c>
    </row>
    <row r="416" spans="1:10" x14ac:dyDescent="0.25">
      <c r="A416" s="6" t="s">
        <v>269</v>
      </c>
      <c r="B416" s="66" t="s">
        <v>26</v>
      </c>
      <c r="C416" s="66" t="s">
        <v>9</v>
      </c>
      <c r="D416" s="66"/>
      <c r="E416" s="66">
        <v>38</v>
      </c>
      <c r="F416" s="66">
        <v>20</v>
      </c>
      <c r="G416" s="66">
        <v>2</v>
      </c>
      <c r="H416" s="66">
        <v>0</v>
      </c>
      <c r="I416" s="66">
        <v>4</v>
      </c>
      <c r="J416" s="66">
        <v>0</v>
      </c>
    </row>
    <row r="417" spans="1:10" x14ac:dyDescent="0.25">
      <c r="A417" s="6" t="s">
        <v>269</v>
      </c>
      <c r="B417" s="66" t="s">
        <v>26</v>
      </c>
      <c r="C417" s="66" t="s">
        <v>25</v>
      </c>
      <c r="D417" s="66" t="s">
        <v>490</v>
      </c>
      <c r="E417" s="66">
        <v>90</v>
      </c>
      <c r="F417" s="66">
        <v>52</v>
      </c>
      <c r="G417" s="66">
        <v>10</v>
      </c>
      <c r="H417" s="66">
        <v>19</v>
      </c>
      <c r="I417" s="66">
        <v>17</v>
      </c>
      <c r="J417" s="66">
        <v>3</v>
      </c>
    </row>
    <row r="418" spans="1:10" x14ac:dyDescent="0.25">
      <c r="A418" s="6" t="s">
        <v>269</v>
      </c>
      <c r="B418" s="66" t="s">
        <v>26</v>
      </c>
      <c r="C418" s="66" t="s">
        <v>10</v>
      </c>
      <c r="D418" s="66"/>
      <c r="E418" s="66">
        <v>286</v>
      </c>
      <c r="F418" s="66">
        <v>144</v>
      </c>
      <c r="G418" s="66">
        <v>14</v>
      </c>
      <c r="H418" s="66">
        <v>23</v>
      </c>
      <c r="I418" s="66">
        <v>22</v>
      </c>
      <c r="J418" s="66">
        <v>1</v>
      </c>
    </row>
    <row r="419" spans="1:10" x14ac:dyDescent="0.25">
      <c r="A419" s="6" t="s">
        <v>269</v>
      </c>
      <c r="B419" s="66" t="s">
        <v>49</v>
      </c>
      <c r="C419" s="66" t="s">
        <v>11</v>
      </c>
      <c r="D419" s="66"/>
      <c r="E419" s="66">
        <v>329</v>
      </c>
      <c r="F419" s="66">
        <v>119</v>
      </c>
      <c r="G419" s="66">
        <v>5</v>
      </c>
      <c r="H419" s="66">
        <v>24</v>
      </c>
      <c r="I419" s="66">
        <v>23</v>
      </c>
      <c r="J419" s="66">
        <v>3</v>
      </c>
    </row>
    <row r="420" spans="1:10" x14ac:dyDescent="0.25">
      <c r="A420" s="6" t="s">
        <v>269</v>
      </c>
      <c r="B420" s="66" t="s">
        <v>49</v>
      </c>
      <c r="C420" s="66" t="s">
        <v>10</v>
      </c>
      <c r="D420" s="66"/>
      <c r="E420" s="66">
        <v>164</v>
      </c>
      <c r="F420" s="66">
        <v>53</v>
      </c>
      <c r="G420" s="66">
        <v>7</v>
      </c>
      <c r="H420" s="66">
        <v>17</v>
      </c>
      <c r="I420" s="66">
        <v>11</v>
      </c>
      <c r="J420" s="66">
        <v>0</v>
      </c>
    </row>
    <row r="421" spans="1:10" x14ac:dyDescent="0.25">
      <c r="A421" s="6" t="s">
        <v>269</v>
      </c>
      <c r="B421" s="66" t="s">
        <v>49</v>
      </c>
      <c r="C421" s="66" t="s">
        <v>9</v>
      </c>
      <c r="D421" s="66"/>
      <c r="E421" s="66">
        <v>61</v>
      </c>
      <c r="F421" s="66">
        <v>24</v>
      </c>
      <c r="G421" s="66">
        <v>5</v>
      </c>
      <c r="H421" s="66">
        <v>1</v>
      </c>
      <c r="I421" s="66">
        <v>0</v>
      </c>
      <c r="J421" s="66">
        <v>0</v>
      </c>
    </row>
    <row r="422" spans="1:10" x14ac:dyDescent="0.25">
      <c r="A422" s="6" t="s">
        <v>269</v>
      </c>
      <c r="B422" s="66" t="s">
        <v>63</v>
      </c>
      <c r="C422" s="66" t="s">
        <v>10</v>
      </c>
      <c r="D422" s="66"/>
      <c r="E422" s="66">
        <v>216</v>
      </c>
      <c r="F422" s="66">
        <v>93</v>
      </c>
      <c r="G422" s="66">
        <v>23</v>
      </c>
      <c r="H422" s="66">
        <v>55</v>
      </c>
      <c r="I422" s="66">
        <v>60</v>
      </c>
      <c r="J422" s="66">
        <v>23</v>
      </c>
    </row>
    <row r="423" spans="1:10" x14ac:dyDescent="0.25">
      <c r="A423" s="6" t="s">
        <v>269</v>
      </c>
      <c r="B423" s="66" t="s">
        <v>63</v>
      </c>
      <c r="C423" s="66" t="s">
        <v>10</v>
      </c>
      <c r="D423" s="66"/>
      <c r="E423" s="66">
        <v>33</v>
      </c>
      <c r="F423" s="66">
        <v>66</v>
      </c>
      <c r="G423" s="66">
        <v>19</v>
      </c>
      <c r="H423" s="66">
        <v>7</v>
      </c>
      <c r="I423" s="66">
        <v>10</v>
      </c>
      <c r="J423" s="66">
        <v>2</v>
      </c>
    </row>
    <row r="424" spans="1:10" x14ac:dyDescent="0.25">
      <c r="A424" s="6" t="s">
        <v>269</v>
      </c>
      <c r="B424" s="66" t="s">
        <v>63</v>
      </c>
      <c r="C424" s="66" t="s">
        <v>9</v>
      </c>
      <c r="D424" s="66"/>
      <c r="E424" s="66">
        <v>51</v>
      </c>
      <c r="F424" s="66">
        <v>26</v>
      </c>
      <c r="G424" s="66">
        <v>7</v>
      </c>
      <c r="H424" s="66">
        <v>1</v>
      </c>
      <c r="I424" s="66">
        <v>3</v>
      </c>
      <c r="J424" s="66">
        <v>3</v>
      </c>
    </row>
    <row r="425" spans="1:10" x14ac:dyDescent="0.25">
      <c r="A425" s="6" t="s">
        <v>270</v>
      </c>
      <c r="B425" s="66" t="s">
        <v>36</v>
      </c>
      <c r="C425" s="66" t="s">
        <v>9</v>
      </c>
      <c r="D425" s="66"/>
      <c r="E425" s="66">
        <v>181</v>
      </c>
      <c r="F425" s="66">
        <v>40</v>
      </c>
      <c r="G425" s="66">
        <v>2</v>
      </c>
      <c r="H425" s="66">
        <v>4</v>
      </c>
      <c r="I425" s="66">
        <v>13</v>
      </c>
      <c r="J425" s="66">
        <v>1</v>
      </c>
    </row>
    <row r="426" spans="1:10" x14ac:dyDescent="0.25">
      <c r="A426" s="6" t="s">
        <v>270</v>
      </c>
      <c r="B426" s="66" t="s">
        <v>36</v>
      </c>
      <c r="C426" s="66" t="s">
        <v>10</v>
      </c>
      <c r="D426" s="66"/>
      <c r="E426" s="66">
        <v>220</v>
      </c>
      <c r="F426" s="66">
        <v>50</v>
      </c>
      <c r="G426" s="66">
        <v>3</v>
      </c>
      <c r="H426" s="66">
        <v>25</v>
      </c>
      <c r="I426" s="66">
        <v>22</v>
      </c>
      <c r="J426" s="66">
        <v>3</v>
      </c>
    </row>
    <row r="427" spans="1:10" x14ac:dyDescent="0.25">
      <c r="A427" s="6" t="s">
        <v>270</v>
      </c>
      <c r="B427" s="66" t="s">
        <v>36</v>
      </c>
      <c r="C427" s="66" t="s">
        <v>10</v>
      </c>
      <c r="D427" s="66"/>
      <c r="E427" s="66">
        <v>182</v>
      </c>
      <c r="F427" s="66">
        <v>29</v>
      </c>
      <c r="G427" s="66">
        <v>9</v>
      </c>
      <c r="H427" s="66">
        <v>6</v>
      </c>
      <c r="I427" s="66">
        <v>25</v>
      </c>
      <c r="J427" s="66">
        <v>2</v>
      </c>
    </row>
    <row r="428" spans="1:10" x14ac:dyDescent="0.25">
      <c r="A428" s="6" t="s">
        <v>270</v>
      </c>
      <c r="B428" s="66" t="s">
        <v>57</v>
      </c>
      <c r="C428" s="66" t="s">
        <v>25</v>
      </c>
      <c r="D428" s="66" t="s">
        <v>489</v>
      </c>
      <c r="E428" s="66">
        <v>94</v>
      </c>
      <c r="F428" s="66">
        <v>23</v>
      </c>
      <c r="G428" s="66">
        <v>3</v>
      </c>
      <c r="H428" s="66">
        <v>5</v>
      </c>
      <c r="I428" s="66">
        <v>0</v>
      </c>
      <c r="J428" s="66">
        <v>1</v>
      </c>
    </row>
    <row r="429" spans="1:10" x14ac:dyDescent="0.25">
      <c r="A429" s="6" t="s">
        <v>270</v>
      </c>
      <c r="B429" s="66" t="s">
        <v>57</v>
      </c>
      <c r="C429" s="66" t="s">
        <v>25</v>
      </c>
      <c r="D429" s="66" t="s">
        <v>489</v>
      </c>
      <c r="E429" s="66">
        <v>222</v>
      </c>
      <c r="F429" s="66">
        <v>34</v>
      </c>
      <c r="G429" s="66">
        <v>5</v>
      </c>
      <c r="H429" s="66">
        <v>10</v>
      </c>
      <c r="I429" s="66">
        <v>1</v>
      </c>
      <c r="J429" s="66">
        <v>0</v>
      </c>
    </row>
    <row r="430" spans="1:10" x14ac:dyDescent="0.25">
      <c r="A430" s="6" t="s">
        <v>270</v>
      </c>
      <c r="B430" s="66" t="s">
        <v>57</v>
      </c>
      <c r="C430" s="66" t="s">
        <v>11</v>
      </c>
      <c r="D430" s="66"/>
      <c r="E430" s="66">
        <v>195</v>
      </c>
      <c r="F430" s="66">
        <v>35</v>
      </c>
      <c r="G430" s="66">
        <v>1</v>
      </c>
      <c r="H430" s="66">
        <v>27</v>
      </c>
      <c r="I430" s="66">
        <v>16</v>
      </c>
      <c r="J430" s="66">
        <v>5</v>
      </c>
    </row>
    <row r="431" spans="1:10" x14ac:dyDescent="0.25">
      <c r="A431" s="6" t="s">
        <v>271</v>
      </c>
      <c r="B431" s="66" t="s">
        <v>32</v>
      </c>
      <c r="C431" s="66" t="s">
        <v>10</v>
      </c>
      <c r="D431" s="66"/>
      <c r="E431" s="66">
        <v>145</v>
      </c>
      <c r="F431" s="66">
        <v>27</v>
      </c>
      <c r="G431" s="66">
        <v>12</v>
      </c>
      <c r="H431" s="66">
        <v>15</v>
      </c>
      <c r="I431" s="66">
        <v>29</v>
      </c>
      <c r="J431" s="66">
        <v>3</v>
      </c>
    </row>
    <row r="432" spans="1:10" x14ac:dyDescent="0.25">
      <c r="A432" s="6" t="s">
        <v>271</v>
      </c>
      <c r="B432" s="66" t="s">
        <v>32</v>
      </c>
      <c r="C432" s="66" t="s">
        <v>11</v>
      </c>
      <c r="D432" s="66"/>
      <c r="E432" s="66">
        <v>122</v>
      </c>
      <c r="F432" s="66">
        <v>56</v>
      </c>
      <c r="G432" s="66">
        <v>7</v>
      </c>
      <c r="H432" s="66">
        <v>30</v>
      </c>
      <c r="I432" s="66">
        <v>65</v>
      </c>
      <c r="J432" s="66">
        <v>5</v>
      </c>
    </row>
    <row r="433" spans="1:10" x14ac:dyDescent="0.25">
      <c r="A433" s="6" t="s">
        <v>271</v>
      </c>
      <c r="B433" s="66" t="s">
        <v>32</v>
      </c>
      <c r="C433" s="66" t="s">
        <v>25</v>
      </c>
      <c r="D433" s="66" t="s">
        <v>371</v>
      </c>
      <c r="E433" s="66">
        <v>61</v>
      </c>
      <c r="F433" s="66">
        <v>13</v>
      </c>
      <c r="G433" s="66">
        <v>5</v>
      </c>
      <c r="H433" s="66">
        <v>0</v>
      </c>
      <c r="I433" s="66">
        <v>1</v>
      </c>
      <c r="J433" s="66">
        <v>0</v>
      </c>
    </row>
    <row r="434" spans="1:10" x14ac:dyDescent="0.25">
      <c r="A434" s="6" t="s">
        <v>271</v>
      </c>
      <c r="B434" s="66" t="s">
        <v>14</v>
      </c>
      <c r="C434" s="66" t="s">
        <v>10</v>
      </c>
      <c r="D434" s="66"/>
      <c r="E434" s="66">
        <v>230</v>
      </c>
      <c r="F434" s="66">
        <v>17</v>
      </c>
      <c r="G434" s="66">
        <v>18</v>
      </c>
      <c r="H434" s="66">
        <v>6</v>
      </c>
      <c r="I434" s="66">
        <v>20</v>
      </c>
      <c r="J434" s="66">
        <v>7</v>
      </c>
    </row>
    <row r="435" spans="1:10" x14ac:dyDescent="0.25">
      <c r="A435" s="6" t="s">
        <v>271</v>
      </c>
      <c r="B435" s="66" t="s">
        <v>14</v>
      </c>
      <c r="C435" s="66" t="s">
        <v>11</v>
      </c>
      <c r="D435" s="66"/>
      <c r="E435" s="66">
        <v>244</v>
      </c>
      <c r="F435" s="66">
        <v>53</v>
      </c>
      <c r="G435" s="66">
        <v>4</v>
      </c>
      <c r="H435" s="66">
        <v>25</v>
      </c>
      <c r="I435" s="66">
        <v>23</v>
      </c>
      <c r="J435" s="66">
        <v>2</v>
      </c>
    </row>
    <row r="436" spans="1:10" x14ac:dyDescent="0.25">
      <c r="A436" s="6" t="s">
        <v>271</v>
      </c>
      <c r="B436" s="66" t="s">
        <v>14</v>
      </c>
      <c r="C436" s="66" t="s">
        <v>9</v>
      </c>
      <c r="D436" s="66"/>
      <c r="E436" s="66">
        <v>158</v>
      </c>
      <c r="F436" s="66">
        <v>21</v>
      </c>
      <c r="G436" s="66">
        <v>7</v>
      </c>
      <c r="H436" s="66">
        <v>17</v>
      </c>
      <c r="I436" s="66">
        <v>41</v>
      </c>
      <c r="J436" s="66">
        <v>7</v>
      </c>
    </row>
    <row r="437" spans="1:10" x14ac:dyDescent="0.25">
      <c r="A437" s="6" t="s">
        <v>272</v>
      </c>
      <c r="B437" s="66" t="s">
        <v>22</v>
      </c>
      <c r="C437" s="66" t="s">
        <v>10</v>
      </c>
      <c r="D437" s="66"/>
      <c r="E437" s="66">
        <v>186</v>
      </c>
      <c r="F437" s="66">
        <v>34</v>
      </c>
      <c r="G437" s="66">
        <v>4</v>
      </c>
      <c r="H437" s="66">
        <v>12</v>
      </c>
      <c r="I437" s="66">
        <v>8</v>
      </c>
      <c r="J437" s="66">
        <v>0</v>
      </c>
    </row>
    <row r="438" spans="1:10" x14ac:dyDescent="0.25">
      <c r="A438" s="6" t="s">
        <v>272</v>
      </c>
      <c r="B438" s="66" t="s">
        <v>22</v>
      </c>
      <c r="C438" s="66" t="s">
        <v>11</v>
      </c>
      <c r="D438" s="66"/>
      <c r="E438" s="66">
        <v>176</v>
      </c>
      <c r="F438" s="66">
        <v>10</v>
      </c>
      <c r="G438" s="66">
        <v>2</v>
      </c>
      <c r="H438" s="66">
        <v>18</v>
      </c>
      <c r="I438" s="66">
        <v>11</v>
      </c>
      <c r="J438" s="66">
        <v>0</v>
      </c>
    </row>
    <row r="439" spans="1:10" x14ac:dyDescent="0.25">
      <c r="A439" s="6" t="s">
        <v>272</v>
      </c>
      <c r="B439" s="66" t="s">
        <v>22</v>
      </c>
      <c r="C439" s="66" t="s">
        <v>25</v>
      </c>
      <c r="D439" s="66" t="s">
        <v>488</v>
      </c>
      <c r="E439" s="66">
        <v>226</v>
      </c>
      <c r="F439" s="66">
        <v>31</v>
      </c>
      <c r="G439" s="66">
        <v>12</v>
      </c>
      <c r="H439" s="66">
        <v>29</v>
      </c>
      <c r="I439" s="66">
        <v>19</v>
      </c>
      <c r="J439" s="66">
        <v>3</v>
      </c>
    </row>
    <row r="440" spans="1:10" x14ac:dyDescent="0.25">
      <c r="A440" s="6" t="s">
        <v>272</v>
      </c>
      <c r="B440" s="66" t="s">
        <v>49</v>
      </c>
      <c r="C440" s="66" t="s">
        <v>10</v>
      </c>
      <c r="D440" s="66"/>
      <c r="E440" s="66">
        <v>120</v>
      </c>
      <c r="F440" s="66">
        <v>38</v>
      </c>
      <c r="G440" s="66">
        <v>4</v>
      </c>
      <c r="H440" s="66">
        <v>13</v>
      </c>
      <c r="I440" s="66">
        <v>10</v>
      </c>
      <c r="J440" s="66">
        <v>3</v>
      </c>
    </row>
    <row r="441" spans="1:10" x14ac:dyDescent="0.25">
      <c r="A441" s="6" t="s">
        <v>272</v>
      </c>
      <c r="B441" s="66" t="s">
        <v>49</v>
      </c>
      <c r="C441" s="66" t="s">
        <v>11</v>
      </c>
      <c r="D441" s="66"/>
      <c r="E441" s="66">
        <v>163</v>
      </c>
      <c r="F441" s="66">
        <v>21</v>
      </c>
      <c r="G441" s="66">
        <v>9</v>
      </c>
      <c r="H441" s="66">
        <v>6</v>
      </c>
      <c r="I441" s="66">
        <v>12</v>
      </c>
      <c r="J441" s="66">
        <v>2</v>
      </c>
    </row>
    <row r="442" spans="1:10" x14ac:dyDescent="0.25">
      <c r="A442" s="6" t="s">
        <v>272</v>
      </c>
      <c r="B442" s="66" t="s">
        <v>49</v>
      </c>
      <c r="C442" s="66" t="s">
        <v>9</v>
      </c>
      <c r="D442" s="66"/>
      <c r="E442" s="66">
        <v>137</v>
      </c>
      <c r="F442" s="66">
        <v>33</v>
      </c>
      <c r="G442" s="66">
        <v>3</v>
      </c>
      <c r="H442" s="66">
        <v>4</v>
      </c>
      <c r="I442" s="66">
        <v>1</v>
      </c>
      <c r="J442" s="66">
        <v>1</v>
      </c>
    </row>
    <row r="443" spans="1:10" x14ac:dyDescent="0.25">
      <c r="A443" s="6" t="s">
        <v>273</v>
      </c>
      <c r="B443" s="66" t="s">
        <v>44</v>
      </c>
      <c r="C443" s="66" t="s">
        <v>10</v>
      </c>
      <c r="D443" s="66"/>
      <c r="E443" s="66">
        <v>202</v>
      </c>
      <c r="F443" s="66">
        <v>32</v>
      </c>
      <c r="G443" s="66">
        <v>4</v>
      </c>
      <c r="H443" s="66">
        <v>22</v>
      </c>
      <c r="I443" s="66">
        <v>12</v>
      </c>
      <c r="J443" s="66">
        <v>2</v>
      </c>
    </row>
    <row r="444" spans="1:10" x14ac:dyDescent="0.25">
      <c r="A444" s="6" t="s">
        <v>273</v>
      </c>
      <c r="B444" s="66" t="s">
        <v>44</v>
      </c>
      <c r="C444" s="66" t="s">
        <v>25</v>
      </c>
      <c r="D444" s="66" t="s">
        <v>487</v>
      </c>
      <c r="E444" s="66">
        <v>117</v>
      </c>
      <c r="F444" s="66">
        <v>40</v>
      </c>
      <c r="G444" s="66">
        <v>3</v>
      </c>
      <c r="H444" s="66">
        <v>17</v>
      </c>
      <c r="I444" s="66">
        <v>14</v>
      </c>
      <c r="J444" s="66">
        <v>1</v>
      </c>
    </row>
    <row r="445" spans="1:10" x14ac:dyDescent="0.25">
      <c r="A445" s="6" t="s">
        <v>273</v>
      </c>
      <c r="B445" s="66" t="s">
        <v>44</v>
      </c>
      <c r="C445" s="66" t="s">
        <v>10</v>
      </c>
      <c r="D445" s="66"/>
      <c r="E445" s="66">
        <v>138</v>
      </c>
      <c r="F445" s="66">
        <v>21</v>
      </c>
      <c r="G445" s="66">
        <v>6</v>
      </c>
      <c r="H445" s="66">
        <v>8</v>
      </c>
      <c r="I445" s="66">
        <v>8</v>
      </c>
      <c r="J445" s="66">
        <v>3</v>
      </c>
    </row>
    <row r="446" spans="1:10" x14ac:dyDescent="0.25">
      <c r="A446" s="6" t="s">
        <v>273</v>
      </c>
      <c r="B446" s="66" t="s">
        <v>79</v>
      </c>
      <c r="C446" s="66" t="s">
        <v>10</v>
      </c>
      <c r="D446" s="66"/>
      <c r="E446" s="66">
        <v>117</v>
      </c>
      <c r="F446" s="66">
        <v>31</v>
      </c>
      <c r="G446" s="66">
        <v>6</v>
      </c>
      <c r="H446" s="66">
        <v>13</v>
      </c>
      <c r="I446" s="66">
        <v>9</v>
      </c>
      <c r="J446" s="66">
        <v>2</v>
      </c>
    </row>
    <row r="447" spans="1:10" x14ac:dyDescent="0.25">
      <c r="A447" s="6" t="s">
        <v>273</v>
      </c>
      <c r="B447" s="66" t="s">
        <v>79</v>
      </c>
      <c r="C447" s="66" t="s">
        <v>10</v>
      </c>
      <c r="D447" s="66"/>
      <c r="E447" s="66">
        <v>312</v>
      </c>
      <c r="F447" s="66">
        <v>46</v>
      </c>
      <c r="G447" s="66">
        <v>6</v>
      </c>
      <c r="H447" s="66">
        <v>21</v>
      </c>
      <c r="I447" s="66">
        <v>16</v>
      </c>
      <c r="J447" s="66">
        <v>3</v>
      </c>
    </row>
    <row r="448" spans="1:10" x14ac:dyDescent="0.25">
      <c r="A448" s="6" t="s">
        <v>273</v>
      </c>
      <c r="B448" s="66" t="s">
        <v>79</v>
      </c>
      <c r="C448" s="66" t="s">
        <v>10</v>
      </c>
      <c r="D448" s="66"/>
      <c r="E448" s="66">
        <v>69</v>
      </c>
      <c r="F448" s="66">
        <v>41</v>
      </c>
      <c r="G448" s="66">
        <v>6</v>
      </c>
      <c r="H448" s="66">
        <v>22</v>
      </c>
      <c r="I448" s="66">
        <v>48</v>
      </c>
      <c r="J448" s="66">
        <v>6</v>
      </c>
    </row>
    <row r="449" spans="1:10" x14ac:dyDescent="0.25">
      <c r="A449" s="6" t="s">
        <v>290</v>
      </c>
      <c r="B449" s="66" t="s">
        <v>22</v>
      </c>
      <c r="C449" s="66" t="s">
        <v>25</v>
      </c>
      <c r="D449" s="66" t="s">
        <v>368</v>
      </c>
      <c r="E449" s="66">
        <v>102</v>
      </c>
      <c r="F449" s="66">
        <v>59</v>
      </c>
      <c r="G449" s="66">
        <v>7</v>
      </c>
      <c r="H449" s="66">
        <v>20</v>
      </c>
      <c r="I449" s="66">
        <v>11</v>
      </c>
      <c r="J449" s="66">
        <v>0</v>
      </c>
    </row>
    <row r="450" spans="1:10" x14ac:dyDescent="0.25">
      <c r="A450" s="6" t="s">
        <v>290</v>
      </c>
      <c r="B450" s="66" t="s">
        <v>22</v>
      </c>
      <c r="C450" s="66" t="s">
        <v>10</v>
      </c>
      <c r="D450" s="66"/>
      <c r="E450" s="66">
        <v>82</v>
      </c>
      <c r="F450" s="66">
        <v>39</v>
      </c>
      <c r="G450" s="66">
        <v>8</v>
      </c>
      <c r="H450" s="66">
        <v>9</v>
      </c>
      <c r="I450" s="66">
        <v>12</v>
      </c>
      <c r="J450" s="66">
        <v>0</v>
      </c>
    </row>
    <row r="451" spans="1:10" x14ac:dyDescent="0.25">
      <c r="A451" s="6" t="s">
        <v>290</v>
      </c>
      <c r="B451" s="66" t="s">
        <v>22</v>
      </c>
      <c r="C451" s="66" t="s">
        <v>11</v>
      </c>
      <c r="D451" s="66"/>
      <c r="E451" s="66">
        <v>88</v>
      </c>
      <c r="F451" s="66">
        <v>25</v>
      </c>
      <c r="G451" s="66">
        <v>4</v>
      </c>
      <c r="H451" s="66">
        <v>7</v>
      </c>
      <c r="I451" s="66">
        <v>3</v>
      </c>
      <c r="J451" s="66">
        <v>0</v>
      </c>
    </row>
    <row r="452" spans="1:10" x14ac:dyDescent="0.25">
      <c r="A452" s="6" t="s">
        <v>290</v>
      </c>
      <c r="B452" s="66" t="s">
        <v>36</v>
      </c>
      <c r="C452" s="66" t="s">
        <v>10</v>
      </c>
      <c r="D452" s="66"/>
      <c r="E452" s="66">
        <v>349</v>
      </c>
      <c r="F452" s="66">
        <v>69</v>
      </c>
      <c r="G452" s="66">
        <v>6</v>
      </c>
      <c r="H452" s="66">
        <v>32</v>
      </c>
      <c r="I452" s="66">
        <v>29</v>
      </c>
      <c r="J452" s="66">
        <v>7</v>
      </c>
    </row>
    <row r="453" spans="1:10" x14ac:dyDescent="0.25">
      <c r="A453" s="6" t="s">
        <v>290</v>
      </c>
      <c r="B453" s="66" t="s">
        <v>36</v>
      </c>
      <c r="C453" s="66" t="s">
        <v>10</v>
      </c>
      <c r="D453" s="66"/>
      <c r="E453" s="66">
        <v>170</v>
      </c>
      <c r="F453" s="66">
        <v>35</v>
      </c>
      <c r="G453" s="66">
        <v>3</v>
      </c>
      <c r="H453" s="66">
        <v>6</v>
      </c>
      <c r="I453" s="66">
        <v>0</v>
      </c>
      <c r="J453" s="66">
        <v>0</v>
      </c>
    </row>
    <row r="454" spans="1:10" x14ac:dyDescent="0.25">
      <c r="A454" s="6" t="s">
        <v>290</v>
      </c>
      <c r="B454" s="66" t="s">
        <v>7</v>
      </c>
      <c r="C454" s="66" t="s">
        <v>9</v>
      </c>
      <c r="D454" s="66"/>
      <c r="E454" s="66">
        <v>137</v>
      </c>
      <c r="F454" s="66">
        <v>40</v>
      </c>
      <c r="G454" s="66">
        <v>15</v>
      </c>
      <c r="H454" s="66">
        <v>9</v>
      </c>
      <c r="I454" s="66">
        <v>23</v>
      </c>
      <c r="J454" s="66">
        <v>4</v>
      </c>
    </row>
    <row r="455" spans="1:10" x14ac:dyDescent="0.25">
      <c r="A455" s="6" t="s">
        <v>290</v>
      </c>
      <c r="B455" s="66" t="s">
        <v>7</v>
      </c>
      <c r="C455" s="66" t="s">
        <v>10</v>
      </c>
      <c r="D455" s="66"/>
      <c r="E455" s="66">
        <v>120</v>
      </c>
      <c r="F455" s="66">
        <v>55</v>
      </c>
      <c r="G455" s="66">
        <v>15</v>
      </c>
      <c r="H455" s="66">
        <v>12</v>
      </c>
      <c r="I455" s="66">
        <v>29</v>
      </c>
      <c r="J455" s="66">
        <v>4</v>
      </c>
    </row>
    <row r="456" spans="1:10" x14ac:dyDescent="0.25">
      <c r="A456" s="6" t="s">
        <v>290</v>
      </c>
      <c r="B456" s="66" t="s">
        <v>7</v>
      </c>
      <c r="C456" s="66" t="s">
        <v>10</v>
      </c>
      <c r="D456" s="66"/>
      <c r="E456" s="66">
        <v>229</v>
      </c>
      <c r="F456" s="66">
        <v>85</v>
      </c>
      <c r="G456" s="66">
        <v>17</v>
      </c>
      <c r="H456" s="66">
        <v>34</v>
      </c>
      <c r="I456" s="66">
        <v>35</v>
      </c>
      <c r="J456" s="66">
        <v>6</v>
      </c>
    </row>
    <row r="457" spans="1:10" x14ac:dyDescent="0.25">
      <c r="A457" s="6" t="s">
        <v>290</v>
      </c>
      <c r="B457" s="66" t="s">
        <v>36</v>
      </c>
      <c r="C457" s="66" t="s">
        <v>9</v>
      </c>
      <c r="D457" s="66"/>
      <c r="E457" s="66">
        <v>141</v>
      </c>
      <c r="F457" s="66">
        <v>60</v>
      </c>
      <c r="G457" s="66">
        <v>8</v>
      </c>
      <c r="H457" s="66">
        <v>20</v>
      </c>
      <c r="I457" s="66">
        <v>38</v>
      </c>
      <c r="J457" s="66">
        <v>2</v>
      </c>
    </row>
    <row r="458" spans="1:10" x14ac:dyDescent="0.25">
      <c r="A458" s="6" t="s">
        <v>290</v>
      </c>
      <c r="B458" s="66" t="s">
        <v>106</v>
      </c>
      <c r="C458" s="66" t="s">
        <v>10</v>
      </c>
      <c r="D458" s="66"/>
      <c r="E458" s="66">
        <v>84</v>
      </c>
      <c r="F458" s="66">
        <v>31</v>
      </c>
      <c r="G458" s="66">
        <v>6</v>
      </c>
      <c r="H458" s="66">
        <v>1</v>
      </c>
      <c r="I458" s="66">
        <v>1</v>
      </c>
      <c r="J458" s="66">
        <v>0</v>
      </c>
    </row>
    <row r="459" spans="1:10" x14ac:dyDescent="0.25">
      <c r="A459" s="6" t="s">
        <v>290</v>
      </c>
      <c r="B459" s="66" t="s">
        <v>106</v>
      </c>
      <c r="C459" s="66" t="s">
        <v>11</v>
      </c>
      <c r="D459" s="66"/>
      <c r="E459" s="66">
        <v>163</v>
      </c>
      <c r="F459" s="66">
        <v>46</v>
      </c>
      <c r="G459" s="66">
        <v>5</v>
      </c>
      <c r="H459" s="66">
        <v>16</v>
      </c>
      <c r="I459" s="66">
        <v>17</v>
      </c>
      <c r="J459" s="66">
        <v>0</v>
      </c>
    </row>
    <row r="460" spans="1:10" x14ac:dyDescent="0.25">
      <c r="A460" s="6" t="s">
        <v>290</v>
      </c>
      <c r="B460" s="66" t="s">
        <v>106</v>
      </c>
      <c r="C460" s="66" t="s">
        <v>9</v>
      </c>
      <c r="D460" s="66"/>
      <c r="E460" s="66">
        <v>36</v>
      </c>
      <c r="F460" s="66">
        <v>22</v>
      </c>
      <c r="G460" s="66">
        <v>5</v>
      </c>
      <c r="H460" s="66">
        <v>1</v>
      </c>
      <c r="I460" s="66">
        <v>1</v>
      </c>
      <c r="J460" s="66">
        <v>0</v>
      </c>
    </row>
    <row r="461" spans="1:10" x14ac:dyDescent="0.25">
      <c r="A461" s="6" t="s">
        <v>295</v>
      </c>
      <c r="B461" s="66" t="s">
        <v>61</v>
      </c>
      <c r="C461" s="66" t="s">
        <v>9</v>
      </c>
      <c r="D461" s="66"/>
      <c r="E461" s="66">
        <v>82</v>
      </c>
      <c r="F461" s="66">
        <v>39</v>
      </c>
      <c r="G461" s="66">
        <v>14</v>
      </c>
      <c r="H461" s="66">
        <v>18</v>
      </c>
      <c r="I461" s="66">
        <v>44</v>
      </c>
      <c r="J461" s="66">
        <v>10</v>
      </c>
    </row>
    <row r="462" spans="1:10" x14ac:dyDescent="0.25">
      <c r="A462" s="6" t="s">
        <v>295</v>
      </c>
      <c r="B462" s="66" t="s">
        <v>61</v>
      </c>
      <c r="C462" s="66" t="s">
        <v>10</v>
      </c>
      <c r="D462" s="66"/>
      <c r="E462" s="66">
        <v>104</v>
      </c>
      <c r="F462" s="66">
        <v>23</v>
      </c>
      <c r="G462" s="66">
        <v>15</v>
      </c>
      <c r="H462" s="66">
        <v>15</v>
      </c>
      <c r="I462" s="66">
        <v>24</v>
      </c>
      <c r="J462" s="66">
        <v>5</v>
      </c>
    </row>
    <row r="463" spans="1:10" x14ac:dyDescent="0.25">
      <c r="A463" s="6" t="s">
        <v>295</v>
      </c>
      <c r="B463" s="66" t="s">
        <v>61</v>
      </c>
      <c r="C463" s="66" t="s">
        <v>11</v>
      </c>
      <c r="D463" s="66"/>
      <c r="E463" s="66">
        <v>183</v>
      </c>
      <c r="F463" s="66">
        <v>51</v>
      </c>
      <c r="G463" s="66">
        <v>7</v>
      </c>
      <c r="H463" s="66">
        <v>21</v>
      </c>
      <c r="I463" s="66">
        <v>56</v>
      </c>
      <c r="J463" s="66">
        <v>2</v>
      </c>
    </row>
    <row r="464" spans="1:10" x14ac:dyDescent="0.25">
      <c r="A464" s="6" t="s">
        <v>295</v>
      </c>
      <c r="B464" s="66" t="s">
        <v>40</v>
      </c>
      <c r="C464" s="66" t="s">
        <v>9</v>
      </c>
      <c r="D464" s="66"/>
      <c r="E464" s="66">
        <v>178</v>
      </c>
      <c r="F464" s="66">
        <v>38</v>
      </c>
      <c r="G464" s="66">
        <v>1</v>
      </c>
      <c r="H464" s="66">
        <v>10</v>
      </c>
      <c r="I464" s="66">
        <v>21</v>
      </c>
      <c r="J464" s="66">
        <v>0</v>
      </c>
    </row>
    <row r="465" spans="1:10" x14ac:dyDescent="0.25">
      <c r="A465" s="6" t="s">
        <v>295</v>
      </c>
      <c r="B465" s="66" t="s">
        <v>40</v>
      </c>
      <c r="C465" s="66" t="s">
        <v>10</v>
      </c>
      <c r="D465" s="66"/>
      <c r="E465" s="66">
        <v>224</v>
      </c>
      <c r="F465" s="66">
        <v>40</v>
      </c>
      <c r="G465" s="66">
        <v>4</v>
      </c>
      <c r="H465" s="66">
        <v>5</v>
      </c>
      <c r="I465" s="66">
        <v>4</v>
      </c>
      <c r="J465" s="66">
        <v>2</v>
      </c>
    </row>
    <row r="466" spans="1:10" x14ac:dyDescent="0.25">
      <c r="A466" s="6" t="s">
        <v>295</v>
      </c>
      <c r="B466" s="66" t="s">
        <v>40</v>
      </c>
      <c r="C466" s="66" t="s">
        <v>11</v>
      </c>
      <c r="D466" s="66"/>
      <c r="E466" s="66">
        <v>176</v>
      </c>
      <c r="F466" s="66">
        <v>54</v>
      </c>
      <c r="G466" s="66">
        <v>22</v>
      </c>
      <c r="H466" s="66">
        <v>2</v>
      </c>
      <c r="I466" s="66">
        <v>8</v>
      </c>
      <c r="J466" s="66">
        <v>1</v>
      </c>
    </row>
    <row r="467" spans="1:10" x14ac:dyDescent="0.25">
      <c r="A467" s="6" t="s">
        <v>295</v>
      </c>
      <c r="B467" s="66" t="s">
        <v>12</v>
      </c>
      <c r="C467" s="66" t="s">
        <v>10</v>
      </c>
      <c r="D467" s="66"/>
      <c r="E467" s="66">
        <v>70</v>
      </c>
      <c r="F467" s="66">
        <v>19</v>
      </c>
      <c r="G467" s="66">
        <v>1</v>
      </c>
      <c r="H467" s="66">
        <v>21</v>
      </c>
      <c r="I467" s="66">
        <v>17</v>
      </c>
      <c r="J467" s="66">
        <v>18</v>
      </c>
    </row>
    <row r="468" spans="1:10" x14ac:dyDescent="0.25">
      <c r="A468" s="6" t="s">
        <v>295</v>
      </c>
      <c r="B468" s="66" t="s">
        <v>12</v>
      </c>
      <c r="C468" s="66" t="s">
        <v>9</v>
      </c>
      <c r="D468" s="66"/>
      <c r="E468" s="66">
        <v>109</v>
      </c>
      <c r="F468" s="66">
        <v>46</v>
      </c>
      <c r="G468" s="66">
        <v>2</v>
      </c>
      <c r="H468" s="66">
        <v>38</v>
      </c>
      <c r="I468" s="66">
        <v>61</v>
      </c>
      <c r="J468" s="66">
        <v>8</v>
      </c>
    </row>
    <row r="469" spans="1:10" x14ac:dyDescent="0.25">
      <c r="A469" s="6" t="s">
        <v>295</v>
      </c>
      <c r="B469" s="66" t="s">
        <v>12</v>
      </c>
      <c r="C469" s="66" t="s">
        <v>11</v>
      </c>
      <c r="D469" s="66"/>
      <c r="E469" s="66">
        <v>78</v>
      </c>
      <c r="F469" s="66">
        <v>26</v>
      </c>
      <c r="G469" s="66">
        <v>0</v>
      </c>
      <c r="H469" s="66">
        <v>8</v>
      </c>
      <c r="I469" s="66">
        <v>9</v>
      </c>
      <c r="J469" s="66">
        <v>4</v>
      </c>
    </row>
    <row r="470" spans="1:10" x14ac:dyDescent="0.25">
      <c r="A470" s="6" t="s">
        <v>295</v>
      </c>
      <c r="B470" s="66" t="s">
        <v>26</v>
      </c>
      <c r="C470" s="66" t="s">
        <v>9</v>
      </c>
      <c r="D470" s="66"/>
      <c r="E470" s="66">
        <v>74</v>
      </c>
      <c r="F470" s="66">
        <v>20</v>
      </c>
      <c r="G470" s="66">
        <v>16</v>
      </c>
      <c r="H470" s="66">
        <v>1</v>
      </c>
      <c r="I470" s="66">
        <v>2</v>
      </c>
      <c r="J470" s="66">
        <v>0</v>
      </c>
    </row>
    <row r="471" spans="1:10" x14ac:dyDescent="0.25">
      <c r="A471" s="6" t="s">
        <v>295</v>
      </c>
      <c r="B471" s="66" t="s">
        <v>26</v>
      </c>
      <c r="C471" s="66" t="s">
        <v>10</v>
      </c>
      <c r="D471" s="66"/>
      <c r="E471" s="66">
        <v>515</v>
      </c>
      <c r="F471" s="66">
        <v>66</v>
      </c>
      <c r="G471" s="66">
        <v>15</v>
      </c>
      <c r="H471" s="66">
        <v>16</v>
      </c>
      <c r="I471" s="66">
        <v>51</v>
      </c>
      <c r="J471" s="66">
        <v>3</v>
      </c>
    </row>
    <row r="472" spans="1:10" x14ac:dyDescent="0.25">
      <c r="A472" s="6" t="s">
        <v>295</v>
      </c>
      <c r="B472" s="66" t="s">
        <v>26</v>
      </c>
      <c r="C472" s="66" t="s">
        <v>10</v>
      </c>
      <c r="D472" s="66"/>
      <c r="E472" s="66">
        <v>293</v>
      </c>
      <c r="F472" s="66">
        <v>65</v>
      </c>
      <c r="G472" s="66">
        <v>10</v>
      </c>
      <c r="H472" s="66">
        <v>19</v>
      </c>
      <c r="I472" s="66">
        <v>43</v>
      </c>
      <c r="J472" s="66">
        <v>1</v>
      </c>
    </row>
    <row r="473" spans="1:10" x14ac:dyDescent="0.25">
      <c r="A473" s="6" t="s">
        <v>297</v>
      </c>
      <c r="B473" s="66" t="s">
        <v>79</v>
      </c>
      <c r="C473" s="66" t="s">
        <v>11</v>
      </c>
      <c r="D473" s="66"/>
      <c r="E473" s="66">
        <v>113</v>
      </c>
      <c r="F473" s="66">
        <v>45</v>
      </c>
      <c r="G473" s="66">
        <v>3</v>
      </c>
      <c r="H473" s="66">
        <v>23</v>
      </c>
      <c r="I473" s="66">
        <v>26</v>
      </c>
      <c r="J473" s="66">
        <v>1</v>
      </c>
    </row>
    <row r="474" spans="1:10" x14ac:dyDescent="0.25">
      <c r="A474" s="6" t="s">
        <v>297</v>
      </c>
      <c r="B474" s="66" t="s">
        <v>79</v>
      </c>
      <c r="C474" s="66" t="s">
        <v>10</v>
      </c>
      <c r="D474" s="66"/>
      <c r="E474" s="66">
        <v>96</v>
      </c>
      <c r="F474" s="66">
        <v>36</v>
      </c>
      <c r="G474" s="66">
        <v>6</v>
      </c>
      <c r="H474" s="66">
        <v>37</v>
      </c>
      <c r="I474" s="66">
        <v>50</v>
      </c>
      <c r="J474" s="66">
        <v>6</v>
      </c>
    </row>
    <row r="475" spans="1:10" x14ac:dyDescent="0.25">
      <c r="A475" s="6" t="s">
        <v>297</v>
      </c>
      <c r="B475" s="66" t="s">
        <v>79</v>
      </c>
      <c r="C475" s="66" t="s">
        <v>10</v>
      </c>
      <c r="D475" s="66"/>
      <c r="E475" s="66">
        <v>101</v>
      </c>
      <c r="F475" s="66">
        <v>34</v>
      </c>
      <c r="G475" s="66">
        <v>11</v>
      </c>
      <c r="H475" s="66">
        <v>24</v>
      </c>
      <c r="I475" s="66">
        <v>16</v>
      </c>
      <c r="J475" s="66">
        <v>2</v>
      </c>
    </row>
    <row r="476" spans="1:10" x14ac:dyDescent="0.25">
      <c r="A476" s="6" t="s">
        <v>298</v>
      </c>
      <c r="B476" s="66" t="s">
        <v>22</v>
      </c>
      <c r="C476" s="66" t="s">
        <v>25</v>
      </c>
      <c r="D476" s="66" t="s">
        <v>486</v>
      </c>
      <c r="E476" s="66">
        <v>130</v>
      </c>
      <c r="F476" s="66">
        <v>51</v>
      </c>
      <c r="G476" s="66">
        <v>7</v>
      </c>
      <c r="H476" s="66">
        <v>43</v>
      </c>
      <c r="I476" s="66">
        <v>8</v>
      </c>
      <c r="J476" s="66">
        <v>0</v>
      </c>
    </row>
    <row r="477" spans="1:10" x14ac:dyDescent="0.25">
      <c r="A477" s="6" t="s">
        <v>298</v>
      </c>
      <c r="B477" s="66" t="s">
        <v>22</v>
      </c>
      <c r="C477" s="66" t="s">
        <v>10</v>
      </c>
      <c r="D477" s="66"/>
      <c r="E477" s="66">
        <v>265</v>
      </c>
      <c r="F477" s="66">
        <v>57</v>
      </c>
      <c r="G477" s="66">
        <v>9</v>
      </c>
      <c r="H477" s="66">
        <v>31</v>
      </c>
      <c r="I477" s="66">
        <v>10</v>
      </c>
      <c r="J477" s="66">
        <v>0</v>
      </c>
    </row>
    <row r="478" spans="1:10" x14ac:dyDescent="0.25">
      <c r="A478" s="6" t="s">
        <v>298</v>
      </c>
      <c r="B478" s="66" t="s">
        <v>22</v>
      </c>
      <c r="C478" s="66" t="s">
        <v>11</v>
      </c>
      <c r="D478" s="66"/>
      <c r="E478" s="66">
        <v>149</v>
      </c>
      <c r="F478" s="66">
        <v>42</v>
      </c>
      <c r="G478" s="66">
        <v>6</v>
      </c>
      <c r="H478" s="66">
        <v>9</v>
      </c>
      <c r="I478" s="66">
        <v>2</v>
      </c>
      <c r="J478" s="66">
        <v>0</v>
      </c>
    </row>
    <row r="479" spans="1:10" x14ac:dyDescent="0.25">
      <c r="A479" s="6" t="s">
        <v>298</v>
      </c>
      <c r="B479" s="66" t="s">
        <v>44</v>
      </c>
      <c r="C479" s="66" t="s">
        <v>10</v>
      </c>
      <c r="D479" s="66"/>
      <c r="E479" s="66">
        <v>183</v>
      </c>
      <c r="F479" s="66">
        <v>49</v>
      </c>
      <c r="G479" s="66">
        <v>12</v>
      </c>
      <c r="H479" s="66">
        <v>11</v>
      </c>
      <c r="I479" s="66">
        <v>13</v>
      </c>
      <c r="J479" s="66">
        <v>2</v>
      </c>
    </row>
    <row r="480" spans="1:10" x14ac:dyDescent="0.25">
      <c r="A480" s="6" t="s">
        <v>298</v>
      </c>
      <c r="B480" s="66" t="s">
        <v>44</v>
      </c>
      <c r="C480" s="66" t="s">
        <v>10</v>
      </c>
      <c r="D480" s="66"/>
      <c r="E480" s="66">
        <v>313</v>
      </c>
      <c r="F480" s="66">
        <v>62</v>
      </c>
      <c r="G480" s="66">
        <v>4</v>
      </c>
      <c r="H480" s="66">
        <v>9</v>
      </c>
      <c r="I480" s="66">
        <v>22</v>
      </c>
      <c r="J480" s="66">
        <v>3</v>
      </c>
    </row>
    <row r="481" spans="1:10" x14ac:dyDescent="0.25">
      <c r="A481" s="6" t="s">
        <v>298</v>
      </c>
      <c r="B481" s="66" t="s">
        <v>44</v>
      </c>
      <c r="C481" s="66" t="s">
        <v>10</v>
      </c>
      <c r="D481" s="66"/>
      <c r="E481" s="66">
        <v>240</v>
      </c>
      <c r="F481" s="66">
        <v>229</v>
      </c>
      <c r="G481" s="66">
        <v>137</v>
      </c>
      <c r="H481" s="66">
        <v>12</v>
      </c>
      <c r="I481" s="66">
        <v>28</v>
      </c>
      <c r="J481" s="66">
        <v>8</v>
      </c>
    </row>
    <row r="482" spans="1:10" x14ac:dyDescent="0.25">
      <c r="A482" s="6" t="s">
        <v>286</v>
      </c>
      <c r="B482" s="66" t="s">
        <v>20</v>
      </c>
      <c r="C482" s="66" t="s">
        <v>10</v>
      </c>
      <c r="D482" s="66"/>
      <c r="E482" s="66">
        <v>107</v>
      </c>
      <c r="F482" s="66">
        <v>24</v>
      </c>
      <c r="G482" s="66">
        <v>7</v>
      </c>
      <c r="H482" s="66">
        <v>3</v>
      </c>
      <c r="I482" s="66">
        <v>4</v>
      </c>
      <c r="J482" s="66">
        <v>0</v>
      </c>
    </row>
    <row r="483" spans="1:10" x14ac:dyDescent="0.25">
      <c r="A483" s="6" t="s">
        <v>286</v>
      </c>
      <c r="B483" s="66" t="s">
        <v>20</v>
      </c>
      <c r="C483" s="66" t="s">
        <v>11</v>
      </c>
      <c r="D483" s="66"/>
      <c r="E483" s="66">
        <v>238</v>
      </c>
      <c r="F483" s="66">
        <v>67</v>
      </c>
      <c r="G483" s="66">
        <v>4</v>
      </c>
      <c r="H483" s="66">
        <v>14</v>
      </c>
      <c r="I483" s="66">
        <v>5</v>
      </c>
      <c r="J483" s="66">
        <v>0</v>
      </c>
    </row>
    <row r="484" spans="1:10" x14ac:dyDescent="0.25">
      <c r="A484" s="6" t="s">
        <v>286</v>
      </c>
      <c r="B484" s="66" t="s">
        <v>20</v>
      </c>
      <c r="C484" s="66" t="s">
        <v>10</v>
      </c>
      <c r="D484" s="66"/>
      <c r="E484" s="66">
        <v>161</v>
      </c>
      <c r="F484" s="66">
        <v>34</v>
      </c>
      <c r="G484" s="66">
        <v>15</v>
      </c>
      <c r="H484" s="66">
        <v>7</v>
      </c>
      <c r="I484" s="66">
        <v>7</v>
      </c>
      <c r="J484" s="66">
        <v>1</v>
      </c>
    </row>
    <row r="485" spans="1:10" x14ac:dyDescent="0.25">
      <c r="A485" s="6" t="s">
        <v>286</v>
      </c>
      <c r="B485" s="66" t="s">
        <v>49</v>
      </c>
      <c r="C485" s="66" t="s">
        <v>11</v>
      </c>
      <c r="D485" s="66"/>
      <c r="E485" s="66">
        <v>192</v>
      </c>
      <c r="F485" s="66">
        <v>34</v>
      </c>
      <c r="G485" s="66">
        <v>2</v>
      </c>
      <c r="H485" s="66">
        <v>2</v>
      </c>
      <c r="I485" s="66">
        <v>12</v>
      </c>
      <c r="J485" s="66">
        <v>2</v>
      </c>
    </row>
    <row r="486" spans="1:10" x14ac:dyDescent="0.25">
      <c r="A486" s="6" t="s">
        <v>286</v>
      </c>
      <c r="B486" s="66" t="s">
        <v>49</v>
      </c>
      <c r="C486" s="66" t="s">
        <v>10</v>
      </c>
      <c r="D486" s="66"/>
      <c r="E486" s="66">
        <v>127</v>
      </c>
      <c r="F486" s="66">
        <v>16</v>
      </c>
      <c r="G486" s="66">
        <v>6</v>
      </c>
      <c r="H486" s="66">
        <v>3</v>
      </c>
      <c r="I486" s="66">
        <v>9</v>
      </c>
      <c r="J486" s="66">
        <v>3</v>
      </c>
    </row>
    <row r="487" spans="1:10" x14ac:dyDescent="0.25">
      <c r="A487" s="6" t="s">
        <v>286</v>
      </c>
      <c r="B487" s="66" t="s">
        <v>49</v>
      </c>
      <c r="C487" s="66" t="s">
        <v>9</v>
      </c>
      <c r="D487" s="66"/>
      <c r="E487" s="66">
        <v>65</v>
      </c>
      <c r="F487" s="66">
        <v>39</v>
      </c>
      <c r="G487" s="66">
        <v>4</v>
      </c>
      <c r="H487" s="66">
        <v>3</v>
      </c>
      <c r="I487" s="66">
        <v>9</v>
      </c>
      <c r="J487" s="66">
        <v>2</v>
      </c>
    </row>
    <row r="488" spans="1:10" x14ac:dyDescent="0.25">
      <c r="A488" s="6" t="s">
        <v>302</v>
      </c>
      <c r="B488" s="66" t="s">
        <v>36</v>
      </c>
      <c r="C488" s="66" t="s">
        <v>10</v>
      </c>
      <c r="D488" s="66"/>
      <c r="E488" s="66">
        <v>312</v>
      </c>
      <c r="F488" s="66">
        <v>70</v>
      </c>
      <c r="G488" s="66">
        <v>11</v>
      </c>
      <c r="H488" s="66">
        <v>45</v>
      </c>
      <c r="I488" s="66">
        <v>14</v>
      </c>
      <c r="J488" s="66">
        <v>6</v>
      </c>
    </row>
    <row r="489" spans="1:10" x14ac:dyDescent="0.25">
      <c r="A489" s="6" t="s">
        <v>302</v>
      </c>
      <c r="B489" s="66" t="s">
        <v>36</v>
      </c>
      <c r="C489" s="66" t="s">
        <v>10</v>
      </c>
      <c r="D489" s="66"/>
      <c r="E489" s="66">
        <v>58</v>
      </c>
      <c r="F489" s="66">
        <v>14</v>
      </c>
      <c r="G489" s="66">
        <v>2</v>
      </c>
      <c r="H489" s="66">
        <v>4</v>
      </c>
      <c r="I489" s="66">
        <v>9</v>
      </c>
      <c r="J489" s="66">
        <v>3</v>
      </c>
    </row>
    <row r="490" spans="1:10" x14ac:dyDescent="0.25">
      <c r="A490" s="6" t="s">
        <v>302</v>
      </c>
      <c r="B490" s="66" t="s">
        <v>36</v>
      </c>
      <c r="C490" s="66" t="s">
        <v>9</v>
      </c>
      <c r="D490" s="66"/>
      <c r="E490" s="66">
        <v>29</v>
      </c>
      <c r="F490" s="66">
        <v>18</v>
      </c>
      <c r="G490" s="66">
        <v>13</v>
      </c>
      <c r="H490" s="66">
        <v>9</v>
      </c>
      <c r="I490" s="66">
        <v>39</v>
      </c>
      <c r="J490" s="66">
        <v>7</v>
      </c>
    </row>
    <row r="491" spans="1:10" x14ac:dyDescent="0.25">
      <c r="A491" s="6" t="s">
        <v>302</v>
      </c>
      <c r="B491" s="66" t="s">
        <v>63</v>
      </c>
      <c r="C491" s="66" t="s">
        <v>9</v>
      </c>
      <c r="D491" s="66"/>
      <c r="E491" s="66">
        <v>23</v>
      </c>
      <c r="F491" s="66">
        <v>9</v>
      </c>
      <c r="G491" s="66">
        <v>3</v>
      </c>
      <c r="H491" s="66">
        <v>0</v>
      </c>
      <c r="I491" s="66">
        <v>0</v>
      </c>
      <c r="J491" s="66">
        <v>0</v>
      </c>
    </row>
    <row r="492" spans="1:10" x14ac:dyDescent="0.25">
      <c r="A492" s="6" t="s">
        <v>302</v>
      </c>
      <c r="B492" s="66" t="s">
        <v>63</v>
      </c>
      <c r="C492" s="66" t="s">
        <v>11</v>
      </c>
      <c r="D492" s="66"/>
      <c r="E492" s="66">
        <v>67</v>
      </c>
      <c r="F492" s="66">
        <v>35</v>
      </c>
      <c r="G492" s="66">
        <v>3</v>
      </c>
      <c r="H492" s="66">
        <v>23</v>
      </c>
      <c r="I492" s="66">
        <v>14</v>
      </c>
      <c r="J492" s="66">
        <v>2</v>
      </c>
    </row>
    <row r="493" spans="1:10" x14ac:dyDescent="0.25">
      <c r="A493" s="6" t="s">
        <v>302</v>
      </c>
      <c r="B493" s="66" t="s">
        <v>63</v>
      </c>
      <c r="C493" s="66" t="s">
        <v>10</v>
      </c>
      <c r="D493" s="66"/>
      <c r="E493" s="66">
        <v>164</v>
      </c>
      <c r="F493" s="66">
        <v>101</v>
      </c>
      <c r="G493" s="66">
        <v>6</v>
      </c>
      <c r="H493" s="66">
        <v>67</v>
      </c>
      <c r="I493" s="66">
        <v>29</v>
      </c>
      <c r="J493" s="66">
        <v>8</v>
      </c>
    </row>
    <row r="494" spans="1:10" x14ac:dyDescent="0.25">
      <c r="A494" s="6" t="s">
        <v>302</v>
      </c>
      <c r="B494" s="66" t="s">
        <v>26</v>
      </c>
      <c r="C494" s="66" t="s">
        <v>9</v>
      </c>
      <c r="D494" s="66"/>
      <c r="E494" s="66">
        <v>46</v>
      </c>
      <c r="F494" s="66">
        <v>33</v>
      </c>
      <c r="G494" s="66">
        <v>9</v>
      </c>
      <c r="H494" s="66">
        <v>1</v>
      </c>
      <c r="I494" s="66">
        <v>3</v>
      </c>
      <c r="J494" s="66">
        <v>0</v>
      </c>
    </row>
    <row r="495" spans="1:10" x14ac:dyDescent="0.25">
      <c r="A495" s="6" t="s">
        <v>302</v>
      </c>
      <c r="B495" s="66" t="s">
        <v>26</v>
      </c>
      <c r="C495" s="66" t="s">
        <v>10</v>
      </c>
      <c r="D495" s="66"/>
      <c r="E495" s="66">
        <v>122</v>
      </c>
      <c r="F495" s="66">
        <v>91</v>
      </c>
      <c r="G495" s="66">
        <v>15</v>
      </c>
      <c r="H495" s="66">
        <v>16</v>
      </c>
      <c r="I495" s="66">
        <v>15</v>
      </c>
      <c r="J495" s="66">
        <v>2</v>
      </c>
    </row>
    <row r="496" spans="1:10" x14ac:dyDescent="0.25">
      <c r="A496" s="6" t="s">
        <v>302</v>
      </c>
      <c r="B496" s="66" t="s">
        <v>26</v>
      </c>
      <c r="C496" s="66" t="s">
        <v>10</v>
      </c>
      <c r="D496" s="66"/>
      <c r="E496" s="66">
        <v>246</v>
      </c>
      <c r="F496" s="66">
        <v>91</v>
      </c>
      <c r="G496" s="66">
        <v>20</v>
      </c>
      <c r="H496" s="66">
        <v>60</v>
      </c>
      <c r="I496" s="66">
        <v>32</v>
      </c>
      <c r="J496" s="66">
        <v>6</v>
      </c>
    </row>
    <row r="497" spans="1:10" x14ac:dyDescent="0.25">
      <c r="A497" s="6" t="s">
        <v>308</v>
      </c>
      <c r="B497" s="66" t="s">
        <v>22</v>
      </c>
      <c r="C497" s="66" t="s">
        <v>11</v>
      </c>
      <c r="D497" s="66"/>
      <c r="E497" s="66">
        <v>154</v>
      </c>
      <c r="F497" s="66">
        <v>24</v>
      </c>
      <c r="G497" s="66">
        <v>1</v>
      </c>
      <c r="H497" s="66">
        <v>3</v>
      </c>
      <c r="I497" s="66">
        <v>1</v>
      </c>
      <c r="J497" s="66">
        <v>0</v>
      </c>
    </row>
    <row r="498" spans="1:10" x14ac:dyDescent="0.25">
      <c r="A498" s="6" t="s">
        <v>308</v>
      </c>
      <c r="B498" s="66" t="s">
        <v>12</v>
      </c>
      <c r="C498" s="66" t="s">
        <v>10</v>
      </c>
      <c r="D498" s="66"/>
      <c r="E498" s="66">
        <v>290</v>
      </c>
      <c r="F498" s="66">
        <v>43</v>
      </c>
      <c r="G498" s="66">
        <v>24</v>
      </c>
      <c r="H498" s="66">
        <v>40</v>
      </c>
      <c r="I498" s="66">
        <v>62</v>
      </c>
      <c r="J498" s="66">
        <v>12</v>
      </c>
    </row>
    <row r="499" spans="1:10" x14ac:dyDescent="0.25">
      <c r="A499" s="6" t="s">
        <v>308</v>
      </c>
      <c r="B499" s="66" t="s">
        <v>12</v>
      </c>
      <c r="C499" s="66" t="s">
        <v>9</v>
      </c>
      <c r="D499" s="66"/>
      <c r="E499" s="66">
        <v>282</v>
      </c>
      <c r="F499" s="66">
        <v>26</v>
      </c>
      <c r="G499" s="66">
        <v>15</v>
      </c>
      <c r="H499" s="66">
        <v>81</v>
      </c>
      <c r="I499" s="66">
        <v>125</v>
      </c>
      <c r="J499" s="66">
        <v>11</v>
      </c>
    </row>
    <row r="500" spans="1:10" x14ac:dyDescent="0.25">
      <c r="A500" s="6" t="s">
        <v>308</v>
      </c>
      <c r="B500" s="66" t="s">
        <v>12</v>
      </c>
      <c r="C500" s="66" t="s">
        <v>11</v>
      </c>
      <c r="D500" s="66"/>
      <c r="E500" s="66">
        <v>180</v>
      </c>
      <c r="F500" s="66">
        <v>17</v>
      </c>
      <c r="G500" s="66">
        <v>13</v>
      </c>
      <c r="H500" s="66">
        <v>14</v>
      </c>
      <c r="I500" s="66">
        <v>56</v>
      </c>
      <c r="J500" s="66">
        <v>3</v>
      </c>
    </row>
    <row r="501" spans="1:10" x14ac:dyDescent="0.25">
      <c r="A501" s="6" t="s">
        <v>308</v>
      </c>
      <c r="B501" s="66" t="s">
        <v>7</v>
      </c>
      <c r="C501" s="66" t="s">
        <v>9</v>
      </c>
      <c r="D501" s="66"/>
      <c r="E501" s="66">
        <v>61</v>
      </c>
      <c r="F501" s="66">
        <v>25</v>
      </c>
      <c r="G501" s="66">
        <v>5</v>
      </c>
      <c r="H501" s="66">
        <v>14</v>
      </c>
      <c r="I501" s="66">
        <v>34</v>
      </c>
      <c r="J501" s="66">
        <v>7</v>
      </c>
    </row>
    <row r="502" spans="1:10" x14ac:dyDescent="0.25">
      <c r="A502" s="6" t="s">
        <v>308</v>
      </c>
      <c r="B502" s="66" t="s">
        <v>7</v>
      </c>
      <c r="C502" s="66" t="s">
        <v>10</v>
      </c>
      <c r="D502" s="66"/>
      <c r="E502" s="66">
        <v>97</v>
      </c>
      <c r="F502" s="66">
        <v>19</v>
      </c>
      <c r="G502" s="66">
        <v>7</v>
      </c>
      <c r="H502" s="66">
        <v>8</v>
      </c>
      <c r="I502" s="66">
        <v>15</v>
      </c>
      <c r="J502" s="66">
        <v>0</v>
      </c>
    </row>
    <row r="503" spans="1:10" x14ac:dyDescent="0.25">
      <c r="A503" s="6" t="s">
        <v>308</v>
      </c>
      <c r="B503" s="66" t="s">
        <v>7</v>
      </c>
      <c r="C503" s="66" t="s">
        <v>10</v>
      </c>
      <c r="D503" s="66"/>
      <c r="E503" s="66">
        <v>83</v>
      </c>
      <c r="F503" s="66">
        <v>48</v>
      </c>
      <c r="G503" s="66">
        <v>4</v>
      </c>
      <c r="H503" s="66">
        <v>20</v>
      </c>
      <c r="I503" s="66">
        <v>31</v>
      </c>
      <c r="J503" s="66">
        <v>4</v>
      </c>
    </row>
    <row r="504" spans="1:10" x14ac:dyDescent="0.25">
      <c r="A504" s="6" t="s">
        <v>308</v>
      </c>
      <c r="B504" s="66" t="s">
        <v>26</v>
      </c>
      <c r="C504" s="66" t="s">
        <v>9</v>
      </c>
      <c r="D504" s="66"/>
      <c r="E504" s="66">
        <v>74</v>
      </c>
      <c r="F504" s="66">
        <v>24</v>
      </c>
      <c r="G504" s="66">
        <v>8</v>
      </c>
      <c r="H504" s="66">
        <v>2</v>
      </c>
      <c r="I504" s="66">
        <v>0</v>
      </c>
      <c r="J504" s="66">
        <v>0</v>
      </c>
    </row>
    <row r="505" spans="1:10" x14ac:dyDescent="0.25">
      <c r="A505" s="6" t="s">
        <v>308</v>
      </c>
      <c r="B505" s="66" t="s">
        <v>26</v>
      </c>
      <c r="C505" s="66" t="s">
        <v>10</v>
      </c>
      <c r="D505" s="66"/>
      <c r="E505" s="66">
        <v>45</v>
      </c>
      <c r="F505" s="66">
        <v>11</v>
      </c>
      <c r="G505" s="66">
        <v>1</v>
      </c>
      <c r="H505" s="66">
        <v>18</v>
      </c>
      <c r="I505" s="66">
        <v>7</v>
      </c>
      <c r="J505" s="66">
        <v>2</v>
      </c>
    </row>
    <row r="506" spans="1:10" x14ac:dyDescent="0.25">
      <c r="A506" s="6" t="s">
        <v>308</v>
      </c>
      <c r="B506" s="66" t="s">
        <v>22</v>
      </c>
      <c r="C506" s="66" t="s">
        <v>10</v>
      </c>
      <c r="D506" s="66"/>
      <c r="E506" s="66">
        <v>287</v>
      </c>
      <c r="F506" s="66">
        <v>42</v>
      </c>
      <c r="G506" s="66">
        <v>7</v>
      </c>
      <c r="H506" s="66">
        <v>26</v>
      </c>
      <c r="I506" s="66">
        <v>15</v>
      </c>
      <c r="J506" s="66">
        <v>1</v>
      </c>
    </row>
    <row r="507" spans="1:10" x14ac:dyDescent="0.25">
      <c r="A507" s="6" t="s">
        <v>308</v>
      </c>
      <c r="B507" s="66" t="s">
        <v>22</v>
      </c>
      <c r="C507" s="66" t="s">
        <v>11</v>
      </c>
      <c r="D507" s="66"/>
      <c r="E507" s="66">
        <v>267</v>
      </c>
      <c r="F507" s="66">
        <v>31</v>
      </c>
      <c r="G507" s="66">
        <v>1</v>
      </c>
      <c r="H507" s="66">
        <v>8</v>
      </c>
      <c r="I507" s="66">
        <v>5</v>
      </c>
      <c r="J507" s="66">
        <v>0</v>
      </c>
    </row>
    <row r="508" spans="1:10" x14ac:dyDescent="0.25">
      <c r="A508" s="6" t="s">
        <v>308</v>
      </c>
      <c r="B508" s="66" t="s">
        <v>26</v>
      </c>
      <c r="C508" s="66" t="s">
        <v>10</v>
      </c>
      <c r="D508" s="66"/>
      <c r="E508" s="66">
        <v>284</v>
      </c>
      <c r="F508" s="66">
        <v>46</v>
      </c>
      <c r="G508" s="66">
        <v>7</v>
      </c>
      <c r="H508" s="66">
        <v>27</v>
      </c>
      <c r="I508" s="66">
        <v>44</v>
      </c>
      <c r="J508" s="66">
        <v>3</v>
      </c>
    </row>
    <row r="509" spans="1:10" x14ac:dyDescent="0.25">
      <c r="A509" s="6" t="s">
        <v>312</v>
      </c>
      <c r="B509" s="66" t="s">
        <v>54</v>
      </c>
      <c r="C509" s="66" t="s">
        <v>25</v>
      </c>
      <c r="D509" s="66" t="s">
        <v>485</v>
      </c>
      <c r="E509" s="66">
        <v>132</v>
      </c>
      <c r="F509" s="66">
        <v>66</v>
      </c>
      <c r="G509" s="66">
        <v>14</v>
      </c>
      <c r="H509" s="66">
        <v>5</v>
      </c>
      <c r="I509" s="66">
        <v>1</v>
      </c>
      <c r="J509" s="66">
        <v>0</v>
      </c>
    </row>
    <row r="510" spans="1:10" x14ac:dyDescent="0.25">
      <c r="A510" s="6" t="s">
        <v>312</v>
      </c>
      <c r="B510" s="66" t="s">
        <v>54</v>
      </c>
      <c r="C510" s="66" t="s">
        <v>9</v>
      </c>
      <c r="D510" s="66"/>
      <c r="E510" s="66">
        <v>151</v>
      </c>
      <c r="F510" s="66">
        <v>92</v>
      </c>
      <c r="G510" s="66">
        <v>13</v>
      </c>
      <c r="H510" s="66">
        <v>3</v>
      </c>
      <c r="I510" s="66">
        <v>3</v>
      </c>
      <c r="J510" s="66">
        <v>1</v>
      </c>
    </row>
    <row r="511" spans="1:10" x14ac:dyDescent="0.25">
      <c r="A511" s="6" t="s">
        <v>312</v>
      </c>
      <c r="B511" s="66" t="s">
        <v>54</v>
      </c>
      <c r="C511" s="66" t="s">
        <v>10</v>
      </c>
      <c r="D511" s="66"/>
      <c r="E511" s="66">
        <v>127</v>
      </c>
      <c r="F511" s="66">
        <v>95</v>
      </c>
      <c r="G511" s="66">
        <v>9</v>
      </c>
      <c r="H511" s="66">
        <v>3</v>
      </c>
      <c r="I511" s="66">
        <v>1</v>
      </c>
      <c r="J511" s="66">
        <v>0</v>
      </c>
    </row>
    <row r="512" spans="1:10" x14ac:dyDescent="0.25">
      <c r="A512" s="6" t="s">
        <v>312</v>
      </c>
      <c r="B512" s="66" t="s">
        <v>30</v>
      </c>
      <c r="C512" s="66" t="s">
        <v>10</v>
      </c>
      <c r="D512" s="66"/>
      <c r="E512" s="66">
        <v>144</v>
      </c>
      <c r="F512" s="66">
        <v>57</v>
      </c>
      <c r="G512" s="66">
        <v>6</v>
      </c>
      <c r="H512" s="66">
        <v>36</v>
      </c>
      <c r="I512" s="66">
        <v>34</v>
      </c>
      <c r="J512" s="66">
        <v>7</v>
      </c>
    </row>
    <row r="513" spans="1:10" x14ac:dyDescent="0.25">
      <c r="A513" s="6" t="s">
        <v>312</v>
      </c>
      <c r="B513" s="66" t="s">
        <v>30</v>
      </c>
      <c r="C513" s="66" t="s">
        <v>10</v>
      </c>
      <c r="D513" s="66"/>
      <c r="E513" s="66">
        <v>286</v>
      </c>
      <c r="F513" s="66">
        <v>59</v>
      </c>
      <c r="G513" s="66">
        <v>8</v>
      </c>
      <c r="H513" s="66">
        <v>87</v>
      </c>
      <c r="I513" s="66">
        <v>75</v>
      </c>
      <c r="J513" s="66">
        <v>4</v>
      </c>
    </row>
    <row r="514" spans="1:10" x14ac:dyDescent="0.25">
      <c r="A514" s="6" t="s">
        <v>312</v>
      </c>
      <c r="B514" s="66" t="s">
        <v>30</v>
      </c>
      <c r="C514" s="66" t="s">
        <v>9</v>
      </c>
      <c r="D514" s="66"/>
      <c r="E514" s="66">
        <v>106</v>
      </c>
      <c r="F514" s="66">
        <v>43</v>
      </c>
      <c r="G514" s="66">
        <v>0</v>
      </c>
      <c r="H514" s="66">
        <v>68</v>
      </c>
      <c r="I514" s="66">
        <v>34</v>
      </c>
      <c r="J514" s="66">
        <v>0</v>
      </c>
    </row>
    <row r="515" spans="1:10" x14ac:dyDescent="0.25">
      <c r="A515" s="6" t="s">
        <v>335</v>
      </c>
      <c r="B515" s="66" t="s">
        <v>14</v>
      </c>
      <c r="C515" s="66" t="s">
        <v>11</v>
      </c>
      <c r="D515" s="66"/>
      <c r="E515" s="66">
        <v>82</v>
      </c>
      <c r="F515" s="66">
        <v>29</v>
      </c>
      <c r="G515" s="66">
        <v>4</v>
      </c>
      <c r="H515" s="66">
        <v>18</v>
      </c>
      <c r="I515" s="66">
        <v>19</v>
      </c>
      <c r="J515" s="66">
        <v>2</v>
      </c>
    </row>
    <row r="516" spans="1:10" x14ac:dyDescent="0.25">
      <c r="A516" s="6" t="s">
        <v>335</v>
      </c>
      <c r="B516" s="66" t="s">
        <v>14</v>
      </c>
      <c r="C516" s="66" t="s">
        <v>9</v>
      </c>
      <c r="D516" s="66"/>
      <c r="E516" s="66">
        <v>120</v>
      </c>
      <c r="F516" s="66">
        <v>94</v>
      </c>
      <c r="G516" s="66">
        <v>12</v>
      </c>
      <c r="H516" s="66">
        <v>31</v>
      </c>
      <c r="I516" s="66">
        <v>50</v>
      </c>
      <c r="J516" s="66">
        <v>9</v>
      </c>
    </row>
    <row r="517" spans="1:10" x14ac:dyDescent="0.25">
      <c r="A517" s="6" t="s">
        <v>335</v>
      </c>
      <c r="B517" s="66" t="s">
        <v>14</v>
      </c>
      <c r="C517" s="66" t="s">
        <v>10</v>
      </c>
      <c r="D517" s="66"/>
      <c r="E517" s="66">
        <v>97</v>
      </c>
      <c r="F517" s="66">
        <v>69</v>
      </c>
      <c r="G517" s="66">
        <v>7</v>
      </c>
      <c r="H517" s="66">
        <v>7</v>
      </c>
      <c r="I517" s="66">
        <v>69</v>
      </c>
      <c r="J517" s="66">
        <v>7</v>
      </c>
    </row>
    <row r="518" spans="1:10" x14ac:dyDescent="0.25">
      <c r="A518" s="6" t="s">
        <v>315</v>
      </c>
      <c r="B518" s="66" t="s">
        <v>7</v>
      </c>
      <c r="C518" s="66" t="s">
        <v>10</v>
      </c>
      <c r="D518" s="66"/>
      <c r="E518" s="66">
        <v>163</v>
      </c>
      <c r="F518" s="66">
        <v>65</v>
      </c>
      <c r="G518" s="66">
        <v>20</v>
      </c>
      <c r="H518" s="66">
        <v>19</v>
      </c>
      <c r="I518" s="66">
        <v>20</v>
      </c>
      <c r="J518" s="66">
        <v>3</v>
      </c>
    </row>
    <row r="519" spans="1:10" x14ac:dyDescent="0.25">
      <c r="A519" s="6" t="s">
        <v>315</v>
      </c>
      <c r="B519" s="66" t="s">
        <v>7</v>
      </c>
      <c r="C519" s="66" t="s">
        <v>9</v>
      </c>
      <c r="D519" s="66"/>
      <c r="E519" s="66">
        <v>157</v>
      </c>
      <c r="F519" s="66">
        <v>38</v>
      </c>
      <c r="G519" s="66">
        <v>13</v>
      </c>
      <c r="H519" s="66">
        <v>13</v>
      </c>
      <c r="I519" s="66">
        <v>21</v>
      </c>
      <c r="J519" s="66">
        <v>10</v>
      </c>
    </row>
    <row r="520" spans="1:10" x14ac:dyDescent="0.25">
      <c r="A520" s="6" t="s">
        <v>315</v>
      </c>
      <c r="B520" s="66" t="s">
        <v>7</v>
      </c>
      <c r="C520" s="66" t="s">
        <v>10</v>
      </c>
      <c r="D520" s="66"/>
      <c r="E520" s="66">
        <v>328</v>
      </c>
      <c r="F520" s="66">
        <v>115</v>
      </c>
      <c r="G520" s="66">
        <v>38</v>
      </c>
      <c r="H520" s="66">
        <v>36</v>
      </c>
      <c r="I520" s="66">
        <v>47</v>
      </c>
      <c r="J520" s="66">
        <v>7</v>
      </c>
    </row>
    <row r="521" spans="1:10" x14ac:dyDescent="0.25">
      <c r="A521" s="6" t="s">
        <v>315</v>
      </c>
      <c r="B521" s="66" t="s">
        <v>20</v>
      </c>
      <c r="C521" s="66" t="s">
        <v>10</v>
      </c>
      <c r="D521" s="66"/>
      <c r="E521" s="66">
        <v>114</v>
      </c>
      <c r="F521" s="66">
        <v>21</v>
      </c>
      <c r="G521" s="66">
        <v>2</v>
      </c>
      <c r="H521" s="66">
        <v>8</v>
      </c>
      <c r="I521" s="66">
        <v>11</v>
      </c>
      <c r="J521" s="66">
        <v>1</v>
      </c>
    </row>
    <row r="522" spans="1:10" x14ac:dyDescent="0.25">
      <c r="A522" s="6" t="s">
        <v>315</v>
      </c>
      <c r="B522" s="66" t="s">
        <v>20</v>
      </c>
      <c r="C522" s="66" t="s">
        <v>11</v>
      </c>
      <c r="D522" s="66"/>
      <c r="E522" s="66">
        <v>283</v>
      </c>
      <c r="F522" s="66">
        <v>46</v>
      </c>
      <c r="G522" s="66">
        <v>4</v>
      </c>
      <c r="H522" s="66">
        <v>24</v>
      </c>
      <c r="I522" s="66">
        <v>13</v>
      </c>
      <c r="J522" s="66">
        <v>0</v>
      </c>
    </row>
    <row r="523" spans="1:10" x14ac:dyDescent="0.25">
      <c r="A523" s="6" t="s">
        <v>315</v>
      </c>
      <c r="B523" s="66" t="s">
        <v>20</v>
      </c>
      <c r="C523" s="66" t="s">
        <v>10</v>
      </c>
      <c r="D523" s="66"/>
      <c r="E523" s="66">
        <v>150</v>
      </c>
      <c r="F523" s="66">
        <v>49</v>
      </c>
      <c r="G523" s="66">
        <v>7</v>
      </c>
      <c r="H523" s="66">
        <v>11</v>
      </c>
      <c r="I523" s="66">
        <v>4</v>
      </c>
      <c r="J523" s="66">
        <v>2</v>
      </c>
    </row>
    <row r="524" spans="1:10" x14ac:dyDescent="0.25">
      <c r="A524" s="6" t="s">
        <v>315</v>
      </c>
      <c r="B524" s="66" t="s">
        <v>106</v>
      </c>
      <c r="C524" s="66" t="s">
        <v>9</v>
      </c>
      <c r="D524" s="66"/>
      <c r="E524" s="66">
        <v>95</v>
      </c>
      <c r="F524" s="66">
        <v>75</v>
      </c>
      <c r="G524" s="66">
        <v>12</v>
      </c>
      <c r="H524" s="66">
        <v>10</v>
      </c>
      <c r="I524" s="66">
        <v>4</v>
      </c>
      <c r="J524" s="66">
        <v>0</v>
      </c>
    </row>
    <row r="525" spans="1:10" x14ac:dyDescent="0.25">
      <c r="A525" s="6" t="s">
        <v>315</v>
      </c>
      <c r="B525" s="66" t="s">
        <v>106</v>
      </c>
      <c r="C525" s="66" t="s">
        <v>10</v>
      </c>
      <c r="D525" s="66"/>
      <c r="E525" s="66">
        <v>94</v>
      </c>
      <c r="F525" s="66">
        <v>53</v>
      </c>
      <c r="G525" s="66">
        <v>3</v>
      </c>
      <c r="H525" s="66">
        <v>12</v>
      </c>
      <c r="I525" s="66">
        <v>5</v>
      </c>
      <c r="J525" s="66">
        <v>0</v>
      </c>
    </row>
    <row r="526" spans="1:10" x14ac:dyDescent="0.25">
      <c r="A526" s="6" t="s">
        <v>315</v>
      </c>
      <c r="B526" s="66" t="s">
        <v>106</v>
      </c>
      <c r="C526" s="66" t="s">
        <v>11</v>
      </c>
      <c r="D526" s="66"/>
      <c r="E526" s="66">
        <v>150</v>
      </c>
      <c r="F526" s="66">
        <v>85</v>
      </c>
      <c r="G526" s="66">
        <v>6</v>
      </c>
      <c r="H526" s="66">
        <v>16</v>
      </c>
      <c r="I526" s="66">
        <v>13</v>
      </c>
      <c r="J526" s="66">
        <v>1</v>
      </c>
    </row>
    <row r="527" spans="1:10" x14ac:dyDescent="0.25">
      <c r="A527" s="6" t="s">
        <v>318</v>
      </c>
      <c r="B527" s="66" t="s">
        <v>26</v>
      </c>
      <c r="C527" s="66" t="s">
        <v>9</v>
      </c>
      <c r="D527" s="66"/>
      <c r="E527" s="66">
        <v>45</v>
      </c>
      <c r="F527" s="66">
        <v>30</v>
      </c>
      <c r="G527" s="66">
        <v>4</v>
      </c>
      <c r="H527" s="66">
        <v>3</v>
      </c>
      <c r="I527" s="66">
        <v>1</v>
      </c>
      <c r="J527" s="66">
        <v>0</v>
      </c>
    </row>
    <row r="528" spans="1:10" x14ac:dyDescent="0.25">
      <c r="A528" s="6" t="s">
        <v>318</v>
      </c>
      <c r="B528" s="66" t="s">
        <v>26</v>
      </c>
      <c r="C528" s="66" t="s">
        <v>10</v>
      </c>
      <c r="D528" s="66"/>
      <c r="E528" s="66">
        <v>173</v>
      </c>
      <c r="F528" s="66">
        <v>72</v>
      </c>
      <c r="G528" s="66">
        <v>6</v>
      </c>
      <c r="H528" s="66">
        <v>20</v>
      </c>
      <c r="I528" s="66">
        <v>32</v>
      </c>
      <c r="J528" s="66">
        <v>3</v>
      </c>
    </row>
    <row r="529" spans="1:10" x14ac:dyDescent="0.25">
      <c r="A529" s="6" t="s">
        <v>318</v>
      </c>
      <c r="B529" s="66" t="s">
        <v>26</v>
      </c>
      <c r="C529" s="66" t="s">
        <v>10</v>
      </c>
      <c r="D529" s="66"/>
      <c r="E529" s="66">
        <v>268</v>
      </c>
      <c r="F529" s="66">
        <v>86</v>
      </c>
      <c r="G529" s="66">
        <v>6</v>
      </c>
      <c r="H529" s="66">
        <v>43</v>
      </c>
      <c r="I529" s="66">
        <v>62</v>
      </c>
      <c r="J529" s="66">
        <v>2</v>
      </c>
    </row>
    <row r="530" spans="1:10" x14ac:dyDescent="0.25">
      <c r="A530" s="6" t="s">
        <v>318</v>
      </c>
      <c r="B530" s="66" t="s">
        <v>63</v>
      </c>
      <c r="C530" s="66" t="s">
        <v>9</v>
      </c>
      <c r="D530" s="66"/>
      <c r="E530" s="66">
        <v>12</v>
      </c>
      <c r="F530" s="66">
        <v>15</v>
      </c>
      <c r="G530" s="66">
        <v>0</v>
      </c>
      <c r="H530" s="66">
        <v>2</v>
      </c>
      <c r="I530" s="66">
        <v>0</v>
      </c>
      <c r="J530" s="66">
        <v>3</v>
      </c>
    </row>
    <row r="531" spans="1:10" x14ac:dyDescent="0.25">
      <c r="A531" s="6" t="s">
        <v>318</v>
      </c>
      <c r="B531" s="66" t="s">
        <v>40</v>
      </c>
      <c r="C531" s="66" t="s">
        <v>9</v>
      </c>
      <c r="D531" s="66"/>
      <c r="E531" s="66">
        <v>283</v>
      </c>
      <c r="F531" s="66">
        <v>46</v>
      </c>
      <c r="G531" s="66">
        <v>4</v>
      </c>
      <c r="H531" s="66">
        <v>36</v>
      </c>
      <c r="I531" s="66">
        <v>42</v>
      </c>
      <c r="J531" s="66">
        <v>6</v>
      </c>
    </row>
    <row r="532" spans="1:10" x14ac:dyDescent="0.25">
      <c r="A532" s="6" t="s">
        <v>318</v>
      </c>
      <c r="B532" s="66" t="s">
        <v>40</v>
      </c>
      <c r="C532" s="66" t="s">
        <v>10</v>
      </c>
      <c r="D532" s="66"/>
      <c r="E532" s="66">
        <v>162</v>
      </c>
      <c r="F532" s="66">
        <v>35</v>
      </c>
      <c r="G532" s="66">
        <v>2</v>
      </c>
      <c r="H532" s="66">
        <v>17</v>
      </c>
      <c r="I532" s="66">
        <v>27</v>
      </c>
      <c r="J532" s="66">
        <v>4</v>
      </c>
    </row>
    <row r="533" spans="1:10" x14ac:dyDescent="0.25">
      <c r="A533" s="6" t="s">
        <v>318</v>
      </c>
      <c r="B533" s="66" t="s">
        <v>40</v>
      </c>
      <c r="C533" s="66" t="s">
        <v>11</v>
      </c>
      <c r="D533" s="66"/>
      <c r="E533" s="66">
        <v>43</v>
      </c>
      <c r="F533" s="66">
        <v>3</v>
      </c>
      <c r="G533" s="66">
        <v>3</v>
      </c>
      <c r="H533" s="66">
        <v>1</v>
      </c>
      <c r="I533" s="66">
        <v>0</v>
      </c>
      <c r="J533" s="66">
        <v>0</v>
      </c>
    </row>
    <row r="534" spans="1:10" x14ac:dyDescent="0.25">
      <c r="A534" s="6" t="s">
        <v>318</v>
      </c>
      <c r="B534" s="66" t="s">
        <v>63</v>
      </c>
      <c r="C534" s="66" t="s">
        <v>11</v>
      </c>
      <c r="D534" s="66"/>
      <c r="E534" s="66">
        <v>15</v>
      </c>
      <c r="F534" s="66">
        <v>27</v>
      </c>
      <c r="G534" s="66">
        <v>4</v>
      </c>
      <c r="H534" s="66">
        <v>17</v>
      </c>
      <c r="I534" s="66">
        <v>11</v>
      </c>
      <c r="J534" s="66">
        <v>0</v>
      </c>
    </row>
    <row r="535" spans="1:10" x14ac:dyDescent="0.25">
      <c r="A535" s="6" t="s">
        <v>318</v>
      </c>
      <c r="B535" s="66" t="s">
        <v>63</v>
      </c>
      <c r="C535" s="66" t="s">
        <v>10</v>
      </c>
      <c r="D535" s="66"/>
      <c r="E535" s="66">
        <v>96</v>
      </c>
      <c r="F535" s="66">
        <v>101</v>
      </c>
      <c r="G535" s="66">
        <v>8</v>
      </c>
      <c r="H535" s="66">
        <v>87</v>
      </c>
      <c r="I535" s="66">
        <v>65</v>
      </c>
      <c r="J535" s="66">
        <v>17</v>
      </c>
    </row>
    <row r="536" spans="1:10" x14ac:dyDescent="0.25">
      <c r="A536" s="6" t="s">
        <v>318</v>
      </c>
      <c r="B536" s="66" t="s">
        <v>76</v>
      </c>
      <c r="C536" s="66" t="s">
        <v>25</v>
      </c>
      <c r="D536" s="66" t="s">
        <v>484</v>
      </c>
      <c r="E536" s="66">
        <v>166</v>
      </c>
      <c r="F536" s="66">
        <v>58</v>
      </c>
      <c r="G536" s="66">
        <v>8</v>
      </c>
      <c r="H536" s="66">
        <v>8</v>
      </c>
      <c r="I536" s="66">
        <v>19</v>
      </c>
      <c r="J536" s="66">
        <v>0</v>
      </c>
    </row>
    <row r="537" spans="1:10" x14ac:dyDescent="0.25">
      <c r="A537" s="6" t="s">
        <v>318</v>
      </c>
      <c r="B537" s="66" t="s">
        <v>76</v>
      </c>
      <c r="C537" s="66" t="s">
        <v>10</v>
      </c>
      <c r="D537" s="66"/>
      <c r="E537" s="66">
        <v>125</v>
      </c>
      <c r="F537" s="66">
        <v>80</v>
      </c>
      <c r="G537" s="66">
        <v>5</v>
      </c>
      <c r="H537" s="66">
        <v>4</v>
      </c>
      <c r="I537" s="66">
        <v>2</v>
      </c>
      <c r="J537" s="66">
        <v>0</v>
      </c>
    </row>
    <row r="538" spans="1:10" x14ac:dyDescent="0.25">
      <c r="A538" s="6" t="s">
        <v>318</v>
      </c>
      <c r="B538" s="66" t="s">
        <v>76</v>
      </c>
      <c r="C538" s="66" t="s">
        <v>11</v>
      </c>
      <c r="D538" s="66"/>
      <c r="E538" s="66">
        <v>110</v>
      </c>
      <c r="F538" s="66">
        <v>65</v>
      </c>
      <c r="G538" s="66">
        <v>7</v>
      </c>
      <c r="H538" s="66">
        <v>22</v>
      </c>
      <c r="I538" s="66">
        <v>15</v>
      </c>
      <c r="J538" s="66">
        <v>4</v>
      </c>
    </row>
    <row r="539" spans="1:10" x14ac:dyDescent="0.25">
      <c r="A539" s="6" t="s">
        <v>321</v>
      </c>
      <c r="B539" s="66" t="s">
        <v>61</v>
      </c>
      <c r="C539" s="66" t="s">
        <v>10</v>
      </c>
      <c r="D539" s="66"/>
      <c r="E539" s="66">
        <v>209</v>
      </c>
      <c r="F539" s="66">
        <v>108</v>
      </c>
      <c r="G539" s="66">
        <v>11</v>
      </c>
      <c r="H539" s="66">
        <v>44</v>
      </c>
      <c r="I539" s="66">
        <v>46</v>
      </c>
      <c r="J539" s="66">
        <v>8</v>
      </c>
    </row>
    <row r="540" spans="1:10" x14ac:dyDescent="0.25">
      <c r="A540" s="6" t="s">
        <v>321</v>
      </c>
      <c r="B540" s="66" t="s">
        <v>61</v>
      </c>
      <c r="C540" s="66" t="s">
        <v>11</v>
      </c>
      <c r="D540" s="66"/>
      <c r="E540" s="66">
        <v>100</v>
      </c>
      <c r="F540" s="66">
        <v>89</v>
      </c>
      <c r="G540" s="66">
        <v>4</v>
      </c>
      <c r="H540" s="66">
        <v>28</v>
      </c>
      <c r="I540" s="66">
        <v>36</v>
      </c>
      <c r="J540" s="66">
        <v>2</v>
      </c>
    </row>
    <row r="541" spans="1:10" x14ac:dyDescent="0.25">
      <c r="A541" s="6" t="s">
        <v>321</v>
      </c>
      <c r="B541" s="66" t="s">
        <v>7</v>
      </c>
      <c r="C541" s="66" t="s">
        <v>9</v>
      </c>
      <c r="D541" s="66"/>
      <c r="E541" s="66">
        <v>102</v>
      </c>
      <c r="F541" s="66">
        <v>25</v>
      </c>
      <c r="G541" s="66">
        <v>6</v>
      </c>
      <c r="H541" s="66">
        <v>7</v>
      </c>
      <c r="I541" s="66">
        <v>16</v>
      </c>
      <c r="J541" s="66">
        <v>0</v>
      </c>
    </row>
    <row r="542" spans="1:10" x14ac:dyDescent="0.25">
      <c r="A542" s="6" t="s">
        <v>321</v>
      </c>
      <c r="B542" s="66" t="s">
        <v>7</v>
      </c>
      <c r="C542" s="66" t="s">
        <v>10</v>
      </c>
      <c r="D542" s="66"/>
      <c r="E542" s="66">
        <v>71</v>
      </c>
      <c r="F542" s="66">
        <v>36</v>
      </c>
      <c r="G542" s="66">
        <v>6</v>
      </c>
      <c r="H542" s="66">
        <v>8</v>
      </c>
      <c r="I542" s="66">
        <v>23</v>
      </c>
      <c r="J542" s="66">
        <v>4</v>
      </c>
    </row>
    <row r="543" spans="1:10" x14ac:dyDescent="0.25">
      <c r="A543" s="6" t="s">
        <v>321</v>
      </c>
      <c r="B543" s="66" t="s">
        <v>7</v>
      </c>
      <c r="C543" s="66" t="s">
        <v>10</v>
      </c>
      <c r="D543" s="66"/>
      <c r="E543" s="66">
        <v>179</v>
      </c>
      <c r="F543" s="66">
        <v>46</v>
      </c>
      <c r="G543" s="66">
        <v>13</v>
      </c>
      <c r="H543" s="66">
        <v>21</v>
      </c>
      <c r="I543" s="66">
        <v>61</v>
      </c>
      <c r="J543" s="66">
        <v>11</v>
      </c>
    </row>
    <row r="544" spans="1:10" x14ac:dyDescent="0.25">
      <c r="A544" s="6" t="s">
        <v>321</v>
      </c>
      <c r="B544" s="66" t="s">
        <v>20</v>
      </c>
      <c r="C544" s="66" t="s">
        <v>10</v>
      </c>
      <c r="D544" s="66"/>
      <c r="E544" s="66">
        <v>63</v>
      </c>
      <c r="F544" s="66">
        <v>28</v>
      </c>
      <c r="G544" s="66">
        <v>3</v>
      </c>
      <c r="H544" s="66">
        <v>10</v>
      </c>
      <c r="I544" s="66">
        <v>7</v>
      </c>
      <c r="J544" s="66">
        <v>0</v>
      </c>
    </row>
    <row r="545" spans="1:10" x14ac:dyDescent="0.25">
      <c r="A545" s="6" t="s">
        <v>321</v>
      </c>
      <c r="B545" s="66" t="s">
        <v>20</v>
      </c>
      <c r="C545" s="66" t="s">
        <v>11</v>
      </c>
      <c r="D545" s="66"/>
      <c r="E545" s="66">
        <v>100</v>
      </c>
      <c r="F545" s="66">
        <v>33</v>
      </c>
      <c r="G545" s="66">
        <v>6</v>
      </c>
      <c r="H545" s="66">
        <v>24</v>
      </c>
      <c r="I545" s="66">
        <v>23</v>
      </c>
      <c r="J545" s="66">
        <v>0</v>
      </c>
    </row>
    <row r="546" spans="1:10" x14ac:dyDescent="0.25">
      <c r="A546" s="6" t="s">
        <v>321</v>
      </c>
      <c r="B546" s="66" t="s">
        <v>20</v>
      </c>
      <c r="C546" s="66" t="s">
        <v>10</v>
      </c>
      <c r="D546" s="66"/>
      <c r="E546" s="66">
        <v>81</v>
      </c>
      <c r="F546" s="66">
        <v>33</v>
      </c>
      <c r="G546" s="66">
        <v>1</v>
      </c>
      <c r="H546" s="66">
        <v>17</v>
      </c>
      <c r="I546" s="66">
        <v>9</v>
      </c>
      <c r="J546" s="66">
        <v>0</v>
      </c>
    </row>
    <row r="547" spans="1:10" x14ac:dyDescent="0.25">
      <c r="A547" s="6" t="s">
        <v>321</v>
      </c>
      <c r="B547" s="66" t="s">
        <v>44</v>
      </c>
      <c r="C547" s="66" t="s">
        <v>10</v>
      </c>
      <c r="D547" s="66"/>
      <c r="E547" s="66">
        <v>96</v>
      </c>
      <c r="F547" s="66">
        <v>40</v>
      </c>
      <c r="G547" s="66">
        <v>5</v>
      </c>
      <c r="H547" s="66">
        <v>19</v>
      </c>
      <c r="I547" s="66">
        <v>17</v>
      </c>
      <c r="J547" s="66">
        <v>0</v>
      </c>
    </row>
    <row r="548" spans="1:10" x14ac:dyDescent="0.25">
      <c r="A548" s="6" t="s">
        <v>321</v>
      </c>
      <c r="B548" s="66" t="s">
        <v>44</v>
      </c>
      <c r="C548" s="66" t="s">
        <v>25</v>
      </c>
      <c r="D548" s="66" t="s">
        <v>483</v>
      </c>
      <c r="E548" s="66">
        <v>143</v>
      </c>
      <c r="F548" s="66">
        <v>35</v>
      </c>
      <c r="G548" s="66">
        <v>2</v>
      </c>
      <c r="H548" s="66">
        <v>15</v>
      </c>
      <c r="I548" s="66">
        <v>11</v>
      </c>
      <c r="J548" s="66">
        <v>1</v>
      </c>
    </row>
    <row r="549" spans="1:10" x14ac:dyDescent="0.25">
      <c r="A549" s="6" t="s">
        <v>321</v>
      </c>
      <c r="B549" s="66" t="s">
        <v>44</v>
      </c>
      <c r="C549" s="66" t="s">
        <v>10</v>
      </c>
      <c r="D549" s="66"/>
      <c r="E549" s="66">
        <v>294</v>
      </c>
      <c r="F549" s="66">
        <v>184</v>
      </c>
      <c r="G549" s="66">
        <v>94</v>
      </c>
      <c r="H549" s="66">
        <v>38</v>
      </c>
      <c r="I549" s="66">
        <v>28</v>
      </c>
      <c r="J549" s="66">
        <v>17</v>
      </c>
    </row>
    <row r="550" spans="1:10" x14ac:dyDescent="0.25">
      <c r="A550" s="6" t="s">
        <v>321</v>
      </c>
      <c r="B550" s="66" t="s">
        <v>61</v>
      </c>
      <c r="C550" s="66" t="s">
        <v>9</v>
      </c>
      <c r="D550" s="66"/>
      <c r="E550" s="66">
        <v>89</v>
      </c>
      <c r="F550" s="66">
        <v>81</v>
      </c>
      <c r="G550" s="66">
        <v>6</v>
      </c>
      <c r="H550" s="66">
        <v>31</v>
      </c>
      <c r="I550" s="66">
        <v>53</v>
      </c>
      <c r="J550" s="66">
        <v>0</v>
      </c>
    </row>
    <row r="551" spans="1:10" x14ac:dyDescent="0.25">
      <c r="A551" s="6" t="s">
        <v>323</v>
      </c>
      <c r="B551" s="66" t="s">
        <v>14</v>
      </c>
      <c r="C551" s="66" t="s">
        <v>10</v>
      </c>
      <c r="D551" s="66"/>
      <c r="E551" s="66">
        <v>117</v>
      </c>
      <c r="F551" s="66">
        <v>68</v>
      </c>
      <c r="G551" s="66">
        <v>17</v>
      </c>
      <c r="H551" s="66">
        <v>36</v>
      </c>
      <c r="I551" s="66">
        <v>17</v>
      </c>
      <c r="J551" s="66">
        <v>3</v>
      </c>
    </row>
    <row r="552" spans="1:10" x14ac:dyDescent="0.25">
      <c r="A552" s="6" t="s">
        <v>323</v>
      </c>
      <c r="B552" s="66" t="s">
        <v>14</v>
      </c>
      <c r="C552" s="66" t="s">
        <v>11</v>
      </c>
      <c r="D552" s="66"/>
      <c r="E552" s="66">
        <v>130</v>
      </c>
      <c r="F552" s="66">
        <v>24</v>
      </c>
      <c r="G552" s="66">
        <v>3</v>
      </c>
      <c r="H552" s="66">
        <v>31</v>
      </c>
      <c r="I552" s="66">
        <v>10</v>
      </c>
      <c r="J552" s="66">
        <v>5</v>
      </c>
    </row>
    <row r="553" spans="1:10" x14ac:dyDescent="0.25">
      <c r="A553" s="6" t="s">
        <v>323</v>
      </c>
      <c r="B553" s="66" t="s">
        <v>14</v>
      </c>
      <c r="C553" s="66" t="s">
        <v>9</v>
      </c>
      <c r="D553" s="66"/>
      <c r="E553" s="66">
        <v>129</v>
      </c>
      <c r="F553" s="66">
        <v>23</v>
      </c>
      <c r="G553" s="66">
        <v>16</v>
      </c>
      <c r="H553" s="66">
        <v>39</v>
      </c>
      <c r="I553" s="66">
        <v>15</v>
      </c>
      <c r="J553" s="66">
        <v>8</v>
      </c>
    </row>
    <row r="554" spans="1:10" x14ac:dyDescent="0.25">
      <c r="A554" s="6" t="s">
        <v>323</v>
      </c>
      <c r="B554" s="66" t="s">
        <v>12</v>
      </c>
      <c r="C554" s="66" t="s">
        <v>10</v>
      </c>
      <c r="D554" s="66"/>
      <c r="E554" s="66">
        <v>120</v>
      </c>
      <c r="F554" s="66">
        <v>56</v>
      </c>
      <c r="G554" s="66">
        <v>6</v>
      </c>
      <c r="H554" s="66">
        <v>29</v>
      </c>
      <c r="I554" s="66">
        <v>37</v>
      </c>
      <c r="J554" s="66">
        <v>7</v>
      </c>
    </row>
    <row r="555" spans="1:10" x14ac:dyDescent="0.25">
      <c r="A555" s="6" t="s">
        <v>323</v>
      </c>
      <c r="B555" s="66" t="s">
        <v>12</v>
      </c>
      <c r="C555" s="66" t="s">
        <v>9</v>
      </c>
      <c r="D555" s="66"/>
      <c r="E555" s="66">
        <v>163</v>
      </c>
      <c r="F555" s="66">
        <v>50</v>
      </c>
      <c r="G555" s="66">
        <v>5</v>
      </c>
      <c r="H555" s="66">
        <v>12</v>
      </c>
      <c r="I555" s="66">
        <v>56</v>
      </c>
      <c r="J555" s="66">
        <v>13</v>
      </c>
    </row>
    <row r="556" spans="1:10" x14ac:dyDescent="0.25">
      <c r="A556" s="6" t="s">
        <v>323</v>
      </c>
      <c r="B556" s="66" t="s">
        <v>12</v>
      </c>
      <c r="C556" s="66" t="s">
        <v>11</v>
      </c>
      <c r="D556" s="66"/>
      <c r="E556" s="66">
        <v>95</v>
      </c>
      <c r="F556" s="66">
        <v>40</v>
      </c>
      <c r="G556" s="66">
        <v>14</v>
      </c>
      <c r="H556" s="66">
        <v>18</v>
      </c>
      <c r="I556" s="66">
        <v>27</v>
      </c>
      <c r="J556" s="66">
        <v>2</v>
      </c>
    </row>
    <row r="557" spans="1:10" x14ac:dyDescent="0.25">
      <c r="A557" s="6" t="s">
        <v>326</v>
      </c>
      <c r="B557" s="66" t="s">
        <v>20</v>
      </c>
      <c r="C557" s="66" t="s">
        <v>10</v>
      </c>
      <c r="D557" s="66"/>
      <c r="E557" s="66">
        <v>114</v>
      </c>
      <c r="F557" s="66">
        <v>21</v>
      </c>
      <c r="G557" s="66">
        <v>9</v>
      </c>
      <c r="H557" s="66">
        <v>7</v>
      </c>
      <c r="I557" s="66">
        <v>4</v>
      </c>
      <c r="J557" s="66">
        <v>0</v>
      </c>
    </row>
    <row r="558" spans="1:10" x14ac:dyDescent="0.25">
      <c r="A558" s="6" t="s">
        <v>326</v>
      </c>
      <c r="B558" s="66" t="s">
        <v>20</v>
      </c>
      <c r="C558" s="66" t="s">
        <v>11</v>
      </c>
      <c r="D558" s="66"/>
      <c r="E558" s="66">
        <v>180</v>
      </c>
      <c r="F558" s="66">
        <v>40</v>
      </c>
      <c r="G558" s="66">
        <v>7</v>
      </c>
      <c r="H558" s="66">
        <v>16</v>
      </c>
      <c r="I558" s="66">
        <v>5</v>
      </c>
      <c r="J558" s="66">
        <v>1</v>
      </c>
    </row>
    <row r="559" spans="1:10" x14ac:dyDescent="0.25">
      <c r="A559" s="6" t="s">
        <v>326</v>
      </c>
      <c r="B559" s="66" t="s">
        <v>20</v>
      </c>
      <c r="C559" s="66" t="s">
        <v>10</v>
      </c>
      <c r="D559" s="66"/>
      <c r="E559" s="66">
        <v>158</v>
      </c>
      <c r="F559" s="66">
        <v>32</v>
      </c>
      <c r="G559" s="66">
        <v>4</v>
      </c>
      <c r="H559" s="66">
        <v>8</v>
      </c>
      <c r="I559" s="66">
        <v>5</v>
      </c>
      <c r="J559" s="66">
        <v>1</v>
      </c>
    </row>
    <row r="560" spans="1:10" x14ac:dyDescent="0.25">
      <c r="A560" s="6" t="s">
        <v>327</v>
      </c>
      <c r="B560" s="66" t="s">
        <v>79</v>
      </c>
      <c r="C560" s="66" t="s">
        <v>10</v>
      </c>
      <c r="D560" s="66"/>
      <c r="E560" s="66">
        <v>200</v>
      </c>
      <c r="F560" s="66">
        <v>55</v>
      </c>
      <c r="G560" s="66">
        <v>5</v>
      </c>
      <c r="H560" s="66">
        <v>20</v>
      </c>
      <c r="I560" s="66">
        <v>23</v>
      </c>
      <c r="J560" s="66">
        <v>2</v>
      </c>
    </row>
    <row r="561" spans="1:10" x14ac:dyDescent="0.25">
      <c r="A561" s="6" t="s">
        <v>327</v>
      </c>
      <c r="B561" s="66" t="s">
        <v>79</v>
      </c>
      <c r="C561" s="66" t="s">
        <v>25</v>
      </c>
      <c r="D561" s="66" t="s">
        <v>482</v>
      </c>
      <c r="E561" s="66">
        <v>278</v>
      </c>
      <c r="F561" s="66">
        <v>47</v>
      </c>
      <c r="G561" s="66">
        <v>9</v>
      </c>
      <c r="H561" s="66">
        <v>51</v>
      </c>
      <c r="I561" s="66">
        <v>52</v>
      </c>
      <c r="J561" s="66">
        <v>9</v>
      </c>
    </row>
    <row r="562" spans="1:10" x14ac:dyDescent="0.25">
      <c r="A562" s="6" t="s">
        <v>327</v>
      </c>
      <c r="B562" s="66" t="s">
        <v>32</v>
      </c>
      <c r="C562" s="66" t="s">
        <v>11</v>
      </c>
      <c r="D562" s="66"/>
      <c r="E562" s="66">
        <v>254</v>
      </c>
      <c r="F562" s="66">
        <v>42</v>
      </c>
      <c r="G562" s="66">
        <v>7</v>
      </c>
      <c r="H562" s="66">
        <v>31</v>
      </c>
      <c r="I562" s="66">
        <v>36</v>
      </c>
      <c r="J562" s="66">
        <v>3</v>
      </c>
    </row>
    <row r="563" spans="1:10" x14ac:dyDescent="0.25">
      <c r="A563" s="6" t="s">
        <v>327</v>
      </c>
      <c r="B563" s="66" t="s">
        <v>32</v>
      </c>
      <c r="C563" s="66" t="s">
        <v>10</v>
      </c>
      <c r="D563" s="66"/>
      <c r="E563" s="66">
        <v>149</v>
      </c>
      <c r="F563" s="66">
        <v>24</v>
      </c>
      <c r="G563" s="66">
        <v>6</v>
      </c>
      <c r="H563" s="66">
        <v>12</v>
      </c>
      <c r="I563" s="66">
        <v>5</v>
      </c>
      <c r="J563" s="66">
        <v>2</v>
      </c>
    </row>
    <row r="564" spans="1:10" x14ac:dyDescent="0.25">
      <c r="A564" s="6" t="s">
        <v>327</v>
      </c>
      <c r="B564" s="66" t="s">
        <v>32</v>
      </c>
      <c r="C564" s="66" t="s">
        <v>25</v>
      </c>
      <c r="D564" s="66" t="s">
        <v>371</v>
      </c>
      <c r="E564" s="66">
        <v>131</v>
      </c>
      <c r="F564" s="66">
        <v>24</v>
      </c>
      <c r="G564" s="66">
        <v>3</v>
      </c>
      <c r="H564" s="66">
        <v>0</v>
      </c>
      <c r="I564" s="66">
        <v>2</v>
      </c>
      <c r="J564" s="66">
        <v>0</v>
      </c>
    </row>
    <row r="565" spans="1:10" x14ac:dyDescent="0.25">
      <c r="A565" s="6" t="s">
        <v>327</v>
      </c>
      <c r="B565" s="66" t="s">
        <v>106</v>
      </c>
      <c r="C565" s="66" t="s">
        <v>9</v>
      </c>
      <c r="D565" s="66"/>
      <c r="E565" s="66">
        <v>35</v>
      </c>
      <c r="F565" s="66">
        <v>18</v>
      </c>
      <c r="G565" s="66">
        <v>4</v>
      </c>
      <c r="H565" s="66">
        <v>9</v>
      </c>
      <c r="I565" s="66">
        <v>2</v>
      </c>
      <c r="J565" s="66">
        <v>0</v>
      </c>
    </row>
    <row r="566" spans="1:10" x14ac:dyDescent="0.25">
      <c r="A566" s="6" t="s">
        <v>327</v>
      </c>
      <c r="B566" s="66" t="s">
        <v>106</v>
      </c>
      <c r="C566" s="66" t="s">
        <v>11</v>
      </c>
      <c r="D566" s="66"/>
      <c r="E566" s="66">
        <v>140</v>
      </c>
      <c r="F566" s="66">
        <v>75</v>
      </c>
      <c r="G566" s="66">
        <v>8</v>
      </c>
      <c r="H566" s="66">
        <v>28</v>
      </c>
      <c r="I566" s="66">
        <v>20</v>
      </c>
      <c r="J566" s="66">
        <v>4</v>
      </c>
    </row>
    <row r="567" spans="1:10" x14ac:dyDescent="0.25">
      <c r="A567" s="6" t="s">
        <v>327</v>
      </c>
      <c r="B567" s="66" t="s">
        <v>106</v>
      </c>
      <c r="C567" s="66" t="s">
        <v>10</v>
      </c>
      <c r="D567" s="66"/>
      <c r="E567" s="66">
        <v>66</v>
      </c>
      <c r="F567" s="66">
        <v>30</v>
      </c>
      <c r="G567" s="66">
        <v>7</v>
      </c>
      <c r="H567" s="66">
        <v>13</v>
      </c>
      <c r="I567" s="66">
        <v>4</v>
      </c>
      <c r="J567" s="66">
        <v>2</v>
      </c>
    </row>
    <row r="568" spans="1:10" x14ac:dyDescent="0.25">
      <c r="A568" s="6" t="s">
        <v>327</v>
      </c>
      <c r="B568" s="66" t="s">
        <v>79</v>
      </c>
      <c r="C568" s="66" t="s">
        <v>11</v>
      </c>
      <c r="D568" s="66"/>
      <c r="E568" s="66">
        <v>227</v>
      </c>
      <c r="F568" s="66">
        <v>40</v>
      </c>
      <c r="G568" s="66">
        <v>6</v>
      </c>
      <c r="H568" s="66">
        <v>15</v>
      </c>
      <c r="I568" s="66">
        <v>15</v>
      </c>
      <c r="J568" s="66">
        <v>5</v>
      </c>
    </row>
    <row r="569" spans="1:10" x14ac:dyDescent="0.25">
      <c r="A569" s="6" t="s">
        <v>328</v>
      </c>
      <c r="B569" s="66" t="s">
        <v>61</v>
      </c>
      <c r="C569" s="66" t="s">
        <v>9</v>
      </c>
      <c r="D569" s="66"/>
      <c r="E569" s="66">
        <v>188</v>
      </c>
      <c r="F569" s="66">
        <v>39</v>
      </c>
      <c r="G569" s="66">
        <v>6</v>
      </c>
      <c r="H569" s="66">
        <v>21</v>
      </c>
      <c r="I569" s="66">
        <v>34</v>
      </c>
      <c r="J569" s="66">
        <v>2</v>
      </c>
    </row>
    <row r="570" spans="1:10" x14ac:dyDescent="0.25">
      <c r="A570" s="6" t="s">
        <v>328</v>
      </c>
      <c r="B570" s="66" t="s">
        <v>61</v>
      </c>
      <c r="C570" s="66" t="s">
        <v>10</v>
      </c>
      <c r="D570" s="66"/>
      <c r="E570" s="66">
        <v>159</v>
      </c>
      <c r="F570" s="66">
        <v>52</v>
      </c>
      <c r="G570" s="66">
        <v>7</v>
      </c>
      <c r="H570" s="66">
        <v>13</v>
      </c>
      <c r="I570" s="66">
        <v>44</v>
      </c>
      <c r="J570" s="66">
        <v>11</v>
      </c>
    </row>
    <row r="571" spans="1:10" x14ac:dyDescent="0.25">
      <c r="A571" s="6" t="s">
        <v>328</v>
      </c>
      <c r="B571" s="66" t="s">
        <v>61</v>
      </c>
      <c r="C571" s="66" t="s">
        <v>11</v>
      </c>
      <c r="D571" s="66"/>
      <c r="E571" s="66">
        <v>151</v>
      </c>
      <c r="F571" s="66">
        <v>81</v>
      </c>
      <c r="G571" s="66">
        <v>7</v>
      </c>
      <c r="H571" s="66">
        <v>30</v>
      </c>
      <c r="I571" s="66">
        <v>79</v>
      </c>
      <c r="J571" s="66">
        <v>4</v>
      </c>
    </row>
    <row r="572" spans="1:10" x14ac:dyDescent="0.25">
      <c r="A572" s="6" t="s">
        <v>329</v>
      </c>
      <c r="B572" s="66" t="s">
        <v>63</v>
      </c>
      <c r="C572" s="66" t="s">
        <v>9</v>
      </c>
      <c r="D572" s="66"/>
      <c r="E572" s="66">
        <v>86</v>
      </c>
      <c r="F572" s="66">
        <v>21</v>
      </c>
      <c r="G572" s="66">
        <v>9</v>
      </c>
      <c r="H572" s="66">
        <v>1</v>
      </c>
      <c r="I572" s="66">
        <v>0</v>
      </c>
      <c r="J572" s="66">
        <v>0</v>
      </c>
    </row>
    <row r="573" spans="1:10" x14ac:dyDescent="0.25">
      <c r="A573" s="6" t="s">
        <v>329</v>
      </c>
      <c r="B573" s="66" t="s">
        <v>63</v>
      </c>
      <c r="C573" s="66" t="s">
        <v>11</v>
      </c>
      <c r="D573" s="66"/>
      <c r="E573" s="66">
        <v>192</v>
      </c>
      <c r="F573" s="66">
        <v>84</v>
      </c>
      <c r="G573" s="66">
        <v>22</v>
      </c>
      <c r="H573" s="66">
        <v>12</v>
      </c>
      <c r="I573" s="66">
        <v>32</v>
      </c>
      <c r="J573" s="66">
        <v>8</v>
      </c>
    </row>
    <row r="574" spans="1:10" x14ac:dyDescent="0.25">
      <c r="A574" s="6" t="s">
        <v>329</v>
      </c>
      <c r="B574" s="66" t="s">
        <v>63</v>
      </c>
      <c r="C574" s="66" t="s">
        <v>10</v>
      </c>
      <c r="D574" s="66"/>
      <c r="E574" s="66">
        <v>263</v>
      </c>
      <c r="F574" s="66">
        <v>102</v>
      </c>
      <c r="G574" s="66">
        <v>41</v>
      </c>
      <c r="H574" s="66">
        <v>27</v>
      </c>
      <c r="I574" s="66">
        <v>50</v>
      </c>
      <c r="J574" s="66">
        <v>11</v>
      </c>
    </row>
    <row r="575" spans="1:10" x14ac:dyDescent="0.25">
      <c r="A575" s="6" t="s">
        <v>330</v>
      </c>
      <c r="B575" s="66" t="s">
        <v>14</v>
      </c>
      <c r="C575" s="66" t="s">
        <v>9</v>
      </c>
      <c r="D575" s="66"/>
      <c r="E575" s="66">
        <v>73</v>
      </c>
      <c r="F575" s="66">
        <v>50</v>
      </c>
      <c r="G575" s="66">
        <v>8</v>
      </c>
      <c r="H575" s="66">
        <v>23</v>
      </c>
      <c r="I575" s="66">
        <v>71</v>
      </c>
      <c r="J575" s="66">
        <v>18</v>
      </c>
    </row>
    <row r="576" spans="1:10" x14ac:dyDescent="0.25">
      <c r="A576" s="6" t="s">
        <v>330</v>
      </c>
      <c r="B576" s="66" t="s">
        <v>12</v>
      </c>
      <c r="C576" s="66" t="s">
        <v>10</v>
      </c>
      <c r="D576" s="66"/>
      <c r="E576" s="66">
        <v>55</v>
      </c>
      <c r="F576" s="66">
        <v>60</v>
      </c>
      <c r="G576" s="66">
        <v>6</v>
      </c>
      <c r="H576" s="66">
        <v>6</v>
      </c>
      <c r="I576" s="66">
        <v>15</v>
      </c>
      <c r="J576" s="66">
        <v>2</v>
      </c>
    </row>
    <row r="577" spans="1:10" x14ac:dyDescent="0.25">
      <c r="A577" s="6" t="s">
        <v>330</v>
      </c>
      <c r="B577" s="66" t="s">
        <v>12</v>
      </c>
      <c r="C577" s="66" t="s">
        <v>9</v>
      </c>
      <c r="D577" s="66"/>
      <c r="E577" s="66">
        <v>75</v>
      </c>
      <c r="F577" s="66">
        <v>122</v>
      </c>
      <c r="G577" s="66">
        <v>20</v>
      </c>
      <c r="H577" s="66">
        <v>28</v>
      </c>
      <c r="I577" s="66">
        <v>75</v>
      </c>
      <c r="J577" s="66">
        <v>39</v>
      </c>
    </row>
    <row r="578" spans="1:10" x14ac:dyDescent="0.25">
      <c r="A578" s="6" t="s">
        <v>330</v>
      </c>
      <c r="B578" s="66" t="s">
        <v>12</v>
      </c>
      <c r="C578" s="66" t="s">
        <v>11</v>
      </c>
      <c r="D578" s="66"/>
      <c r="E578" s="66">
        <v>40</v>
      </c>
      <c r="F578" s="66">
        <v>49</v>
      </c>
      <c r="G578" s="66">
        <v>4</v>
      </c>
      <c r="H578" s="66">
        <v>11</v>
      </c>
      <c r="I578" s="66">
        <v>7</v>
      </c>
      <c r="J578" s="66">
        <v>5</v>
      </c>
    </row>
    <row r="579" spans="1:10" x14ac:dyDescent="0.25">
      <c r="A579" s="6" t="s">
        <v>330</v>
      </c>
      <c r="B579" s="66" t="s">
        <v>14</v>
      </c>
      <c r="C579" s="66" t="s">
        <v>10</v>
      </c>
      <c r="D579" s="66"/>
      <c r="E579" s="66">
        <v>117</v>
      </c>
      <c r="F579" s="66">
        <v>62</v>
      </c>
      <c r="G579" s="66">
        <v>11</v>
      </c>
      <c r="H579" s="66">
        <v>5</v>
      </c>
      <c r="I579" s="66">
        <v>9</v>
      </c>
      <c r="J579" s="66">
        <v>2</v>
      </c>
    </row>
    <row r="580" spans="1:10" x14ac:dyDescent="0.25">
      <c r="A580" s="6" t="s">
        <v>330</v>
      </c>
      <c r="B580" s="66" t="s">
        <v>14</v>
      </c>
      <c r="C580" s="66" t="s">
        <v>11</v>
      </c>
      <c r="D580" s="66"/>
      <c r="E580" s="66">
        <v>252</v>
      </c>
      <c r="F580" s="66">
        <v>40</v>
      </c>
      <c r="G580" s="66">
        <v>9</v>
      </c>
      <c r="H580" s="66">
        <v>3</v>
      </c>
      <c r="I580" s="66">
        <v>11</v>
      </c>
      <c r="J580" s="66">
        <v>1</v>
      </c>
    </row>
    <row r="581" spans="1:10" x14ac:dyDescent="0.25">
      <c r="A581" s="6" t="s">
        <v>362</v>
      </c>
      <c r="B581" s="66" t="s">
        <v>79</v>
      </c>
      <c r="C581" s="66" t="s">
        <v>10</v>
      </c>
      <c r="D581" s="66"/>
      <c r="E581" s="66">
        <v>35</v>
      </c>
      <c r="F581" s="66">
        <v>13</v>
      </c>
      <c r="G581" s="66">
        <v>7</v>
      </c>
      <c r="H581" s="66">
        <v>11</v>
      </c>
      <c r="I581" s="66">
        <v>21</v>
      </c>
      <c r="J581" s="66">
        <v>4</v>
      </c>
    </row>
    <row r="582" spans="1:10" x14ac:dyDescent="0.25">
      <c r="A582" s="6" t="s">
        <v>362</v>
      </c>
      <c r="B582" s="66" t="s">
        <v>79</v>
      </c>
      <c r="C582" s="66" t="s">
        <v>10</v>
      </c>
      <c r="D582" s="66"/>
      <c r="E582" s="66">
        <v>155</v>
      </c>
      <c r="F582" s="66">
        <v>66</v>
      </c>
      <c r="G582" s="66">
        <v>28</v>
      </c>
      <c r="H582" s="66">
        <v>88</v>
      </c>
      <c r="I582" s="66">
        <v>97</v>
      </c>
      <c r="J582" s="66">
        <v>24</v>
      </c>
    </row>
    <row r="583" spans="1:10" x14ac:dyDescent="0.25">
      <c r="A583" s="6" t="s">
        <v>362</v>
      </c>
      <c r="B583" s="66" t="s">
        <v>79</v>
      </c>
      <c r="C583" s="66" t="s">
        <v>10</v>
      </c>
      <c r="D583" s="66"/>
      <c r="E583" s="66">
        <v>72</v>
      </c>
      <c r="F583" s="66">
        <v>13</v>
      </c>
      <c r="G583" s="66">
        <v>9</v>
      </c>
      <c r="H583" s="66">
        <v>32</v>
      </c>
      <c r="I583" s="66">
        <v>27</v>
      </c>
      <c r="J583" s="66">
        <v>9</v>
      </c>
    </row>
    <row r="584" spans="1:10" x14ac:dyDescent="0.25">
      <c r="A584" s="6" t="s">
        <v>363</v>
      </c>
      <c r="B584" s="66" t="s">
        <v>106</v>
      </c>
      <c r="C584" s="66" t="s">
        <v>11</v>
      </c>
      <c r="D584" s="66"/>
      <c r="E584" s="66">
        <v>198</v>
      </c>
      <c r="F584" s="66">
        <v>123</v>
      </c>
      <c r="G584" s="66">
        <v>11</v>
      </c>
      <c r="H584" s="66">
        <v>11</v>
      </c>
      <c r="I584" s="66">
        <v>14</v>
      </c>
      <c r="J584" s="66">
        <v>1</v>
      </c>
    </row>
    <row r="585" spans="1:10" x14ac:dyDescent="0.25">
      <c r="A585" s="6" t="s">
        <v>363</v>
      </c>
      <c r="B585" s="66" t="s">
        <v>106</v>
      </c>
      <c r="C585" s="66" t="s">
        <v>9</v>
      </c>
      <c r="D585" s="66"/>
      <c r="E585" s="66">
        <v>52</v>
      </c>
      <c r="F585" s="66">
        <v>55</v>
      </c>
      <c r="G585" s="66">
        <v>5</v>
      </c>
      <c r="H585" s="66">
        <v>1</v>
      </c>
      <c r="I585" s="66">
        <v>4</v>
      </c>
      <c r="J585" s="66">
        <v>1</v>
      </c>
    </row>
    <row r="586" spans="1:10" x14ac:dyDescent="0.25">
      <c r="A586" s="6" t="s">
        <v>363</v>
      </c>
      <c r="B586" s="66" t="s">
        <v>106</v>
      </c>
      <c r="C586" s="66" t="s">
        <v>10</v>
      </c>
      <c r="D586" s="66"/>
      <c r="E586" s="66">
        <v>70</v>
      </c>
      <c r="F586" s="66">
        <v>65</v>
      </c>
      <c r="G586" s="66">
        <v>6</v>
      </c>
      <c r="H586" s="66">
        <v>8</v>
      </c>
      <c r="I586" s="66">
        <v>4</v>
      </c>
      <c r="J586" s="66">
        <v>3</v>
      </c>
    </row>
    <row r="587" spans="1:10" x14ac:dyDescent="0.25">
      <c r="A587" s="6" t="s">
        <v>363</v>
      </c>
      <c r="B587" s="66" t="s">
        <v>30</v>
      </c>
      <c r="C587" s="66" t="s">
        <v>9</v>
      </c>
      <c r="D587" s="66"/>
      <c r="E587" s="66">
        <v>124</v>
      </c>
      <c r="F587" s="66">
        <v>82</v>
      </c>
      <c r="G587" s="66">
        <v>3</v>
      </c>
      <c r="H587" s="66">
        <v>26</v>
      </c>
      <c r="I587" s="66">
        <v>30</v>
      </c>
      <c r="J587" s="66">
        <v>1</v>
      </c>
    </row>
    <row r="588" spans="1:10" x14ac:dyDescent="0.25">
      <c r="A588" s="6" t="s">
        <v>363</v>
      </c>
      <c r="B588" s="66" t="s">
        <v>30</v>
      </c>
      <c r="C588" s="66" t="s">
        <v>10</v>
      </c>
      <c r="D588" s="66"/>
      <c r="E588" s="66">
        <v>149</v>
      </c>
      <c r="F588" s="66">
        <v>136</v>
      </c>
      <c r="G588" s="66">
        <v>13</v>
      </c>
      <c r="H588" s="66">
        <v>25</v>
      </c>
      <c r="I588" s="66">
        <v>38</v>
      </c>
      <c r="J588" s="66">
        <v>2</v>
      </c>
    </row>
    <row r="589" spans="1:10" x14ac:dyDescent="0.25">
      <c r="A589" s="6" t="s">
        <v>363</v>
      </c>
      <c r="B589" s="66" t="s">
        <v>30</v>
      </c>
      <c r="C589" s="66" t="s">
        <v>10</v>
      </c>
      <c r="D589" s="66"/>
      <c r="E589" s="66">
        <v>172</v>
      </c>
      <c r="F589" s="66">
        <v>69</v>
      </c>
      <c r="G589" s="66">
        <v>11</v>
      </c>
      <c r="H589" s="66">
        <v>22</v>
      </c>
      <c r="I589" s="66">
        <v>9</v>
      </c>
      <c r="J589" s="66">
        <v>2</v>
      </c>
    </row>
    <row r="590" spans="1:10" x14ac:dyDescent="0.25">
      <c r="A590" s="6" t="s">
        <v>364</v>
      </c>
      <c r="B590" s="66" t="s">
        <v>7</v>
      </c>
      <c r="C590" s="66" t="s">
        <v>9</v>
      </c>
      <c r="D590" s="66"/>
      <c r="E590" s="66">
        <v>72</v>
      </c>
      <c r="F590" s="66">
        <v>85</v>
      </c>
      <c r="G590" s="66">
        <v>7</v>
      </c>
      <c r="H590" s="66">
        <v>11</v>
      </c>
      <c r="I590" s="66">
        <v>16</v>
      </c>
      <c r="J590" s="66">
        <v>9</v>
      </c>
    </row>
    <row r="591" spans="1:10" x14ac:dyDescent="0.25">
      <c r="A591" s="6" t="s">
        <v>364</v>
      </c>
      <c r="B591" s="66" t="s">
        <v>7</v>
      </c>
      <c r="C591" s="66" t="s">
        <v>10</v>
      </c>
      <c r="D591" s="66"/>
      <c r="E591" s="66">
        <v>34</v>
      </c>
      <c r="F591" s="66">
        <v>28</v>
      </c>
      <c r="G591" s="66">
        <v>8</v>
      </c>
      <c r="H591" s="66">
        <v>9</v>
      </c>
      <c r="I591" s="66">
        <v>24</v>
      </c>
      <c r="J591" s="66">
        <v>9</v>
      </c>
    </row>
    <row r="592" spans="1:10" x14ac:dyDescent="0.25">
      <c r="A592" s="6" t="s">
        <v>364</v>
      </c>
      <c r="B592" s="66" t="s">
        <v>7</v>
      </c>
      <c r="C592" s="66" t="s">
        <v>10</v>
      </c>
      <c r="D592" s="66"/>
      <c r="E592" s="66">
        <v>274</v>
      </c>
      <c r="F592" s="66">
        <v>76</v>
      </c>
      <c r="G592" s="66">
        <v>25</v>
      </c>
      <c r="H592" s="66">
        <v>31</v>
      </c>
      <c r="I592" s="66">
        <v>46</v>
      </c>
      <c r="J592" s="66">
        <v>12</v>
      </c>
    </row>
    <row r="593" spans="1:10" x14ac:dyDescent="0.25">
      <c r="A593" s="6" t="s">
        <v>364</v>
      </c>
      <c r="B593" s="66" t="s">
        <v>26</v>
      </c>
      <c r="C593" s="66" t="s">
        <v>9</v>
      </c>
      <c r="D593" s="66"/>
      <c r="E593" s="66">
        <v>47</v>
      </c>
      <c r="F593" s="66">
        <v>58</v>
      </c>
      <c r="G593" s="66">
        <v>9</v>
      </c>
      <c r="H593" s="66">
        <v>4</v>
      </c>
      <c r="I593" s="66">
        <v>4</v>
      </c>
      <c r="J593" s="66">
        <v>0</v>
      </c>
    </row>
    <row r="594" spans="1:10" x14ac:dyDescent="0.25">
      <c r="A594" s="6" t="s">
        <v>364</v>
      </c>
      <c r="B594" s="66" t="s">
        <v>26</v>
      </c>
      <c r="C594" s="66" t="s">
        <v>10</v>
      </c>
      <c r="D594" s="66"/>
      <c r="E594" s="66">
        <v>185</v>
      </c>
      <c r="F594" s="66">
        <v>92</v>
      </c>
      <c r="G594" s="66">
        <v>2</v>
      </c>
      <c r="H594" s="66">
        <v>16</v>
      </c>
      <c r="I594" s="66">
        <v>22</v>
      </c>
      <c r="J594" s="66">
        <v>3</v>
      </c>
    </row>
    <row r="595" spans="1:10" x14ac:dyDescent="0.25">
      <c r="A595" s="6" t="s">
        <v>364</v>
      </c>
      <c r="B595" s="66" t="s">
        <v>26</v>
      </c>
      <c r="C595" s="66" t="s">
        <v>10</v>
      </c>
      <c r="D595" s="66"/>
      <c r="E595" s="66">
        <v>221</v>
      </c>
      <c r="F595" s="66">
        <v>109</v>
      </c>
      <c r="G595" s="66">
        <v>9</v>
      </c>
      <c r="H595" s="66">
        <v>12</v>
      </c>
      <c r="I595" s="66">
        <v>29</v>
      </c>
      <c r="J595" s="66">
        <v>8</v>
      </c>
    </row>
    <row r="596" spans="1:10" x14ac:dyDescent="0.25">
      <c r="A596" s="6" t="s">
        <v>364</v>
      </c>
      <c r="B596" s="66" t="s">
        <v>79</v>
      </c>
      <c r="C596" s="66" t="s">
        <v>10</v>
      </c>
      <c r="D596" s="66"/>
      <c r="E596" s="66">
        <v>85</v>
      </c>
      <c r="F596" s="66">
        <v>18</v>
      </c>
      <c r="G596" s="66">
        <v>5</v>
      </c>
      <c r="H596" s="66">
        <v>5</v>
      </c>
      <c r="I596" s="66">
        <v>22</v>
      </c>
      <c r="J596" s="66">
        <v>4</v>
      </c>
    </row>
    <row r="597" spans="1:10" x14ac:dyDescent="0.25">
      <c r="A597" s="6" t="s">
        <v>364</v>
      </c>
      <c r="B597" s="66" t="s">
        <v>79</v>
      </c>
      <c r="C597" s="66" t="s">
        <v>10</v>
      </c>
      <c r="D597" s="66"/>
      <c r="E597" s="66">
        <v>136</v>
      </c>
      <c r="F597" s="66">
        <v>50</v>
      </c>
      <c r="G597" s="66">
        <v>12</v>
      </c>
      <c r="H597" s="66">
        <v>19</v>
      </c>
      <c r="I597" s="66">
        <v>40</v>
      </c>
      <c r="J597" s="66">
        <v>7</v>
      </c>
    </row>
    <row r="598" spans="1:10" x14ac:dyDescent="0.25">
      <c r="A598" s="6" t="s">
        <v>364</v>
      </c>
      <c r="B598" s="66" t="s">
        <v>79</v>
      </c>
      <c r="C598" s="66" t="s">
        <v>10</v>
      </c>
      <c r="D598" s="66"/>
      <c r="E598" s="66">
        <v>120</v>
      </c>
      <c r="F598" s="66">
        <v>52</v>
      </c>
      <c r="G598" s="66">
        <v>9</v>
      </c>
      <c r="H598" s="66">
        <v>36</v>
      </c>
      <c r="I598" s="66">
        <v>53</v>
      </c>
      <c r="J598" s="66">
        <v>11</v>
      </c>
    </row>
    <row r="599" spans="1:10" x14ac:dyDescent="0.25">
      <c r="A599" s="6" t="s">
        <v>365</v>
      </c>
      <c r="B599" s="66" t="s">
        <v>44</v>
      </c>
      <c r="C599" s="66" t="s">
        <v>10</v>
      </c>
      <c r="D599" s="66"/>
      <c r="E599" s="66">
        <v>88</v>
      </c>
      <c r="F599" s="66">
        <v>46</v>
      </c>
      <c r="G599" s="66">
        <v>0</v>
      </c>
      <c r="H599" s="66">
        <v>14</v>
      </c>
      <c r="I599" s="66">
        <v>17</v>
      </c>
      <c r="J599" s="66">
        <v>2</v>
      </c>
    </row>
    <row r="600" spans="1:10" x14ac:dyDescent="0.25">
      <c r="A600" s="6" t="s">
        <v>365</v>
      </c>
      <c r="B600" s="66" t="s">
        <v>44</v>
      </c>
      <c r="C600" s="66" t="s">
        <v>10</v>
      </c>
      <c r="D600" s="66"/>
      <c r="E600" s="66">
        <v>188</v>
      </c>
      <c r="F600" s="66">
        <v>86</v>
      </c>
      <c r="G600" s="66">
        <v>6</v>
      </c>
      <c r="H600" s="66">
        <v>15</v>
      </c>
      <c r="I600" s="66">
        <v>26</v>
      </c>
      <c r="J600" s="66">
        <v>3</v>
      </c>
    </row>
    <row r="601" spans="1:10" x14ac:dyDescent="0.25">
      <c r="A601" s="6" t="s">
        <v>365</v>
      </c>
      <c r="B601" s="66" t="s">
        <v>61</v>
      </c>
      <c r="C601" s="66" t="s">
        <v>9</v>
      </c>
      <c r="D601" s="66"/>
      <c r="E601" s="66">
        <v>83</v>
      </c>
      <c r="F601" s="66">
        <v>46</v>
      </c>
      <c r="G601" s="66">
        <v>7</v>
      </c>
      <c r="H601" s="66">
        <v>20</v>
      </c>
      <c r="I601" s="66">
        <v>26</v>
      </c>
      <c r="J601" s="66">
        <v>8</v>
      </c>
    </row>
    <row r="602" spans="1:10" x14ac:dyDescent="0.25">
      <c r="A602" s="6" t="s">
        <v>365</v>
      </c>
      <c r="B602" s="66" t="s">
        <v>61</v>
      </c>
      <c r="C602" s="66" t="s">
        <v>10</v>
      </c>
      <c r="D602" s="66"/>
      <c r="E602" s="66">
        <v>160</v>
      </c>
      <c r="F602" s="66">
        <v>74</v>
      </c>
      <c r="G602" s="66">
        <v>46</v>
      </c>
      <c r="H602" s="66">
        <v>13</v>
      </c>
      <c r="I602" s="66">
        <v>53</v>
      </c>
      <c r="J602" s="66">
        <v>7</v>
      </c>
    </row>
    <row r="603" spans="1:10" x14ac:dyDescent="0.25">
      <c r="A603" s="6" t="s">
        <v>365</v>
      </c>
      <c r="B603" s="66" t="s">
        <v>61</v>
      </c>
      <c r="C603" s="66" t="s">
        <v>11</v>
      </c>
      <c r="D603" s="66"/>
      <c r="E603" s="66">
        <v>108</v>
      </c>
      <c r="F603" s="66">
        <v>63</v>
      </c>
      <c r="G603" s="66">
        <v>14</v>
      </c>
      <c r="H603" s="66">
        <v>46</v>
      </c>
      <c r="I603" s="66">
        <v>51</v>
      </c>
      <c r="J603" s="66">
        <v>8</v>
      </c>
    </row>
    <row r="604" spans="1:10" x14ac:dyDescent="0.25">
      <c r="A604" s="6" t="s">
        <v>365</v>
      </c>
      <c r="B604" s="66" t="s">
        <v>44</v>
      </c>
      <c r="C604" s="66" t="s">
        <v>10</v>
      </c>
      <c r="D604" s="66"/>
      <c r="E604" s="66">
        <v>169</v>
      </c>
      <c r="F604" s="66">
        <v>142</v>
      </c>
      <c r="G604" s="66">
        <v>90</v>
      </c>
      <c r="H604" s="66">
        <v>16</v>
      </c>
      <c r="I604" s="66">
        <v>30</v>
      </c>
      <c r="J604" s="66">
        <v>10</v>
      </c>
    </row>
    <row r="605" spans="1:10" x14ac:dyDescent="0.25">
      <c r="A605" s="6" t="s">
        <v>365</v>
      </c>
      <c r="B605" s="66" t="s">
        <v>32</v>
      </c>
      <c r="C605" s="66" t="s">
        <v>11</v>
      </c>
      <c r="D605" s="66"/>
      <c r="E605" s="66">
        <v>215</v>
      </c>
      <c r="F605" s="66">
        <v>75</v>
      </c>
      <c r="G605" s="66">
        <v>5</v>
      </c>
      <c r="H605" s="66">
        <v>24</v>
      </c>
      <c r="I605" s="66">
        <v>26</v>
      </c>
      <c r="J605" s="66">
        <v>12</v>
      </c>
    </row>
    <row r="606" spans="1:10" x14ac:dyDescent="0.25">
      <c r="A606" s="6" t="s">
        <v>365</v>
      </c>
      <c r="B606" s="66" t="s">
        <v>32</v>
      </c>
      <c r="C606" s="66" t="s">
        <v>10</v>
      </c>
      <c r="D606" s="66"/>
      <c r="E606" s="66">
        <v>91</v>
      </c>
      <c r="F606" s="66">
        <v>27</v>
      </c>
      <c r="G606" s="66">
        <v>7</v>
      </c>
      <c r="H606" s="66">
        <v>18</v>
      </c>
      <c r="I606" s="66">
        <v>11</v>
      </c>
      <c r="J606" s="66">
        <v>2</v>
      </c>
    </row>
    <row r="607" spans="1:10" x14ac:dyDescent="0.25">
      <c r="A607" s="6" t="s">
        <v>365</v>
      </c>
      <c r="B607" s="66" t="s">
        <v>32</v>
      </c>
      <c r="C607" s="66" t="s">
        <v>25</v>
      </c>
      <c r="D607" s="66" t="s">
        <v>366</v>
      </c>
      <c r="E607" s="66">
        <v>89</v>
      </c>
      <c r="F607" s="66">
        <v>58</v>
      </c>
      <c r="G607" s="66">
        <v>10</v>
      </c>
      <c r="H607" s="66">
        <v>2</v>
      </c>
      <c r="I607" s="66">
        <v>4</v>
      </c>
      <c r="J607" s="66">
        <v>0</v>
      </c>
    </row>
    <row r="608" spans="1:10" x14ac:dyDescent="0.25">
      <c r="A608" s="6" t="s">
        <v>367</v>
      </c>
      <c r="B608" s="66" t="s">
        <v>22</v>
      </c>
      <c r="C608" s="66" t="s">
        <v>11</v>
      </c>
      <c r="D608" s="66"/>
      <c r="E608" s="66">
        <v>55</v>
      </c>
      <c r="F608" s="66">
        <v>31</v>
      </c>
      <c r="G608" s="66">
        <v>1</v>
      </c>
      <c r="H608" s="66">
        <v>7</v>
      </c>
      <c r="I608" s="66">
        <v>8</v>
      </c>
      <c r="J608" s="66">
        <v>0</v>
      </c>
    </row>
    <row r="609" spans="1:10" x14ac:dyDescent="0.25">
      <c r="A609" s="6" t="s">
        <v>367</v>
      </c>
      <c r="B609" s="66" t="s">
        <v>22</v>
      </c>
      <c r="C609" s="66" t="s">
        <v>25</v>
      </c>
      <c r="D609" s="66" t="s">
        <v>368</v>
      </c>
      <c r="E609" s="66">
        <v>68</v>
      </c>
      <c r="F609" s="66">
        <v>62</v>
      </c>
      <c r="G609" s="66">
        <v>35</v>
      </c>
      <c r="H609" s="66">
        <v>14</v>
      </c>
      <c r="I609" s="66">
        <v>16</v>
      </c>
      <c r="J609" s="66">
        <v>3</v>
      </c>
    </row>
    <row r="610" spans="1:10" x14ac:dyDescent="0.25">
      <c r="A610" s="6" t="s">
        <v>367</v>
      </c>
      <c r="B610" s="66" t="s">
        <v>22</v>
      </c>
      <c r="C610" s="66" t="s">
        <v>10</v>
      </c>
      <c r="D610" s="66"/>
      <c r="E610" s="66">
        <v>38</v>
      </c>
      <c r="F610" s="66">
        <v>21</v>
      </c>
      <c r="G610" s="66">
        <v>2</v>
      </c>
      <c r="H610" s="66">
        <v>12</v>
      </c>
      <c r="I610" s="66">
        <v>7</v>
      </c>
      <c r="J610" s="66">
        <v>0</v>
      </c>
    </row>
    <row r="611" spans="1:10" x14ac:dyDescent="0.25">
      <c r="A611" s="6" t="s">
        <v>367</v>
      </c>
      <c r="B611" s="66" t="s">
        <v>14</v>
      </c>
      <c r="C611" s="66" t="s">
        <v>10</v>
      </c>
      <c r="D611" s="66"/>
      <c r="E611" s="66">
        <v>106</v>
      </c>
      <c r="F611" s="66">
        <v>42</v>
      </c>
      <c r="G611" s="66">
        <v>7</v>
      </c>
      <c r="H611" s="66">
        <v>15</v>
      </c>
      <c r="I611" s="66">
        <v>16</v>
      </c>
      <c r="J611" s="66">
        <v>4</v>
      </c>
    </row>
    <row r="612" spans="1:10" x14ac:dyDescent="0.25">
      <c r="A612" s="6" t="s">
        <v>367</v>
      </c>
      <c r="B612" s="66" t="s">
        <v>7</v>
      </c>
      <c r="C612" s="66" t="s">
        <v>9</v>
      </c>
      <c r="D612" s="66"/>
      <c r="E612" s="66">
        <v>68</v>
      </c>
      <c r="F612" s="66">
        <v>40</v>
      </c>
      <c r="G612" s="66">
        <v>8</v>
      </c>
      <c r="H612" s="66">
        <v>7</v>
      </c>
      <c r="I612" s="66">
        <v>18</v>
      </c>
      <c r="J612" s="66">
        <v>3</v>
      </c>
    </row>
    <row r="613" spans="1:10" x14ac:dyDescent="0.25">
      <c r="A613" s="6" t="s">
        <v>367</v>
      </c>
      <c r="B613" s="66" t="s">
        <v>7</v>
      </c>
      <c r="C613" s="66" t="s">
        <v>10</v>
      </c>
      <c r="D613" s="66"/>
      <c r="E613" s="66">
        <v>74</v>
      </c>
      <c r="F613" s="66">
        <v>24</v>
      </c>
      <c r="G613" s="66">
        <v>13</v>
      </c>
      <c r="H613" s="66">
        <v>74</v>
      </c>
      <c r="I613" s="66">
        <v>14</v>
      </c>
      <c r="J613" s="66">
        <v>5</v>
      </c>
    </row>
    <row r="614" spans="1:10" x14ac:dyDescent="0.25">
      <c r="A614" s="6" t="s">
        <v>367</v>
      </c>
      <c r="B614" s="66" t="s">
        <v>7</v>
      </c>
      <c r="C614" s="66" t="s">
        <v>10</v>
      </c>
      <c r="D614" s="66"/>
      <c r="E614" s="66">
        <v>181</v>
      </c>
      <c r="F614" s="66">
        <v>79</v>
      </c>
      <c r="G614" s="66">
        <v>20</v>
      </c>
      <c r="H614" s="66">
        <v>18</v>
      </c>
      <c r="I614" s="66">
        <v>32</v>
      </c>
      <c r="J614" s="66">
        <v>8</v>
      </c>
    </row>
    <row r="615" spans="1:10" x14ac:dyDescent="0.25">
      <c r="A615" s="6" t="s">
        <v>367</v>
      </c>
      <c r="B615" s="66" t="s">
        <v>14</v>
      </c>
      <c r="C615" s="66" t="s">
        <v>10</v>
      </c>
      <c r="D615" s="66"/>
      <c r="E615" s="66">
        <v>111</v>
      </c>
      <c r="F615" s="66">
        <v>62</v>
      </c>
      <c r="G615" s="66">
        <v>7</v>
      </c>
      <c r="H615" s="66">
        <v>66</v>
      </c>
      <c r="I615" s="66">
        <v>68</v>
      </c>
      <c r="J615" s="66">
        <v>45</v>
      </c>
    </row>
    <row r="616" spans="1:10" x14ac:dyDescent="0.25">
      <c r="A616" s="6" t="s">
        <v>367</v>
      </c>
      <c r="B616" s="66" t="s">
        <v>14</v>
      </c>
      <c r="C616" s="66" t="s">
        <v>11</v>
      </c>
      <c r="D616" s="66"/>
      <c r="E616" s="66">
        <v>190</v>
      </c>
      <c r="F616" s="66">
        <v>75</v>
      </c>
      <c r="G616" s="66">
        <v>4</v>
      </c>
      <c r="H616" s="66">
        <v>28</v>
      </c>
      <c r="I616" s="66">
        <v>30</v>
      </c>
      <c r="J616" s="66">
        <v>3</v>
      </c>
    </row>
    <row r="617" spans="1:10" x14ac:dyDescent="0.25">
      <c r="A617" s="6" t="s">
        <v>367</v>
      </c>
      <c r="B617" s="66" t="s">
        <v>57</v>
      </c>
      <c r="C617" s="66" t="s">
        <v>10</v>
      </c>
      <c r="D617" s="66"/>
      <c r="E617" s="66">
        <v>164</v>
      </c>
      <c r="F617" s="66">
        <v>50</v>
      </c>
      <c r="G617" s="66">
        <v>7</v>
      </c>
      <c r="H617" s="66">
        <v>23</v>
      </c>
      <c r="I617" s="66">
        <v>25</v>
      </c>
      <c r="J617" s="66">
        <v>2</v>
      </c>
    </row>
    <row r="618" spans="1:10" x14ac:dyDescent="0.25">
      <c r="A618" s="6" t="s">
        <v>367</v>
      </c>
      <c r="B618" s="66" t="s">
        <v>57</v>
      </c>
      <c r="C618" s="66" t="s">
        <v>11</v>
      </c>
      <c r="D618" s="66"/>
      <c r="E618" s="66">
        <v>254</v>
      </c>
      <c r="F618" s="66">
        <v>37</v>
      </c>
      <c r="G618" s="66">
        <v>7</v>
      </c>
      <c r="H618" s="66">
        <v>18</v>
      </c>
      <c r="I618" s="66">
        <v>25</v>
      </c>
      <c r="J618" s="66">
        <v>2</v>
      </c>
    </row>
    <row r="619" spans="1:10" x14ac:dyDescent="0.25">
      <c r="A619" s="6" t="s">
        <v>367</v>
      </c>
      <c r="B619" s="66" t="s">
        <v>57</v>
      </c>
      <c r="C619" s="66" t="s">
        <v>10</v>
      </c>
      <c r="D619" s="66"/>
      <c r="E619" s="66">
        <v>132</v>
      </c>
      <c r="F619" s="66">
        <v>93</v>
      </c>
      <c r="G619" s="66">
        <v>8</v>
      </c>
      <c r="H619" s="66">
        <v>2</v>
      </c>
      <c r="I619" s="66">
        <v>1</v>
      </c>
      <c r="J619" s="66">
        <v>0</v>
      </c>
    </row>
    <row r="620" spans="1:10" x14ac:dyDescent="0.25">
      <c r="A620" s="6" t="s">
        <v>369</v>
      </c>
      <c r="B620" s="66" t="s">
        <v>32</v>
      </c>
      <c r="C620" s="66" t="s">
        <v>25</v>
      </c>
      <c r="D620" s="66" t="s">
        <v>368</v>
      </c>
      <c r="E620" s="66">
        <v>141</v>
      </c>
      <c r="F620" s="66">
        <v>39</v>
      </c>
      <c r="G620" s="66">
        <v>5</v>
      </c>
      <c r="H620" s="66">
        <v>8</v>
      </c>
      <c r="I620" s="66">
        <v>6</v>
      </c>
      <c r="J620" s="66">
        <v>1</v>
      </c>
    </row>
    <row r="621" spans="1:10" x14ac:dyDescent="0.25">
      <c r="A621" s="6" t="s">
        <v>369</v>
      </c>
      <c r="B621" s="66" t="s">
        <v>32</v>
      </c>
      <c r="C621" s="66" t="s">
        <v>11</v>
      </c>
      <c r="D621" s="66"/>
      <c r="E621" s="66">
        <v>206</v>
      </c>
      <c r="F621" s="66">
        <v>84</v>
      </c>
      <c r="G621" s="66">
        <v>6</v>
      </c>
      <c r="H621" s="66">
        <v>18</v>
      </c>
      <c r="I621" s="66">
        <v>29</v>
      </c>
      <c r="J621" s="66">
        <v>5</v>
      </c>
    </row>
    <row r="622" spans="1:10" x14ac:dyDescent="0.25">
      <c r="A622" s="6" t="s">
        <v>369</v>
      </c>
      <c r="B622" s="66" t="s">
        <v>32</v>
      </c>
      <c r="C622" s="66" t="s">
        <v>10</v>
      </c>
      <c r="D622" s="66"/>
      <c r="E622" s="66">
        <v>83</v>
      </c>
      <c r="F622" s="66">
        <v>36</v>
      </c>
      <c r="G622" s="66">
        <v>7</v>
      </c>
      <c r="H622" s="66">
        <v>12</v>
      </c>
      <c r="I622" s="66">
        <v>14</v>
      </c>
      <c r="J622" s="66">
        <v>2</v>
      </c>
    </row>
    <row r="623" spans="1:10" x14ac:dyDescent="0.25">
      <c r="A623" s="6" t="s">
        <v>369</v>
      </c>
      <c r="B623" s="66" t="s">
        <v>44</v>
      </c>
      <c r="C623" s="66" t="s">
        <v>10</v>
      </c>
      <c r="D623" s="66"/>
      <c r="E623" s="66">
        <v>80</v>
      </c>
      <c r="F623" s="66">
        <v>46</v>
      </c>
      <c r="G623" s="66">
        <v>9</v>
      </c>
      <c r="H623" s="66">
        <v>6</v>
      </c>
      <c r="I623" s="66">
        <v>13</v>
      </c>
      <c r="J623" s="66">
        <v>0</v>
      </c>
    </row>
    <row r="624" spans="1:10" x14ac:dyDescent="0.25">
      <c r="A624" s="6" t="s">
        <v>369</v>
      </c>
      <c r="B624" s="66" t="s">
        <v>44</v>
      </c>
      <c r="C624" s="66" t="s">
        <v>10</v>
      </c>
      <c r="D624" s="66"/>
      <c r="E624" s="66">
        <v>103</v>
      </c>
      <c r="F624" s="66">
        <v>102</v>
      </c>
      <c r="G624" s="66">
        <v>15</v>
      </c>
      <c r="H624" s="66">
        <v>16</v>
      </c>
      <c r="I624" s="66">
        <v>14</v>
      </c>
      <c r="J624" s="66">
        <v>0</v>
      </c>
    </row>
    <row r="625" spans="1:10" x14ac:dyDescent="0.25">
      <c r="A625" s="6" t="s">
        <v>369</v>
      </c>
      <c r="B625" s="66" t="s">
        <v>44</v>
      </c>
      <c r="C625" s="66" t="s">
        <v>10</v>
      </c>
      <c r="D625" s="66"/>
      <c r="E625" s="66">
        <v>117</v>
      </c>
      <c r="F625" s="66">
        <v>209</v>
      </c>
      <c r="G625" s="66">
        <v>152</v>
      </c>
      <c r="H625" s="66">
        <v>16</v>
      </c>
      <c r="I625" s="66">
        <v>28</v>
      </c>
      <c r="J625" s="66">
        <v>2</v>
      </c>
    </row>
    <row r="626" spans="1:10" x14ac:dyDescent="0.25">
      <c r="A626" s="6" t="s">
        <v>369</v>
      </c>
      <c r="B626" s="66" t="s">
        <v>26</v>
      </c>
      <c r="C626" s="66" t="s">
        <v>9</v>
      </c>
      <c r="D626" s="66"/>
      <c r="E626" s="66">
        <v>68</v>
      </c>
      <c r="F626" s="66">
        <v>32</v>
      </c>
      <c r="G626" s="66">
        <v>8</v>
      </c>
      <c r="H626" s="66">
        <v>2</v>
      </c>
      <c r="I626" s="66">
        <v>1</v>
      </c>
      <c r="J626" s="66">
        <v>0</v>
      </c>
    </row>
    <row r="627" spans="1:10" x14ac:dyDescent="0.25">
      <c r="A627" s="6" t="s">
        <v>369</v>
      </c>
      <c r="B627" s="66" t="s">
        <v>26</v>
      </c>
      <c r="C627" s="66" t="s">
        <v>10</v>
      </c>
      <c r="D627" s="66"/>
      <c r="E627" s="66">
        <v>125</v>
      </c>
      <c r="F627" s="66">
        <v>63</v>
      </c>
      <c r="G627" s="66">
        <v>9</v>
      </c>
      <c r="H627" s="66">
        <v>23</v>
      </c>
      <c r="I627" s="66">
        <v>40</v>
      </c>
      <c r="J627" s="66">
        <v>5</v>
      </c>
    </row>
    <row r="628" spans="1:10" x14ac:dyDescent="0.25">
      <c r="A628" s="6" t="s">
        <v>369</v>
      </c>
      <c r="B628" s="66" t="s">
        <v>26</v>
      </c>
      <c r="C628" s="66" t="s">
        <v>10</v>
      </c>
      <c r="D628" s="66"/>
      <c r="E628" s="66">
        <v>242</v>
      </c>
      <c r="F628" s="66">
        <v>93</v>
      </c>
      <c r="G628" s="66">
        <v>10</v>
      </c>
      <c r="H628" s="66">
        <v>28</v>
      </c>
      <c r="I628" s="66">
        <v>74</v>
      </c>
      <c r="J628" s="66">
        <v>9</v>
      </c>
    </row>
    <row r="629" spans="1:10" x14ac:dyDescent="0.25">
      <c r="A629" s="6" t="s">
        <v>369</v>
      </c>
      <c r="B629" s="66" t="s">
        <v>63</v>
      </c>
      <c r="C629" s="66" t="s">
        <v>9</v>
      </c>
      <c r="D629" s="66"/>
      <c r="E629" s="66">
        <v>23</v>
      </c>
      <c r="F629" s="66">
        <v>14</v>
      </c>
      <c r="G629" s="66">
        <v>0</v>
      </c>
      <c r="H629" s="66">
        <v>0</v>
      </c>
      <c r="I629" s="66">
        <v>0</v>
      </c>
      <c r="J629" s="66">
        <v>0</v>
      </c>
    </row>
    <row r="630" spans="1:10" x14ac:dyDescent="0.25">
      <c r="A630" s="6" t="s">
        <v>369</v>
      </c>
      <c r="B630" s="66" t="s">
        <v>63</v>
      </c>
      <c r="C630" s="66" t="s">
        <v>10</v>
      </c>
      <c r="D630" s="66"/>
      <c r="E630" s="66">
        <v>243</v>
      </c>
      <c r="F630" s="66">
        <v>54</v>
      </c>
      <c r="G630" s="66">
        <v>20</v>
      </c>
      <c r="H630" s="66">
        <v>120</v>
      </c>
      <c r="I630" s="66">
        <v>32</v>
      </c>
      <c r="J630" s="66">
        <v>17</v>
      </c>
    </row>
    <row r="631" spans="1:10" x14ac:dyDescent="0.25">
      <c r="A631" s="6" t="s">
        <v>369</v>
      </c>
      <c r="B631" s="66" t="s">
        <v>63</v>
      </c>
      <c r="C631" s="66" t="s">
        <v>9</v>
      </c>
      <c r="D631" s="66"/>
      <c r="E631" s="66">
        <v>23</v>
      </c>
      <c r="F631" s="66">
        <v>14</v>
      </c>
      <c r="G631" s="66">
        <v>0</v>
      </c>
      <c r="H631" s="66">
        <v>0</v>
      </c>
      <c r="I631" s="66">
        <v>0</v>
      </c>
      <c r="J631" s="66">
        <v>0</v>
      </c>
    </row>
    <row r="632" spans="1:10" x14ac:dyDescent="0.25">
      <c r="A632" s="6" t="s">
        <v>370</v>
      </c>
      <c r="B632" s="66" t="s">
        <v>26</v>
      </c>
      <c r="C632" s="66" t="s">
        <v>10</v>
      </c>
      <c r="D632" s="66"/>
      <c r="E632" s="66">
        <v>64</v>
      </c>
      <c r="F632" s="66">
        <v>32</v>
      </c>
      <c r="G632" s="66">
        <v>1</v>
      </c>
      <c r="H632" s="66">
        <v>21</v>
      </c>
      <c r="I632" s="66">
        <v>13</v>
      </c>
      <c r="J632" s="66">
        <v>2</v>
      </c>
    </row>
    <row r="633" spans="1:10" x14ac:dyDescent="0.25">
      <c r="A633" s="6" t="s">
        <v>370</v>
      </c>
      <c r="B633" s="66" t="s">
        <v>26</v>
      </c>
      <c r="C633" s="66" t="s">
        <v>10</v>
      </c>
      <c r="D633" s="66"/>
      <c r="E633" s="66">
        <v>261</v>
      </c>
      <c r="F633" s="66">
        <v>69</v>
      </c>
      <c r="G633" s="66">
        <v>6</v>
      </c>
      <c r="H633" s="66">
        <v>38</v>
      </c>
      <c r="I633" s="66">
        <v>29</v>
      </c>
      <c r="J633" s="66">
        <v>7</v>
      </c>
    </row>
    <row r="634" spans="1:10" x14ac:dyDescent="0.25">
      <c r="A634" s="6" t="s">
        <v>370</v>
      </c>
      <c r="B634" s="66" t="s">
        <v>30</v>
      </c>
      <c r="C634" s="66" t="s">
        <v>25</v>
      </c>
      <c r="D634" s="66" t="s">
        <v>371</v>
      </c>
      <c r="E634" s="66">
        <v>311</v>
      </c>
      <c r="F634" s="66">
        <v>54</v>
      </c>
      <c r="G634" s="66">
        <v>7</v>
      </c>
      <c r="H634" s="66">
        <v>16</v>
      </c>
      <c r="I634" s="66">
        <v>49</v>
      </c>
      <c r="J634" s="66">
        <v>3</v>
      </c>
    </row>
    <row r="635" spans="1:10" x14ac:dyDescent="0.25">
      <c r="A635" s="6" t="s">
        <v>370</v>
      </c>
      <c r="B635" s="66" t="s">
        <v>30</v>
      </c>
      <c r="C635" s="66" t="s">
        <v>9</v>
      </c>
      <c r="D635" s="66"/>
      <c r="E635" s="66">
        <v>190</v>
      </c>
      <c r="F635" s="66">
        <v>50</v>
      </c>
      <c r="G635" s="66">
        <v>4</v>
      </c>
      <c r="H635" s="66">
        <v>31</v>
      </c>
      <c r="I635" s="66">
        <v>56</v>
      </c>
      <c r="J635" s="66">
        <v>8</v>
      </c>
    </row>
    <row r="636" spans="1:10" x14ac:dyDescent="0.25">
      <c r="A636" s="6" t="s">
        <v>370</v>
      </c>
      <c r="B636" s="66" t="s">
        <v>30</v>
      </c>
      <c r="C636" s="66" t="s">
        <v>10</v>
      </c>
      <c r="D636" s="66"/>
      <c r="E636" s="66">
        <v>74</v>
      </c>
      <c r="F636" s="66">
        <v>32</v>
      </c>
      <c r="G636" s="66">
        <v>5</v>
      </c>
      <c r="H636" s="66">
        <v>3</v>
      </c>
      <c r="I636" s="66">
        <v>16</v>
      </c>
      <c r="J636" s="66">
        <v>2</v>
      </c>
    </row>
    <row r="637" spans="1:10" x14ac:dyDescent="0.25">
      <c r="A637" s="6" t="s">
        <v>370</v>
      </c>
      <c r="B637" s="66" t="s">
        <v>49</v>
      </c>
      <c r="C637" s="66" t="s">
        <v>11</v>
      </c>
      <c r="D637" s="66"/>
      <c r="E637" s="66">
        <v>166</v>
      </c>
      <c r="F637" s="66">
        <v>68</v>
      </c>
      <c r="G637" s="66">
        <v>5</v>
      </c>
      <c r="H637" s="66">
        <v>12</v>
      </c>
      <c r="I637" s="66">
        <v>11</v>
      </c>
      <c r="J637" s="66">
        <v>0</v>
      </c>
    </row>
    <row r="638" spans="1:10" x14ac:dyDescent="0.25">
      <c r="A638" s="6" t="s">
        <v>370</v>
      </c>
      <c r="B638" s="66" t="s">
        <v>49</v>
      </c>
      <c r="C638" s="66" t="s">
        <v>10</v>
      </c>
      <c r="D638" s="66"/>
      <c r="E638" s="66">
        <v>66</v>
      </c>
      <c r="F638" s="66">
        <v>45</v>
      </c>
      <c r="G638" s="66">
        <v>6</v>
      </c>
      <c r="H638" s="66">
        <v>8</v>
      </c>
      <c r="I638" s="66">
        <v>8</v>
      </c>
      <c r="J638" s="66">
        <v>3</v>
      </c>
    </row>
    <row r="639" spans="1:10" x14ac:dyDescent="0.25">
      <c r="A639" s="6" t="s">
        <v>370</v>
      </c>
      <c r="B639" s="66" t="s">
        <v>49</v>
      </c>
      <c r="C639" s="66" t="s">
        <v>9</v>
      </c>
      <c r="D639" s="66"/>
      <c r="E639" s="66">
        <v>29</v>
      </c>
      <c r="F639" s="66">
        <v>60</v>
      </c>
      <c r="G639" s="66">
        <v>10</v>
      </c>
      <c r="H639" s="66">
        <v>1</v>
      </c>
      <c r="I639" s="66">
        <v>5</v>
      </c>
      <c r="J639" s="66">
        <v>0</v>
      </c>
    </row>
    <row r="640" spans="1:10" x14ac:dyDescent="0.25">
      <c r="A640" s="6" t="s">
        <v>370</v>
      </c>
      <c r="B640" s="66" t="s">
        <v>40</v>
      </c>
      <c r="C640" s="66" t="s">
        <v>10</v>
      </c>
      <c r="D640" s="66"/>
      <c r="E640" s="66">
        <v>201</v>
      </c>
      <c r="F640" s="66">
        <v>87</v>
      </c>
      <c r="G640" s="66">
        <v>8</v>
      </c>
      <c r="H640" s="66">
        <v>9</v>
      </c>
      <c r="I640" s="66">
        <v>10</v>
      </c>
      <c r="J640" s="66">
        <v>2</v>
      </c>
    </row>
    <row r="641" spans="1:10" x14ac:dyDescent="0.25">
      <c r="A641" s="6" t="s">
        <v>370</v>
      </c>
      <c r="B641" s="66" t="s">
        <v>40</v>
      </c>
      <c r="C641" s="66" t="s">
        <v>9</v>
      </c>
      <c r="D641" s="66"/>
      <c r="E641" s="66">
        <v>314</v>
      </c>
      <c r="F641" s="66">
        <v>82</v>
      </c>
      <c r="G641" s="66">
        <v>9</v>
      </c>
      <c r="H641" s="66">
        <v>32</v>
      </c>
      <c r="I641" s="66">
        <v>31</v>
      </c>
      <c r="J641" s="66">
        <v>11</v>
      </c>
    </row>
    <row r="642" spans="1:10" x14ac:dyDescent="0.25">
      <c r="A642" s="6" t="s">
        <v>370</v>
      </c>
      <c r="B642" s="66" t="s">
        <v>40</v>
      </c>
      <c r="C642" s="66" t="s">
        <v>11</v>
      </c>
      <c r="D642" s="66"/>
      <c r="E642" s="66">
        <v>59</v>
      </c>
      <c r="F642" s="66">
        <v>23</v>
      </c>
      <c r="G642" s="66">
        <v>3</v>
      </c>
      <c r="H642" s="66">
        <v>0</v>
      </c>
      <c r="I642" s="66">
        <v>0</v>
      </c>
      <c r="J642" s="66">
        <v>0</v>
      </c>
    </row>
    <row r="643" spans="1:10" x14ac:dyDescent="0.25">
      <c r="A643" s="6" t="s">
        <v>370</v>
      </c>
      <c r="B643" s="66" t="s">
        <v>26</v>
      </c>
      <c r="C643" s="66" t="s">
        <v>9</v>
      </c>
      <c r="D643" s="66"/>
      <c r="E643" s="66">
        <v>33</v>
      </c>
      <c r="F643" s="66">
        <v>29</v>
      </c>
      <c r="G643" s="66">
        <v>7</v>
      </c>
      <c r="H643" s="66">
        <v>0</v>
      </c>
      <c r="I643" s="66">
        <v>0</v>
      </c>
      <c r="J643" s="66">
        <v>0</v>
      </c>
    </row>
    <row r="644" spans="1:10" x14ac:dyDescent="0.25">
      <c r="A644" s="6" t="s">
        <v>372</v>
      </c>
      <c r="B644" s="66" t="s">
        <v>40</v>
      </c>
      <c r="C644" s="66" t="s">
        <v>9</v>
      </c>
      <c r="D644" s="66"/>
      <c r="E644" s="66">
        <v>249</v>
      </c>
      <c r="F644" s="66">
        <v>54</v>
      </c>
      <c r="G644" s="66">
        <v>10</v>
      </c>
      <c r="H644" s="66">
        <v>28</v>
      </c>
      <c r="I644" s="66">
        <v>43</v>
      </c>
      <c r="J644" s="66">
        <v>6</v>
      </c>
    </row>
    <row r="645" spans="1:10" x14ac:dyDescent="0.25">
      <c r="A645" s="6" t="s">
        <v>372</v>
      </c>
      <c r="B645" s="66" t="s">
        <v>40</v>
      </c>
      <c r="C645" s="66" t="s">
        <v>10</v>
      </c>
      <c r="D645" s="66"/>
      <c r="E645" s="66">
        <v>130</v>
      </c>
      <c r="F645" s="66">
        <v>50</v>
      </c>
      <c r="G645" s="66">
        <v>11</v>
      </c>
      <c r="H645" s="66">
        <v>6</v>
      </c>
      <c r="I645" s="66">
        <v>1</v>
      </c>
      <c r="J645" s="66">
        <v>0</v>
      </c>
    </row>
    <row r="646" spans="1:10" x14ac:dyDescent="0.25">
      <c r="A646" s="6" t="s">
        <v>372</v>
      </c>
      <c r="B646" s="66" t="s">
        <v>40</v>
      </c>
      <c r="C646" s="66" t="s">
        <v>11</v>
      </c>
      <c r="D646" s="66"/>
      <c r="E646" s="66">
        <v>133</v>
      </c>
      <c r="F646" s="66">
        <v>41</v>
      </c>
      <c r="G646" s="66">
        <v>22</v>
      </c>
      <c r="H646" s="66">
        <v>1</v>
      </c>
      <c r="I646" s="66">
        <v>1</v>
      </c>
      <c r="J646" s="66">
        <v>1</v>
      </c>
    </row>
    <row r="647" spans="1:10" x14ac:dyDescent="0.25">
      <c r="A647" s="6" t="s">
        <v>372</v>
      </c>
      <c r="B647" s="66" t="s">
        <v>61</v>
      </c>
      <c r="C647" s="66" t="s">
        <v>9</v>
      </c>
      <c r="D647" s="66"/>
      <c r="E647" s="66">
        <v>72</v>
      </c>
      <c r="F647" s="66">
        <v>50</v>
      </c>
      <c r="G647" s="66">
        <v>4</v>
      </c>
      <c r="H647" s="66">
        <v>19</v>
      </c>
      <c r="I647" s="66">
        <v>26</v>
      </c>
      <c r="J647" s="66">
        <v>2</v>
      </c>
    </row>
    <row r="648" spans="1:10" x14ac:dyDescent="0.25">
      <c r="A648" s="6" t="s">
        <v>372</v>
      </c>
      <c r="B648" s="66" t="s">
        <v>61</v>
      </c>
      <c r="C648" s="66" t="s">
        <v>10</v>
      </c>
      <c r="D648" s="66"/>
      <c r="E648" s="66">
        <v>167</v>
      </c>
      <c r="F648" s="66">
        <v>84</v>
      </c>
      <c r="G648" s="66">
        <v>17</v>
      </c>
      <c r="H648" s="66">
        <v>12</v>
      </c>
      <c r="I648" s="66">
        <v>44</v>
      </c>
      <c r="J648" s="66">
        <v>3</v>
      </c>
    </row>
    <row r="649" spans="1:10" x14ac:dyDescent="0.25">
      <c r="A649" s="6" t="s">
        <v>372</v>
      </c>
      <c r="B649" s="66" t="s">
        <v>61</v>
      </c>
      <c r="C649" s="66" t="s">
        <v>11</v>
      </c>
      <c r="D649" s="66"/>
      <c r="E649" s="66">
        <v>96</v>
      </c>
      <c r="F649" s="66">
        <v>43</v>
      </c>
      <c r="G649" s="66">
        <v>10</v>
      </c>
      <c r="H649" s="66">
        <v>44</v>
      </c>
      <c r="I649" s="66">
        <v>73</v>
      </c>
      <c r="J649" s="66">
        <v>8</v>
      </c>
    </row>
    <row r="650" spans="1:10" x14ac:dyDescent="0.25">
      <c r="A650" s="6" t="s">
        <v>372</v>
      </c>
      <c r="B650" s="66" t="s">
        <v>30</v>
      </c>
      <c r="C650" s="66" t="s">
        <v>25</v>
      </c>
      <c r="D650" s="66" t="s">
        <v>373</v>
      </c>
      <c r="E650" s="66">
        <v>84</v>
      </c>
      <c r="F650" s="66">
        <v>80</v>
      </c>
      <c r="G650" s="66">
        <v>8</v>
      </c>
      <c r="H650" s="66">
        <v>8</v>
      </c>
      <c r="I650" s="66">
        <v>11</v>
      </c>
      <c r="J650" s="66">
        <v>3</v>
      </c>
    </row>
    <row r="651" spans="1:10" x14ac:dyDescent="0.25">
      <c r="A651" s="6" t="s">
        <v>372</v>
      </c>
      <c r="B651" s="66" t="s">
        <v>30</v>
      </c>
      <c r="C651" s="66" t="s">
        <v>10</v>
      </c>
      <c r="D651" s="66"/>
      <c r="E651" s="66">
        <v>285</v>
      </c>
      <c r="F651" s="66">
        <v>100</v>
      </c>
      <c r="G651" s="66">
        <v>11</v>
      </c>
      <c r="H651" s="66">
        <v>20</v>
      </c>
      <c r="I651" s="66">
        <v>25</v>
      </c>
      <c r="J651" s="66">
        <v>1</v>
      </c>
    </row>
    <row r="652" spans="1:10" x14ac:dyDescent="0.25">
      <c r="A652" s="6" t="s">
        <v>372</v>
      </c>
      <c r="B652" s="66" t="s">
        <v>30</v>
      </c>
      <c r="C652" s="66" t="s">
        <v>9</v>
      </c>
      <c r="D652" s="66"/>
      <c r="E652" s="66">
        <v>132</v>
      </c>
      <c r="F652" s="66">
        <v>63</v>
      </c>
      <c r="G652" s="66">
        <v>6</v>
      </c>
      <c r="H652" s="66">
        <v>36</v>
      </c>
      <c r="I652" s="66">
        <v>30</v>
      </c>
      <c r="J652" s="66">
        <v>1</v>
      </c>
    </row>
    <row r="653" spans="1:10" x14ac:dyDescent="0.25">
      <c r="A653" s="6" t="s">
        <v>372</v>
      </c>
      <c r="B653" s="66" t="s">
        <v>79</v>
      </c>
      <c r="C653" s="66" t="s">
        <v>10</v>
      </c>
      <c r="D653" s="66"/>
      <c r="E653" s="66">
        <v>200</v>
      </c>
      <c r="F653" s="66">
        <v>55</v>
      </c>
      <c r="G653" s="66">
        <v>5</v>
      </c>
      <c r="H653" s="66">
        <v>20</v>
      </c>
      <c r="I653" s="66">
        <v>23</v>
      </c>
      <c r="J653" s="66">
        <v>5</v>
      </c>
    </row>
    <row r="654" spans="1:10" x14ac:dyDescent="0.25">
      <c r="A654" s="6" t="s">
        <v>372</v>
      </c>
      <c r="B654" s="66" t="s">
        <v>106</v>
      </c>
      <c r="C654" s="66" t="s">
        <v>9</v>
      </c>
      <c r="D654" s="66"/>
      <c r="E654" s="66">
        <v>97</v>
      </c>
      <c r="F654" s="66">
        <v>37</v>
      </c>
      <c r="G654" s="66">
        <v>0</v>
      </c>
      <c r="H654" s="66">
        <v>6</v>
      </c>
      <c r="I654" s="66">
        <v>2</v>
      </c>
      <c r="J654" s="66">
        <v>0</v>
      </c>
    </row>
    <row r="655" spans="1:10" x14ac:dyDescent="0.25">
      <c r="A655" s="6" t="s">
        <v>372</v>
      </c>
      <c r="B655" s="66" t="s">
        <v>106</v>
      </c>
      <c r="C655" s="66" t="s">
        <v>10</v>
      </c>
      <c r="D655" s="66"/>
      <c r="E655" s="66">
        <v>210</v>
      </c>
      <c r="F655" s="66">
        <v>34</v>
      </c>
      <c r="G655" s="66">
        <v>4</v>
      </c>
      <c r="H655" s="66">
        <v>12</v>
      </c>
      <c r="I655" s="66">
        <v>5</v>
      </c>
      <c r="J655" s="66">
        <v>3</v>
      </c>
    </row>
    <row r="656" spans="1:10" x14ac:dyDescent="0.25">
      <c r="A656" s="6" t="s">
        <v>372</v>
      </c>
      <c r="B656" s="66" t="s">
        <v>106</v>
      </c>
      <c r="C656" s="66" t="s">
        <v>10</v>
      </c>
      <c r="D656" s="66"/>
      <c r="E656" s="66">
        <v>47</v>
      </c>
      <c r="F656" s="66">
        <v>22</v>
      </c>
      <c r="G656" s="66">
        <v>5</v>
      </c>
      <c r="H656" s="66">
        <v>10</v>
      </c>
      <c r="I656" s="66">
        <v>4</v>
      </c>
      <c r="J656" s="66">
        <v>0</v>
      </c>
    </row>
    <row r="657" spans="1:10" x14ac:dyDescent="0.25">
      <c r="A657" s="6" t="s">
        <v>374</v>
      </c>
      <c r="B657" s="66" t="s">
        <v>20</v>
      </c>
      <c r="C657" s="66" t="s">
        <v>10</v>
      </c>
      <c r="D657" s="66"/>
      <c r="E657" s="66">
        <v>69</v>
      </c>
      <c r="F657" s="66">
        <v>19</v>
      </c>
      <c r="G657" s="66">
        <v>2</v>
      </c>
      <c r="H657" s="66">
        <v>7</v>
      </c>
      <c r="I657" s="66">
        <v>3</v>
      </c>
      <c r="J657" s="66">
        <v>0</v>
      </c>
    </row>
    <row r="658" spans="1:10" x14ac:dyDescent="0.25">
      <c r="A658" s="6" t="s">
        <v>374</v>
      </c>
      <c r="B658" s="66" t="s">
        <v>20</v>
      </c>
      <c r="C658" s="66" t="s">
        <v>11</v>
      </c>
      <c r="D658" s="66"/>
      <c r="E658" s="66">
        <v>141</v>
      </c>
      <c r="F658" s="66">
        <v>10</v>
      </c>
      <c r="G658" s="66">
        <v>1</v>
      </c>
      <c r="H658" s="66">
        <v>12</v>
      </c>
      <c r="I658" s="66">
        <v>8</v>
      </c>
      <c r="J658" s="66">
        <v>0</v>
      </c>
    </row>
    <row r="659" spans="1:10" x14ac:dyDescent="0.25">
      <c r="A659" s="6" t="s">
        <v>374</v>
      </c>
      <c r="B659" s="66" t="s">
        <v>20</v>
      </c>
      <c r="C659" s="66" t="s">
        <v>10</v>
      </c>
      <c r="D659" s="66"/>
      <c r="E659" s="66">
        <v>219</v>
      </c>
      <c r="F659" s="66">
        <v>16</v>
      </c>
      <c r="G659" s="66">
        <v>3</v>
      </c>
      <c r="H659" s="66">
        <v>8</v>
      </c>
      <c r="I659" s="66">
        <v>4</v>
      </c>
      <c r="J659" s="66">
        <v>1</v>
      </c>
    </row>
    <row r="660" spans="1:10" x14ac:dyDescent="0.25">
      <c r="A660" s="6" t="s">
        <v>374</v>
      </c>
      <c r="B660" s="66" t="s">
        <v>49</v>
      </c>
      <c r="C660" s="66" t="s">
        <v>11</v>
      </c>
      <c r="D660" s="66"/>
      <c r="E660" s="66">
        <v>50</v>
      </c>
      <c r="F660" s="66">
        <v>35</v>
      </c>
      <c r="G660" s="66">
        <v>0</v>
      </c>
      <c r="H660" s="66">
        <v>4</v>
      </c>
      <c r="I660" s="66">
        <v>2</v>
      </c>
      <c r="J660" s="66">
        <v>0</v>
      </c>
    </row>
    <row r="661" spans="1:10" x14ac:dyDescent="0.25">
      <c r="A661" s="6" t="s">
        <v>374</v>
      </c>
      <c r="B661" s="66" t="s">
        <v>49</v>
      </c>
      <c r="C661" s="66" t="s">
        <v>10</v>
      </c>
      <c r="D661" s="66"/>
      <c r="E661" s="66">
        <v>59</v>
      </c>
      <c r="F661" s="66">
        <v>30</v>
      </c>
      <c r="G661" s="66">
        <v>0</v>
      </c>
      <c r="H661" s="66">
        <v>11</v>
      </c>
      <c r="I661" s="66">
        <v>5</v>
      </c>
      <c r="J661" s="66">
        <v>0</v>
      </c>
    </row>
    <row r="662" spans="1:10" x14ac:dyDescent="0.25">
      <c r="A662" s="6" t="s">
        <v>374</v>
      </c>
      <c r="B662" s="66" t="s">
        <v>49</v>
      </c>
      <c r="C662" s="66" t="s">
        <v>9</v>
      </c>
      <c r="D662" s="66"/>
      <c r="E662" s="66">
        <v>60</v>
      </c>
      <c r="F662" s="66">
        <v>15</v>
      </c>
      <c r="G662" s="66">
        <v>3</v>
      </c>
      <c r="H662" s="66">
        <v>2</v>
      </c>
      <c r="I662" s="66">
        <v>2</v>
      </c>
      <c r="J662" s="66">
        <v>0</v>
      </c>
    </row>
    <row r="663" spans="1:10" x14ac:dyDescent="0.25">
      <c r="A663" s="6" t="s">
        <v>374</v>
      </c>
      <c r="B663" s="66" t="s">
        <v>79</v>
      </c>
      <c r="C663" s="66" t="s">
        <v>10</v>
      </c>
      <c r="D663" s="66"/>
      <c r="E663" s="66">
        <v>132</v>
      </c>
      <c r="F663" s="66">
        <v>75</v>
      </c>
      <c r="G663" s="66">
        <v>7</v>
      </c>
      <c r="H663" s="66">
        <v>24</v>
      </c>
      <c r="I663" s="66">
        <v>23</v>
      </c>
      <c r="J663" s="66">
        <v>5</v>
      </c>
    </row>
    <row r="664" spans="1:10" x14ac:dyDescent="0.25">
      <c r="A664" s="6" t="s">
        <v>374</v>
      </c>
      <c r="B664" s="66" t="s">
        <v>79</v>
      </c>
      <c r="C664" s="66" t="s">
        <v>10</v>
      </c>
      <c r="D664" s="66"/>
      <c r="E664" s="66">
        <v>198</v>
      </c>
      <c r="F664" s="66">
        <v>83</v>
      </c>
      <c r="G664" s="66">
        <v>12</v>
      </c>
      <c r="H664" s="66">
        <v>59</v>
      </c>
      <c r="I664" s="66">
        <v>59</v>
      </c>
      <c r="J664" s="66">
        <v>12</v>
      </c>
    </row>
    <row r="665" spans="1:10" x14ac:dyDescent="0.25">
      <c r="A665" s="6" t="s">
        <v>374</v>
      </c>
      <c r="B665" s="66" t="s">
        <v>79</v>
      </c>
      <c r="C665" s="66" t="s">
        <v>10</v>
      </c>
      <c r="D665" s="66"/>
      <c r="E665" s="66">
        <v>70</v>
      </c>
      <c r="F665" s="66">
        <v>27</v>
      </c>
      <c r="G665" s="66">
        <v>0</v>
      </c>
      <c r="H665" s="66">
        <v>17</v>
      </c>
      <c r="I665" s="66">
        <v>10</v>
      </c>
      <c r="J665" s="66">
        <v>2</v>
      </c>
    </row>
    <row r="666" spans="1:10" x14ac:dyDescent="0.25">
      <c r="A666" s="6" t="s">
        <v>374</v>
      </c>
      <c r="B666" s="66" t="s">
        <v>32</v>
      </c>
      <c r="C666" s="66" t="s">
        <v>11</v>
      </c>
      <c r="D666" s="66"/>
      <c r="E666" s="66">
        <v>97</v>
      </c>
      <c r="F666" s="66">
        <v>48</v>
      </c>
      <c r="G666" s="66">
        <v>9</v>
      </c>
      <c r="H666" s="66">
        <v>13</v>
      </c>
      <c r="I666" s="66">
        <v>28</v>
      </c>
      <c r="J666" s="66">
        <v>2</v>
      </c>
    </row>
    <row r="667" spans="1:10" x14ac:dyDescent="0.25">
      <c r="A667" s="6" t="s">
        <v>374</v>
      </c>
      <c r="B667" s="66" t="s">
        <v>32</v>
      </c>
      <c r="C667" s="66" t="s">
        <v>10</v>
      </c>
      <c r="D667" s="66"/>
      <c r="E667" s="66">
        <v>72</v>
      </c>
      <c r="F667" s="66">
        <v>26</v>
      </c>
      <c r="G667" s="66">
        <v>3</v>
      </c>
      <c r="H667" s="66">
        <v>7</v>
      </c>
      <c r="I667" s="66">
        <v>15</v>
      </c>
      <c r="J667" s="66">
        <v>0</v>
      </c>
    </row>
    <row r="668" spans="1:10" x14ac:dyDescent="0.25">
      <c r="A668" s="6" t="s">
        <v>374</v>
      </c>
      <c r="B668" s="66" t="s">
        <v>32</v>
      </c>
      <c r="C668" s="66" t="s">
        <v>25</v>
      </c>
      <c r="D668" s="66" t="s">
        <v>375</v>
      </c>
      <c r="E668" s="66">
        <v>45</v>
      </c>
      <c r="F668" s="66">
        <v>24</v>
      </c>
      <c r="G668" s="66">
        <v>2</v>
      </c>
      <c r="H668" s="66">
        <v>1</v>
      </c>
      <c r="I668" s="66">
        <v>3</v>
      </c>
      <c r="J668" s="66">
        <v>0</v>
      </c>
    </row>
    <row r="669" spans="1:10" x14ac:dyDescent="0.25">
      <c r="A669" s="6" t="s">
        <v>377</v>
      </c>
      <c r="B669" s="66" t="s">
        <v>57</v>
      </c>
      <c r="C669" s="66" t="s">
        <v>11</v>
      </c>
      <c r="D669" s="66"/>
      <c r="E669" s="66">
        <v>188</v>
      </c>
      <c r="F669" s="66">
        <v>39</v>
      </c>
      <c r="G669" s="66">
        <v>3</v>
      </c>
      <c r="H669" s="66">
        <v>34</v>
      </c>
      <c r="I669" s="66">
        <v>26</v>
      </c>
      <c r="J669" s="66">
        <v>4</v>
      </c>
    </row>
    <row r="670" spans="1:10" x14ac:dyDescent="0.25">
      <c r="A670" s="6" t="s">
        <v>377</v>
      </c>
      <c r="B670" s="66" t="s">
        <v>61</v>
      </c>
      <c r="C670" s="66" t="s">
        <v>11</v>
      </c>
      <c r="D670" s="66"/>
      <c r="E670" s="66">
        <v>132</v>
      </c>
      <c r="F670" s="66">
        <v>35</v>
      </c>
      <c r="G670" s="66">
        <v>7</v>
      </c>
      <c r="H670" s="66">
        <v>22</v>
      </c>
      <c r="I670" s="66">
        <v>28</v>
      </c>
      <c r="J670" s="66">
        <v>8</v>
      </c>
    </row>
    <row r="671" spans="1:10" x14ac:dyDescent="0.25">
      <c r="A671" s="6" t="s">
        <v>377</v>
      </c>
      <c r="B671" s="66" t="s">
        <v>61</v>
      </c>
      <c r="C671" s="66" t="s">
        <v>10</v>
      </c>
      <c r="D671" s="66"/>
      <c r="E671" s="66">
        <v>114</v>
      </c>
      <c r="F671" s="66">
        <v>47</v>
      </c>
      <c r="G671" s="66">
        <v>11</v>
      </c>
      <c r="H671" s="66">
        <v>34</v>
      </c>
      <c r="I671" s="66">
        <v>39</v>
      </c>
      <c r="J671" s="66">
        <v>29</v>
      </c>
    </row>
    <row r="672" spans="1:10" x14ac:dyDescent="0.25">
      <c r="A672" s="6" t="s">
        <v>377</v>
      </c>
      <c r="B672" s="66" t="s">
        <v>32</v>
      </c>
      <c r="C672" s="66" t="s">
        <v>11</v>
      </c>
      <c r="D672" s="66"/>
      <c r="E672" s="66">
        <v>230</v>
      </c>
      <c r="F672" s="66">
        <v>30</v>
      </c>
      <c r="G672" s="66">
        <v>1</v>
      </c>
      <c r="H672" s="66">
        <v>26</v>
      </c>
      <c r="I672" s="66">
        <v>33</v>
      </c>
      <c r="J672" s="66">
        <v>1</v>
      </c>
    </row>
    <row r="673" spans="1:10" x14ac:dyDescent="0.25">
      <c r="A673" s="6" t="s">
        <v>377</v>
      </c>
      <c r="B673" s="66" t="s">
        <v>32</v>
      </c>
      <c r="C673" s="66" t="s">
        <v>10</v>
      </c>
      <c r="D673" s="66"/>
      <c r="E673" s="66">
        <v>301</v>
      </c>
      <c r="F673" s="66">
        <v>52</v>
      </c>
      <c r="G673" s="66">
        <v>7</v>
      </c>
      <c r="H673" s="66">
        <v>15</v>
      </c>
      <c r="I673" s="66">
        <v>21</v>
      </c>
      <c r="J673" s="66">
        <v>3</v>
      </c>
    </row>
    <row r="674" spans="1:10" x14ac:dyDescent="0.25">
      <c r="A674" s="6" t="s">
        <v>377</v>
      </c>
      <c r="B674" s="66" t="s">
        <v>32</v>
      </c>
      <c r="C674" s="66" t="s">
        <v>25</v>
      </c>
      <c r="D674" s="66" t="s">
        <v>481</v>
      </c>
      <c r="E674" s="66">
        <v>347</v>
      </c>
      <c r="F674" s="66">
        <v>38</v>
      </c>
      <c r="G674" s="66">
        <v>6</v>
      </c>
      <c r="H674" s="66">
        <v>8</v>
      </c>
      <c r="I674" s="66">
        <v>8</v>
      </c>
      <c r="J674" s="66">
        <v>0</v>
      </c>
    </row>
    <row r="675" spans="1:10" x14ac:dyDescent="0.25">
      <c r="A675" s="6" t="s">
        <v>377</v>
      </c>
      <c r="B675" s="66" t="s">
        <v>61</v>
      </c>
      <c r="C675" s="66" t="s">
        <v>9</v>
      </c>
      <c r="D675" s="66"/>
      <c r="E675" s="66">
        <v>62</v>
      </c>
      <c r="F675" s="66">
        <v>94</v>
      </c>
      <c r="G675" s="66">
        <v>2</v>
      </c>
      <c r="H675" s="66">
        <v>19</v>
      </c>
      <c r="I675" s="66">
        <v>48</v>
      </c>
      <c r="J675" s="66">
        <v>2</v>
      </c>
    </row>
    <row r="676" spans="1:10" x14ac:dyDescent="0.25">
      <c r="A676" s="6" t="s">
        <v>377</v>
      </c>
      <c r="B676" s="66" t="s">
        <v>57</v>
      </c>
      <c r="C676" s="66" t="s">
        <v>10</v>
      </c>
      <c r="D676" s="66"/>
      <c r="E676" s="66">
        <v>288</v>
      </c>
      <c r="F676" s="66">
        <v>82</v>
      </c>
      <c r="G676" s="66">
        <v>18</v>
      </c>
      <c r="H676" s="66">
        <v>26</v>
      </c>
      <c r="I676" s="66">
        <v>31</v>
      </c>
      <c r="J676" s="66">
        <v>1</v>
      </c>
    </row>
    <row r="677" spans="1:10" x14ac:dyDescent="0.25">
      <c r="A677" s="6" t="s">
        <v>377</v>
      </c>
      <c r="B677" s="66" t="s">
        <v>57</v>
      </c>
      <c r="C677" s="66" t="s">
        <v>10</v>
      </c>
      <c r="D677" s="66"/>
      <c r="E677" s="66">
        <v>122</v>
      </c>
      <c r="F677" s="66">
        <v>21</v>
      </c>
      <c r="G677" s="66">
        <v>7</v>
      </c>
      <c r="H677" s="66">
        <v>3</v>
      </c>
      <c r="I677" s="66">
        <v>3</v>
      </c>
      <c r="J677" s="66">
        <v>0</v>
      </c>
    </row>
    <row r="678" spans="1:10" x14ac:dyDescent="0.25">
      <c r="A678" s="6" t="s">
        <v>378</v>
      </c>
      <c r="B678" s="66" t="s">
        <v>12</v>
      </c>
      <c r="C678" s="66" t="s">
        <v>10</v>
      </c>
      <c r="D678" s="66"/>
      <c r="E678" s="66">
        <v>98</v>
      </c>
      <c r="F678" s="66">
        <v>42</v>
      </c>
      <c r="G678" s="66">
        <v>7</v>
      </c>
      <c r="H678" s="66">
        <v>22</v>
      </c>
      <c r="I678" s="66">
        <v>35</v>
      </c>
      <c r="J678" s="66">
        <v>5</v>
      </c>
    </row>
    <row r="679" spans="1:10" x14ac:dyDescent="0.25">
      <c r="A679" s="6" t="s">
        <v>378</v>
      </c>
      <c r="B679" s="66" t="s">
        <v>12</v>
      </c>
      <c r="C679" s="66" t="s">
        <v>9</v>
      </c>
      <c r="D679" s="66"/>
      <c r="E679" s="66">
        <v>110</v>
      </c>
      <c r="F679" s="66">
        <v>26</v>
      </c>
      <c r="G679" s="66">
        <v>7</v>
      </c>
      <c r="H679" s="66">
        <v>25</v>
      </c>
      <c r="I679" s="66">
        <v>42</v>
      </c>
      <c r="J679" s="66">
        <v>7</v>
      </c>
    </row>
    <row r="680" spans="1:10" x14ac:dyDescent="0.25">
      <c r="A680" s="6" t="s">
        <v>378</v>
      </c>
      <c r="B680" s="66" t="s">
        <v>12</v>
      </c>
      <c r="C680" s="66" t="s">
        <v>11</v>
      </c>
      <c r="D680" s="66"/>
      <c r="E680" s="66">
        <v>123</v>
      </c>
      <c r="F680" s="66">
        <v>39</v>
      </c>
      <c r="G680" s="66">
        <v>9</v>
      </c>
      <c r="H680" s="66">
        <v>3</v>
      </c>
      <c r="I680" s="66">
        <v>15</v>
      </c>
      <c r="J680" s="66">
        <v>1</v>
      </c>
    </row>
    <row r="681" spans="1:10" x14ac:dyDescent="0.25">
      <c r="A681" s="6" t="s">
        <v>378</v>
      </c>
      <c r="B681" s="66" t="s">
        <v>36</v>
      </c>
      <c r="C681" s="66" t="s">
        <v>10</v>
      </c>
      <c r="D681" s="66"/>
      <c r="E681" s="66">
        <v>256</v>
      </c>
      <c r="F681" s="66">
        <v>42</v>
      </c>
      <c r="G681" s="66">
        <v>18</v>
      </c>
      <c r="H681" s="66">
        <v>34</v>
      </c>
      <c r="I681" s="66">
        <v>14</v>
      </c>
      <c r="J681" s="66">
        <v>5</v>
      </c>
    </row>
    <row r="682" spans="1:10" x14ac:dyDescent="0.25">
      <c r="A682" s="6" t="s">
        <v>378</v>
      </c>
      <c r="B682" s="66" t="s">
        <v>36</v>
      </c>
      <c r="C682" s="66" t="s">
        <v>10</v>
      </c>
      <c r="D682" s="66"/>
      <c r="E682" s="66">
        <v>128</v>
      </c>
      <c r="F682" s="66">
        <v>36</v>
      </c>
      <c r="G682" s="66">
        <v>11</v>
      </c>
      <c r="H682" s="66">
        <v>7</v>
      </c>
      <c r="I682" s="66">
        <v>8</v>
      </c>
      <c r="J682" s="66">
        <v>1</v>
      </c>
    </row>
    <row r="683" spans="1:10" x14ac:dyDescent="0.25">
      <c r="A683" s="6" t="s">
        <v>378</v>
      </c>
      <c r="B683" s="66" t="s">
        <v>36</v>
      </c>
      <c r="C683" s="66" t="s">
        <v>9</v>
      </c>
      <c r="D683" s="66"/>
      <c r="E683" s="66">
        <v>66</v>
      </c>
      <c r="F683" s="66">
        <v>20</v>
      </c>
      <c r="G683" s="66">
        <v>16</v>
      </c>
      <c r="H683" s="66">
        <v>14</v>
      </c>
      <c r="I683" s="66">
        <v>46</v>
      </c>
      <c r="J683" s="66">
        <v>6</v>
      </c>
    </row>
    <row r="684" spans="1:10" x14ac:dyDescent="0.25">
      <c r="A684" s="6" t="s">
        <v>378</v>
      </c>
      <c r="B684" s="66" t="s">
        <v>40</v>
      </c>
      <c r="C684" s="66" t="s">
        <v>9</v>
      </c>
      <c r="D684" s="66"/>
      <c r="E684" s="66">
        <v>61</v>
      </c>
      <c r="F684" s="66">
        <v>36</v>
      </c>
      <c r="G684" s="66">
        <v>3</v>
      </c>
      <c r="H684" s="66">
        <v>20</v>
      </c>
      <c r="I684" s="66">
        <v>29</v>
      </c>
      <c r="J684" s="66">
        <v>6</v>
      </c>
    </row>
    <row r="685" spans="1:10" x14ac:dyDescent="0.25">
      <c r="A685" s="6" t="s">
        <v>378</v>
      </c>
      <c r="B685" s="66" t="s">
        <v>40</v>
      </c>
      <c r="C685" s="66" t="s">
        <v>10</v>
      </c>
      <c r="D685" s="66"/>
      <c r="E685" s="66">
        <v>92</v>
      </c>
      <c r="F685" s="66">
        <v>57</v>
      </c>
      <c r="G685" s="66">
        <v>4</v>
      </c>
      <c r="H685" s="66">
        <v>8</v>
      </c>
      <c r="I685" s="66">
        <v>16</v>
      </c>
      <c r="J685" s="66">
        <v>3</v>
      </c>
    </row>
    <row r="686" spans="1:10" x14ac:dyDescent="0.25">
      <c r="A686" s="6" t="s">
        <v>378</v>
      </c>
      <c r="B686" s="66" t="s">
        <v>40</v>
      </c>
      <c r="C686" s="66" t="s">
        <v>11</v>
      </c>
      <c r="D686" s="66"/>
      <c r="E686" s="66">
        <v>49</v>
      </c>
      <c r="F686" s="66">
        <v>57</v>
      </c>
      <c r="G686" s="66">
        <v>3</v>
      </c>
      <c r="H686" s="66">
        <v>1</v>
      </c>
      <c r="I686" s="66">
        <v>0</v>
      </c>
      <c r="J686" s="66">
        <v>0</v>
      </c>
    </row>
    <row r="687" spans="1:10" x14ac:dyDescent="0.25">
      <c r="A687" s="6" t="s">
        <v>379</v>
      </c>
      <c r="B687" s="66" t="s">
        <v>63</v>
      </c>
      <c r="C687" s="66" t="s">
        <v>9</v>
      </c>
      <c r="D687" s="66"/>
      <c r="E687" s="66">
        <v>49</v>
      </c>
      <c r="F687" s="66">
        <v>24</v>
      </c>
      <c r="G687" s="66">
        <v>9</v>
      </c>
      <c r="H687" s="66">
        <v>1</v>
      </c>
      <c r="I687" s="66">
        <v>2</v>
      </c>
      <c r="J687" s="66">
        <v>0</v>
      </c>
    </row>
    <row r="688" spans="1:10" x14ac:dyDescent="0.25">
      <c r="A688" s="6" t="s">
        <v>379</v>
      </c>
      <c r="B688" s="66" t="s">
        <v>63</v>
      </c>
      <c r="C688" s="66" t="s">
        <v>11</v>
      </c>
      <c r="D688" s="66"/>
      <c r="E688" s="66">
        <v>43</v>
      </c>
      <c r="F688" s="66">
        <v>30</v>
      </c>
      <c r="G688" s="66">
        <v>16</v>
      </c>
      <c r="H688" s="66">
        <v>8</v>
      </c>
      <c r="I688" s="66">
        <v>6</v>
      </c>
      <c r="J688" s="66">
        <v>2</v>
      </c>
    </row>
    <row r="689" spans="1:10" x14ac:dyDescent="0.25">
      <c r="A689" s="6" t="s">
        <v>379</v>
      </c>
      <c r="B689" s="66" t="s">
        <v>63</v>
      </c>
      <c r="C689" s="66" t="s">
        <v>10</v>
      </c>
      <c r="D689" s="66"/>
      <c r="E689" s="66">
        <v>262</v>
      </c>
      <c r="F689" s="66">
        <v>130</v>
      </c>
      <c r="G689" s="66">
        <v>29</v>
      </c>
      <c r="H689" s="66">
        <v>43</v>
      </c>
      <c r="I689" s="66">
        <v>73</v>
      </c>
      <c r="J689" s="66">
        <v>15</v>
      </c>
    </row>
    <row r="690" spans="1:10" x14ac:dyDescent="0.25">
      <c r="A690" s="6" t="s">
        <v>379</v>
      </c>
      <c r="B690" s="66" t="s">
        <v>76</v>
      </c>
      <c r="C690" s="66" t="s">
        <v>10</v>
      </c>
      <c r="D690" s="66"/>
      <c r="E690" s="66">
        <v>116</v>
      </c>
      <c r="F690" s="66">
        <v>131</v>
      </c>
      <c r="G690" s="66">
        <v>14</v>
      </c>
      <c r="H690" s="66">
        <v>11</v>
      </c>
      <c r="I690" s="66">
        <v>29</v>
      </c>
      <c r="J690" s="66">
        <v>10</v>
      </c>
    </row>
    <row r="691" spans="1:10" x14ac:dyDescent="0.25">
      <c r="A691" s="6" t="s">
        <v>379</v>
      </c>
      <c r="B691" s="66" t="s">
        <v>76</v>
      </c>
      <c r="C691" s="66" t="s">
        <v>10</v>
      </c>
      <c r="D691" s="66"/>
      <c r="E691" s="66">
        <v>58</v>
      </c>
      <c r="F691" s="66">
        <v>81</v>
      </c>
      <c r="G691" s="66">
        <v>24</v>
      </c>
      <c r="H691" s="66">
        <v>4</v>
      </c>
      <c r="I691" s="66">
        <v>10</v>
      </c>
      <c r="J691" s="66">
        <v>1</v>
      </c>
    </row>
    <row r="692" spans="1:10" x14ac:dyDescent="0.25">
      <c r="A692" s="6" t="s">
        <v>379</v>
      </c>
      <c r="B692" s="66" t="s">
        <v>76</v>
      </c>
      <c r="C692" s="66" t="s">
        <v>11</v>
      </c>
      <c r="D692" s="66"/>
      <c r="E692" s="66">
        <v>214</v>
      </c>
      <c r="F692" s="66">
        <v>66</v>
      </c>
      <c r="G692" s="66">
        <v>6</v>
      </c>
      <c r="H692" s="66">
        <v>14</v>
      </c>
      <c r="I692" s="66">
        <v>21</v>
      </c>
      <c r="J692" s="66">
        <v>2</v>
      </c>
    </row>
    <row r="693" spans="1:10" x14ac:dyDescent="0.25">
      <c r="A693" s="6" t="s">
        <v>379</v>
      </c>
      <c r="B693" s="66" t="s">
        <v>14</v>
      </c>
      <c r="C693" s="66" t="s">
        <v>10</v>
      </c>
      <c r="D693" s="66"/>
      <c r="E693" s="66">
        <v>127</v>
      </c>
      <c r="F693" s="66">
        <v>43</v>
      </c>
      <c r="G693" s="66">
        <v>24</v>
      </c>
      <c r="H693" s="66">
        <v>8</v>
      </c>
      <c r="I693" s="66">
        <v>24</v>
      </c>
      <c r="J693" s="66">
        <v>4</v>
      </c>
    </row>
    <row r="694" spans="1:10" x14ac:dyDescent="0.25">
      <c r="A694" s="6" t="s">
        <v>379</v>
      </c>
      <c r="B694" s="66" t="s">
        <v>14</v>
      </c>
      <c r="C694" s="66" t="s">
        <v>11</v>
      </c>
      <c r="D694" s="66"/>
      <c r="E694" s="66">
        <v>267</v>
      </c>
      <c r="F694" s="66">
        <v>59</v>
      </c>
      <c r="G694" s="66">
        <v>7</v>
      </c>
      <c r="H694" s="66">
        <v>10</v>
      </c>
      <c r="I694" s="66">
        <v>21</v>
      </c>
      <c r="J694" s="66">
        <v>4</v>
      </c>
    </row>
    <row r="695" spans="1:10" x14ac:dyDescent="0.25">
      <c r="A695" s="6" t="s">
        <v>379</v>
      </c>
      <c r="B695" s="66" t="s">
        <v>14</v>
      </c>
      <c r="C695" s="66" t="s">
        <v>9</v>
      </c>
      <c r="D695" s="66"/>
      <c r="E695" s="66">
        <v>120</v>
      </c>
      <c r="F695" s="66">
        <v>55</v>
      </c>
      <c r="G695" s="66">
        <v>24</v>
      </c>
      <c r="H695" s="66">
        <v>34</v>
      </c>
      <c r="I695" s="66">
        <v>52</v>
      </c>
      <c r="J695" s="66">
        <v>18</v>
      </c>
    </row>
    <row r="696" spans="1:10" x14ac:dyDescent="0.25">
      <c r="A696" s="6" t="s">
        <v>380</v>
      </c>
      <c r="B696" s="66" t="s">
        <v>7</v>
      </c>
      <c r="C696" s="66" t="s">
        <v>9</v>
      </c>
      <c r="D696" s="66"/>
      <c r="E696" s="66">
        <v>42</v>
      </c>
      <c r="F696" s="66">
        <v>30</v>
      </c>
      <c r="G696" s="66">
        <v>10</v>
      </c>
      <c r="H696" s="66">
        <v>4</v>
      </c>
      <c r="I696" s="66">
        <v>11</v>
      </c>
      <c r="J696" s="66">
        <v>5</v>
      </c>
    </row>
    <row r="697" spans="1:10" x14ac:dyDescent="0.25">
      <c r="A697" s="6" t="s">
        <v>380</v>
      </c>
      <c r="B697" s="66" t="s">
        <v>7</v>
      </c>
      <c r="C697" s="66" t="s">
        <v>10</v>
      </c>
      <c r="D697" s="66"/>
      <c r="E697" s="66">
        <v>69</v>
      </c>
      <c r="F697" s="66">
        <v>35</v>
      </c>
      <c r="G697" s="66">
        <v>6</v>
      </c>
      <c r="H697" s="66">
        <v>7</v>
      </c>
      <c r="I697" s="66">
        <v>8</v>
      </c>
      <c r="J697" s="66">
        <v>8</v>
      </c>
    </row>
    <row r="698" spans="1:10" x14ac:dyDescent="0.25">
      <c r="A698" s="6" t="s">
        <v>380</v>
      </c>
      <c r="B698" s="66" t="s">
        <v>7</v>
      </c>
      <c r="C698" s="66" t="s">
        <v>10</v>
      </c>
      <c r="D698" s="66"/>
      <c r="E698" s="66">
        <v>91</v>
      </c>
      <c r="F698" s="66">
        <v>79</v>
      </c>
      <c r="G698" s="66">
        <v>17</v>
      </c>
      <c r="H698" s="66">
        <v>18</v>
      </c>
      <c r="I698" s="66">
        <v>33</v>
      </c>
      <c r="J698" s="66">
        <v>9</v>
      </c>
    </row>
    <row r="699" spans="1:10" x14ac:dyDescent="0.25">
      <c r="A699" s="6" t="s">
        <v>380</v>
      </c>
      <c r="B699" s="66" t="s">
        <v>106</v>
      </c>
      <c r="C699" s="66" t="s">
        <v>9</v>
      </c>
      <c r="D699" s="66"/>
      <c r="E699" s="66">
        <v>36</v>
      </c>
      <c r="F699" s="66">
        <v>22</v>
      </c>
      <c r="G699" s="66">
        <v>10</v>
      </c>
      <c r="H699" s="66">
        <v>6</v>
      </c>
      <c r="I699" s="66">
        <v>8</v>
      </c>
      <c r="J699" s="66">
        <v>0</v>
      </c>
    </row>
    <row r="700" spans="1:10" x14ac:dyDescent="0.25">
      <c r="A700" s="6" t="s">
        <v>380</v>
      </c>
      <c r="B700" s="66" t="s">
        <v>106</v>
      </c>
      <c r="C700" s="66" t="s">
        <v>11</v>
      </c>
      <c r="D700" s="66"/>
      <c r="E700" s="66">
        <v>151</v>
      </c>
      <c r="F700" s="66">
        <v>64</v>
      </c>
      <c r="G700" s="66">
        <v>9</v>
      </c>
      <c r="H700" s="66">
        <v>12</v>
      </c>
      <c r="I700" s="66">
        <v>16</v>
      </c>
      <c r="J700" s="66">
        <v>2</v>
      </c>
    </row>
    <row r="701" spans="1:10" x14ac:dyDescent="0.25">
      <c r="A701" s="6" t="s">
        <v>380</v>
      </c>
      <c r="B701" s="66" t="s">
        <v>106</v>
      </c>
      <c r="C701" s="66" t="s">
        <v>10</v>
      </c>
      <c r="D701" s="66"/>
      <c r="E701" s="66">
        <v>58</v>
      </c>
      <c r="F701" s="66">
        <v>22</v>
      </c>
      <c r="G701" s="66">
        <v>8</v>
      </c>
      <c r="H701" s="66">
        <v>17</v>
      </c>
      <c r="I701" s="66">
        <v>9</v>
      </c>
      <c r="J701" s="66">
        <v>3</v>
      </c>
    </row>
    <row r="702" spans="1:10" x14ac:dyDescent="0.25">
      <c r="A702" s="6" t="s">
        <v>381</v>
      </c>
      <c r="B702" s="66" t="s">
        <v>36</v>
      </c>
      <c r="C702" s="66" t="s">
        <v>10</v>
      </c>
      <c r="D702" s="66"/>
      <c r="E702" s="66">
        <v>139</v>
      </c>
      <c r="F702" s="66">
        <v>47</v>
      </c>
      <c r="G702" s="66">
        <v>8</v>
      </c>
      <c r="H702" s="66">
        <v>7</v>
      </c>
      <c r="I702" s="66">
        <v>12</v>
      </c>
      <c r="J702" s="66">
        <v>1</v>
      </c>
    </row>
    <row r="703" spans="1:10" x14ac:dyDescent="0.25">
      <c r="A703" s="6" t="s">
        <v>381</v>
      </c>
      <c r="B703" s="66" t="s">
        <v>36</v>
      </c>
      <c r="C703" s="66" t="s">
        <v>10</v>
      </c>
      <c r="D703" s="66"/>
      <c r="E703" s="66">
        <v>143</v>
      </c>
      <c r="F703" s="66">
        <v>34</v>
      </c>
      <c r="G703" s="66">
        <v>2</v>
      </c>
      <c r="H703" s="66">
        <v>17</v>
      </c>
      <c r="I703" s="66">
        <v>20</v>
      </c>
      <c r="J703" s="66">
        <v>1</v>
      </c>
    </row>
    <row r="704" spans="1:10" x14ac:dyDescent="0.25">
      <c r="A704" s="6" t="s">
        <v>381</v>
      </c>
      <c r="B704" s="66" t="s">
        <v>36</v>
      </c>
      <c r="C704" s="66" t="s">
        <v>9</v>
      </c>
      <c r="D704" s="66"/>
      <c r="E704" s="66">
        <v>72</v>
      </c>
      <c r="F704" s="66">
        <v>38</v>
      </c>
      <c r="G704" s="66">
        <v>12</v>
      </c>
      <c r="H704" s="66">
        <v>10</v>
      </c>
      <c r="I704" s="66">
        <v>37</v>
      </c>
      <c r="J704" s="66">
        <v>9</v>
      </c>
    </row>
    <row r="705" spans="1:10" x14ac:dyDescent="0.25">
      <c r="A705" s="6" t="s">
        <v>381</v>
      </c>
      <c r="B705" s="66" t="s">
        <v>7</v>
      </c>
      <c r="C705" s="66" t="s">
        <v>9</v>
      </c>
      <c r="D705" s="66"/>
      <c r="E705" s="66">
        <v>54</v>
      </c>
      <c r="F705" s="66">
        <v>33</v>
      </c>
      <c r="G705" s="66">
        <v>12</v>
      </c>
      <c r="H705" s="66">
        <v>8</v>
      </c>
      <c r="I705" s="66">
        <v>34</v>
      </c>
      <c r="J705" s="66">
        <v>4</v>
      </c>
    </row>
    <row r="706" spans="1:10" x14ac:dyDescent="0.25">
      <c r="A706" s="6" t="s">
        <v>381</v>
      </c>
      <c r="B706" s="66" t="s">
        <v>7</v>
      </c>
      <c r="C706" s="66" t="s">
        <v>10</v>
      </c>
      <c r="D706" s="66"/>
      <c r="E706" s="66">
        <v>85</v>
      </c>
      <c r="F706" s="66">
        <v>38</v>
      </c>
      <c r="G706" s="66">
        <v>22</v>
      </c>
      <c r="H706" s="66">
        <v>5</v>
      </c>
      <c r="I706" s="66">
        <v>15</v>
      </c>
      <c r="J706" s="66">
        <v>5</v>
      </c>
    </row>
    <row r="707" spans="1:10" x14ac:dyDescent="0.25">
      <c r="A707" s="6" t="s">
        <v>381</v>
      </c>
      <c r="B707" s="66" t="s">
        <v>7</v>
      </c>
      <c r="C707" s="66" t="s">
        <v>10</v>
      </c>
      <c r="D707" s="66"/>
      <c r="E707" s="66">
        <v>163</v>
      </c>
      <c r="F707" s="66">
        <v>98</v>
      </c>
      <c r="G707" s="66">
        <v>18</v>
      </c>
      <c r="H707" s="66">
        <v>11</v>
      </c>
      <c r="I707" s="66">
        <v>41</v>
      </c>
      <c r="J707" s="66">
        <v>4</v>
      </c>
    </row>
    <row r="708" spans="1:10" x14ac:dyDescent="0.25">
      <c r="A708" s="6" t="s">
        <v>381</v>
      </c>
      <c r="B708" s="66" t="s">
        <v>30</v>
      </c>
      <c r="C708" s="66" t="s">
        <v>25</v>
      </c>
      <c r="D708" s="66" t="s">
        <v>366</v>
      </c>
      <c r="E708" s="66">
        <v>58</v>
      </c>
      <c r="F708" s="66">
        <v>71</v>
      </c>
      <c r="G708" s="66">
        <v>13</v>
      </c>
      <c r="H708" s="66">
        <v>9</v>
      </c>
      <c r="I708" s="66">
        <v>25</v>
      </c>
      <c r="J708" s="66">
        <v>4</v>
      </c>
    </row>
    <row r="709" spans="1:10" x14ac:dyDescent="0.25">
      <c r="A709" s="6" t="s">
        <v>381</v>
      </c>
      <c r="B709" s="66" t="s">
        <v>30</v>
      </c>
      <c r="C709" s="66" t="s">
        <v>10</v>
      </c>
      <c r="D709" s="66"/>
      <c r="E709" s="66">
        <v>82</v>
      </c>
      <c r="F709" s="66">
        <v>99</v>
      </c>
      <c r="G709" s="66">
        <v>8</v>
      </c>
      <c r="H709" s="66">
        <v>36</v>
      </c>
      <c r="I709" s="66">
        <v>35</v>
      </c>
      <c r="J709" s="66">
        <v>3</v>
      </c>
    </row>
    <row r="710" spans="1:10" x14ac:dyDescent="0.25">
      <c r="A710" s="6" t="s">
        <v>381</v>
      </c>
      <c r="B710" s="66" t="s">
        <v>14</v>
      </c>
      <c r="C710" s="66" t="s">
        <v>10</v>
      </c>
      <c r="D710" s="66"/>
      <c r="E710" s="66">
        <v>133</v>
      </c>
      <c r="F710" s="66">
        <v>77</v>
      </c>
      <c r="G710" s="66">
        <v>12</v>
      </c>
      <c r="H710" s="66">
        <v>19</v>
      </c>
      <c r="I710" s="66">
        <v>8</v>
      </c>
      <c r="J710" s="66">
        <v>2</v>
      </c>
    </row>
    <row r="711" spans="1:10" x14ac:dyDescent="0.25">
      <c r="A711" s="6" t="s">
        <v>381</v>
      </c>
      <c r="B711" s="66" t="s">
        <v>14</v>
      </c>
      <c r="C711" s="66" t="s">
        <v>11</v>
      </c>
      <c r="D711" s="66"/>
      <c r="E711" s="66">
        <v>299</v>
      </c>
      <c r="F711" s="66">
        <v>160</v>
      </c>
      <c r="G711" s="66">
        <v>23</v>
      </c>
      <c r="H711" s="66">
        <v>15</v>
      </c>
      <c r="I711" s="66">
        <v>29</v>
      </c>
      <c r="J711" s="66">
        <v>5</v>
      </c>
    </row>
    <row r="712" spans="1:10" x14ac:dyDescent="0.25">
      <c r="A712" s="6" t="s">
        <v>381</v>
      </c>
      <c r="B712" s="66" t="s">
        <v>14</v>
      </c>
      <c r="C712" s="66" t="s">
        <v>9</v>
      </c>
      <c r="D712" s="66"/>
      <c r="E712" s="66">
        <v>87</v>
      </c>
      <c r="F712" s="66">
        <v>82</v>
      </c>
      <c r="G712" s="66">
        <v>30</v>
      </c>
      <c r="H712" s="66">
        <v>43</v>
      </c>
      <c r="I712" s="66">
        <v>53</v>
      </c>
      <c r="J712" s="66">
        <v>11</v>
      </c>
    </row>
    <row r="713" spans="1:10" x14ac:dyDescent="0.25">
      <c r="A713" s="6" t="s">
        <v>381</v>
      </c>
      <c r="B713" s="66" t="s">
        <v>30</v>
      </c>
      <c r="C713" s="66" t="s">
        <v>9</v>
      </c>
      <c r="D713" s="66"/>
      <c r="E713" s="66">
        <v>68</v>
      </c>
      <c r="F713" s="66">
        <v>107</v>
      </c>
      <c r="G713" s="66">
        <v>7</v>
      </c>
      <c r="H713" s="66">
        <v>31</v>
      </c>
      <c r="I713" s="66">
        <v>56</v>
      </c>
      <c r="J713" s="66">
        <v>4</v>
      </c>
    </row>
    <row r="714" spans="1:10" x14ac:dyDescent="0.25">
      <c r="A714" s="6" t="s">
        <v>382</v>
      </c>
      <c r="B714" s="66" t="s">
        <v>57</v>
      </c>
      <c r="C714" s="66" t="s">
        <v>10</v>
      </c>
      <c r="D714" s="66"/>
      <c r="E714" s="66">
        <v>200</v>
      </c>
      <c r="F714" s="66">
        <v>39</v>
      </c>
      <c r="G714" s="66">
        <v>10</v>
      </c>
      <c r="H714" s="66">
        <v>12</v>
      </c>
      <c r="I714" s="66">
        <v>20</v>
      </c>
      <c r="J714" s="66">
        <v>0</v>
      </c>
    </row>
    <row r="715" spans="1:10" x14ac:dyDescent="0.25">
      <c r="A715" s="6" t="s">
        <v>382</v>
      </c>
      <c r="B715" s="66" t="s">
        <v>57</v>
      </c>
      <c r="C715" s="66" t="s">
        <v>11</v>
      </c>
      <c r="D715" s="66"/>
      <c r="E715" s="66">
        <v>222</v>
      </c>
      <c r="F715" s="66">
        <v>51</v>
      </c>
      <c r="G715" s="66">
        <v>17</v>
      </c>
      <c r="H715" s="66">
        <v>7</v>
      </c>
      <c r="I715" s="66">
        <v>8</v>
      </c>
      <c r="J715" s="66">
        <v>1</v>
      </c>
    </row>
    <row r="716" spans="1:10" x14ac:dyDescent="0.25">
      <c r="A716" s="6" t="s">
        <v>382</v>
      </c>
      <c r="B716" s="66" t="s">
        <v>57</v>
      </c>
      <c r="C716" s="66" t="s">
        <v>10</v>
      </c>
      <c r="D716" s="66"/>
      <c r="E716" s="66">
        <v>79</v>
      </c>
      <c r="F716" s="66">
        <v>19</v>
      </c>
      <c r="G716" s="66">
        <v>5</v>
      </c>
      <c r="H716" s="66">
        <v>1</v>
      </c>
      <c r="I716" s="66">
        <v>4</v>
      </c>
      <c r="J716" s="66">
        <v>0</v>
      </c>
    </row>
    <row r="717" spans="1:10" x14ac:dyDescent="0.25">
      <c r="A717" s="6" t="s">
        <v>382</v>
      </c>
      <c r="B717" s="66" t="s">
        <v>63</v>
      </c>
      <c r="C717" s="66" t="s">
        <v>9</v>
      </c>
      <c r="D717" s="66"/>
      <c r="E717" s="66">
        <v>15</v>
      </c>
      <c r="F717" s="66">
        <v>8</v>
      </c>
      <c r="G717" s="66">
        <v>2</v>
      </c>
      <c r="H717" s="66">
        <v>1</v>
      </c>
      <c r="I717" s="66">
        <v>0</v>
      </c>
      <c r="J717" s="66">
        <v>0</v>
      </c>
    </row>
    <row r="718" spans="1:10" x14ac:dyDescent="0.25">
      <c r="A718" s="6" t="s">
        <v>382</v>
      </c>
      <c r="B718" s="66" t="s">
        <v>63</v>
      </c>
      <c r="C718" s="66" t="s">
        <v>10</v>
      </c>
      <c r="D718" s="66"/>
      <c r="E718" s="66">
        <v>77</v>
      </c>
      <c r="F718" s="66">
        <v>37</v>
      </c>
      <c r="G718" s="66">
        <v>9</v>
      </c>
      <c r="H718" s="66">
        <v>10</v>
      </c>
      <c r="I718" s="66">
        <v>14</v>
      </c>
      <c r="J718" s="66">
        <v>4</v>
      </c>
    </row>
    <row r="719" spans="1:10" x14ac:dyDescent="0.25">
      <c r="A719" s="6" t="s">
        <v>382</v>
      </c>
      <c r="B719" s="66" t="s">
        <v>63</v>
      </c>
      <c r="C719" s="66" t="s">
        <v>10</v>
      </c>
      <c r="D719" s="66"/>
      <c r="E719" s="66">
        <v>236</v>
      </c>
      <c r="F719" s="66">
        <v>71</v>
      </c>
      <c r="G719" s="66">
        <v>30</v>
      </c>
      <c r="H719" s="66">
        <v>31</v>
      </c>
      <c r="I719" s="66">
        <v>76</v>
      </c>
      <c r="J719" s="66">
        <v>21</v>
      </c>
    </row>
    <row r="720" spans="1:10" x14ac:dyDescent="0.25">
      <c r="A720" s="6" t="s">
        <v>383</v>
      </c>
      <c r="B720" s="66" t="s">
        <v>7</v>
      </c>
      <c r="C720" s="66" t="s">
        <v>9</v>
      </c>
      <c r="D720" s="66"/>
      <c r="E720" s="66">
        <v>57</v>
      </c>
      <c r="F720" s="66">
        <v>60</v>
      </c>
      <c r="G720" s="66">
        <v>17</v>
      </c>
      <c r="H720" s="66">
        <v>15</v>
      </c>
      <c r="I720" s="66">
        <v>23</v>
      </c>
      <c r="J720" s="66">
        <v>11</v>
      </c>
    </row>
    <row r="721" spans="1:10" x14ac:dyDescent="0.25">
      <c r="A721" s="6" t="s">
        <v>383</v>
      </c>
      <c r="B721" s="66" t="s">
        <v>7</v>
      </c>
      <c r="C721" s="66" t="s">
        <v>10</v>
      </c>
      <c r="D721" s="66"/>
      <c r="E721" s="66">
        <v>97</v>
      </c>
      <c r="F721" s="66">
        <v>37</v>
      </c>
      <c r="G721" s="66">
        <v>36</v>
      </c>
      <c r="H721" s="66">
        <v>16</v>
      </c>
      <c r="I721" s="66">
        <v>27</v>
      </c>
      <c r="J721" s="66">
        <v>9</v>
      </c>
    </row>
    <row r="722" spans="1:10" x14ac:dyDescent="0.25">
      <c r="A722" s="6" t="s">
        <v>383</v>
      </c>
      <c r="B722" s="66" t="s">
        <v>7</v>
      </c>
      <c r="C722" s="66" t="s">
        <v>10</v>
      </c>
      <c r="D722" s="66"/>
      <c r="E722" s="66">
        <v>273</v>
      </c>
      <c r="F722" s="66">
        <v>133</v>
      </c>
      <c r="G722" s="66">
        <v>31</v>
      </c>
      <c r="H722" s="66">
        <v>30</v>
      </c>
      <c r="I722" s="66">
        <v>85</v>
      </c>
      <c r="J722" s="66">
        <v>20</v>
      </c>
    </row>
    <row r="723" spans="1:10" x14ac:dyDescent="0.25">
      <c r="A723" s="6" t="s">
        <v>383</v>
      </c>
      <c r="B723" s="66" t="s">
        <v>76</v>
      </c>
      <c r="C723" s="66" t="s">
        <v>10</v>
      </c>
      <c r="D723" s="66"/>
      <c r="E723" s="66">
        <v>95</v>
      </c>
      <c r="F723" s="66">
        <v>52</v>
      </c>
      <c r="G723" s="66">
        <v>15</v>
      </c>
      <c r="H723" s="66">
        <v>4</v>
      </c>
      <c r="I723" s="66">
        <v>8</v>
      </c>
      <c r="J723" s="66">
        <v>4</v>
      </c>
    </row>
    <row r="724" spans="1:10" x14ac:dyDescent="0.25">
      <c r="A724" s="6" t="s">
        <v>383</v>
      </c>
      <c r="B724" s="66" t="s">
        <v>76</v>
      </c>
      <c r="C724" s="66" t="s">
        <v>10</v>
      </c>
      <c r="D724" s="66"/>
      <c r="E724" s="66">
        <v>91</v>
      </c>
      <c r="F724" s="66">
        <v>55</v>
      </c>
      <c r="G724" s="66">
        <v>10</v>
      </c>
      <c r="H724" s="66">
        <v>21</v>
      </c>
      <c r="I724" s="66">
        <v>19</v>
      </c>
      <c r="J724" s="66">
        <v>6</v>
      </c>
    </row>
    <row r="725" spans="1:10" x14ac:dyDescent="0.25">
      <c r="A725" s="6" t="s">
        <v>383</v>
      </c>
      <c r="B725" s="66" t="s">
        <v>76</v>
      </c>
      <c r="C725" s="66" t="s">
        <v>11</v>
      </c>
      <c r="D725" s="66"/>
      <c r="E725" s="66">
        <v>104</v>
      </c>
      <c r="F725" s="66">
        <v>125</v>
      </c>
      <c r="G725" s="66">
        <v>18</v>
      </c>
      <c r="H725" s="66">
        <v>33</v>
      </c>
      <c r="I725" s="66">
        <v>43</v>
      </c>
      <c r="J725" s="66">
        <v>13</v>
      </c>
    </row>
    <row r="726" spans="1:10" x14ac:dyDescent="0.25">
      <c r="A726" s="6" t="s">
        <v>383</v>
      </c>
      <c r="B726" s="66" t="s">
        <v>32</v>
      </c>
      <c r="C726" s="66" t="s">
        <v>11</v>
      </c>
      <c r="D726" s="66"/>
      <c r="E726" s="66">
        <v>265</v>
      </c>
      <c r="F726" s="66">
        <v>121</v>
      </c>
      <c r="G726" s="66">
        <v>25</v>
      </c>
      <c r="H726" s="66">
        <v>15</v>
      </c>
      <c r="I726" s="66">
        <v>27</v>
      </c>
      <c r="J726" s="66">
        <v>3</v>
      </c>
    </row>
    <row r="727" spans="1:10" x14ac:dyDescent="0.25">
      <c r="A727" s="6" t="s">
        <v>383</v>
      </c>
      <c r="B727" s="66" t="s">
        <v>32</v>
      </c>
      <c r="C727" s="66" t="s">
        <v>10</v>
      </c>
      <c r="D727" s="66"/>
      <c r="E727" s="66">
        <v>186</v>
      </c>
      <c r="F727" s="66">
        <v>126</v>
      </c>
      <c r="G727" s="66">
        <v>19</v>
      </c>
      <c r="H727" s="66">
        <v>13</v>
      </c>
      <c r="I727" s="66">
        <v>23</v>
      </c>
      <c r="J727" s="66">
        <v>2</v>
      </c>
    </row>
    <row r="728" spans="1:10" x14ac:dyDescent="0.25">
      <c r="A728" s="6" t="s">
        <v>383</v>
      </c>
      <c r="B728" s="66" t="s">
        <v>32</v>
      </c>
      <c r="C728" s="66" t="s">
        <v>10</v>
      </c>
      <c r="D728" s="66"/>
      <c r="E728" s="66">
        <v>57</v>
      </c>
      <c r="F728" s="66">
        <v>57</v>
      </c>
      <c r="G728" s="66">
        <v>0</v>
      </c>
      <c r="H728" s="66">
        <v>5</v>
      </c>
      <c r="I728" s="66">
        <v>0</v>
      </c>
      <c r="J728" s="66">
        <v>0</v>
      </c>
    </row>
    <row r="729" spans="1:10" x14ac:dyDescent="0.25">
      <c r="A729" s="6" t="s">
        <v>384</v>
      </c>
      <c r="B729" s="66" t="s">
        <v>40</v>
      </c>
      <c r="C729" s="66" t="s">
        <v>9</v>
      </c>
      <c r="D729" s="66"/>
      <c r="E729" s="66">
        <v>320</v>
      </c>
      <c r="F729" s="66">
        <v>97</v>
      </c>
      <c r="G729" s="66">
        <v>12</v>
      </c>
      <c r="H729" s="66">
        <v>17</v>
      </c>
      <c r="I729" s="66">
        <v>36</v>
      </c>
      <c r="J729" s="66">
        <v>8</v>
      </c>
    </row>
    <row r="730" spans="1:10" x14ac:dyDescent="0.25">
      <c r="A730" s="6" t="s">
        <v>384</v>
      </c>
      <c r="B730" s="66" t="s">
        <v>40</v>
      </c>
      <c r="C730" s="66" t="s">
        <v>10</v>
      </c>
      <c r="D730" s="66"/>
      <c r="E730" s="66">
        <v>288</v>
      </c>
      <c r="F730" s="66">
        <v>80</v>
      </c>
      <c r="G730" s="66">
        <v>7</v>
      </c>
      <c r="H730" s="66">
        <v>15</v>
      </c>
      <c r="I730" s="66">
        <v>38</v>
      </c>
      <c r="J730" s="66">
        <v>1</v>
      </c>
    </row>
    <row r="731" spans="1:10" x14ac:dyDescent="0.25">
      <c r="A731" s="6" t="s">
        <v>384</v>
      </c>
      <c r="B731" s="66" t="s">
        <v>40</v>
      </c>
      <c r="C731" s="66" t="s">
        <v>11</v>
      </c>
      <c r="D731" s="66"/>
      <c r="E731" s="66">
        <v>196</v>
      </c>
      <c r="F731" s="66">
        <v>92</v>
      </c>
      <c r="G731" s="66">
        <v>17</v>
      </c>
      <c r="H731" s="66">
        <v>6</v>
      </c>
      <c r="I731" s="66">
        <v>4</v>
      </c>
      <c r="J731" s="66">
        <v>0</v>
      </c>
    </row>
    <row r="732" spans="1:10" x14ac:dyDescent="0.25">
      <c r="A732" s="6" t="s">
        <v>384</v>
      </c>
      <c r="B732" s="66" t="s">
        <v>61</v>
      </c>
      <c r="C732" s="66" t="s">
        <v>9</v>
      </c>
      <c r="D732" s="66"/>
      <c r="E732" s="66">
        <v>48</v>
      </c>
      <c r="F732" s="66">
        <v>38</v>
      </c>
      <c r="G732" s="66">
        <v>10</v>
      </c>
      <c r="H732" s="66">
        <v>14</v>
      </c>
      <c r="I732" s="66">
        <v>24</v>
      </c>
      <c r="J732" s="66">
        <v>3</v>
      </c>
    </row>
    <row r="733" spans="1:10" x14ac:dyDescent="0.25">
      <c r="A733" s="6" t="s">
        <v>384</v>
      </c>
      <c r="B733" s="66" t="s">
        <v>61</v>
      </c>
      <c r="C733" s="66" t="s">
        <v>10</v>
      </c>
      <c r="D733" s="66"/>
      <c r="E733" s="66">
        <v>65</v>
      </c>
      <c r="F733" s="66">
        <v>90</v>
      </c>
      <c r="G733" s="66">
        <v>24</v>
      </c>
      <c r="H733" s="66">
        <v>31</v>
      </c>
      <c r="I733" s="66">
        <v>36</v>
      </c>
      <c r="J733" s="66">
        <v>9</v>
      </c>
    </row>
    <row r="734" spans="1:10" x14ac:dyDescent="0.25">
      <c r="A734" s="6" t="s">
        <v>384</v>
      </c>
      <c r="B734" s="66" t="s">
        <v>61</v>
      </c>
      <c r="C734" s="66" t="s">
        <v>11</v>
      </c>
      <c r="D734" s="66"/>
      <c r="E734" s="66">
        <v>73</v>
      </c>
      <c r="F734" s="66">
        <v>115</v>
      </c>
      <c r="G734" s="66">
        <v>6</v>
      </c>
      <c r="H734" s="66">
        <v>21</v>
      </c>
      <c r="I734" s="66">
        <v>20</v>
      </c>
      <c r="J734" s="66">
        <v>7</v>
      </c>
    </row>
    <row r="735" spans="1:10" x14ac:dyDescent="0.25">
      <c r="A735" s="6" t="s">
        <v>384</v>
      </c>
      <c r="B735" s="66" t="s">
        <v>44</v>
      </c>
      <c r="C735" s="66" t="s">
        <v>10</v>
      </c>
      <c r="D735" s="66"/>
      <c r="E735" s="66">
        <v>78</v>
      </c>
      <c r="F735" s="66">
        <v>63</v>
      </c>
      <c r="G735" s="66">
        <v>13</v>
      </c>
      <c r="H735" s="66">
        <v>12</v>
      </c>
      <c r="I735" s="66">
        <v>16</v>
      </c>
      <c r="J735" s="66">
        <v>2</v>
      </c>
    </row>
    <row r="736" spans="1:10" x14ac:dyDescent="0.25">
      <c r="A736" s="6" t="s">
        <v>384</v>
      </c>
      <c r="B736" s="66" t="s">
        <v>44</v>
      </c>
      <c r="C736" s="66" t="s">
        <v>10</v>
      </c>
      <c r="D736" s="66"/>
      <c r="E736" s="66">
        <v>144</v>
      </c>
      <c r="F736" s="66">
        <v>65</v>
      </c>
      <c r="G736" s="66">
        <v>5</v>
      </c>
      <c r="H736" s="66">
        <v>12</v>
      </c>
      <c r="I736" s="66">
        <v>22</v>
      </c>
      <c r="J736" s="66">
        <v>0</v>
      </c>
    </row>
    <row r="737" spans="1:10" x14ac:dyDescent="0.25">
      <c r="A737" s="6" t="s">
        <v>384</v>
      </c>
      <c r="B737" s="66" t="s">
        <v>44</v>
      </c>
      <c r="C737" s="66" t="s">
        <v>10</v>
      </c>
      <c r="D737" s="66"/>
      <c r="E737" s="66">
        <v>111</v>
      </c>
      <c r="F737" s="66">
        <v>239</v>
      </c>
      <c r="G737" s="66">
        <v>121</v>
      </c>
      <c r="H737" s="66">
        <v>13</v>
      </c>
      <c r="I737" s="66">
        <v>5</v>
      </c>
      <c r="J737" s="66">
        <v>3</v>
      </c>
    </row>
    <row r="738" spans="1:10" x14ac:dyDescent="0.25">
      <c r="A738" s="6" t="s">
        <v>384</v>
      </c>
      <c r="B738" s="66" t="s">
        <v>49</v>
      </c>
      <c r="C738" s="66" t="s">
        <v>11</v>
      </c>
      <c r="D738" s="66"/>
      <c r="E738" s="66">
        <v>121</v>
      </c>
      <c r="F738" s="66">
        <v>30</v>
      </c>
      <c r="G738" s="66">
        <v>12</v>
      </c>
      <c r="H738" s="66">
        <v>8</v>
      </c>
      <c r="I738" s="66">
        <v>7</v>
      </c>
      <c r="J738" s="66">
        <v>0</v>
      </c>
    </row>
    <row r="739" spans="1:10" x14ac:dyDescent="0.25">
      <c r="A739" s="6" t="s">
        <v>384</v>
      </c>
      <c r="B739" s="66" t="s">
        <v>49</v>
      </c>
      <c r="C739" s="66" t="s">
        <v>10</v>
      </c>
      <c r="D739" s="66"/>
      <c r="E739" s="66">
        <v>98</v>
      </c>
      <c r="F739" s="66">
        <v>35</v>
      </c>
      <c r="G739" s="66">
        <v>14</v>
      </c>
      <c r="H739" s="66">
        <v>6</v>
      </c>
      <c r="I739" s="66">
        <v>8</v>
      </c>
      <c r="J739" s="66">
        <v>0</v>
      </c>
    </row>
    <row r="740" spans="1:10" x14ac:dyDescent="0.25">
      <c r="A740" s="6" t="s">
        <v>384</v>
      </c>
      <c r="B740" s="66" t="s">
        <v>49</v>
      </c>
      <c r="C740" s="66" t="s">
        <v>9</v>
      </c>
      <c r="D740" s="66"/>
      <c r="E740" s="66">
        <v>42</v>
      </c>
      <c r="F740" s="66">
        <v>22</v>
      </c>
      <c r="G740" s="66">
        <v>16</v>
      </c>
      <c r="H740" s="66">
        <v>1</v>
      </c>
      <c r="I740" s="66">
        <v>4</v>
      </c>
      <c r="J740" s="66">
        <v>0</v>
      </c>
    </row>
    <row r="741" spans="1:10" x14ac:dyDescent="0.25">
      <c r="A741" s="6" t="s">
        <v>385</v>
      </c>
      <c r="B741" s="66" t="s">
        <v>79</v>
      </c>
      <c r="C741" s="66" t="s">
        <v>10</v>
      </c>
      <c r="D741" s="66"/>
      <c r="E741" s="66">
        <v>184</v>
      </c>
      <c r="F741" s="66">
        <v>78</v>
      </c>
      <c r="G741" s="66">
        <v>29</v>
      </c>
      <c r="H741" s="66">
        <v>48</v>
      </c>
      <c r="I741" s="66">
        <v>47</v>
      </c>
      <c r="J741" s="66">
        <v>16</v>
      </c>
    </row>
    <row r="742" spans="1:10" x14ac:dyDescent="0.25">
      <c r="A742" s="6" t="s">
        <v>385</v>
      </c>
      <c r="B742" s="66" t="s">
        <v>79</v>
      </c>
      <c r="C742" s="66" t="s">
        <v>10</v>
      </c>
      <c r="D742" s="66"/>
      <c r="E742" s="66">
        <v>121</v>
      </c>
      <c r="F742" s="66">
        <v>47</v>
      </c>
      <c r="G742" s="66">
        <v>12</v>
      </c>
      <c r="H742" s="66">
        <v>22</v>
      </c>
      <c r="I742" s="66">
        <v>14</v>
      </c>
      <c r="J742" s="66">
        <v>8</v>
      </c>
    </row>
    <row r="743" spans="1:10" x14ac:dyDescent="0.25">
      <c r="A743" s="6" t="s">
        <v>385</v>
      </c>
      <c r="B743" s="66" t="s">
        <v>79</v>
      </c>
      <c r="C743" s="66" t="s">
        <v>10</v>
      </c>
      <c r="D743" s="66"/>
      <c r="E743" s="66">
        <v>177</v>
      </c>
      <c r="F743" s="66">
        <v>67</v>
      </c>
      <c r="G743" s="66">
        <v>12</v>
      </c>
      <c r="H743" s="66">
        <v>20</v>
      </c>
      <c r="I743" s="66">
        <v>20</v>
      </c>
      <c r="J743" s="66">
        <v>20</v>
      </c>
    </row>
    <row r="744" spans="1:10" x14ac:dyDescent="0.25">
      <c r="A744" s="6" t="s">
        <v>385</v>
      </c>
      <c r="B744" s="66" t="s">
        <v>12</v>
      </c>
      <c r="C744" s="66" t="s">
        <v>10</v>
      </c>
      <c r="D744" s="66"/>
      <c r="E744" s="66">
        <v>192</v>
      </c>
      <c r="F744" s="66">
        <v>37</v>
      </c>
      <c r="G744" s="66">
        <v>22</v>
      </c>
      <c r="H744" s="66">
        <v>28</v>
      </c>
      <c r="I744" s="66">
        <v>39</v>
      </c>
      <c r="J744" s="66">
        <v>25</v>
      </c>
    </row>
    <row r="745" spans="1:10" x14ac:dyDescent="0.25">
      <c r="A745" s="6" t="s">
        <v>385</v>
      </c>
      <c r="B745" s="66" t="s">
        <v>12</v>
      </c>
      <c r="C745" s="66" t="s">
        <v>9</v>
      </c>
      <c r="D745" s="66"/>
      <c r="E745" s="66">
        <v>237</v>
      </c>
      <c r="F745" s="66">
        <v>46</v>
      </c>
      <c r="G745" s="66">
        <v>23</v>
      </c>
      <c r="H745" s="66">
        <v>58</v>
      </c>
      <c r="I745" s="66">
        <v>91</v>
      </c>
      <c r="J745" s="66">
        <v>47</v>
      </c>
    </row>
    <row r="746" spans="1:10" x14ac:dyDescent="0.25">
      <c r="A746" s="6" t="s">
        <v>385</v>
      </c>
      <c r="B746" s="66" t="s">
        <v>12</v>
      </c>
      <c r="C746" s="66" t="s">
        <v>11</v>
      </c>
      <c r="D746" s="66"/>
      <c r="E746" s="66">
        <v>178</v>
      </c>
      <c r="F746" s="66">
        <v>42</v>
      </c>
      <c r="G746" s="66">
        <v>17</v>
      </c>
      <c r="H746" s="66">
        <v>15</v>
      </c>
      <c r="I746" s="66">
        <v>20</v>
      </c>
      <c r="J746" s="66">
        <v>7</v>
      </c>
    </row>
    <row r="747" spans="1:10" x14ac:dyDescent="0.25">
      <c r="A747" s="6" t="s">
        <v>385</v>
      </c>
      <c r="B747" s="66" t="s">
        <v>26</v>
      </c>
      <c r="C747" s="66" t="s">
        <v>9</v>
      </c>
      <c r="D747" s="66"/>
      <c r="E747" s="66">
        <v>58</v>
      </c>
      <c r="F747" s="66">
        <v>48</v>
      </c>
      <c r="G747" s="66">
        <v>16</v>
      </c>
      <c r="H747" s="66">
        <v>4</v>
      </c>
      <c r="I747" s="66">
        <v>3</v>
      </c>
      <c r="J747" s="66">
        <v>0</v>
      </c>
    </row>
    <row r="748" spans="1:10" x14ac:dyDescent="0.25">
      <c r="A748" s="6" t="s">
        <v>385</v>
      </c>
      <c r="B748" s="66" t="s">
        <v>26</v>
      </c>
      <c r="C748" s="66" t="s">
        <v>10</v>
      </c>
      <c r="D748" s="66"/>
      <c r="E748" s="66">
        <v>282</v>
      </c>
      <c r="F748" s="66">
        <v>107</v>
      </c>
      <c r="G748" s="66">
        <v>11</v>
      </c>
      <c r="H748" s="66">
        <v>14</v>
      </c>
      <c r="I748" s="66">
        <v>24</v>
      </c>
      <c r="J748" s="66">
        <v>5</v>
      </c>
    </row>
    <row r="749" spans="1:10" x14ac:dyDescent="0.25">
      <c r="A749" s="6" t="s">
        <v>385</v>
      </c>
      <c r="B749" s="66" t="s">
        <v>26</v>
      </c>
      <c r="C749" s="66" t="s">
        <v>10</v>
      </c>
      <c r="D749" s="66"/>
      <c r="E749" s="66">
        <v>198</v>
      </c>
      <c r="F749" s="66">
        <v>115</v>
      </c>
      <c r="G749" s="66">
        <v>11</v>
      </c>
      <c r="H749" s="66">
        <v>51</v>
      </c>
      <c r="I749" s="66">
        <v>80</v>
      </c>
      <c r="J749" s="66">
        <v>8</v>
      </c>
    </row>
    <row r="750" spans="1:10" x14ac:dyDescent="0.25">
      <c r="A750" s="6" t="s">
        <v>385</v>
      </c>
      <c r="B750" s="66" t="s">
        <v>106</v>
      </c>
      <c r="C750" s="66" t="s">
        <v>10</v>
      </c>
      <c r="D750" s="66"/>
      <c r="E750" s="66">
        <v>105</v>
      </c>
      <c r="F750" s="66">
        <v>77</v>
      </c>
      <c r="G750" s="66">
        <v>32</v>
      </c>
      <c r="H750" s="66">
        <v>0</v>
      </c>
      <c r="I750" s="66">
        <v>5</v>
      </c>
      <c r="J750" s="66">
        <v>3</v>
      </c>
    </row>
    <row r="751" spans="1:10" x14ac:dyDescent="0.25">
      <c r="A751" s="6" t="s">
        <v>385</v>
      </c>
      <c r="B751" s="66" t="s">
        <v>106</v>
      </c>
      <c r="C751" s="66" t="s">
        <v>9</v>
      </c>
      <c r="D751" s="66"/>
      <c r="E751" s="66">
        <v>13</v>
      </c>
      <c r="F751" s="66">
        <v>11</v>
      </c>
      <c r="G751" s="66">
        <v>7</v>
      </c>
      <c r="H751" s="66">
        <v>0</v>
      </c>
      <c r="I751" s="66">
        <v>0</v>
      </c>
      <c r="J751" s="66">
        <v>0</v>
      </c>
    </row>
    <row r="752" spans="1:10" x14ac:dyDescent="0.25">
      <c r="A752" s="66" t="s">
        <v>385</v>
      </c>
      <c r="B752" s="66" t="s">
        <v>106</v>
      </c>
      <c r="C752" s="66" t="s">
        <v>11</v>
      </c>
      <c r="D752" s="66"/>
      <c r="E752" s="66">
        <v>118</v>
      </c>
      <c r="F752" s="66">
        <v>85</v>
      </c>
      <c r="G752" s="66">
        <v>4</v>
      </c>
      <c r="H752" s="66">
        <v>6</v>
      </c>
      <c r="I752" s="66">
        <v>19</v>
      </c>
      <c r="J752" s="66">
        <v>4</v>
      </c>
    </row>
    <row r="753" spans="1:10" x14ac:dyDescent="0.25">
      <c r="A753" s="66" t="s">
        <v>387</v>
      </c>
      <c r="B753" s="66" t="s">
        <v>54</v>
      </c>
      <c r="C753" s="66" t="s">
        <v>10</v>
      </c>
      <c r="D753" s="66"/>
      <c r="E753" s="66">
        <v>54</v>
      </c>
      <c r="F753" s="66">
        <v>44</v>
      </c>
      <c r="G753" s="66">
        <v>19</v>
      </c>
      <c r="H753" s="66">
        <v>7</v>
      </c>
      <c r="I753" s="66">
        <v>4</v>
      </c>
      <c r="J753" s="66">
        <v>0</v>
      </c>
    </row>
    <row r="754" spans="1:10" x14ac:dyDescent="0.25">
      <c r="A754" s="66" t="s">
        <v>387</v>
      </c>
      <c r="B754" s="66" t="s">
        <v>54</v>
      </c>
      <c r="C754" s="66" t="s">
        <v>10</v>
      </c>
      <c r="D754" s="66"/>
      <c r="E754" s="66">
        <v>109</v>
      </c>
      <c r="F754" s="66">
        <v>48</v>
      </c>
      <c r="G754" s="66">
        <v>23</v>
      </c>
      <c r="H754" s="66">
        <v>9</v>
      </c>
      <c r="I754" s="66">
        <v>6</v>
      </c>
      <c r="J754" s="66">
        <v>0</v>
      </c>
    </row>
    <row r="755" spans="1:10" x14ac:dyDescent="0.25">
      <c r="A755" s="66" t="s">
        <v>387</v>
      </c>
      <c r="B755" s="66" t="s">
        <v>54</v>
      </c>
      <c r="C755" s="66" t="s">
        <v>9</v>
      </c>
      <c r="D755" s="66"/>
      <c r="E755" s="66">
        <v>160</v>
      </c>
      <c r="F755" s="66">
        <v>65</v>
      </c>
      <c r="G755" s="66">
        <v>9</v>
      </c>
      <c r="H755" s="66">
        <v>17</v>
      </c>
      <c r="I755" s="66">
        <v>16</v>
      </c>
      <c r="J755" s="66">
        <v>1</v>
      </c>
    </row>
    <row r="756" spans="1:10" x14ac:dyDescent="0.25">
      <c r="A756" s="66" t="s">
        <v>387</v>
      </c>
      <c r="B756" s="66" t="s">
        <v>63</v>
      </c>
      <c r="C756" s="66" t="s">
        <v>9</v>
      </c>
      <c r="D756" s="66"/>
      <c r="E756" s="66">
        <v>29</v>
      </c>
      <c r="F756" s="66">
        <v>30</v>
      </c>
      <c r="G756" s="66">
        <v>7</v>
      </c>
      <c r="H756" s="66">
        <v>0</v>
      </c>
      <c r="I756" s="66">
        <v>0</v>
      </c>
      <c r="J756" s="66">
        <v>0</v>
      </c>
    </row>
    <row r="757" spans="1:10" x14ac:dyDescent="0.25">
      <c r="A757" s="66" t="s">
        <v>387</v>
      </c>
      <c r="B757" s="66" t="s">
        <v>63</v>
      </c>
      <c r="C757" s="66" t="s">
        <v>9</v>
      </c>
      <c r="D757" s="66"/>
      <c r="E757" s="66">
        <v>166</v>
      </c>
      <c r="F757" s="66">
        <v>101</v>
      </c>
      <c r="G757" s="66">
        <v>21</v>
      </c>
      <c r="H757" s="66">
        <v>8</v>
      </c>
      <c r="I757" s="66">
        <v>34</v>
      </c>
      <c r="J757" s="66">
        <v>3</v>
      </c>
    </row>
    <row r="758" spans="1:10" x14ac:dyDescent="0.25">
      <c r="A758" s="66" t="s">
        <v>387</v>
      </c>
      <c r="B758" s="66" t="s">
        <v>14</v>
      </c>
      <c r="C758" s="66" t="s">
        <v>10</v>
      </c>
      <c r="D758" s="66"/>
      <c r="E758" s="66">
        <v>97</v>
      </c>
      <c r="F758" s="66">
        <v>52</v>
      </c>
      <c r="G758" s="66">
        <v>3</v>
      </c>
      <c r="H758" s="66">
        <v>10</v>
      </c>
      <c r="I758" s="66">
        <v>8</v>
      </c>
      <c r="J758" s="66">
        <v>2</v>
      </c>
    </row>
    <row r="759" spans="1:10" x14ac:dyDescent="0.25">
      <c r="A759" s="66" t="s">
        <v>387</v>
      </c>
      <c r="B759" s="66" t="s">
        <v>63</v>
      </c>
      <c r="C759" s="66" t="s">
        <v>10</v>
      </c>
      <c r="D759" s="66"/>
      <c r="E759" s="66">
        <v>344</v>
      </c>
      <c r="F759" s="66">
        <v>122</v>
      </c>
      <c r="G759" s="66">
        <v>29</v>
      </c>
      <c r="H759" s="66">
        <v>34</v>
      </c>
      <c r="I759" s="66">
        <v>79</v>
      </c>
      <c r="J759" s="66">
        <v>12</v>
      </c>
    </row>
    <row r="760" spans="1:10" x14ac:dyDescent="0.25">
      <c r="A760" s="66" t="s">
        <v>387</v>
      </c>
      <c r="B760" s="66" t="s">
        <v>14</v>
      </c>
      <c r="C760" s="66" t="s">
        <v>11</v>
      </c>
      <c r="D760" s="66"/>
      <c r="E760" s="66">
        <v>106</v>
      </c>
      <c r="F760" s="66">
        <v>68</v>
      </c>
      <c r="G760" s="66">
        <v>4</v>
      </c>
      <c r="H760" s="66">
        <v>7</v>
      </c>
      <c r="I760" s="66">
        <v>15</v>
      </c>
      <c r="J760" s="66">
        <v>3</v>
      </c>
    </row>
    <row r="761" spans="1:10" x14ac:dyDescent="0.25">
      <c r="A761" s="66" t="s">
        <v>387</v>
      </c>
      <c r="B761" s="66" t="s">
        <v>14</v>
      </c>
      <c r="C761" s="66" t="s">
        <v>9</v>
      </c>
      <c r="D761" s="66"/>
      <c r="E761" s="66">
        <v>124</v>
      </c>
      <c r="F761" s="66">
        <v>69</v>
      </c>
      <c r="G761" s="66">
        <v>9</v>
      </c>
      <c r="H761" s="66">
        <v>45</v>
      </c>
      <c r="I761" s="66">
        <v>39</v>
      </c>
      <c r="J761" s="66">
        <v>16</v>
      </c>
    </row>
    <row r="762" spans="1:10" x14ac:dyDescent="0.25">
      <c r="A762" s="66" t="s">
        <v>412</v>
      </c>
      <c r="B762" s="66" t="s">
        <v>32</v>
      </c>
      <c r="C762" s="66" t="s">
        <v>11</v>
      </c>
      <c r="D762" s="66"/>
      <c r="E762" s="66">
        <v>270</v>
      </c>
      <c r="F762" s="66">
        <v>130</v>
      </c>
      <c r="G762" s="66">
        <v>5</v>
      </c>
      <c r="H762" s="66">
        <v>24</v>
      </c>
      <c r="I762" s="66">
        <v>27</v>
      </c>
      <c r="J762" s="66">
        <v>6</v>
      </c>
    </row>
    <row r="763" spans="1:10" x14ac:dyDescent="0.25">
      <c r="A763" s="66" t="s">
        <v>412</v>
      </c>
      <c r="B763" s="66" t="s">
        <v>32</v>
      </c>
      <c r="C763" s="66" t="s">
        <v>10</v>
      </c>
      <c r="D763" s="66"/>
      <c r="E763" s="66">
        <v>193</v>
      </c>
      <c r="F763" s="66">
        <v>60</v>
      </c>
      <c r="G763" s="66">
        <v>0</v>
      </c>
      <c r="H763" s="66">
        <v>4</v>
      </c>
      <c r="I763" s="66">
        <v>15</v>
      </c>
      <c r="J763" s="66">
        <v>0</v>
      </c>
    </row>
    <row r="764" spans="1:10" x14ac:dyDescent="0.25">
      <c r="A764" s="66" t="s">
        <v>412</v>
      </c>
      <c r="B764" s="66" t="s">
        <v>32</v>
      </c>
      <c r="C764" s="66" t="s">
        <v>25</v>
      </c>
      <c r="D764" s="66" t="s">
        <v>481</v>
      </c>
      <c r="E764" s="66">
        <v>162</v>
      </c>
      <c r="F764" s="66">
        <v>42</v>
      </c>
      <c r="G764" s="66">
        <v>5</v>
      </c>
      <c r="H764" s="66">
        <v>3</v>
      </c>
      <c r="I764" s="66">
        <v>6</v>
      </c>
      <c r="J764" s="66">
        <v>0</v>
      </c>
    </row>
    <row r="765" spans="1:10" x14ac:dyDescent="0.25">
      <c r="A765" s="66" t="s">
        <v>412</v>
      </c>
      <c r="B765" s="66" t="s">
        <v>36</v>
      </c>
      <c r="C765" s="66" t="s">
        <v>10</v>
      </c>
      <c r="D765" s="66"/>
      <c r="E765" s="66">
        <v>97</v>
      </c>
      <c r="F765" s="66">
        <v>57</v>
      </c>
      <c r="G765" s="66">
        <v>10</v>
      </c>
      <c r="H765" s="66">
        <v>23</v>
      </c>
      <c r="I765" s="66">
        <v>21</v>
      </c>
      <c r="J765" s="66">
        <v>4</v>
      </c>
    </row>
    <row r="766" spans="1:10" x14ac:dyDescent="0.25">
      <c r="A766" s="66" t="s">
        <v>412</v>
      </c>
      <c r="B766" s="66" t="s">
        <v>36</v>
      </c>
      <c r="C766" s="66" t="s">
        <v>10</v>
      </c>
      <c r="D766" s="66"/>
      <c r="E766" s="66">
        <v>103</v>
      </c>
      <c r="F766" s="66">
        <v>27</v>
      </c>
      <c r="G766" s="66">
        <v>4</v>
      </c>
      <c r="H766" s="66">
        <v>7</v>
      </c>
      <c r="I766" s="66">
        <v>3</v>
      </c>
      <c r="J766" s="66">
        <v>2</v>
      </c>
    </row>
    <row r="767" spans="1:10" x14ac:dyDescent="0.25">
      <c r="A767" s="66" t="s">
        <v>412</v>
      </c>
      <c r="B767" s="66" t="s">
        <v>36</v>
      </c>
      <c r="C767" s="66" t="s">
        <v>9</v>
      </c>
      <c r="D767" s="66"/>
      <c r="E767" s="66">
        <v>85</v>
      </c>
      <c r="F767" s="66">
        <v>26</v>
      </c>
      <c r="G767" s="66">
        <v>24</v>
      </c>
      <c r="H767" s="66">
        <v>11</v>
      </c>
      <c r="I767" s="66">
        <v>41</v>
      </c>
      <c r="J767" s="66">
        <v>8</v>
      </c>
    </row>
    <row r="768" spans="1:10" x14ac:dyDescent="0.25">
      <c r="A768" s="66" t="s">
        <v>412</v>
      </c>
      <c r="B768" s="66" t="s">
        <v>7</v>
      </c>
      <c r="C768" s="66" t="s">
        <v>9</v>
      </c>
      <c r="D768" s="66"/>
      <c r="E768" s="66">
        <v>31</v>
      </c>
      <c r="F768" s="66">
        <v>50</v>
      </c>
      <c r="G768" s="66">
        <v>2</v>
      </c>
      <c r="H768" s="66">
        <v>14</v>
      </c>
      <c r="I768" s="66">
        <v>9</v>
      </c>
      <c r="J768" s="66">
        <v>1</v>
      </c>
    </row>
    <row r="769" spans="1:10" x14ac:dyDescent="0.25">
      <c r="A769" s="66" t="s">
        <v>412</v>
      </c>
      <c r="B769" s="66" t="s">
        <v>7</v>
      </c>
      <c r="C769" s="66" t="s">
        <v>10</v>
      </c>
      <c r="D769" s="66"/>
      <c r="E769" s="66">
        <v>45</v>
      </c>
      <c r="F769" s="66">
        <v>55</v>
      </c>
      <c r="G769" s="66">
        <v>10</v>
      </c>
      <c r="H769" s="66">
        <v>7</v>
      </c>
      <c r="I769" s="66">
        <v>13</v>
      </c>
      <c r="J769" s="66">
        <v>5</v>
      </c>
    </row>
    <row r="770" spans="1:10" x14ac:dyDescent="0.25">
      <c r="A770" s="66" t="s">
        <v>412</v>
      </c>
      <c r="B770" s="66" t="s">
        <v>7</v>
      </c>
      <c r="C770" s="66" t="s">
        <v>10</v>
      </c>
      <c r="D770" s="66"/>
      <c r="E770" s="66">
        <v>141</v>
      </c>
      <c r="F770" s="66">
        <v>108</v>
      </c>
      <c r="G770" s="66">
        <v>14</v>
      </c>
      <c r="H770" s="66">
        <v>27</v>
      </c>
      <c r="I770" s="66">
        <v>36</v>
      </c>
      <c r="J770" s="66">
        <v>5</v>
      </c>
    </row>
    <row r="771" spans="1:10" x14ac:dyDescent="0.25">
      <c r="A771" s="66" t="s">
        <v>412</v>
      </c>
      <c r="B771" s="66" t="s">
        <v>26</v>
      </c>
      <c r="C771" s="66" t="s">
        <v>9</v>
      </c>
      <c r="D771" s="66"/>
      <c r="E771" s="66">
        <v>71</v>
      </c>
      <c r="F771" s="66">
        <v>61</v>
      </c>
      <c r="G771" s="66">
        <v>6</v>
      </c>
      <c r="H771" s="66">
        <v>0</v>
      </c>
      <c r="I771" s="66">
        <v>1</v>
      </c>
      <c r="J771" s="66">
        <v>0</v>
      </c>
    </row>
    <row r="772" spans="1:10" x14ac:dyDescent="0.25">
      <c r="A772" s="66" t="s">
        <v>412</v>
      </c>
      <c r="B772" s="66" t="s">
        <v>26</v>
      </c>
      <c r="C772" s="66" t="s">
        <v>10</v>
      </c>
      <c r="D772" s="66"/>
      <c r="E772" s="66">
        <v>97</v>
      </c>
      <c r="F772" s="66">
        <v>57</v>
      </c>
      <c r="G772" s="66">
        <v>15</v>
      </c>
      <c r="H772" s="66">
        <v>12</v>
      </c>
      <c r="I772" s="66">
        <v>29</v>
      </c>
      <c r="J772" s="66">
        <v>0</v>
      </c>
    </row>
    <row r="773" spans="1:10" x14ac:dyDescent="0.25">
      <c r="A773" s="66" t="s">
        <v>412</v>
      </c>
      <c r="B773" s="66" t="s">
        <v>26</v>
      </c>
      <c r="C773" s="66" t="s">
        <v>10</v>
      </c>
      <c r="D773" s="66"/>
      <c r="E773" s="66">
        <v>244</v>
      </c>
      <c r="F773" s="66">
        <v>59</v>
      </c>
      <c r="G773" s="66">
        <v>28</v>
      </c>
      <c r="H773" s="66">
        <v>25</v>
      </c>
      <c r="I773" s="66">
        <v>36</v>
      </c>
      <c r="J773" s="66">
        <v>5</v>
      </c>
    </row>
    <row r="774" spans="1:10" x14ac:dyDescent="0.25">
      <c r="A774" s="66" t="s">
        <v>480</v>
      </c>
      <c r="B774" s="66" t="s">
        <v>106</v>
      </c>
      <c r="C774" s="66" t="s">
        <v>10</v>
      </c>
      <c r="D774" s="66"/>
      <c r="E774" s="66">
        <v>46</v>
      </c>
      <c r="F774" s="66">
        <v>50</v>
      </c>
      <c r="G774" s="66">
        <v>6</v>
      </c>
      <c r="H774" s="66">
        <v>4</v>
      </c>
      <c r="I774" s="66">
        <v>3</v>
      </c>
      <c r="J774" s="66">
        <v>1</v>
      </c>
    </row>
    <row r="775" spans="1:10" x14ac:dyDescent="0.25">
      <c r="A775" s="66" t="s">
        <v>480</v>
      </c>
      <c r="B775" s="66" t="s">
        <v>57</v>
      </c>
      <c r="C775" s="66" t="s">
        <v>11</v>
      </c>
      <c r="D775" s="66"/>
      <c r="E775" s="66">
        <v>155</v>
      </c>
      <c r="F775" s="66">
        <v>27</v>
      </c>
      <c r="G775" s="66">
        <v>4</v>
      </c>
      <c r="H775" s="66">
        <v>19</v>
      </c>
      <c r="I775" s="66">
        <v>18</v>
      </c>
      <c r="J775" s="66">
        <v>3</v>
      </c>
    </row>
    <row r="776" spans="1:10" x14ac:dyDescent="0.25">
      <c r="A776" s="66" t="s">
        <v>480</v>
      </c>
      <c r="B776" s="66" t="s">
        <v>57</v>
      </c>
      <c r="C776" s="66" t="s">
        <v>10</v>
      </c>
      <c r="D776" s="66"/>
      <c r="E776" s="66">
        <v>97</v>
      </c>
      <c r="F776" s="66">
        <v>16</v>
      </c>
      <c r="G776" s="66">
        <v>3</v>
      </c>
      <c r="H776" s="66">
        <v>2</v>
      </c>
      <c r="I776" s="66">
        <v>1</v>
      </c>
      <c r="J776" s="66">
        <v>0</v>
      </c>
    </row>
    <row r="777" spans="1:10" x14ac:dyDescent="0.25">
      <c r="A777" s="66" t="s">
        <v>480</v>
      </c>
      <c r="B777" s="66" t="s">
        <v>57</v>
      </c>
      <c r="C777" s="66" t="s">
        <v>10</v>
      </c>
      <c r="D777" s="66"/>
      <c r="E777" s="66">
        <v>209</v>
      </c>
      <c r="F777" s="66">
        <v>42</v>
      </c>
      <c r="G777" s="66">
        <v>6</v>
      </c>
      <c r="H777" s="66">
        <v>12</v>
      </c>
      <c r="I777" s="66">
        <v>9</v>
      </c>
      <c r="J777" s="66">
        <v>1</v>
      </c>
    </row>
    <row r="778" spans="1:10" x14ac:dyDescent="0.25">
      <c r="A778" s="66" t="s">
        <v>480</v>
      </c>
      <c r="B778" s="66" t="s">
        <v>106</v>
      </c>
      <c r="C778" s="66" t="s">
        <v>11</v>
      </c>
      <c r="D778" s="66"/>
      <c r="E778" s="66">
        <v>72</v>
      </c>
      <c r="F778" s="66">
        <v>38</v>
      </c>
      <c r="G778" s="66">
        <v>6</v>
      </c>
      <c r="H778" s="66">
        <v>4</v>
      </c>
      <c r="I778" s="66">
        <v>9</v>
      </c>
      <c r="J778" s="66">
        <v>2</v>
      </c>
    </row>
    <row r="779" spans="1:10" x14ac:dyDescent="0.25">
      <c r="A779" s="66" t="s">
        <v>480</v>
      </c>
      <c r="B779" s="66" t="s">
        <v>106</v>
      </c>
      <c r="C779" s="66" t="s">
        <v>9</v>
      </c>
      <c r="D779" s="66"/>
      <c r="E779" s="66">
        <v>66</v>
      </c>
      <c r="F779" s="66">
        <v>61</v>
      </c>
      <c r="G779" s="66">
        <v>11</v>
      </c>
      <c r="H779" s="66">
        <v>5</v>
      </c>
      <c r="I779" s="66">
        <v>15</v>
      </c>
      <c r="J779" s="66">
        <v>2</v>
      </c>
    </row>
    <row r="780" spans="1:10" x14ac:dyDescent="0.25">
      <c r="A780" s="66" t="s">
        <v>480</v>
      </c>
      <c r="B780" s="66" t="s">
        <v>61</v>
      </c>
      <c r="C780" s="66" t="s">
        <v>9</v>
      </c>
      <c r="D780" s="66"/>
      <c r="E780" s="66">
        <v>98</v>
      </c>
      <c r="F780" s="66">
        <v>96</v>
      </c>
      <c r="G780" s="66">
        <v>21</v>
      </c>
      <c r="H780" s="66">
        <v>38</v>
      </c>
      <c r="I780" s="66">
        <v>77</v>
      </c>
      <c r="J780" s="66">
        <v>10</v>
      </c>
    </row>
    <row r="781" spans="1:10" x14ac:dyDescent="0.25">
      <c r="A781" s="66" t="s">
        <v>480</v>
      </c>
      <c r="B781" s="66" t="s">
        <v>61</v>
      </c>
      <c r="C781" s="66" t="s">
        <v>11</v>
      </c>
      <c r="D781" s="66"/>
      <c r="E781" s="66">
        <v>70</v>
      </c>
      <c r="F781" s="66">
        <v>124</v>
      </c>
      <c r="G781" s="66">
        <v>14</v>
      </c>
      <c r="H781" s="66">
        <v>33</v>
      </c>
      <c r="I781" s="66">
        <v>49</v>
      </c>
      <c r="J781" s="66">
        <v>25</v>
      </c>
    </row>
    <row r="782" spans="1:10" x14ac:dyDescent="0.25">
      <c r="A782" s="66" t="s">
        <v>480</v>
      </c>
      <c r="B782" s="66" t="s">
        <v>61</v>
      </c>
      <c r="C782" s="66" t="s">
        <v>10</v>
      </c>
      <c r="D782" s="66"/>
      <c r="E782" s="66">
        <v>43</v>
      </c>
      <c r="F782" s="66">
        <v>50</v>
      </c>
      <c r="G782" s="66">
        <v>8</v>
      </c>
      <c r="H782" s="66">
        <v>32</v>
      </c>
      <c r="I782" s="66">
        <v>40</v>
      </c>
      <c r="J782" s="66">
        <v>15</v>
      </c>
    </row>
    <row r="783" spans="1:10" x14ac:dyDescent="0.25">
      <c r="A783" s="66" t="s">
        <v>480</v>
      </c>
      <c r="B783" s="66" t="s">
        <v>20</v>
      </c>
      <c r="C783" s="66" t="s">
        <v>10</v>
      </c>
      <c r="D783" s="66"/>
      <c r="E783" s="66">
        <v>186</v>
      </c>
      <c r="F783" s="66">
        <v>49</v>
      </c>
      <c r="G783" s="66">
        <v>9</v>
      </c>
      <c r="H783" s="66">
        <v>14</v>
      </c>
      <c r="I783" s="66">
        <v>19</v>
      </c>
      <c r="J783" s="66">
        <v>2</v>
      </c>
    </row>
    <row r="784" spans="1:10" x14ac:dyDescent="0.25">
      <c r="A784" s="66" t="s">
        <v>480</v>
      </c>
      <c r="B784" s="66" t="s">
        <v>20</v>
      </c>
      <c r="C784" s="66" t="s">
        <v>10</v>
      </c>
      <c r="D784" s="66"/>
      <c r="E784" s="66">
        <v>202</v>
      </c>
      <c r="F784" s="66">
        <v>34</v>
      </c>
      <c r="G784" s="66">
        <v>8</v>
      </c>
      <c r="H784" s="66">
        <v>8</v>
      </c>
      <c r="I784" s="66">
        <v>18</v>
      </c>
      <c r="J784" s="66">
        <v>2</v>
      </c>
    </row>
    <row r="785" spans="1:10" x14ac:dyDescent="0.25">
      <c r="A785" s="66" t="s">
        <v>480</v>
      </c>
      <c r="B785" s="66" t="s">
        <v>20</v>
      </c>
      <c r="C785" s="66" t="s">
        <v>11</v>
      </c>
      <c r="D785" s="66"/>
      <c r="E785" s="66">
        <v>298</v>
      </c>
      <c r="F785" s="66">
        <v>29</v>
      </c>
      <c r="G785" s="66">
        <v>1</v>
      </c>
      <c r="H785" s="66">
        <v>18</v>
      </c>
      <c r="I785" s="66">
        <v>24</v>
      </c>
      <c r="J785" s="66">
        <v>2</v>
      </c>
    </row>
    <row r="786" spans="1:10" x14ac:dyDescent="0.25">
      <c r="A786" s="66" t="s">
        <v>413</v>
      </c>
      <c r="B786" s="66" t="s">
        <v>49</v>
      </c>
      <c r="C786" s="66" t="s">
        <v>10</v>
      </c>
      <c r="D786" s="66"/>
      <c r="E786" s="66">
        <v>73</v>
      </c>
      <c r="F786" s="66">
        <v>25</v>
      </c>
      <c r="G786" s="66">
        <v>2</v>
      </c>
      <c r="H786" s="66">
        <v>8</v>
      </c>
      <c r="I786" s="66">
        <v>6</v>
      </c>
      <c r="J786" s="66">
        <v>0</v>
      </c>
    </row>
    <row r="787" spans="1:10" x14ac:dyDescent="0.25">
      <c r="A787" s="66" t="s">
        <v>413</v>
      </c>
      <c r="B787" s="66" t="s">
        <v>49</v>
      </c>
      <c r="C787" s="66" t="s">
        <v>10</v>
      </c>
      <c r="D787" s="66"/>
      <c r="E787" s="66">
        <v>65</v>
      </c>
      <c r="F787" s="66">
        <v>18</v>
      </c>
      <c r="G787" s="66">
        <v>1</v>
      </c>
      <c r="H787" s="66">
        <v>7</v>
      </c>
      <c r="I787" s="66">
        <v>3</v>
      </c>
      <c r="J787" s="66">
        <v>1</v>
      </c>
    </row>
    <row r="788" spans="1:10" x14ac:dyDescent="0.25">
      <c r="A788" s="66" t="s">
        <v>413</v>
      </c>
      <c r="B788" s="66" t="s">
        <v>7</v>
      </c>
      <c r="C788" s="66" t="s">
        <v>9</v>
      </c>
      <c r="D788" s="66"/>
      <c r="E788" s="66">
        <v>66</v>
      </c>
      <c r="F788" s="66">
        <v>42</v>
      </c>
      <c r="G788" s="66">
        <v>28</v>
      </c>
      <c r="H788" s="66">
        <v>11</v>
      </c>
      <c r="I788" s="66">
        <v>28</v>
      </c>
      <c r="J788" s="66">
        <v>4</v>
      </c>
    </row>
    <row r="789" spans="1:10" x14ac:dyDescent="0.25">
      <c r="A789" s="66" t="s">
        <v>413</v>
      </c>
      <c r="B789" s="66" t="s">
        <v>7</v>
      </c>
      <c r="C789" s="66" t="s">
        <v>10</v>
      </c>
      <c r="D789" s="66"/>
      <c r="E789" s="66">
        <v>70</v>
      </c>
      <c r="F789" s="66">
        <v>83</v>
      </c>
      <c r="G789" s="66">
        <v>20</v>
      </c>
      <c r="H789" s="66">
        <v>16</v>
      </c>
      <c r="I789" s="66">
        <v>27</v>
      </c>
      <c r="J789" s="66">
        <v>3</v>
      </c>
    </row>
    <row r="790" spans="1:10" x14ac:dyDescent="0.25">
      <c r="A790" s="66" t="s">
        <v>413</v>
      </c>
      <c r="B790" s="66" t="s">
        <v>7</v>
      </c>
      <c r="C790" s="66" t="s">
        <v>10</v>
      </c>
      <c r="D790" s="66"/>
      <c r="E790" s="66">
        <v>176</v>
      </c>
      <c r="F790" s="66">
        <v>49</v>
      </c>
      <c r="G790" s="66">
        <v>25</v>
      </c>
      <c r="H790" s="66">
        <v>38</v>
      </c>
      <c r="I790" s="66">
        <v>88</v>
      </c>
      <c r="J790" s="66">
        <v>6</v>
      </c>
    </row>
    <row r="791" spans="1:10" x14ac:dyDescent="0.25">
      <c r="A791" s="66" t="s">
        <v>413</v>
      </c>
      <c r="B791" s="66" t="s">
        <v>22</v>
      </c>
      <c r="C791" s="66" t="s">
        <v>10</v>
      </c>
      <c r="D791" s="66"/>
      <c r="E791" s="66">
        <v>85</v>
      </c>
      <c r="F791" s="66">
        <v>68</v>
      </c>
      <c r="G791" s="66">
        <v>4</v>
      </c>
      <c r="H791" s="66">
        <v>26</v>
      </c>
      <c r="I791" s="66">
        <v>13</v>
      </c>
      <c r="J791" s="66">
        <v>1</v>
      </c>
    </row>
    <row r="792" spans="1:10" x14ac:dyDescent="0.25">
      <c r="A792" s="66" t="s">
        <v>413</v>
      </c>
      <c r="B792" s="66" t="s">
        <v>22</v>
      </c>
      <c r="C792" s="66" t="s">
        <v>11</v>
      </c>
      <c r="D792" s="66"/>
      <c r="E792" s="66">
        <v>79</v>
      </c>
      <c r="F792" s="66">
        <v>34</v>
      </c>
      <c r="G792" s="66">
        <v>3</v>
      </c>
      <c r="H792" s="66">
        <v>20</v>
      </c>
      <c r="I792" s="66">
        <v>14</v>
      </c>
      <c r="J792" s="66">
        <v>1</v>
      </c>
    </row>
    <row r="793" spans="1:10" x14ac:dyDescent="0.25">
      <c r="A793" s="66" t="s">
        <v>413</v>
      </c>
      <c r="B793" s="66" t="s">
        <v>22</v>
      </c>
      <c r="C793" s="66" t="s">
        <v>10</v>
      </c>
      <c r="D793" s="66"/>
      <c r="E793" s="66">
        <v>130</v>
      </c>
      <c r="F793" s="66">
        <v>52</v>
      </c>
      <c r="G793" s="66">
        <v>25</v>
      </c>
      <c r="H793" s="66">
        <v>5</v>
      </c>
      <c r="I793" s="66">
        <v>9</v>
      </c>
      <c r="J793" s="66">
        <v>1</v>
      </c>
    </row>
    <row r="794" spans="1:10" x14ac:dyDescent="0.25">
      <c r="A794" s="66" t="s">
        <v>413</v>
      </c>
      <c r="B794" s="66" t="s">
        <v>49</v>
      </c>
      <c r="C794" s="66" t="s">
        <v>9</v>
      </c>
      <c r="D794" s="66"/>
      <c r="E794" s="66">
        <v>32</v>
      </c>
      <c r="F794" s="66">
        <v>18</v>
      </c>
      <c r="G794" s="66">
        <v>4</v>
      </c>
      <c r="H794" s="66">
        <v>2</v>
      </c>
      <c r="I794" s="66">
        <v>0</v>
      </c>
      <c r="J794" s="66">
        <v>0</v>
      </c>
    </row>
    <row r="795" spans="1:10" x14ac:dyDescent="0.25">
      <c r="A795" s="66" t="s">
        <v>413</v>
      </c>
      <c r="B795" s="66" t="s">
        <v>49</v>
      </c>
      <c r="C795" s="66" t="s">
        <v>10</v>
      </c>
      <c r="D795" s="66"/>
      <c r="E795" s="66">
        <v>73</v>
      </c>
      <c r="F795" s="66">
        <v>25</v>
      </c>
      <c r="G795" s="66">
        <v>2</v>
      </c>
      <c r="H795" s="66">
        <v>8</v>
      </c>
      <c r="I795" s="66">
        <v>6</v>
      </c>
      <c r="J795" s="66">
        <v>0</v>
      </c>
    </row>
    <row r="796" spans="1:10" x14ac:dyDescent="0.25">
      <c r="A796" s="66" t="s">
        <v>413</v>
      </c>
      <c r="B796" s="66" t="s">
        <v>49</v>
      </c>
      <c r="C796" s="66" t="s">
        <v>10</v>
      </c>
      <c r="D796" s="66"/>
      <c r="E796" s="66">
        <v>65</v>
      </c>
      <c r="F796" s="66">
        <v>18</v>
      </c>
      <c r="G796" s="66">
        <v>1</v>
      </c>
      <c r="H796" s="66">
        <v>7</v>
      </c>
      <c r="I796" s="66">
        <v>3</v>
      </c>
      <c r="J796" s="66">
        <v>1</v>
      </c>
    </row>
    <row r="797" spans="1:10" x14ac:dyDescent="0.25">
      <c r="A797" s="66" t="s">
        <v>414</v>
      </c>
      <c r="B797" s="66" t="s">
        <v>44</v>
      </c>
      <c r="C797" s="66" t="s">
        <v>10</v>
      </c>
      <c r="D797" s="66"/>
      <c r="E797" s="66">
        <v>88</v>
      </c>
      <c r="F797" s="66">
        <v>57</v>
      </c>
      <c r="G797" s="66">
        <v>8</v>
      </c>
      <c r="H797" s="66">
        <v>19</v>
      </c>
      <c r="I797" s="66">
        <v>4</v>
      </c>
      <c r="J797" s="66">
        <v>0</v>
      </c>
    </row>
    <row r="798" spans="1:10" x14ac:dyDescent="0.25">
      <c r="A798" s="66" t="s">
        <v>414</v>
      </c>
      <c r="B798" s="66" t="s">
        <v>44</v>
      </c>
      <c r="C798" s="66" t="s">
        <v>10</v>
      </c>
      <c r="D798" s="66"/>
      <c r="E798" s="66">
        <v>201</v>
      </c>
      <c r="F798" s="66">
        <v>120</v>
      </c>
      <c r="G798" s="66">
        <v>16</v>
      </c>
      <c r="H798" s="66">
        <v>15</v>
      </c>
      <c r="I798" s="66">
        <v>20</v>
      </c>
      <c r="J798" s="66">
        <v>2</v>
      </c>
    </row>
    <row r="799" spans="1:10" x14ac:dyDescent="0.25">
      <c r="A799" s="66" t="s">
        <v>414</v>
      </c>
      <c r="B799" s="66" t="s">
        <v>44</v>
      </c>
      <c r="C799" s="66" t="s">
        <v>10</v>
      </c>
      <c r="D799" s="66"/>
      <c r="E799" s="66">
        <v>125</v>
      </c>
      <c r="F799" s="66">
        <v>220</v>
      </c>
      <c r="G799" s="66">
        <v>70</v>
      </c>
      <c r="H799" s="66">
        <v>9</v>
      </c>
      <c r="I799" s="66">
        <v>12</v>
      </c>
      <c r="J799" s="66">
        <v>18</v>
      </c>
    </row>
    <row r="800" spans="1:10" x14ac:dyDescent="0.25">
      <c r="A800" s="66" t="s">
        <v>414</v>
      </c>
      <c r="B800" s="66" t="s">
        <v>61</v>
      </c>
      <c r="C800" s="66" t="s">
        <v>9</v>
      </c>
      <c r="D800" s="66"/>
      <c r="E800" s="66">
        <v>43</v>
      </c>
      <c r="F800" s="66">
        <v>31</v>
      </c>
      <c r="G800" s="66">
        <v>10</v>
      </c>
      <c r="H800" s="66">
        <v>7</v>
      </c>
      <c r="I800" s="66">
        <v>45</v>
      </c>
      <c r="J800" s="66">
        <v>2</v>
      </c>
    </row>
    <row r="801" spans="1:10" x14ac:dyDescent="0.25">
      <c r="A801" s="66" t="s">
        <v>414</v>
      </c>
      <c r="B801" s="66" t="s">
        <v>61</v>
      </c>
      <c r="C801" s="66" t="s">
        <v>10</v>
      </c>
      <c r="D801" s="66"/>
      <c r="E801" s="66">
        <v>70</v>
      </c>
      <c r="F801" s="66">
        <v>54</v>
      </c>
      <c r="G801" s="66">
        <v>22</v>
      </c>
      <c r="H801" s="66">
        <v>16</v>
      </c>
      <c r="I801" s="66">
        <v>49</v>
      </c>
      <c r="J801" s="66">
        <v>5</v>
      </c>
    </row>
    <row r="802" spans="1:10" x14ac:dyDescent="0.25">
      <c r="A802" s="66" t="s">
        <v>414</v>
      </c>
      <c r="B802" s="66" t="s">
        <v>61</v>
      </c>
      <c r="C802" s="66" t="s">
        <v>11</v>
      </c>
      <c r="D802" s="66"/>
      <c r="E802" s="66">
        <v>58</v>
      </c>
      <c r="F802" s="66">
        <v>40</v>
      </c>
      <c r="G802" s="66">
        <v>9</v>
      </c>
      <c r="H802" s="66">
        <v>10</v>
      </c>
      <c r="I802" s="66">
        <v>22</v>
      </c>
      <c r="J802" s="66">
        <v>8</v>
      </c>
    </row>
    <row r="803" spans="1:10" x14ac:dyDescent="0.25">
      <c r="A803" s="66" t="s">
        <v>414</v>
      </c>
      <c r="B803" s="66" t="s">
        <v>49</v>
      </c>
      <c r="C803" s="66" t="s">
        <v>11</v>
      </c>
      <c r="D803" s="66"/>
      <c r="E803" s="66">
        <v>270</v>
      </c>
      <c r="F803" s="66">
        <v>198</v>
      </c>
      <c r="G803" s="66">
        <v>8</v>
      </c>
      <c r="H803" s="66">
        <v>18</v>
      </c>
      <c r="I803" s="66">
        <v>16</v>
      </c>
      <c r="J803" s="66">
        <v>3</v>
      </c>
    </row>
    <row r="804" spans="1:10" x14ac:dyDescent="0.25">
      <c r="A804" s="66" t="s">
        <v>414</v>
      </c>
      <c r="B804" s="66" t="s">
        <v>49</v>
      </c>
      <c r="C804" s="66" t="s">
        <v>10</v>
      </c>
      <c r="D804" s="66"/>
      <c r="E804" s="66">
        <v>154</v>
      </c>
      <c r="F804" s="66">
        <v>85</v>
      </c>
      <c r="G804" s="66">
        <v>7</v>
      </c>
      <c r="H804" s="66">
        <v>11</v>
      </c>
      <c r="I804" s="66">
        <v>4</v>
      </c>
      <c r="J804" s="66">
        <v>0</v>
      </c>
    </row>
    <row r="805" spans="1:10" x14ac:dyDescent="0.25">
      <c r="A805" s="66" t="s">
        <v>414</v>
      </c>
      <c r="B805" s="66" t="s">
        <v>49</v>
      </c>
      <c r="C805" s="66" t="s">
        <v>9</v>
      </c>
      <c r="D805" s="66"/>
      <c r="E805" s="66">
        <v>49</v>
      </c>
      <c r="F805" s="66">
        <v>56</v>
      </c>
      <c r="G805" s="66">
        <v>6</v>
      </c>
      <c r="H805" s="66">
        <v>1</v>
      </c>
      <c r="I805" s="66">
        <v>3</v>
      </c>
      <c r="J805" s="66">
        <v>0</v>
      </c>
    </row>
    <row r="806" spans="1:10" x14ac:dyDescent="0.25">
      <c r="A806" s="66" t="s">
        <v>414</v>
      </c>
      <c r="B806" s="66" t="s">
        <v>40</v>
      </c>
      <c r="C806" s="66" t="s">
        <v>10</v>
      </c>
      <c r="D806" s="66"/>
      <c r="E806" s="66">
        <v>18</v>
      </c>
      <c r="F806" s="66">
        <v>50</v>
      </c>
      <c r="G806" s="66">
        <v>9</v>
      </c>
      <c r="H806" s="66">
        <v>10</v>
      </c>
      <c r="I806" s="66">
        <v>8</v>
      </c>
      <c r="J806" s="66">
        <v>3</v>
      </c>
    </row>
    <row r="807" spans="1:10" x14ac:dyDescent="0.25">
      <c r="A807" s="66" t="s">
        <v>414</v>
      </c>
      <c r="B807" s="66" t="s">
        <v>40</v>
      </c>
      <c r="C807" s="66" t="s">
        <v>11</v>
      </c>
      <c r="D807" s="66"/>
      <c r="E807" s="66">
        <v>40</v>
      </c>
      <c r="F807" s="66">
        <v>19</v>
      </c>
      <c r="G807" s="66">
        <v>6</v>
      </c>
      <c r="H807" s="66">
        <v>0</v>
      </c>
      <c r="I807" s="66">
        <v>0</v>
      </c>
      <c r="J807" s="66">
        <v>0</v>
      </c>
    </row>
    <row r="808" spans="1:10" x14ac:dyDescent="0.25">
      <c r="A808" s="66" t="s">
        <v>414</v>
      </c>
      <c r="B808" s="66" t="s">
        <v>40</v>
      </c>
      <c r="C808" s="66" t="s">
        <v>9</v>
      </c>
      <c r="D808" s="66"/>
      <c r="E808" s="66">
        <v>125</v>
      </c>
      <c r="F808" s="66">
        <v>91</v>
      </c>
      <c r="G808" s="66">
        <v>13</v>
      </c>
      <c r="H808" s="66">
        <v>25</v>
      </c>
      <c r="I808" s="66">
        <v>38</v>
      </c>
      <c r="J808" s="66">
        <v>0</v>
      </c>
    </row>
    <row r="809" spans="1:10" x14ac:dyDescent="0.25">
      <c r="A809" s="66" t="s">
        <v>415</v>
      </c>
      <c r="B809" s="66" t="s">
        <v>54</v>
      </c>
      <c r="C809" s="66" t="s">
        <v>10</v>
      </c>
      <c r="D809" s="66"/>
      <c r="E809" s="66">
        <v>203</v>
      </c>
      <c r="F809" s="66">
        <v>36</v>
      </c>
      <c r="G809" s="66">
        <v>17</v>
      </c>
      <c r="H809" s="66">
        <v>9</v>
      </c>
      <c r="I809" s="66">
        <v>6</v>
      </c>
      <c r="J809" s="66">
        <v>1</v>
      </c>
    </row>
    <row r="810" spans="1:10" x14ac:dyDescent="0.25">
      <c r="A810" s="66" t="s">
        <v>415</v>
      </c>
      <c r="B810" s="66" t="s">
        <v>106</v>
      </c>
      <c r="C810" s="66" t="s">
        <v>10</v>
      </c>
      <c r="D810" s="66"/>
      <c r="E810" s="66">
        <v>112</v>
      </c>
      <c r="F810" s="66">
        <v>45</v>
      </c>
      <c r="G810" s="66">
        <v>16</v>
      </c>
      <c r="H810" s="66">
        <v>2</v>
      </c>
      <c r="I810" s="66">
        <v>6</v>
      </c>
      <c r="J810" s="66">
        <v>2</v>
      </c>
    </row>
    <row r="811" spans="1:10" x14ac:dyDescent="0.25">
      <c r="A811" s="66" t="s">
        <v>415</v>
      </c>
      <c r="B811" s="66" t="s">
        <v>54</v>
      </c>
      <c r="C811" s="66" t="s">
        <v>9</v>
      </c>
      <c r="D811" s="66"/>
      <c r="E811" s="66">
        <v>132</v>
      </c>
      <c r="F811" s="66">
        <v>49</v>
      </c>
      <c r="G811" s="66">
        <v>19</v>
      </c>
      <c r="H811" s="66">
        <v>10</v>
      </c>
      <c r="I811" s="66">
        <v>21</v>
      </c>
      <c r="J811" s="66">
        <v>0</v>
      </c>
    </row>
    <row r="812" spans="1:10" x14ac:dyDescent="0.25">
      <c r="A812" s="66" t="s">
        <v>415</v>
      </c>
      <c r="B812" s="66" t="s">
        <v>106</v>
      </c>
      <c r="C812" s="66" t="s">
        <v>9</v>
      </c>
      <c r="D812" s="66"/>
      <c r="E812" s="66">
        <v>16</v>
      </c>
      <c r="F812" s="66">
        <v>13</v>
      </c>
      <c r="G812" s="66">
        <v>9</v>
      </c>
      <c r="H812" s="66">
        <v>0</v>
      </c>
      <c r="I812" s="66">
        <v>1</v>
      </c>
      <c r="J812" s="66">
        <v>1</v>
      </c>
    </row>
    <row r="813" spans="1:10" x14ac:dyDescent="0.25">
      <c r="A813" s="66" t="s">
        <v>415</v>
      </c>
      <c r="B813" s="66" t="s">
        <v>54</v>
      </c>
      <c r="C813" s="66" t="s">
        <v>10</v>
      </c>
      <c r="D813" s="66"/>
      <c r="E813" s="66">
        <v>152</v>
      </c>
      <c r="F813" s="66">
        <v>43</v>
      </c>
      <c r="G813" s="66">
        <v>15</v>
      </c>
      <c r="H813" s="66">
        <v>8</v>
      </c>
      <c r="I813" s="66">
        <v>5</v>
      </c>
      <c r="J813" s="66">
        <v>4</v>
      </c>
    </row>
    <row r="814" spans="1:10" x14ac:dyDescent="0.25">
      <c r="A814" s="66" t="s">
        <v>415</v>
      </c>
      <c r="B814" s="66" t="s">
        <v>106</v>
      </c>
      <c r="C814" s="66" t="s">
        <v>11</v>
      </c>
      <c r="D814" s="66"/>
      <c r="E814" s="66">
        <v>138</v>
      </c>
      <c r="F814" s="66">
        <v>48</v>
      </c>
      <c r="G814" s="66">
        <v>18</v>
      </c>
      <c r="H814" s="66">
        <v>21</v>
      </c>
      <c r="I814" s="66">
        <v>17</v>
      </c>
      <c r="J814" s="66">
        <v>2</v>
      </c>
    </row>
    <row r="815" spans="1:10" x14ac:dyDescent="0.25">
      <c r="A815" s="66" t="s">
        <v>415</v>
      </c>
      <c r="B815" s="66" t="s">
        <v>26</v>
      </c>
      <c r="C815" s="66" t="s">
        <v>9</v>
      </c>
      <c r="D815" s="66"/>
      <c r="E815" s="66">
        <v>37</v>
      </c>
      <c r="F815" s="66">
        <v>26</v>
      </c>
      <c r="G815" s="66">
        <v>14</v>
      </c>
      <c r="H815" s="66">
        <v>1</v>
      </c>
      <c r="I815" s="66">
        <v>2</v>
      </c>
      <c r="J815" s="66">
        <v>0</v>
      </c>
    </row>
    <row r="816" spans="1:10" x14ac:dyDescent="0.25">
      <c r="A816" s="66" t="s">
        <v>415</v>
      </c>
      <c r="B816" s="66" t="s">
        <v>26</v>
      </c>
      <c r="C816" s="66" t="s">
        <v>10</v>
      </c>
      <c r="D816" s="66"/>
      <c r="E816" s="66">
        <v>211</v>
      </c>
      <c r="F816" s="66">
        <v>77</v>
      </c>
      <c r="G816" s="66">
        <v>30</v>
      </c>
      <c r="H816" s="66">
        <v>26</v>
      </c>
      <c r="I816" s="66">
        <v>41</v>
      </c>
      <c r="J816" s="66">
        <v>6</v>
      </c>
    </row>
    <row r="817" spans="1:10" x14ac:dyDescent="0.25">
      <c r="A817" s="66" t="s">
        <v>415</v>
      </c>
      <c r="B817" s="66" t="s">
        <v>26</v>
      </c>
      <c r="C817" s="66" t="s">
        <v>10</v>
      </c>
      <c r="D817" s="66"/>
      <c r="E817" s="66">
        <v>195</v>
      </c>
      <c r="F817" s="66">
        <v>83</v>
      </c>
      <c r="G817" s="66">
        <v>22</v>
      </c>
      <c r="H817" s="66">
        <v>32</v>
      </c>
      <c r="I817" s="66">
        <v>22</v>
      </c>
      <c r="J817" s="66">
        <v>4</v>
      </c>
    </row>
    <row r="818" spans="1:10" x14ac:dyDescent="0.25">
      <c r="A818" s="66" t="s">
        <v>415</v>
      </c>
      <c r="B818" s="66" t="s">
        <v>79</v>
      </c>
      <c r="C818" s="66" t="s">
        <v>10</v>
      </c>
      <c r="D818" s="66"/>
      <c r="E818" s="66">
        <v>59</v>
      </c>
      <c r="F818" s="66">
        <v>21</v>
      </c>
      <c r="G818" s="66">
        <v>4</v>
      </c>
      <c r="H818" s="66">
        <v>15</v>
      </c>
      <c r="I818" s="66">
        <v>16</v>
      </c>
      <c r="J818" s="66">
        <v>5</v>
      </c>
    </row>
    <row r="819" spans="1:10" x14ac:dyDescent="0.25">
      <c r="A819" s="66" t="s">
        <v>415</v>
      </c>
      <c r="B819" s="66" t="s">
        <v>79</v>
      </c>
      <c r="C819" s="66" t="s">
        <v>10</v>
      </c>
      <c r="D819" s="66"/>
      <c r="E819" s="66">
        <v>65</v>
      </c>
      <c r="F819" s="66">
        <v>55</v>
      </c>
      <c r="G819" s="66">
        <v>8</v>
      </c>
      <c r="H819" s="66">
        <v>35</v>
      </c>
      <c r="I819" s="66">
        <v>17</v>
      </c>
      <c r="J819" s="66">
        <v>12</v>
      </c>
    </row>
    <row r="820" spans="1:10" x14ac:dyDescent="0.25">
      <c r="A820" s="66" t="s">
        <v>415</v>
      </c>
      <c r="B820" s="66" t="s">
        <v>79</v>
      </c>
      <c r="C820" s="66" t="s">
        <v>10</v>
      </c>
      <c r="D820" s="66"/>
      <c r="E820" s="66">
        <v>52</v>
      </c>
      <c r="F820" s="66">
        <v>31</v>
      </c>
      <c r="G820" s="66">
        <v>4</v>
      </c>
      <c r="H820" s="66">
        <v>17</v>
      </c>
      <c r="I820" s="66">
        <v>14</v>
      </c>
      <c r="J820" s="66">
        <v>9</v>
      </c>
    </row>
    <row r="821" spans="1:10" x14ac:dyDescent="0.25">
      <c r="A821" s="66" t="s">
        <v>416</v>
      </c>
      <c r="B821" s="66" t="s">
        <v>63</v>
      </c>
      <c r="C821" s="66" t="s">
        <v>9</v>
      </c>
      <c r="D821" s="66"/>
      <c r="E821" s="66">
        <v>26</v>
      </c>
      <c r="F821" s="66">
        <v>19</v>
      </c>
      <c r="G821" s="66">
        <v>8</v>
      </c>
      <c r="H821" s="66">
        <v>0</v>
      </c>
      <c r="I821" s="66">
        <v>0</v>
      </c>
      <c r="J821" s="66">
        <v>0</v>
      </c>
    </row>
    <row r="822" spans="1:10" x14ac:dyDescent="0.25">
      <c r="A822" s="66" t="s">
        <v>416</v>
      </c>
      <c r="B822" s="66" t="s">
        <v>63</v>
      </c>
      <c r="C822" s="66" t="s">
        <v>11</v>
      </c>
      <c r="D822" s="66"/>
      <c r="E822" s="66">
        <v>78</v>
      </c>
      <c r="F822" s="66">
        <v>17</v>
      </c>
      <c r="G822" s="66">
        <v>8</v>
      </c>
      <c r="H822" s="66">
        <v>5</v>
      </c>
      <c r="I822" s="66">
        <v>17</v>
      </c>
      <c r="J822" s="66">
        <v>4</v>
      </c>
    </row>
    <row r="823" spans="1:10" x14ac:dyDescent="0.25">
      <c r="A823" s="66" t="s">
        <v>416</v>
      </c>
      <c r="B823" s="66" t="s">
        <v>63</v>
      </c>
      <c r="C823" s="66" t="s">
        <v>10</v>
      </c>
      <c r="D823" s="66"/>
      <c r="E823" s="66">
        <v>254</v>
      </c>
      <c r="F823" s="66">
        <v>81</v>
      </c>
      <c r="G823" s="66">
        <v>19</v>
      </c>
      <c r="H823" s="66">
        <v>36</v>
      </c>
      <c r="I823" s="66">
        <v>87</v>
      </c>
      <c r="J823" s="66">
        <v>28</v>
      </c>
    </row>
    <row r="824" spans="1:10" x14ac:dyDescent="0.25">
      <c r="A824" s="66" t="s">
        <v>416</v>
      </c>
      <c r="B824" s="66" t="s">
        <v>12</v>
      </c>
      <c r="C824" s="66" t="s">
        <v>10</v>
      </c>
      <c r="D824" s="66"/>
      <c r="E824" s="66">
        <v>130</v>
      </c>
      <c r="F824" s="66">
        <v>45</v>
      </c>
      <c r="G824" s="66">
        <v>11</v>
      </c>
      <c r="H824" s="66">
        <v>21</v>
      </c>
      <c r="I824" s="66">
        <v>29</v>
      </c>
      <c r="J824" s="66">
        <v>5</v>
      </c>
    </row>
    <row r="825" spans="1:10" x14ac:dyDescent="0.25">
      <c r="A825" s="66" t="s">
        <v>416</v>
      </c>
      <c r="B825" s="66" t="s">
        <v>12</v>
      </c>
      <c r="C825" s="66" t="s">
        <v>9</v>
      </c>
      <c r="D825" s="66"/>
      <c r="E825" s="66">
        <v>136</v>
      </c>
      <c r="F825" s="66">
        <v>64</v>
      </c>
      <c r="G825" s="66">
        <v>17</v>
      </c>
      <c r="H825" s="66">
        <v>14</v>
      </c>
      <c r="I825" s="66">
        <v>37</v>
      </c>
      <c r="J825" s="66">
        <v>15</v>
      </c>
    </row>
    <row r="826" spans="1:10" x14ac:dyDescent="0.25">
      <c r="A826" s="66" t="s">
        <v>416</v>
      </c>
      <c r="B826" s="66" t="s">
        <v>12</v>
      </c>
      <c r="C826" s="66" t="s">
        <v>11</v>
      </c>
      <c r="D826" s="66"/>
      <c r="E826" s="66">
        <v>138</v>
      </c>
      <c r="F826" s="66">
        <v>39</v>
      </c>
      <c r="G826" s="66">
        <v>14</v>
      </c>
      <c r="H826" s="66">
        <v>32</v>
      </c>
      <c r="I826" s="66">
        <v>22</v>
      </c>
      <c r="J826" s="66">
        <v>6</v>
      </c>
    </row>
    <row r="827" spans="1:10" x14ac:dyDescent="0.25">
      <c r="A827" s="66" t="s">
        <v>416</v>
      </c>
      <c r="B827" s="66" t="s">
        <v>14</v>
      </c>
      <c r="C827" s="66" t="s">
        <v>10</v>
      </c>
      <c r="D827" s="66"/>
      <c r="E827" s="66">
        <v>103</v>
      </c>
      <c r="F827" s="66">
        <v>39</v>
      </c>
      <c r="G827" s="66">
        <v>21</v>
      </c>
      <c r="H827" s="66">
        <v>10</v>
      </c>
      <c r="I827" s="66">
        <v>5</v>
      </c>
      <c r="J827" s="66">
        <v>3</v>
      </c>
    </row>
    <row r="828" spans="1:10" x14ac:dyDescent="0.25">
      <c r="A828" s="66" t="s">
        <v>416</v>
      </c>
      <c r="B828" s="66" t="s">
        <v>14</v>
      </c>
      <c r="C828" s="66" t="s">
        <v>11</v>
      </c>
      <c r="D828" s="66"/>
      <c r="E828" s="66">
        <v>238</v>
      </c>
      <c r="F828" s="66">
        <v>61</v>
      </c>
      <c r="G828" s="66">
        <v>30</v>
      </c>
      <c r="H828" s="66">
        <v>16</v>
      </c>
      <c r="I828" s="66">
        <v>12</v>
      </c>
      <c r="J828" s="66">
        <v>7</v>
      </c>
    </row>
    <row r="829" spans="1:10" x14ac:dyDescent="0.25">
      <c r="A829" s="66" t="s">
        <v>416</v>
      </c>
      <c r="B829" s="66" t="s">
        <v>14</v>
      </c>
      <c r="C829" s="66" t="s">
        <v>9</v>
      </c>
      <c r="D829" s="66"/>
      <c r="E829" s="66">
        <v>186</v>
      </c>
      <c r="F829" s="66">
        <v>97</v>
      </c>
      <c r="G829" s="66">
        <v>10</v>
      </c>
      <c r="H829" s="66">
        <v>16</v>
      </c>
      <c r="I829" s="66">
        <v>85</v>
      </c>
      <c r="J829" s="66">
        <v>18</v>
      </c>
    </row>
    <row r="830" spans="1:10" x14ac:dyDescent="0.25">
      <c r="A830" s="66" t="s">
        <v>416</v>
      </c>
      <c r="B830" s="66" t="s">
        <v>61</v>
      </c>
      <c r="C830" s="66" t="s">
        <v>9</v>
      </c>
      <c r="D830" s="66"/>
      <c r="E830" s="66">
        <v>42</v>
      </c>
      <c r="F830" s="66">
        <v>75</v>
      </c>
      <c r="G830" s="66">
        <v>8</v>
      </c>
      <c r="H830" s="66">
        <v>13</v>
      </c>
      <c r="I830" s="66">
        <v>42</v>
      </c>
      <c r="J830" s="66">
        <v>5</v>
      </c>
    </row>
    <row r="831" spans="1:10" x14ac:dyDescent="0.25">
      <c r="A831" s="66" t="s">
        <v>416</v>
      </c>
      <c r="B831" s="66" t="s">
        <v>61</v>
      </c>
      <c r="C831" s="66" t="s">
        <v>10</v>
      </c>
      <c r="D831" s="66"/>
      <c r="E831" s="66">
        <v>58</v>
      </c>
      <c r="F831" s="66">
        <v>96</v>
      </c>
      <c r="G831" s="66">
        <v>22</v>
      </c>
      <c r="H831" s="66">
        <v>22</v>
      </c>
      <c r="I831" s="66">
        <v>81</v>
      </c>
      <c r="J831" s="66">
        <v>6</v>
      </c>
    </row>
    <row r="832" spans="1:10" x14ac:dyDescent="0.25">
      <c r="A832" s="66" t="s">
        <v>416</v>
      </c>
      <c r="B832" s="66" t="s">
        <v>61</v>
      </c>
      <c r="C832" s="66" t="s">
        <v>11</v>
      </c>
      <c r="D832" s="66"/>
      <c r="E832" s="66">
        <v>88</v>
      </c>
      <c r="F832" s="66">
        <v>206</v>
      </c>
      <c r="G832" s="66">
        <v>29</v>
      </c>
      <c r="H832" s="66">
        <v>35</v>
      </c>
      <c r="I832" s="66">
        <v>121</v>
      </c>
      <c r="J832" s="66">
        <v>11</v>
      </c>
    </row>
    <row r="833" spans="1:10" x14ac:dyDescent="0.25">
      <c r="A833" s="66" t="s">
        <v>417</v>
      </c>
      <c r="B833" s="66" t="s">
        <v>32</v>
      </c>
      <c r="C833" s="66" t="s">
        <v>11</v>
      </c>
      <c r="D833" s="66"/>
      <c r="E833" s="66">
        <v>306</v>
      </c>
      <c r="F833" s="66">
        <v>67</v>
      </c>
      <c r="G833" s="66">
        <v>25</v>
      </c>
      <c r="H833" s="66">
        <v>18</v>
      </c>
      <c r="I833" s="66">
        <v>44</v>
      </c>
      <c r="J833" s="66">
        <v>7</v>
      </c>
    </row>
    <row r="834" spans="1:10" x14ac:dyDescent="0.25">
      <c r="A834" s="66" t="s">
        <v>417</v>
      </c>
      <c r="B834" s="66" t="s">
        <v>32</v>
      </c>
      <c r="C834" s="66" t="s">
        <v>10</v>
      </c>
      <c r="D834" s="66"/>
      <c r="E834" s="66">
        <v>232</v>
      </c>
      <c r="F834" s="66">
        <v>71</v>
      </c>
      <c r="G834" s="66">
        <v>13</v>
      </c>
      <c r="H834" s="66">
        <v>10</v>
      </c>
      <c r="I834" s="66">
        <v>24</v>
      </c>
      <c r="J834" s="66">
        <v>2</v>
      </c>
    </row>
    <row r="835" spans="1:10" x14ac:dyDescent="0.25">
      <c r="A835" s="66" t="s">
        <v>417</v>
      </c>
      <c r="B835" s="66" t="s">
        <v>32</v>
      </c>
      <c r="C835" s="66" t="s">
        <v>25</v>
      </c>
      <c r="D835" s="66" t="s">
        <v>371</v>
      </c>
      <c r="E835" s="66">
        <v>199</v>
      </c>
      <c r="F835" s="66">
        <v>51</v>
      </c>
      <c r="G835" s="66">
        <v>5</v>
      </c>
      <c r="H835" s="66">
        <v>1</v>
      </c>
      <c r="I835" s="66">
        <v>3</v>
      </c>
      <c r="J835" s="66">
        <v>1</v>
      </c>
    </row>
    <row r="836" spans="1:10" x14ac:dyDescent="0.25">
      <c r="A836" s="66" t="s">
        <v>417</v>
      </c>
      <c r="B836" s="66" t="s">
        <v>7</v>
      </c>
      <c r="C836" s="66" t="s">
        <v>9</v>
      </c>
      <c r="D836" s="66"/>
      <c r="E836" s="66">
        <v>41</v>
      </c>
      <c r="F836" s="66">
        <v>37</v>
      </c>
      <c r="G836" s="66">
        <v>13</v>
      </c>
      <c r="H836" s="66">
        <v>9</v>
      </c>
      <c r="I836" s="66">
        <v>9</v>
      </c>
      <c r="J836" s="66">
        <v>3</v>
      </c>
    </row>
    <row r="837" spans="1:10" x14ac:dyDescent="0.25">
      <c r="A837" s="66" t="s">
        <v>417</v>
      </c>
      <c r="B837" s="66" t="s">
        <v>7</v>
      </c>
      <c r="C837" s="66" t="s">
        <v>10</v>
      </c>
      <c r="D837" s="66"/>
      <c r="E837" s="66">
        <v>63</v>
      </c>
      <c r="F837" s="66">
        <v>25</v>
      </c>
      <c r="G837" s="66">
        <v>14</v>
      </c>
      <c r="H837" s="66">
        <v>5</v>
      </c>
      <c r="I837" s="66">
        <v>19</v>
      </c>
      <c r="J837" s="66">
        <v>3</v>
      </c>
    </row>
    <row r="838" spans="1:10" x14ac:dyDescent="0.25">
      <c r="A838" s="66" t="s">
        <v>417</v>
      </c>
      <c r="B838" s="66" t="s">
        <v>7</v>
      </c>
      <c r="C838" s="66" t="s">
        <v>10</v>
      </c>
      <c r="D838" s="66"/>
      <c r="E838" s="66">
        <v>128</v>
      </c>
      <c r="F838" s="66">
        <v>46</v>
      </c>
      <c r="G838" s="66">
        <v>23</v>
      </c>
      <c r="H838" s="66">
        <v>15</v>
      </c>
      <c r="I838" s="66">
        <v>37</v>
      </c>
      <c r="J838" s="66">
        <v>6</v>
      </c>
    </row>
    <row r="839" spans="1:10" x14ac:dyDescent="0.25">
      <c r="A839" s="66" t="s">
        <v>417</v>
      </c>
      <c r="B839" s="66" t="s">
        <v>36</v>
      </c>
      <c r="C839" s="66" t="s">
        <v>10</v>
      </c>
      <c r="D839" s="66"/>
      <c r="E839" s="66">
        <v>106</v>
      </c>
      <c r="F839" s="66">
        <v>45</v>
      </c>
      <c r="G839" s="66">
        <v>4</v>
      </c>
      <c r="H839" s="66">
        <v>15</v>
      </c>
      <c r="I839" s="66">
        <v>33</v>
      </c>
      <c r="J839" s="66">
        <v>0</v>
      </c>
    </row>
    <row r="840" spans="1:10" x14ac:dyDescent="0.25">
      <c r="A840" s="66" t="s">
        <v>417</v>
      </c>
      <c r="B840" s="66" t="s">
        <v>36</v>
      </c>
      <c r="C840" s="66" t="s">
        <v>10</v>
      </c>
      <c r="D840" s="66"/>
      <c r="E840" s="66">
        <v>41</v>
      </c>
      <c r="F840" s="66">
        <v>42</v>
      </c>
      <c r="G840" s="66">
        <v>5</v>
      </c>
      <c r="H840" s="66">
        <v>6</v>
      </c>
      <c r="I840" s="66">
        <v>5</v>
      </c>
      <c r="J840" s="66">
        <v>1</v>
      </c>
    </row>
    <row r="841" spans="1:10" x14ac:dyDescent="0.25">
      <c r="A841" s="66" t="s">
        <v>417</v>
      </c>
      <c r="B841" s="66" t="s">
        <v>36</v>
      </c>
      <c r="C841" s="66" t="s">
        <v>9</v>
      </c>
      <c r="D841" s="66"/>
      <c r="E841" s="66">
        <v>26</v>
      </c>
      <c r="F841" s="66">
        <v>34</v>
      </c>
      <c r="G841" s="66">
        <v>12</v>
      </c>
      <c r="H841" s="66">
        <v>9</v>
      </c>
      <c r="I841" s="66">
        <v>56</v>
      </c>
      <c r="J841" s="66">
        <v>5</v>
      </c>
    </row>
    <row r="842" spans="1:10" x14ac:dyDescent="0.25">
      <c r="A842" s="66" t="s">
        <v>417</v>
      </c>
      <c r="B842" s="66" t="s">
        <v>36</v>
      </c>
      <c r="C842" s="66" t="s">
        <v>9</v>
      </c>
      <c r="D842" s="66"/>
      <c r="E842" s="66">
        <v>26</v>
      </c>
      <c r="F842" s="66">
        <v>34</v>
      </c>
      <c r="G842" s="66">
        <v>12</v>
      </c>
      <c r="H842" s="66">
        <v>9</v>
      </c>
      <c r="I842" s="66">
        <v>56</v>
      </c>
      <c r="J842" s="66">
        <v>5</v>
      </c>
    </row>
    <row r="843" spans="1:10" x14ac:dyDescent="0.25">
      <c r="A843" s="66" t="s">
        <v>417</v>
      </c>
      <c r="B843" s="66" t="s">
        <v>26</v>
      </c>
      <c r="C843" s="66" t="s">
        <v>9</v>
      </c>
      <c r="D843" s="66"/>
      <c r="E843" s="66">
        <v>81</v>
      </c>
      <c r="F843" s="66">
        <v>69</v>
      </c>
      <c r="G843" s="66">
        <v>1</v>
      </c>
      <c r="H843" s="66">
        <v>1</v>
      </c>
      <c r="I843" s="66">
        <v>0</v>
      </c>
      <c r="J843" s="66">
        <v>0</v>
      </c>
    </row>
    <row r="844" spans="1:10" x14ac:dyDescent="0.25">
      <c r="A844" s="66" t="s">
        <v>417</v>
      </c>
      <c r="B844" s="66" t="s">
        <v>26</v>
      </c>
      <c r="C844" s="66" t="s">
        <v>10</v>
      </c>
      <c r="D844" s="66"/>
      <c r="E844" s="66">
        <v>121</v>
      </c>
      <c r="F844" s="66">
        <v>52</v>
      </c>
      <c r="G844" s="66">
        <v>12</v>
      </c>
      <c r="H844" s="66">
        <v>12</v>
      </c>
      <c r="I844" s="66">
        <v>36</v>
      </c>
      <c r="J844" s="66">
        <v>8</v>
      </c>
    </row>
    <row r="845" spans="1:10" x14ac:dyDescent="0.25">
      <c r="A845" s="66" t="s">
        <v>417</v>
      </c>
      <c r="B845" s="66" t="s">
        <v>26</v>
      </c>
      <c r="C845" s="66" t="s">
        <v>10</v>
      </c>
      <c r="D845" s="66"/>
      <c r="E845" s="66">
        <v>350</v>
      </c>
      <c r="F845" s="66">
        <v>119</v>
      </c>
      <c r="G845" s="66">
        <v>6</v>
      </c>
      <c r="H845" s="66">
        <v>49</v>
      </c>
      <c r="I845" s="66">
        <v>67</v>
      </c>
      <c r="J845" s="66">
        <v>5</v>
      </c>
    </row>
    <row r="846" spans="1:10" x14ac:dyDescent="0.25">
      <c r="A846" s="66" t="s">
        <v>479</v>
      </c>
      <c r="B846" s="66" t="s">
        <v>106</v>
      </c>
      <c r="C846" s="66" t="s">
        <v>9</v>
      </c>
      <c r="D846" s="66"/>
      <c r="E846" s="66">
        <v>87</v>
      </c>
      <c r="F846" s="66">
        <v>37</v>
      </c>
      <c r="G846" s="66">
        <v>8</v>
      </c>
      <c r="H846" s="66">
        <v>10</v>
      </c>
      <c r="I846" s="66">
        <v>3</v>
      </c>
      <c r="J846" s="66">
        <v>0</v>
      </c>
    </row>
    <row r="847" spans="1:10" x14ac:dyDescent="0.25">
      <c r="A847" s="66" t="s">
        <v>479</v>
      </c>
      <c r="B847" s="66" t="s">
        <v>106</v>
      </c>
      <c r="C847" s="66" t="s">
        <v>11</v>
      </c>
      <c r="D847" s="66"/>
      <c r="E847" s="66">
        <v>210</v>
      </c>
      <c r="F847" s="66">
        <v>34</v>
      </c>
      <c r="G847" s="66">
        <v>17</v>
      </c>
      <c r="H847" s="66">
        <v>12</v>
      </c>
      <c r="I847" s="66">
        <v>8</v>
      </c>
      <c r="J847" s="66">
        <v>3</v>
      </c>
    </row>
    <row r="848" spans="1:10" x14ac:dyDescent="0.25">
      <c r="A848" s="66" t="s">
        <v>479</v>
      </c>
      <c r="B848" s="66" t="s">
        <v>57</v>
      </c>
      <c r="C848" s="66" t="s">
        <v>10</v>
      </c>
      <c r="D848" s="66"/>
      <c r="E848" s="66">
        <v>47</v>
      </c>
      <c r="F848" s="66">
        <v>22</v>
      </c>
      <c r="G848" s="66">
        <v>5</v>
      </c>
      <c r="H848" s="66">
        <v>4</v>
      </c>
      <c r="I848" s="66">
        <v>2</v>
      </c>
      <c r="J848" s="66">
        <v>30</v>
      </c>
    </row>
    <row r="849" spans="1:10" x14ac:dyDescent="0.25">
      <c r="A849" s="66" t="s">
        <v>479</v>
      </c>
      <c r="B849" s="66" t="s">
        <v>61</v>
      </c>
      <c r="C849" s="66" t="s">
        <v>9</v>
      </c>
      <c r="D849" s="66"/>
      <c r="E849" s="66">
        <v>86</v>
      </c>
      <c r="F849" s="66">
        <v>80</v>
      </c>
      <c r="G849" s="66">
        <v>24</v>
      </c>
      <c r="H849" s="66">
        <v>33</v>
      </c>
      <c r="I849" s="66">
        <v>76</v>
      </c>
      <c r="J849" s="66">
        <v>4</v>
      </c>
    </row>
    <row r="850" spans="1:10" x14ac:dyDescent="0.25">
      <c r="A850" s="66" t="s">
        <v>479</v>
      </c>
      <c r="B850" s="66" t="s">
        <v>61</v>
      </c>
      <c r="C850" s="66" t="s">
        <v>10</v>
      </c>
      <c r="D850" s="66"/>
      <c r="E850" s="66">
        <v>137</v>
      </c>
      <c r="F850" s="66">
        <v>100</v>
      </c>
      <c r="G850" s="66">
        <v>33</v>
      </c>
      <c r="H850" s="66">
        <v>46</v>
      </c>
      <c r="I850" s="66">
        <v>74</v>
      </c>
      <c r="J850" s="66">
        <v>13</v>
      </c>
    </row>
    <row r="851" spans="1:10" x14ac:dyDescent="0.25">
      <c r="A851" s="66" t="s">
        <v>479</v>
      </c>
      <c r="B851" s="66" t="s">
        <v>61</v>
      </c>
      <c r="C851" s="66" t="s">
        <v>11</v>
      </c>
      <c r="D851" s="66"/>
      <c r="E851" s="66">
        <v>77</v>
      </c>
      <c r="F851" s="66">
        <v>54</v>
      </c>
      <c r="G851" s="66">
        <v>12</v>
      </c>
      <c r="H851" s="66">
        <v>25</v>
      </c>
      <c r="I851" s="66">
        <v>77</v>
      </c>
      <c r="J851" s="66">
        <v>5</v>
      </c>
    </row>
    <row r="852" spans="1:10" x14ac:dyDescent="0.25">
      <c r="A852" s="66" t="s">
        <v>420</v>
      </c>
      <c r="B852" s="66" t="s">
        <v>79</v>
      </c>
      <c r="C852" s="66" t="s">
        <v>10</v>
      </c>
      <c r="D852" s="66"/>
      <c r="E852" s="66">
        <v>134</v>
      </c>
      <c r="F852" s="66">
        <v>35</v>
      </c>
      <c r="G852" s="66">
        <v>3</v>
      </c>
      <c r="H852" s="66">
        <v>7</v>
      </c>
      <c r="I852" s="66">
        <v>8</v>
      </c>
      <c r="J852" s="66">
        <v>1</v>
      </c>
    </row>
    <row r="853" spans="1:10" x14ac:dyDescent="0.25">
      <c r="A853" s="66" t="s">
        <v>420</v>
      </c>
      <c r="B853" s="66" t="s">
        <v>79</v>
      </c>
      <c r="C853" s="66" t="s">
        <v>10</v>
      </c>
      <c r="D853" s="66"/>
      <c r="E853" s="66">
        <v>141</v>
      </c>
      <c r="F853" s="66">
        <v>53</v>
      </c>
      <c r="G853" s="66">
        <v>4</v>
      </c>
      <c r="H853" s="66">
        <v>28</v>
      </c>
      <c r="I853" s="66">
        <v>42</v>
      </c>
      <c r="J853" s="66">
        <v>20</v>
      </c>
    </row>
    <row r="854" spans="1:10" x14ac:dyDescent="0.25">
      <c r="A854" s="66" t="s">
        <v>420</v>
      </c>
      <c r="B854" s="66" t="s">
        <v>79</v>
      </c>
      <c r="C854" s="66" t="s">
        <v>10</v>
      </c>
      <c r="D854" s="66"/>
      <c r="E854" s="66">
        <v>56</v>
      </c>
      <c r="F854" s="66">
        <v>23</v>
      </c>
      <c r="G854" s="66">
        <v>2</v>
      </c>
      <c r="H854" s="66">
        <v>16</v>
      </c>
      <c r="I854" s="66">
        <v>15</v>
      </c>
      <c r="J854" s="66">
        <v>3</v>
      </c>
    </row>
    <row r="855" spans="1:10" x14ac:dyDescent="0.25">
      <c r="A855" s="66" t="s">
        <v>420</v>
      </c>
      <c r="B855" s="66" t="s">
        <v>26</v>
      </c>
      <c r="C855" s="66" t="s">
        <v>9</v>
      </c>
      <c r="D855" s="66"/>
      <c r="E855" s="66">
        <v>27</v>
      </c>
      <c r="F855" s="66">
        <v>10</v>
      </c>
      <c r="G855" s="66">
        <v>2</v>
      </c>
      <c r="H855" s="66">
        <v>2</v>
      </c>
      <c r="I855" s="66">
        <v>1</v>
      </c>
      <c r="J855" s="66">
        <v>0</v>
      </c>
    </row>
    <row r="856" spans="1:10" x14ac:dyDescent="0.25">
      <c r="A856" s="66" t="s">
        <v>420</v>
      </c>
      <c r="B856" s="66" t="s">
        <v>26</v>
      </c>
      <c r="C856" s="66" t="s">
        <v>10</v>
      </c>
      <c r="D856" s="66"/>
      <c r="E856" s="66">
        <v>33</v>
      </c>
      <c r="F856" s="66">
        <v>46</v>
      </c>
      <c r="G856" s="66">
        <v>9</v>
      </c>
      <c r="H856" s="66">
        <v>11</v>
      </c>
      <c r="I856" s="66">
        <v>14</v>
      </c>
      <c r="J856" s="66">
        <v>1</v>
      </c>
    </row>
    <row r="857" spans="1:10" x14ac:dyDescent="0.25">
      <c r="A857" s="66" t="s">
        <v>420</v>
      </c>
      <c r="B857" s="66" t="s">
        <v>26</v>
      </c>
      <c r="C857" s="66" t="s">
        <v>10</v>
      </c>
      <c r="D857" s="66"/>
      <c r="E857" s="66">
        <v>223</v>
      </c>
      <c r="F857" s="66">
        <v>113</v>
      </c>
      <c r="G857" s="66">
        <v>7</v>
      </c>
      <c r="H857" s="66">
        <v>32</v>
      </c>
      <c r="I857" s="66">
        <v>41</v>
      </c>
      <c r="J857" s="66">
        <v>6</v>
      </c>
    </row>
    <row r="858" spans="1:10" x14ac:dyDescent="0.25">
      <c r="A858" s="66" t="s">
        <v>421</v>
      </c>
      <c r="B858" s="66" t="s">
        <v>12</v>
      </c>
      <c r="C858" s="66" t="s">
        <v>10</v>
      </c>
      <c r="D858" s="66"/>
      <c r="E858" s="66">
        <v>31</v>
      </c>
      <c r="F858" s="66">
        <v>24</v>
      </c>
      <c r="G858" s="66">
        <v>1</v>
      </c>
      <c r="H858" s="66">
        <v>9</v>
      </c>
      <c r="I858" s="66">
        <v>16</v>
      </c>
      <c r="J858" s="66">
        <v>11</v>
      </c>
    </row>
    <row r="859" spans="1:10" x14ac:dyDescent="0.25">
      <c r="A859" s="66" t="s">
        <v>421</v>
      </c>
      <c r="B859" s="66" t="s">
        <v>12</v>
      </c>
      <c r="C859" s="66" t="s">
        <v>10</v>
      </c>
      <c r="D859" s="66"/>
      <c r="E859" s="66">
        <v>92</v>
      </c>
      <c r="F859" s="66">
        <v>53</v>
      </c>
      <c r="G859" s="66">
        <v>12</v>
      </c>
      <c r="H859" s="66">
        <v>15</v>
      </c>
      <c r="I859" s="66">
        <v>40</v>
      </c>
      <c r="J859" s="66">
        <v>27</v>
      </c>
    </row>
    <row r="860" spans="1:10" x14ac:dyDescent="0.25">
      <c r="A860" s="66" t="s">
        <v>421</v>
      </c>
      <c r="B860" s="66" t="s">
        <v>12</v>
      </c>
      <c r="C860" s="66" t="s">
        <v>10</v>
      </c>
      <c r="D860" s="66"/>
      <c r="E860" s="66">
        <v>25</v>
      </c>
      <c r="F860" s="66">
        <v>23</v>
      </c>
      <c r="G860" s="66">
        <v>7</v>
      </c>
      <c r="H860" s="66">
        <v>8</v>
      </c>
      <c r="I860" s="66">
        <v>10</v>
      </c>
      <c r="J860" s="66">
        <v>6</v>
      </c>
    </row>
    <row r="861" spans="1:10" x14ac:dyDescent="0.25">
      <c r="A861" s="66" t="s">
        <v>421</v>
      </c>
      <c r="B861" s="66" t="s">
        <v>32</v>
      </c>
      <c r="C861" s="66" t="s">
        <v>11</v>
      </c>
      <c r="D861" s="66"/>
      <c r="E861" s="66">
        <v>228</v>
      </c>
      <c r="F861" s="66">
        <v>75</v>
      </c>
      <c r="G861" s="66">
        <v>6</v>
      </c>
      <c r="H861" s="66">
        <v>21</v>
      </c>
      <c r="I861" s="66">
        <v>32</v>
      </c>
      <c r="J861" s="66">
        <v>4</v>
      </c>
    </row>
    <row r="862" spans="1:10" x14ac:dyDescent="0.25">
      <c r="A862" s="66" t="s">
        <v>421</v>
      </c>
      <c r="B862" s="66" t="s">
        <v>32</v>
      </c>
      <c r="C862" s="66" t="s">
        <v>10</v>
      </c>
      <c r="D862" s="66"/>
      <c r="E862" s="66">
        <v>128</v>
      </c>
      <c r="F862" s="66">
        <v>50</v>
      </c>
      <c r="G862" s="66">
        <v>4</v>
      </c>
      <c r="H862" s="66">
        <v>12</v>
      </c>
      <c r="I862" s="66">
        <v>28</v>
      </c>
      <c r="J862" s="66">
        <v>3</v>
      </c>
    </row>
    <row r="863" spans="1:10" x14ac:dyDescent="0.25">
      <c r="A863" s="66" t="s">
        <v>421</v>
      </c>
      <c r="B863" s="66" t="s">
        <v>32</v>
      </c>
      <c r="C863" s="66" t="s">
        <v>10</v>
      </c>
      <c r="D863" s="66"/>
      <c r="E863" s="66">
        <v>175</v>
      </c>
      <c r="F863" s="66">
        <v>38</v>
      </c>
      <c r="G863" s="66">
        <v>7</v>
      </c>
      <c r="H863" s="66">
        <v>1</v>
      </c>
      <c r="I863" s="66">
        <v>2</v>
      </c>
      <c r="J863" s="66">
        <v>0</v>
      </c>
    </row>
    <row r="864" spans="1:10" x14ac:dyDescent="0.25">
      <c r="A864" s="66" t="s">
        <v>478</v>
      </c>
      <c r="B864" s="66" t="s">
        <v>26</v>
      </c>
      <c r="C864" s="66" t="s">
        <v>9</v>
      </c>
      <c r="D864" s="66"/>
      <c r="E864" s="66">
        <v>48</v>
      </c>
      <c r="F864" s="66">
        <v>32</v>
      </c>
      <c r="G864" s="66">
        <v>10</v>
      </c>
      <c r="H864" s="66">
        <v>1</v>
      </c>
      <c r="I864" s="66">
        <v>1</v>
      </c>
      <c r="J864" s="66">
        <v>0</v>
      </c>
    </row>
    <row r="865" spans="1:10" x14ac:dyDescent="0.25">
      <c r="A865" s="66" t="s">
        <v>478</v>
      </c>
      <c r="B865" s="66" t="s">
        <v>26</v>
      </c>
      <c r="C865" s="66" t="s">
        <v>10</v>
      </c>
      <c r="D865" s="66"/>
      <c r="E865" s="66">
        <v>104</v>
      </c>
      <c r="F865" s="66">
        <v>58</v>
      </c>
      <c r="G865" s="66">
        <v>9</v>
      </c>
      <c r="H865" s="66">
        <v>14</v>
      </c>
      <c r="I865" s="66">
        <v>30</v>
      </c>
      <c r="J865" s="66">
        <v>6</v>
      </c>
    </row>
    <row r="866" spans="1:10" x14ac:dyDescent="0.25">
      <c r="A866" s="66" t="s">
        <v>478</v>
      </c>
      <c r="B866" s="66" t="s">
        <v>26</v>
      </c>
      <c r="C866" s="66" t="s">
        <v>10</v>
      </c>
      <c r="D866" s="66"/>
      <c r="E866" s="66">
        <v>281</v>
      </c>
      <c r="F866" s="66">
        <v>77</v>
      </c>
      <c r="G866" s="66">
        <v>23</v>
      </c>
      <c r="H866" s="66">
        <v>28</v>
      </c>
      <c r="I866" s="66">
        <v>34</v>
      </c>
      <c r="J866" s="66">
        <v>13</v>
      </c>
    </row>
    <row r="867" spans="1:10" x14ac:dyDescent="0.25">
      <c r="A867" s="66" t="s">
        <v>478</v>
      </c>
      <c r="B867" s="66" t="s">
        <v>61</v>
      </c>
      <c r="C867" s="66" t="s">
        <v>11</v>
      </c>
      <c r="D867" s="66"/>
      <c r="E867" s="66">
        <v>82</v>
      </c>
      <c r="F867" s="66">
        <v>68</v>
      </c>
      <c r="G867" s="66">
        <v>15</v>
      </c>
      <c r="H867" s="66">
        <v>12</v>
      </c>
      <c r="I867" s="66">
        <v>24</v>
      </c>
      <c r="J867" s="66">
        <v>4</v>
      </c>
    </row>
    <row r="868" spans="1:10" x14ac:dyDescent="0.25">
      <c r="A868" s="66" t="s">
        <v>478</v>
      </c>
      <c r="B868" s="66" t="s">
        <v>61</v>
      </c>
      <c r="C868" s="66" t="s">
        <v>10</v>
      </c>
      <c r="D868" s="66"/>
      <c r="E868" s="66">
        <v>65</v>
      </c>
      <c r="F868" s="66">
        <v>70</v>
      </c>
      <c r="G868" s="66">
        <v>9</v>
      </c>
      <c r="H868" s="66">
        <v>7</v>
      </c>
      <c r="I868" s="66">
        <v>28</v>
      </c>
      <c r="J868" s="66">
        <v>4</v>
      </c>
    </row>
    <row r="869" spans="1:10" x14ac:dyDescent="0.25">
      <c r="A869" s="66" t="s">
        <v>478</v>
      </c>
      <c r="B869" s="66" t="s">
        <v>12</v>
      </c>
      <c r="C869" s="66" t="s">
        <v>10</v>
      </c>
      <c r="D869" s="66"/>
      <c r="E869" s="66">
        <v>88</v>
      </c>
      <c r="F869" s="66">
        <v>39</v>
      </c>
      <c r="G869" s="66">
        <v>5</v>
      </c>
      <c r="H869" s="66">
        <v>14</v>
      </c>
      <c r="I869" s="66">
        <v>21</v>
      </c>
      <c r="J869" s="66">
        <v>8</v>
      </c>
    </row>
    <row r="870" spans="1:10" x14ac:dyDescent="0.25">
      <c r="A870" s="66" t="s">
        <v>478</v>
      </c>
      <c r="B870" s="66" t="s">
        <v>61</v>
      </c>
      <c r="C870" s="66" t="s">
        <v>9</v>
      </c>
      <c r="D870" s="66"/>
      <c r="E870" s="66">
        <v>61</v>
      </c>
      <c r="F870" s="66">
        <v>60</v>
      </c>
      <c r="G870" s="66">
        <v>4</v>
      </c>
      <c r="H870" s="66">
        <v>6</v>
      </c>
      <c r="I870" s="66">
        <v>24</v>
      </c>
      <c r="J870" s="66">
        <v>2</v>
      </c>
    </row>
    <row r="871" spans="1:10" x14ac:dyDescent="0.25">
      <c r="A871" s="66" t="s">
        <v>478</v>
      </c>
      <c r="B871" s="66" t="s">
        <v>44</v>
      </c>
      <c r="C871" s="66" t="s">
        <v>9</v>
      </c>
      <c r="D871" s="66"/>
      <c r="E871" s="66">
        <v>91</v>
      </c>
      <c r="F871" s="66">
        <v>59</v>
      </c>
      <c r="G871" s="66">
        <v>12</v>
      </c>
      <c r="H871" s="66">
        <v>16</v>
      </c>
      <c r="I871" s="66">
        <v>71</v>
      </c>
      <c r="J871" s="66">
        <v>32</v>
      </c>
    </row>
    <row r="872" spans="1:10" x14ac:dyDescent="0.25">
      <c r="A872" s="66" t="s">
        <v>478</v>
      </c>
      <c r="B872" s="66" t="s">
        <v>44</v>
      </c>
      <c r="C872" s="66" t="s">
        <v>10</v>
      </c>
      <c r="D872" s="66"/>
      <c r="E872" s="66">
        <v>60</v>
      </c>
      <c r="F872" s="66">
        <v>32</v>
      </c>
      <c r="G872" s="66">
        <v>7</v>
      </c>
      <c r="H872" s="66">
        <v>8</v>
      </c>
      <c r="I872" s="66">
        <v>7</v>
      </c>
      <c r="J872" s="66">
        <v>1</v>
      </c>
    </row>
    <row r="873" spans="1:10" x14ac:dyDescent="0.25">
      <c r="A873" s="66" t="s">
        <v>478</v>
      </c>
      <c r="B873" s="66" t="s">
        <v>63</v>
      </c>
      <c r="C873" s="66" t="s">
        <v>9</v>
      </c>
      <c r="D873" s="66"/>
      <c r="E873" s="66">
        <v>16</v>
      </c>
      <c r="F873" s="66">
        <v>14</v>
      </c>
      <c r="G873" s="66">
        <v>1</v>
      </c>
      <c r="H873" s="66">
        <v>0</v>
      </c>
      <c r="I873" s="66">
        <v>0</v>
      </c>
      <c r="J873" s="66">
        <v>0</v>
      </c>
    </row>
    <row r="874" spans="1:10" x14ac:dyDescent="0.25">
      <c r="A874" s="66" t="s">
        <v>478</v>
      </c>
      <c r="B874" s="66" t="s">
        <v>63</v>
      </c>
      <c r="C874" s="66" t="s">
        <v>11</v>
      </c>
      <c r="D874" s="66"/>
      <c r="E874" s="66">
        <v>29</v>
      </c>
      <c r="F874" s="66">
        <v>22</v>
      </c>
      <c r="G874" s="66">
        <v>11</v>
      </c>
      <c r="H874" s="66">
        <v>3</v>
      </c>
      <c r="I874" s="66">
        <v>6</v>
      </c>
      <c r="J874" s="66">
        <v>1</v>
      </c>
    </row>
    <row r="875" spans="1:10" x14ac:dyDescent="0.25">
      <c r="A875" s="66" t="s">
        <v>478</v>
      </c>
      <c r="B875" s="66" t="s">
        <v>63</v>
      </c>
      <c r="C875" s="66" t="s">
        <v>10</v>
      </c>
      <c r="D875" s="66"/>
      <c r="E875" s="66">
        <v>122</v>
      </c>
      <c r="F875" s="66">
        <v>65</v>
      </c>
      <c r="G875" s="66">
        <v>22</v>
      </c>
      <c r="H875" s="66">
        <v>24</v>
      </c>
      <c r="I875" s="66">
        <v>29</v>
      </c>
      <c r="J875" s="66">
        <v>5</v>
      </c>
    </row>
    <row r="876" spans="1:10" x14ac:dyDescent="0.25">
      <c r="A876" s="66" t="s">
        <v>425</v>
      </c>
      <c r="B876" s="66" t="s">
        <v>32</v>
      </c>
      <c r="C876" s="66" t="s">
        <v>11</v>
      </c>
      <c r="D876" s="66"/>
      <c r="E876" s="66">
        <v>232</v>
      </c>
      <c r="F876" s="66">
        <v>100</v>
      </c>
      <c r="G876" s="66">
        <v>8</v>
      </c>
      <c r="H876" s="66">
        <v>27</v>
      </c>
      <c r="I876" s="66">
        <v>38</v>
      </c>
      <c r="J876" s="66">
        <v>7</v>
      </c>
    </row>
    <row r="877" spans="1:10" x14ac:dyDescent="0.25">
      <c r="A877" s="66" t="s">
        <v>425</v>
      </c>
      <c r="B877" s="66" t="s">
        <v>32</v>
      </c>
      <c r="C877" s="66" t="s">
        <v>10</v>
      </c>
      <c r="D877" s="66"/>
      <c r="E877" s="66">
        <v>189</v>
      </c>
      <c r="F877" s="66">
        <v>101</v>
      </c>
      <c r="G877" s="66">
        <v>10</v>
      </c>
      <c r="H877" s="66">
        <v>14</v>
      </c>
      <c r="I877" s="66">
        <v>20</v>
      </c>
      <c r="J877" s="66">
        <v>1</v>
      </c>
    </row>
    <row r="878" spans="1:10" x14ac:dyDescent="0.25">
      <c r="A878" s="66" t="s">
        <v>425</v>
      </c>
      <c r="B878" s="66" t="s">
        <v>32</v>
      </c>
      <c r="C878" s="66" t="s">
        <v>25</v>
      </c>
      <c r="D878" s="66" t="s">
        <v>373</v>
      </c>
      <c r="E878" s="66">
        <v>109</v>
      </c>
      <c r="F878" s="66">
        <v>78</v>
      </c>
      <c r="G878" s="66">
        <v>3</v>
      </c>
      <c r="H878" s="66">
        <v>5</v>
      </c>
      <c r="I878" s="66">
        <v>6</v>
      </c>
      <c r="J878" s="66">
        <v>0</v>
      </c>
    </row>
    <row r="879" spans="1:10" x14ac:dyDescent="0.25">
      <c r="A879" s="66" t="s">
        <v>425</v>
      </c>
      <c r="B879" s="66" t="s">
        <v>79</v>
      </c>
      <c r="C879" s="66" t="s">
        <v>10</v>
      </c>
      <c r="D879" s="66"/>
      <c r="E879" s="66">
        <v>73</v>
      </c>
      <c r="F879" s="66">
        <v>70</v>
      </c>
      <c r="G879" s="66">
        <v>9</v>
      </c>
      <c r="H879" s="66">
        <v>8</v>
      </c>
      <c r="I879" s="66">
        <v>6</v>
      </c>
      <c r="J879" s="66">
        <v>6</v>
      </c>
    </row>
    <row r="880" spans="1:10" x14ac:dyDescent="0.25">
      <c r="A880" s="66" t="s">
        <v>425</v>
      </c>
      <c r="B880" s="66" t="s">
        <v>79</v>
      </c>
      <c r="C880" s="66" t="s">
        <v>10</v>
      </c>
      <c r="D880" s="66"/>
      <c r="E880" s="66">
        <v>109</v>
      </c>
      <c r="F880" s="66">
        <v>159</v>
      </c>
      <c r="G880" s="66">
        <v>23</v>
      </c>
      <c r="H880" s="66">
        <v>28</v>
      </c>
      <c r="I880" s="66">
        <v>36</v>
      </c>
      <c r="J880" s="66">
        <v>9</v>
      </c>
    </row>
    <row r="881" spans="1:10" x14ac:dyDescent="0.25">
      <c r="A881" s="66" t="s">
        <v>425</v>
      </c>
      <c r="B881" s="66" t="s">
        <v>79</v>
      </c>
      <c r="C881" s="66" t="s">
        <v>10</v>
      </c>
      <c r="D881" s="66"/>
      <c r="E881" s="66">
        <v>75</v>
      </c>
      <c r="F881" s="66">
        <v>92</v>
      </c>
      <c r="G881" s="66">
        <v>4</v>
      </c>
      <c r="H881" s="66">
        <v>21</v>
      </c>
      <c r="I881" s="66">
        <v>10</v>
      </c>
      <c r="J881" s="66">
        <v>2</v>
      </c>
    </row>
    <row r="882" spans="1:10" x14ac:dyDescent="0.25">
      <c r="A882" s="66" t="s">
        <v>425</v>
      </c>
      <c r="B882" s="66" t="s">
        <v>57</v>
      </c>
      <c r="C882" s="66" t="s">
        <v>10</v>
      </c>
      <c r="D882" s="66"/>
      <c r="E882" s="66">
        <v>122</v>
      </c>
      <c r="F882" s="66">
        <v>27</v>
      </c>
      <c r="G882" s="66">
        <v>11</v>
      </c>
      <c r="H882" s="66">
        <v>13</v>
      </c>
      <c r="I882" s="66">
        <v>27</v>
      </c>
      <c r="J882" s="66">
        <v>0</v>
      </c>
    </row>
    <row r="883" spans="1:10" x14ac:dyDescent="0.25">
      <c r="A883" s="66" t="s">
        <v>425</v>
      </c>
      <c r="B883" s="66" t="s">
        <v>57</v>
      </c>
      <c r="C883" s="66" t="s">
        <v>11</v>
      </c>
      <c r="D883" s="66"/>
      <c r="E883" s="66">
        <v>337</v>
      </c>
      <c r="F883" s="66">
        <v>53</v>
      </c>
      <c r="G883" s="66">
        <v>4</v>
      </c>
      <c r="H883" s="66">
        <v>12</v>
      </c>
      <c r="I883" s="66">
        <v>26</v>
      </c>
      <c r="J883" s="66">
        <v>4</v>
      </c>
    </row>
    <row r="884" spans="1:10" x14ac:dyDescent="0.25">
      <c r="A884" s="66" t="s">
        <v>425</v>
      </c>
      <c r="B884" s="66" t="s">
        <v>57</v>
      </c>
      <c r="C884" s="66" t="s">
        <v>10</v>
      </c>
      <c r="D884" s="66"/>
      <c r="E884" s="66">
        <v>106</v>
      </c>
      <c r="F884" s="66">
        <v>31</v>
      </c>
      <c r="G884" s="66">
        <v>5</v>
      </c>
      <c r="H884" s="66">
        <v>1</v>
      </c>
      <c r="I884" s="66">
        <v>6</v>
      </c>
      <c r="J884" s="66">
        <v>2</v>
      </c>
    </row>
    <row r="885" spans="1:10" x14ac:dyDescent="0.25">
      <c r="A885" s="66" t="s">
        <v>425</v>
      </c>
      <c r="B885" s="66" t="s">
        <v>57</v>
      </c>
      <c r="C885" s="66" t="s">
        <v>10</v>
      </c>
      <c r="D885" s="66"/>
      <c r="E885" s="66">
        <v>90</v>
      </c>
      <c r="F885" s="66">
        <v>15</v>
      </c>
      <c r="G885" s="66">
        <v>15</v>
      </c>
      <c r="H885" s="66">
        <v>1</v>
      </c>
      <c r="I885" s="66">
        <v>6</v>
      </c>
      <c r="J885" s="66">
        <v>0</v>
      </c>
    </row>
    <row r="886" spans="1:10" x14ac:dyDescent="0.25">
      <c r="A886" s="66" t="s">
        <v>425</v>
      </c>
      <c r="B886" s="66" t="s">
        <v>106</v>
      </c>
      <c r="C886" s="66" t="s">
        <v>11</v>
      </c>
      <c r="D886" s="66"/>
      <c r="E886" s="66">
        <v>92</v>
      </c>
      <c r="F886" s="66">
        <v>38</v>
      </c>
      <c r="G886" s="66">
        <v>16</v>
      </c>
      <c r="H886" s="66">
        <v>12</v>
      </c>
      <c r="I886" s="66">
        <v>8</v>
      </c>
      <c r="J886" s="66">
        <v>3</v>
      </c>
    </row>
    <row r="887" spans="1:10" x14ac:dyDescent="0.25">
      <c r="A887" s="66" t="s">
        <v>425</v>
      </c>
      <c r="B887" s="66" t="s">
        <v>106</v>
      </c>
      <c r="C887" s="66" t="s">
        <v>10</v>
      </c>
      <c r="D887" s="66"/>
      <c r="E887" s="66">
        <v>27</v>
      </c>
      <c r="F887" s="66">
        <v>10</v>
      </c>
      <c r="G887" s="66">
        <v>5</v>
      </c>
      <c r="H887" s="66">
        <v>1</v>
      </c>
      <c r="I887" s="66">
        <v>2</v>
      </c>
      <c r="J887" s="66">
        <v>0</v>
      </c>
    </row>
    <row r="888" spans="1:10" x14ac:dyDescent="0.25">
      <c r="A888" s="66" t="s">
        <v>426</v>
      </c>
      <c r="B888" s="66" t="s">
        <v>7</v>
      </c>
      <c r="C888" s="66" t="s">
        <v>9</v>
      </c>
      <c r="D888" s="66"/>
      <c r="E888" s="66">
        <v>47</v>
      </c>
      <c r="F888" s="66">
        <v>47</v>
      </c>
      <c r="G888" s="66">
        <v>11</v>
      </c>
      <c r="H888" s="66">
        <v>7</v>
      </c>
      <c r="I888" s="66">
        <v>12</v>
      </c>
      <c r="J888" s="66">
        <v>7</v>
      </c>
    </row>
    <row r="889" spans="1:10" x14ac:dyDescent="0.25">
      <c r="A889" s="66" t="s">
        <v>426</v>
      </c>
      <c r="B889" s="66" t="s">
        <v>7</v>
      </c>
      <c r="C889" s="66" t="s">
        <v>10</v>
      </c>
      <c r="D889" s="66"/>
      <c r="E889" s="66">
        <v>64</v>
      </c>
      <c r="F889" s="66">
        <v>14</v>
      </c>
      <c r="G889" s="66">
        <v>22</v>
      </c>
      <c r="H889" s="66">
        <v>17</v>
      </c>
      <c r="I889" s="66">
        <v>16</v>
      </c>
      <c r="J889" s="66">
        <v>2</v>
      </c>
    </row>
    <row r="890" spans="1:10" x14ac:dyDescent="0.25">
      <c r="A890" s="66" t="s">
        <v>426</v>
      </c>
      <c r="B890" s="66" t="s">
        <v>7</v>
      </c>
      <c r="C890" s="66" t="s">
        <v>10</v>
      </c>
      <c r="D890" s="66"/>
      <c r="E890" s="66">
        <v>82</v>
      </c>
      <c r="F890" s="66">
        <v>53</v>
      </c>
      <c r="G890" s="66">
        <v>27</v>
      </c>
      <c r="H890" s="66">
        <v>15</v>
      </c>
      <c r="I890" s="66">
        <v>32</v>
      </c>
      <c r="J890" s="66">
        <v>15</v>
      </c>
    </row>
    <row r="891" spans="1:10" x14ac:dyDescent="0.25">
      <c r="A891" s="66" t="s">
        <v>426</v>
      </c>
      <c r="B891" s="66" t="s">
        <v>20</v>
      </c>
      <c r="C891" s="66" t="s">
        <v>10</v>
      </c>
      <c r="D891" s="66"/>
      <c r="E891" s="66">
        <v>162</v>
      </c>
      <c r="F891" s="66">
        <v>43</v>
      </c>
      <c r="G891" s="66">
        <v>4</v>
      </c>
      <c r="H891" s="66">
        <v>6</v>
      </c>
      <c r="I891" s="66">
        <v>3</v>
      </c>
      <c r="J891" s="66">
        <v>0</v>
      </c>
    </row>
    <row r="892" spans="1:10" x14ac:dyDescent="0.25">
      <c r="A892" s="66" t="s">
        <v>426</v>
      </c>
      <c r="B892" s="66" t="s">
        <v>20</v>
      </c>
      <c r="C892" s="66" t="s">
        <v>11</v>
      </c>
      <c r="D892" s="66"/>
      <c r="E892" s="66">
        <v>250</v>
      </c>
      <c r="F892" s="66">
        <v>24</v>
      </c>
      <c r="G892" s="66">
        <v>4</v>
      </c>
      <c r="H892" s="66">
        <v>13</v>
      </c>
      <c r="I892" s="66">
        <v>12</v>
      </c>
      <c r="J892" s="66">
        <v>0</v>
      </c>
    </row>
    <row r="893" spans="1:10" x14ac:dyDescent="0.25">
      <c r="A893" s="66" t="s">
        <v>426</v>
      </c>
      <c r="B893" s="66" t="s">
        <v>20</v>
      </c>
      <c r="C893" s="66" t="s">
        <v>10</v>
      </c>
      <c r="D893" s="66"/>
      <c r="E893" s="66">
        <v>133</v>
      </c>
      <c r="F893" s="66">
        <v>31</v>
      </c>
      <c r="G893" s="66">
        <v>4</v>
      </c>
      <c r="H893" s="66">
        <v>3</v>
      </c>
      <c r="I893" s="66">
        <v>9</v>
      </c>
      <c r="J893" s="66">
        <v>0</v>
      </c>
    </row>
    <row r="894" spans="1:10" x14ac:dyDescent="0.25">
      <c r="A894" s="66" t="s">
        <v>426</v>
      </c>
      <c r="B894" s="66" t="s">
        <v>36</v>
      </c>
      <c r="C894" s="66" t="s">
        <v>10</v>
      </c>
      <c r="D894" s="66"/>
      <c r="E894" s="66">
        <v>185</v>
      </c>
      <c r="F894" s="66">
        <v>104</v>
      </c>
      <c r="G894" s="66">
        <v>8</v>
      </c>
      <c r="H894" s="66">
        <v>22</v>
      </c>
      <c r="I894" s="66">
        <v>36</v>
      </c>
      <c r="J894" s="66">
        <v>7</v>
      </c>
    </row>
    <row r="895" spans="1:10" x14ac:dyDescent="0.25">
      <c r="A895" s="66" t="s">
        <v>426</v>
      </c>
      <c r="B895" s="66" t="s">
        <v>36</v>
      </c>
      <c r="C895" s="66" t="s">
        <v>10</v>
      </c>
      <c r="D895" s="66"/>
      <c r="E895" s="66">
        <v>90</v>
      </c>
      <c r="F895" s="66">
        <v>45</v>
      </c>
      <c r="G895" s="66">
        <v>14</v>
      </c>
      <c r="H895" s="66">
        <v>4</v>
      </c>
      <c r="I895" s="66">
        <v>10</v>
      </c>
      <c r="J895" s="66">
        <v>1</v>
      </c>
    </row>
    <row r="896" spans="1:10" x14ac:dyDescent="0.25">
      <c r="A896" s="66" t="s">
        <v>426</v>
      </c>
      <c r="B896" s="66" t="s">
        <v>36</v>
      </c>
      <c r="C896" s="66" t="s">
        <v>9</v>
      </c>
      <c r="D896" s="66"/>
      <c r="E896" s="66">
        <v>46</v>
      </c>
      <c r="F896" s="66">
        <v>28</v>
      </c>
      <c r="G896" s="66">
        <v>20</v>
      </c>
      <c r="H896" s="66">
        <v>7</v>
      </c>
      <c r="I896" s="66">
        <v>43</v>
      </c>
      <c r="J896" s="66">
        <v>8</v>
      </c>
    </row>
    <row r="897" spans="1:10" x14ac:dyDescent="0.25">
      <c r="A897" s="66" t="s">
        <v>426</v>
      </c>
      <c r="B897" s="66" t="s">
        <v>14</v>
      </c>
      <c r="C897" s="66" t="s">
        <v>10</v>
      </c>
      <c r="D897" s="66"/>
      <c r="E897" s="66">
        <v>109</v>
      </c>
      <c r="F897" s="66">
        <v>40</v>
      </c>
      <c r="G897" s="66">
        <v>15</v>
      </c>
      <c r="H897" s="66">
        <v>6</v>
      </c>
      <c r="I897" s="66">
        <v>3</v>
      </c>
      <c r="J897" s="66">
        <v>2</v>
      </c>
    </row>
    <row r="898" spans="1:10" x14ac:dyDescent="0.25">
      <c r="A898" s="66" t="s">
        <v>426</v>
      </c>
      <c r="B898" s="66" t="s">
        <v>14</v>
      </c>
      <c r="C898" s="66" t="s">
        <v>11</v>
      </c>
      <c r="D898" s="66"/>
      <c r="E898" s="66">
        <v>192</v>
      </c>
      <c r="F898" s="66">
        <v>30</v>
      </c>
      <c r="G898" s="66">
        <v>2</v>
      </c>
      <c r="H898" s="66">
        <v>12</v>
      </c>
      <c r="I898" s="66">
        <v>8</v>
      </c>
      <c r="J898" s="66">
        <v>1</v>
      </c>
    </row>
    <row r="899" spans="1:10" x14ac:dyDescent="0.25">
      <c r="A899" s="66" t="s">
        <v>426</v>
      </c>
      <c r="B899" s="66" t="s">
        <v>14</v>
      </c>
      <c r="C899" s="66" t="s">
        <v>9</v>
      </c>
      <c r="D899" s="66"/>
      <c r="E899" s="66">
        <v>120</v>
      </c>
      <c r="F899" s="66">
        <v>31</v>
      </c>
      <c r="G899" s="66">
        <v>14</v>
      </c>
      <c r="H899" s="66">
        <v>34</v>
      </c>
      <c r="I899" s="66">
        <v>29</v>
      </c>
      <c r="J899" s="66">
        <v>14</v>
      </c>
    </row>
    <row r="900" spans="1:10" x14ac:dyDescent="0.25">
      <c r="A900" s="66" t="s">
        <v>427</v>
      </c>
      <c r="B900" s="66" t="s">
        <v>49</v>
      </c>
      <c r="C900" s="66" t="s">
        <v>10</v>
      </c>
      <c r="D900" s="66"/>
      <c r="E900" s="66">
        <v>180</v>
      </c>
      <c r="F900" s="66">
        <v>95</v>
      </c>
      <c r="G900" s="66">
        <v>8</v>
      </c>
      <c r="H900" s="66">
        <v>16</v>
      </c>
      <c r="I900" s="66">
        <v>23</v>
      </c>
      <c r="J900" s="66">
        <v>2</v>
      </c>
    </row>
    <row r="901" spans="1:10" x14ac:dyDescent="0.25">
      <c r="A901" s="66" t="s">
        <v>427</v>
      </c>
      <c r="B901" s="66" t="s">
        <v>49</v>
      </c>
      <c r="C901" s="66" t="s">
        <v>10</v>
      </c>
      <c r="D901" s="66"/>
      <c r="E901" s="66">
        <v>42</v>
      </c>
      <c r="F901" s="66">
        <v>27</v>
      </c>
      <c r="G901" s="66">
        <v>5</v>
      </c>
      <c r="H901" s="66">
        <v>3</v>
      </c>
      <c r="I901" s="66">
        <v>9</v>
      </c>
      <c r="J901" s="66">
        <v>4</v>
      </c>
    </row>
    <row r="902" spans="1:10" x14ac:dyDescent="0.25">
      <c r="A902" s="66" t="s">
        <v>427</v>
      </c>
      <c r="B902" s="66" t="s">
        <v>49</v>
      </c>
      <c r="C902" s="66" t="s">
        <v>9</v>
      </c>
      <c r="D902" s="66"/>
      <c r="E902" s="66">
        <v>21</v>
      </c>
      <c r="F902" s="66">
        <v>32</v>
      </c>
      <c r="G902" s="66">
        <v>3</v>
      </c>
      <c r="H902" s="66">
        <v>0</v>
      </c>
      <c r="I902" s="66">
        <v>2</v>
      </c>
      <c r="J902" s="66">
        <v>0</v>
      </c>
    </row>
    <row r="903" spans="1:10" x14ac:dyDescent="0.25">
      <c r="A903" s="66" t="s">
        <v>427</v>
      </c>
      <c r="B903" s="66" t="s">
        <v>40</v>
      </c>
      <c r="C903" s="66" t="s">
        <v>9</v>
      </c>
      <c r="D903" s="66"/>
      <c r="E903" s="66">
        <v>61</v>
      </c>
      <c r="F903" s="66">
        <v>23</v>
      </c>
      <c r="G903" s="66">
        <v>4</v>
      </c>
      <c r="H903" s="66">
        <v>8</v>
      </c>
      <c r="I903" s="66">
        <v>24</v>
      </c>
      <c r="J903" s="66">
        <v>7</v>
      </c>
    </row>
    <row r="904" spans="1:10" x14ac:dyDescent="0.25">
      <c r="A904" s="66" t="s">
        <v>427</v>
      </c>
      <c r="B904" s="66" t="s">
        <v>40</v>
      </c>
      <c r="C904" s="66" t="s">
        <v>10</v>
      </c>
      <c r="D904" s="66"/>
      <c r="E904" s="66">
        <v>57</v>
      </c>
      <c r="F904" s="66">
        <v>23</v>
      </c>
      <c r="G904" s="66">
        <v>2</v>
      </c>
      <c r="H904" s="66">
        <v>4</v>
      </c>
      <c r="I904" s="66">
        <v>4</v>
      </c>
      <c r="J904" s="66">
        <v>1</v>
      </c>
    </row>
    <row r="905" spans="1:10" x14ac:dyDescent="0.25">
      <c r="A905" s="66" t="s">
        <v>427</v>
      </c>
      <c r="B905" s="66" t="s">
        <v>40</v>
      </c>
      <c r="C905" s="66" t="s">
        <v>11</v>
      </c>
      <c r="D905" s="66"/>
      <c r="E905" s="66">
        <v>30</v>
      </c>
      <c r="F905" s="66">
        <v>16</v>
      </c>
      <c r="G905" s="66">
        <v>0</v>
      </c>
      <c r="H905" s="66">
        <v>3</v>
      </c>
      <c r="I905" s="66">
        <v>4</v>
      </c>
      <c r="J905" s="66">
        <v>0</v>
      </c>
    </row>
    <row r="906" spans="1:10" x14ac:dyDescent="0.25">
      <c r="A906" s="66" t="s">
        <v>427</v>
      </c>
      <c r="B906" s="66" t="s">
        <v>57</v>
      </c>
      <c r="C906" s="66" t="s">
        <v>10</v>
      </c>
      <c r="D906" s="66"/>
      <c r="E906" s="66">
        <v>203</v>
      </c>
      <c r="F906" s="66">
        <v>65</v>
      </c>
      <c r="G906" s="66">
        <v>12</v>
      </c>
      <c r="H906" s="66">
        <v>9</v>
      </c>
      <c r="I906" s="66">
        <v>13</v>
      </c>
      <c r="J906" s="66">
        <v>3</v>
      </c>
    </row>
    <row r="907" spans="1:10" x14ac:dyDescent="0.25">
      <c r="A907" s="66" t="s">
        <v>427</v>
      </c>
      <c r="B907" s="66" t="s">
        <v>57</v>
      </c>
      <c r="C907" s="66" t="s">
        <v>11</v>
      </c>
      <c r="D907" s="66"/>
      <c r="E907" s="66">
        <v>215</v>
      </c>
      <c r="F907" s="66">
        <v>67</v>
      </c>
      <c r="G907" s="66">
        <v>9</v>
      </c>
      <c r="H907" s="66">
        <v>16</v>
      </c>
      <c r="I907" s="66">
        <v>22</v>
      </c>
      <c r="J907" s="66">
        <v>4</v>
      </c>
    </row>
    <row r="908" spans="1:10" x14ac:dyDescent="0.25">
      <c r="A908" s="66" t="s">
        <v>427</v>
      </c>
      <c r="B908" s="66" t="s">
        <v>57</v>
      </c>
      <c r="C908" s="66" t="s">
        <v>10</v>
      </c>
      <c r="D908" s="66"/>
      <c r="E908" s="66">
        <v>116</v>
      </c>
      <c r="F908" s="66">
        <v>27</v>
      </c>
      <c r="G908" s="66">
        <v>4</v>
      </c>
      <c r="H908" s="66">
        <v>1</v>
      </c>
      <c r="I908" s="66">
        <v>3</v>
      </c>
      <c r="J908" s="66">
        <v>0</v>
      </c>
    </row>
    <row r="909" spans="1:10" x14ac:dyDescent="0.25">
      <c r="A909" s="66" t="s">
        <v>428</v>
      </c>
      <c r="B909" s="66" t="s">
        <v>40</v>
      </c>
      <c r="C909" s="66" t="s">
        <v>9</v>
      </c>
      <c r="D909" s="66"/>
      <c r="E909" s="66">
        <v>120</v>
      </c>
      <c r="F909" s="66">
        <v>48</v>
      </c>
      <c r="G909" s="66">
        <v>7</v>
      </c>
      <c r="H909" s="66">
        <v>20</v>
      </c>
      <c r="I909" s="66">
        <v>75</v>
      </c>
      <c r="J909" s="66">
        <v>17</v>
      </c>
    </row>
    <row r="910" spans="1:10" x14ac:dyDescent="0.25">
      <c r="A910" s="66" t="s">
        <v>428</v>
      </c>
      <c r="B910" s="66" t="s">
        <v>40</v>
      </c>
      <c r="C910" s="66" t="s">
        <v>10</v>
      </c>
      <c r="D910" s="66"/>
      <c r="E910" s="66">
        <v>47</v>
      </c>
      <c r="F910" s="66">
        <v>11</v>
      </c>
      <c r="G910" s="66">
        <v>3</v>
      </c>
      <c r="H910" s="66">
        <v>2</v>
      </c>
      <c r="I910" s="66">
        <v>5</v>
      </c>
      <c r="J910" s="66">
        <v>0</v>
      </c>
    </row>
    <row r="911" spans="1:10" x14ac:dyDescent="0.25">
      <c r="A911" s="66" t="s">
        <v>428</v>
      </c>
      <c r="B911" s="66" t="s">
        <v>49</v>
      </c>
      <c r="C911" s="66" t="s">
        <v>11</v>
      </c>
      <c r="D911" s="66"/>
      <c r="E911" s="66">
        <v>13</v>
      </c>
      <c r="F911" s="66">
        <v>10</v>
      </c>
      <c r="G911" s="66">
        <v>6</v>
      </c>
      <c r="H911" s="66">
        <v>0</v>
      </c>
      <c r="I911" s="66">
        <v>0</v>
      </c>
      <c r="J911" s="66">
        <v>0</v>
      </c>
    </row>
    <row r="912" spans="1:10" x14ac:dyDescent="0.25">
      <c r="A912" s="66" t="s">
        <v>429</v>
      </c>
      <c r="B912" s="66" t="s">
        <v>63</v>
      </c>
      <c r="C912" s="66" t="s">
        <v>9</v>
      </c>
      <c r="D912" s="66"/>
      <c r="E912" s="66">
        <v>63</v>
      </c>
      <c r="F912" s="66">
        <v>34</v>
      </c>
      <c r="G912" s="66">
        <v>17</v>
      </c>
      <c r="H912" s="66">
        <v>1</v>
      </c>
      <c r="I912" s="66">
        <v>0</v>
      </c>
      <c r="J912" s="66">
        <v>0</v>
      </c>
    </row>
    <row r="913" spans="1:10" x14ac:dyDescent="0.25">
      <c r="A913" s="66" t="s">
        <v>429</v>
      </c>
      <c r="B913" s="66" t="s">
        <v>63</v>
      </c>
      <c r="C913" s="66" t="s">
        <v>11</v>
      </c>
      <c r="D913" s="66"/>
      <c r="E913" s="66">
        <v>211</v>
      </c>
      <c r="F913" s="66">
        <v>109</v>
      </c>
      <c r="G913" s="66">
        <v>57</v>
      </c>
      <c r="H913" s="66">
        <v>16</v>
      </c>
      <c r="I913" s="66">
        <v>47</v>
      </c>
      <c r="J913" s="66">
        <v>12</v>
      </c>
    </row>
    <row r="914" spans="1:10" x14ac:dyDescent="0.25">
      <c r="A914" s="66" t="s">
        <v>429</v>
      </c>
      <c r="B914" s="66" t="s">
        <v>63</v>
      </c>
      <c r="C914" s="66" t="s">
        <v>10</v>
      </c>
      <c r="D914" s="66"/>
      <c r="E914" s="66">
        <v>218</v>
      </c>
      <c r="F914" s="66">
        <v>148</v>
      </c>
      <c r="G914" s="66">
        <v>47</v>
      </c>
      <c r="H914" s="66">
        <v>38</v>
      </c>
      <c r="I914" s="66">
        <v>86</v>
      </c>
      <c r="J914" s="66">
        <v>28</v>
      </c>
    </row>
    <row r="915" spans="1:10" x14ac:dyDescent="0.25">
      <c r="A915" s="66" t="s">
        <v>429</v>
      </c>
      <c r="B915" s="66" t="s">
        <v>61</v>
      </c>
      <c r="C915" s="66" t="s">
        <v>11</v>
      </c>
      <c r="D915" s="66"/>
      <c r="E915" s="66">
        <v>269</v>
      </c>
      <c r="F915" s="66">
        <v>245</v>
      </c>
      <c r="G915" s="66">
        <v>18</v>
      </c>
      <c r="H915" s="66">
        <v>61</v>
      </c>
      <c r="I915" s="66">
        <v>72</v>
      </c>
      <c r="J915" s="66">
        <v>11</v>
      </c>
    </row>
    <row r="916" spans="1:10" x14ac:dyDescent="0.25">
      <c r="A916" s="66" t="s">
        <v>429</v>
      </c>
      <c r="B916" s="66" t="s">
        <v>61</v>
      </c>
      <c r="C916" s="66" t="s">
        <v>10</v>
      </c>
      <c r="D916" s="66"/>
      <c r="E916" s="66">
        <v>225</v>
      </c>
      <c r="F916" s="66">
        <v>177</v>
      </c>
      <c r="G916" s="66">
        <v>36</v>
      </c>
      <c r="H916" s="66">
        <v>42</v>
      </c>
      <c r="I916" s="66">
        <v>51</v>
      </c>
      <c r="J916" s="66">
        <v>12</v>
      </c>
    </row>
    <row r="917" spans="1:10" x14ac:dyDescent="0.25">
      <c r="A917" s="66" t="s">
        <v>429</v>
      </c>
      <c r="B917" s="66" t="s">
        <v>61</v>
      </c>
      <c r="C917" s="66" t="s">
        <v>9</v>
      </c>
      <c r="D917" s="66"/>
      <c r="E917" s="66">
        <v>81</v>
      </c>
      <c r="F917" s="66">
        <v>61</v>
      </c>
      <c r="G917" s="66">
        <v>11</v>
      </c>
      <c r="H917" s="66">
        <v>28</v>
      </c>
      <c r="I917" s="66">
        <v>43</v>
      </c>
      <c r="J917" s="66">
        <v>5</v>
      </c>
    </row>
    <row r="918" spans="1:10" x14ac:dyDescent="0.25">
      <c r="A918" s="66" t="s">
        <v>429</v>
      </c>
      <c r="B918" s="66" t="s">
        <v>12</v>
      </c>
      <c r="C918" s="66" t="s">
        <v>10</v>
      </c>
      <c r="D918" s="66"/>
      <c r="E918" s="66">
        <v>22</v>
      </c>
      <c r="F918" s="66">
        <v>19</v>
      </c>
      <c r="G918" s="66">
        <v>7</v>
      </c>
      <c r="H918" s="66">
        <v>15</v>
      </c>
      <c r="I918" s="66">
        <v>22</v>
      </c>
      <c r="J918" s="66">
        <v>1</v>
      </c>
    </row>
    <row r="919" spans="1:10" x14ac:dyDescent="0.25">
      <c r="A919" s="66" t="s">
        <v>429</v>
      </c>
      <c r="B919" s="66" t="s">
        <v>12</v>
      </c>
      <c r="C919" s="66" t="s">
        <v>9</v>
      </c>
      <c r="D919" s="66"/>
      <c r="E919" s="66">
        <v>66</v>
      </c>
      <c r="F919" s="66">
        <v>37</v>
      </c>
      <c r="G919" s="66">
        <v>7</v>
      </c>
      <c r="H919" s="66">
        <v>22</v>
      </c>
      <c r="I919" s="66">
        <v>55</v>
      </c>
      <c r="J919" s="66">
        <v>16</v>
      </c>
    </row>
    <row r="920" spans="1:10" x14ac:dyDescent="0.25">
      <c r="A920" s="66" t="s">
        <v>429</v>
      </c>
      <c r="B920" s="66" t="s">
        <v>12</v>
      </c>
      <c r="C920" s="66" t="s">
        <v>11</v>
      </c>
      <c r="D920" s="66"/>
      <c r="E920" s="66">
        <v>78</v>
      </c>
      <c r="F920" s="66">
        <v>29</v>
      </c>
      <c r="G920" s="66">
        <v>2</v>
      </c>
      <c r="H920" s="66">
        <v>8</v>
      </c>
      <c r="I920" s="66">
        <v>22</v>
      </c>
      <c r="J920" s="66">
        <v>8</v>
      </c>
    </row>
    <row r="921" spans="1:10" x14ac:dyDescent="0.25">
      <c r="A921" s="66" t="s">
        <v>429</v>
      </c>
      <c r="B921" s="66" t="s">
        <v>26</v>
      </c>
      <c r="C921" s="66" t="s">
        <v>9</v>
      </c>
      <c r="D921" s="66"/>
      <c r="E921" s="66">
        <v>23</v>
      </c>
      <c r="F921" s="66">
        <v>8</v>
      </c>
      <c r="G921" s="66">
        <v>4</v>
      </c>
      <c r="H921" s="66">
        <v>1</v>
      </c>
      <c r="I921" s="66">
        <v>0</v>
      </c>
      <c r="J921" s="66">
        <v>0</v>
      </c>
    </row>
    <row r="922" spans="1:10" x14ac:dyDescent="0.25">
      <c r="A922" s="66" t="s">
        <v>429</v>
      </c>
      <c r="B922" s="66" t="s">
        <v>26</v>
      </c>
      <c r="C922" s="66" t="s">
        <v>10</v>
      </c>
      <c r="D922" s="66"/>
      <c r="E922" s="66">
        <v>162</v>
      </c>
      <c r="F922" s="66">
        <v>65</v>
      </c>
      <c r="G922" s="66">
        <v>29</v>
      </c>
      <c r="H922" s="66">
        <v>35</v>
      </c>
      <c r="I922" s="66">
        <v>17</v>
      </c>
      <c r="J922" s="66">
        <v>7</v>
      </c>
    </row>
    <row r="923" spans="1:10" x14ac:dyDescent="0.25">
      <c r="A923" s="66" t="s">
        <v>429</v>
      </c>
      <c r="B923" s="66" t="s">
        <v>26</v>
      </c>
      <c r="C923" s="66" t="s">
        <v>10</v>
      </c>
      <c r="D923" s="66"/>
      <c r="E923" s="66">
        <v>161</v>
      </c>
      <c r="F923" s="66">
        <v>93</v>
      </c>
      <c r="G923" s="66">
        <v>40</v>
      </c>
      <c r="H923" s="66">
        <v>16</v>
      </c>
      <c r="I923" s="66">
        <v>24</v>
      </c>
      <c r="J923" s="66">
        <v>0</v>
      </c>
    </row>
    <row r="924" spans="1:10" x14ac:dyDescent="0.25">
      <c r="A924" s="66" t="s">
        <v>431</v>
      </c>
      <c r="B924" s="66" t="s">
        <v>40</v>
      </c>
      <c r="C924" s="66" t="s">
        <v>9</v>
      </c>
      <c r="D924" s="66"/>
      <c r="E924" s="66">
        <v>67</v>
      </c>
      <c r="F924" s="66">
        <v>21</v>
      </c>
      <c r="G924" s="66">
        <v>28</v>
      </c>
      <c r="H924" s="66">
        <v>35</v>
      </c>
      <c r="I924" s="66">
        <v>18</v>
      </c>
      <c r="J924" s="66">
        <v>12</v>
      </c>
    </row>
    <row r="925" spans="1:10" x14ac:dyDescent="0.25">
      <c r="A925" s="66" t="s">
        <v>431</v>
      </c>
      <c r="B925" s="66" t="s">
        <v>40</v>
      </c>
      <c r="C925" s="66" t="s">
        <v>10</v>
      </c>
      <c r="D925" s="66"/>
      <c r="E925" s="66">
        <v>153</v>
      </c>
      <c r="F925" s="66">
        <v>48</v>
      </c>
      <c r="G925" s="66">
        <v>9</v>
      </c>
      <c r="H925" s="66">
        <v>7</v>
      </c>
      <c r="I925" s="66">
        <v>1</v>
      </c>
      <c r="J925" s="66">
        <v>2</v>
      </c>
    </row>
    <row r="926" spans="1:10" x14ac:dyDescent="0.25">
      <c r="A926" s="66" t="s">
        <v>431</v>
      </c>
      <c r="B926" s="66" t="s">
        <v>40</v>
      </c>
      <c r="C926" s="66" t="s">
        <v>11</v>
      </c>
      <c r="D926" s="66"/>
      <c r="E926" s="66">
        <v>60</v>
      </c>
      <c r="F926" s="66">
        <v>12</v>
      </c>
      <c r="G926" s="66">
        <v>0</v>
      </c>
      <c r="H926" s="66">
        <v>0</v>
      </c>
      <c r="I926" s="66">
        <v>0</v>
      </c>
      <c r="J926" s="66">
        <v>1</v>
      </c>
    </row>
    <row r="927" spans="1:10" x14ac:dyDescent="0.25">
      <c r="A927" s="66" t="s">
        <v>431</v>
      </c>
      <c r="B927" s="66" t="s">
        <v>49</v>
      </c>
      <c r="C927" s="66" t="s">
        <v>10</v>
      </c>
      <c r="D927" s="66"/>
      <c r="E927" s="66">
        <v>121</v>
      </c>
      <c r="F927" s="66">
        <v>23</v>
      </c>
      <c r="G927" s="66">
        <v>13</v>
      </c>
      <c r="H927" s="66">
        <v>6</v>
      </c>
      <c r="I927" s="66">
        <v>27</v>
      </c>
      <c r="J927" s="66">
        <v>0</v>
      </c>
    </row>
    <row r="928" spans="1:10" x14ac:dyDescent="0.25">
      <c r="A928" s="66" t="s">
        <v>431</v>
      </c>
      <c r="B928" s="66" t="s">
        <v>49</v>
      </c>
      <c r="C928" s="66" t="s">
        <v>9</v>
      </c>
      <c r="D928" s="66"/>
      <c r="E928" s="66">
        <v>69</v>
      </c>
      <c r="F928" s="66">
        <v>28</v>
      </c>
      <c r="G928" s="66">
        <v>16</v>
      </c>
      <c r="H928" s="66">
        <v>1</v>
      </c>
      <c r="I928" s="66">
        <v>1</v>
      </c>
      <c r="J928" s="66">
        <v>0</v>
      </c>
    </row>
    <row r="929" spans="1:10" x14ac:dyDescent="0.25">
      <c r="A929" s="66" t="s">
        <v>431</v>
      </c>
      <c r="B929" s="66" t="s">
        <v>49</v>
      </c>
      <c r="C929" s="66" t="s">
        <v>11</v>
      </c>
      <c r="D929" s="66"/>
      <c r="E929" s="66">
        <v>160</v>
      </c>
      <c r="F929" s="66">
        <v>70</v>
      </c>
      <c r="G929" s="66">
        <v>10</v>
      </c>
      <c r="H929" s="66">
        <v>14</v>
      </c>
      <c r="I929" s="66">
        <v>20</v>
      </c>
      <c r="J929" s="66">
        <v>4</v>
      </c>
    </row>
    <row r="930" spans="1:10" x14ac:dyDescent="0.25">
      <c r="A930" s="66" t="s">
        <v>432</v>
      </c>
      <c r="B930" s="66" t="s">
        <v>20</v>
      </c>
      <c r="C930" s="66" t="s">
        <v>10</v>
      </c>
      <c r="D930" s="66"/>
      <c r="E930" s="66">
        <v>127</v>
      </c>
      <c r="F930" s="66">
        <v>18</v>
      </c>
      <c r="G930" s="66">
        <v>4</v>
      </c>
      <c r="H930" s="66">
        <v>6</v>
      </c>
      <c r="I930" s="66">
        <v>15</v>
      </c>
      <c r="J930" s="66">
        <v>0</v>
      </c>
    </row>
    <row r="931" spans="1:10" x14ac:dyDescent="0.25">
      <c r="A931" s="66" t="s">
        <v>432</v>
      </c>
      <c r="B931" s="66" t="s">
        <v>20</v>
      </c>
      <c r="C931" s="66" t="s">
        <v>11</v>
      </c>
      <c r="D931" s="66"/>
      <c r="E931" s="66">
        <v>142</v>
      </c>
      <c r="F931" s="66">
        <v>24</v>
      </c>
      <c r="G931" s="66">
        <v>2</v>
      </c>
      <c r="H931" s="66">
        <v>11</v>
      </c>
      <c r="I931" s="66">
        <v>12</v>
      </c>
      <c r="J931" s="66">
        <v>1</v>
      </c>
    </row>
    <row r="932" spans="1:10" x14ac:dyDescent="0.25">
      <c r="A932" s="66" t="s">
        <v>432</v>
      </c>
      <c r="B932" s="66" t="s">
        <v>20</v>
      </c>
      <c r="C932" s="66" t="s">
        <v>10</v>
      </c>
      <c r="D932" s="66"/>
      <c r="E932" s="66">
        <v>142</v>
      </c>
      <c r="F932" s="66">
        <v>14</v>
      </c>
      <c r="G932" s="66">
        <v>0</v>
      </c>
      <c r="H932" s="66">
        <v>13</v>
      </c>
      <c r="I932" s="66">
        <v>5</v>
      </c>
      <c r="J932" s="66">
        <v>0</v>
      </c>
    </row>
    <row r="933" spans="1:10" x14ac:dyDescent="0.25">
      <c r="A933" s="66" t="s">
        <v>432</v>
      </c>
      <c r="B933" s="66" t="s">
        <v>36</v>
      </c>
      <c r="C933" s="66" t="s">
        <v>10</v>
      </c>
      <c r="D933" s="66"/>
      <c r="E933" s="66">
        <v>223</v>
      </c>
      <c r="F933" s="66">
        <v>63</v>
      </c>
      <c r="G933" s="66">
        <v>18</v>
      </c>
      <c r="H933" s="66">
        <v>15</v>
      </c>
      <c r="I933" s="66">
        <v>10</v>
      </c>
      <c r="J933" s="66">
        <v>5</v>
      </c>
    </row>
    <row r="934" spans="1:10" x14ac:dyDescent="0.25">
      <c r="A934" s="66" t="s">
        <v>432</v>
      </c>
      <c r="B934" s="66" t="s">
        <v>36</v>
      </c>
      <c r="C934" s="66" t="s">
        <v>10</v>
      </c>
      <c r="D934" s="66"/>
      <c r="E934" s="66">
        <v>174</v>
      </c>
      <c r="F934" s="66">
        <v>39</v>
      </c>
      <c r="G934" s="66">
        <v>12</v>
      </c>
      <c r="H934" s="66">
        <v>7</v>
      </c>
      <c r="I934" s="66">
        <v>8</v>
      </c>
      <c r="J934" s="66">
        <v>3</v>
      </c>
    </row>
    <row r="935" spans="1:10" x14ac:dyDescent="0.25">
      <c r="A935" s="66" t="s">
        <v>432</v>
      </c>
      <c r="B935" s="66" t="s">
        <v>36</v>
      </c>
      <c r="C935" s="66" t="s">
        <v>9</v>
      </c>
      <c r="D935" s="66"/>
      <c r="E935" s="66">
        <v>103</v>
      </c>
      <c r="F935" s="66">
        <v>39</v>
      </c>
      <c r="G935" s="66">
        <v>17</v>
      </c>
      <c r="H935" s="66">
        <v>9</v>
      </c>
      <c r="I935" s="66">
        <v>50</v>
      </c>
      <c r="J935" s="66">
        <v>6</v>
      </c>
    </row>
    <row r="936" spans="1:10" x14ac:dyDescent="0.25">
      <c r="A936" s="66" t="s">
        <v>432</v>
      </c>
      <c r="B936" s="66" t="s">
        <v>7</v>
      </c>
      <c r="C936" s="66" t="s">
        <v>9</v>
      </c>
      <c r="D936" s="66"/>
      <c r="E936" s="66">
        <v>41</v>
      </c>
      <c r="F936" s="66">
        <v>15</v>
      </c>
      <c r="G936" s="66">
        <v>6</v>
      </c>
      <c r="H936" s="66">
        <v>6</v>
      </c>
      <c r="I936" s="66">
        <v>16</v>
      </c>
      <c r="J936" s="66">
        <v>6</v>
      </c>
    </row>
    <row r="937" spans="1:10" x14ac:dyDescent="0.25">
      <c r="A937" s="66" t="s">
        <v>432</v>
      </c>
      <c r="B937" s="66" t="s">
        <v>7</v>
      </c>
      <c r="C937" s="66" t="s">
        <v>10</v>
      </c>
      <c r="D937" s="66"/>
      <c r="E937" s="66">
        <v>119</v>
      </c>
      <c r="F937" s="66">
        <v>42</v>
      </c>
      <c r="G937" s="66">
        <v>9</v>
      </c>
      <c r="H937" s="66">
        <v>5</v>
      </c>
      <c r="I937" s="66">
        <v>14</v>
      </c>
      <c r="J937" s="66">
        <v>23</v>
      </c>
    </row>
    <row r="938" spans="1:10" x14ac:dyDescent="0.25">
      <c r="A938" s="66" t="s">
        <v>432</v>
      </c>
      <c r="B938" s="66" t="s">
        <v>7</v>
      </c>
      <c r="C938" s="66" t="s">
        <v>10</v>
      </c>
      <c r="D938" s="66"/>
      <c r="E938" s="66">
        <v>237</v>
      </c>
      <c r="F938" s="66">
        <v>82</v>
      </c>
      <c r="G938" s="66">
        <v>19</v>
      </c>
      <c r="H938" s="66">
        <v>16</v>
      </c>
      <c r="I938" s="66">
        <v>45</v>
      </c>
      <c r="J938" s="66">
        <v>12</v>
      </c>
    </row>
    <row r="939" spans="1:10" x14ac:dyDescent="0.25">
      <c r="A939" s="66" t="s">
        <v>432</v>
      </c>
      <c r="B939" s="66" t="s">
        <v>14</v>
      </c>
      <c r="C939" s="66" t="s">
        <v>10</v>
      </c>
      <c r="D939" s="66"/>
      <c r="E939" s="66">
        <v>27</v>
      </c>
      <c r="F939" s="66">
        <v>29</v>
      </c>
      <c r="G939" s="66">
        <v>7</v>
      </c>
      <c r="H939" s="66">
        <v>7</v>
      </c>
      <c r="I939" s="66">
        <v>14</v>
      </c>
      <c r="J939" s="66">
        <v>0</v>
      </c>
    </row>
    <row r="940" spans="1:10" x14ac:dyDescent="0.25">
      <c r="A940" s="66" t="s">
        <v>432</v>
      </c>
      <c r="B940" s="66" t="s">
        <v>14</v>
      </c>
      <c r="C940" s="66" t="s">
        <v>11</v>
      </c>
      <c r="D940" s="66"/>
      <c r="E940" s="66">
        <v>92</v>
      </c>
      <c r="F940" s="66">
        <v>43</v>
      </c>
      <c r="G940" s="66">
        <v>12</v>
      </c>
      <c r="H940" s="66">
        <v>2</v>
      </c>
      <c r="I940" s="66">
        <v>19</v>
      </c>
      <c r="J940" s="66">
        <v>0</v>
      </c>
    </row>
    <row r="941" spans="1:10" x14ac:dyDescent="0.25">
      <c r="A941" s="66" t="s">
        <v>432</v>
      </c>
      <c r="B941" s="66" t="s">
        <v>14</v>
      </c>
      <c r="C941" s="66" t="s">
        <v>9</v>
      </c>
      <c r="D941" s="66"/>
      <c r="E941" s="66">
        <v>130</v>
      </c>
      <c r="F941" s="66">
        <v>40</v>
      </c>
      <c r="G941" s="66">
        <v>12</v>
      </c>
      <c r="H941" s="66">
        <v>32</v>
      </c>
      <c r="I941" s="66">
        <v>25</v>
      </c>
      <c r="J941" s="66">
        <v>11</v>
      </c>
    </row>
    <row r="942" spans="1:10" x14ac:dyDescent="0.25">
      <c r="A942" s="66" t="s">
        <v>433</v>
      </c>
      <c r="B942" s="66" t="s">
        <v>61</v>
      </c>
      <c r="C942" s="66" t="s">
        <v>9</v>
      </c>
      <c r="D942" s="66"/>
      <c r="E942" s="66">
        <v>76</v>
      </c>
      <c r="F942" s="66">
        <v>28</v>
      </c>
      <c r="G942" s="66">
        <v>7</v>
      </c>
      <c r="H942" s="66">
        <v>19</v>
      </c>
      <c r="I942" s="66">
        <v>71</v>
      </c>
      <c r="J942" s="66">
        <v>2</v>
      </c>
    </row>
    <row r="943" spans="1:10" x14ac:dyDescent="0.25">
      <c r="A943" s="66" t="s">
        <v>433</v>
      </c>
      <c r="B943" s="66" t="s">
        <v>61</v>
      </c>
      <c r="C943" s="66" t="s">
        <v>10</v>
      </c>
      <c r="D943" s="66"/>
      <c r="E943" s="66">
        <v>148</v>
      </c>
      <c r="F943" s="66">
        <v>34</v>
      </c>
      <c r="G943" s="66">
        <v>9</v>
      </c>
      <c r="H943" s="66">
        <v>17</v>
      </c>
      <c r="I943" s="66">
        <v>65</v>
      </c>
      <c r="J943" s="66">
        <v>11</v>
      </c>
    </row>
    <row r="944" spans="1:10" x14ac:dyDescent="0.25">
      <c r="A944" s="66" t="s">
        <v>433</v>
      </c>
      <c r="B944" s="66" t="s">
        <v>61</v>
      </c>
      <c r="C944" s="66" t="s">
        <v>9</v>
      </c>
      <c r="D944" s="66"/>
      <c r="E944" s="66">
        <v>47</v>
      </c>
      <c r="F944" s="66">
        <v>62</v>
      </c>
      <c r="G944" s="66">
        <v>16</v>
      </c>
      <c r="H944" s="66">
        <v>11</v>
      </c>
      <c r="I944" s="66">
        <v>59</v>
      </c>
      <c r="J944" s="66">
        <v>3</v>
      </c>
    </row>
    <row r="945" spans="1:10" x14ac:dyDescent="0.25">
      <c r="A945" s="66" t="s">
        <v>434</v>
      </c>
      <c r="B945" s="66" t="s">
        <v>40</v>
      </c>
      <c r="C945" s="66" t="s">
        <v>9</v>
      </c>
      <c r="D945" s="66"/>
      <c r="E945" s="66">
        <v>112</v>
      </c>
      <c r="F945" s="66">
        <v>75</v>
      </c>
      <c r="G945" s="66">
        <v>13</v>
      </c>
      <c r="H945" s="66">
        <v>21</v>
      </c>
      <c r="I945" s="66">
        <v>62</v>
      </c>
      <c r="J945" s="66">
        <v>21</v>
      </c>
    </row>
    <row r="946" spans="1:10" x14ac:dyDescent="0.25">
      <c r="A946" s="66" t="s">
        <v>434</v>
      </c>
      <c r="B946" s="66" t="s">
        <v>40</v>
      </c>
      <c r="C946" s="66" t="s">
        <v>10</v>
      </c>
      <c r="D946" s="66"/>
      <c r="E946" s="66">
        <v>66</v>
      </c>
      <c r="F946" s="66">
        <v>32</v>
      </c>
      <c r="G946" s="66">
        <v>7</v>
      </c>
      <c r="H946" s="66">
        <v>2</v>
      </c>
      <c r="I946" s="66">
        <v>5</v>
      </c>
      <c r="J946" s="66">
        <v>1</v>
      </c>
    </row>
    <row r="947" spans="1:10" x14ac:dyDescent="0.25">
      <c r="A947" s="66" t="s">
        <v>434</v>
      </c>
      <c r="B947" s="66" t="s">
        <v>40</v>
      </c>
      <c r="C947" s="66" t="s">
        <v>11</v>
      </c>
      <c r="D947" s="66"/>
      <c r="E947" s="66">
        <v>26</v>
      </c>
      <c r="F947" s="66">
        <v>14</v>
      </c>
      <c r="G947" s="66">
        <v>4</v>
      </c>
      <c r="H947" s="66">
        <v>1</v>
      </c>
      <c r="I947" s="66">
        <v>1</v>
      </c>
      <c r="J947" s="66">
        <v>1</v>
      </c>
    </row>
    <row r="948" spans="1:10" x14ac:dyDescent="0.25">
      <c r="A948" s="66" t="s">
        <v>435</v>
      </c>
      <c r="B948" s="66" t="s">
        <v>36</v>
      </c>
      <c r="C948" s="66" t="s">
        <v>10</v>
      </c>
      <c r="D948" s="66"/>
      <c r="E948" s="66">
        <v>167</v>
      </c>
      <c r="F948" s="66">
        <v>87</v>
      </c>
      <c r="G948" s="66">
        <v>17</v>
      </c>
      <c r="H948" s="66">
        <v>13</v>
      </c>
      <c r="I948" s="66">
        <v>24</v>
      </c>
      <c r="J948" s="66">
        <v>3</v>
      </c>
    </row>
    <row r="949" spans="1:10" x14ac:dyDescent="0.25">
      <c r="A949" s="66" t="s">
        <v>435</v>
      </c>
      <c r="B949" s="66" t="s">
        <v>20</v>
      </c>
      <c r="C949" s="66" t="s">
        <v>10</v>
      </c>
      <c r="D949" s="66"/>
      <c r="E949" s="66">
        <v>104</v>
      </c>
      <c r="F949" s="66">
        <v>31</v>
      </c>
      <c r="G949" s="66">
        <v>8</v>
      </c>
      <c r="H949" s="66">
        <v>7</v>
      </c>
      <c r="I949" s="66">
        <v>11</v>
      </c>
      <c r="J949" s="66">
        <v>0</v>
      </c>
    </row>
    <row r="950" spans="1:10" x14ac:dyDescent="0.25">
      <c r="A950" s="66" t="s">
        <v>435</v>
      </c>
      <c r="B950" s="66" t="s">
        <v>20</v>
      </c>
      <c r="C950" s="66" t="s">
        <v>11</v>
      </c>
      <c r="D950" s="66"/>
      <c r="E950" s="66">
        <v>203</v>
      </c>
      <c r="F950" s="66">
        <v>27</v>
      </c>
      <c r="G950" s="66">
        <v>3</v>
      </c>
      <c r="H950" s="66">
        <v>14</v>
      </c>
      <c r="I950" s="66">
        <v>8</v>
      </c>
      <c r="J950" s="66">
        <v>0</v>
      </c>
    </row>
    <row r="951" spans="1:10" x14ac:dyDescent="0.25">
      <c r="A951" s="66" t="s">
        <v>435</v>
      </c>
      <c r="B951" s="66" t="s">
        <v>20</v>
      </c>
      <c r="C951" s="66" t="s">
        <v>10</v>
      </c>
      <c r="D951" s="66"/>
      <c r="E951" s="66">
        <v>185</v>
      </c>
      <c r="F951" s="66">
        <v>39</v>
      </c>
      <c r="G951" s="66">
        <v>3</v>
      </c>
      <c r="H951" s="66">
        <v>9</v>
      </c>
      <c r="I951" s="66">
        <v>12</v>
      </c>
      <c r="J951" s="66">
        <v>1</v>
      </c>
    </row>
    <row r="952" spans="1:10" x14ac:dyDescent="0.25">
      <c r="A952" s="66" t="s">
        <v>435</v>
      </c>
      <c r="B952" s="66" t="s">
        <v>36</v>
      </c>
      <c r="C952" s="66" t="s">
        <v>10</v>
      </c>
      <c r="D952" s="66"/>
      <c r="E952" s="66">
        <v>125</v>
      </c>
      <c r="F952" s="66">
        <v>51</v>
      </c>
      <c r="G952" s="66">
        <v>10</v>
      </c>
      <c r="H952" s="66">
        <v>6</v>
      </c>
      <c r="I952" s="66">
        <v>5</v>
      </c>
      <c r="J952" s="66">
        <v>0</v>
      </c>
    </row>
    <row r="953" spans="1:10" x14ac:dyDescent="0.25">
      <c r="A953" s="66" t="s">
        <v>435</v>
      </c>
      <c r="B953" s="66" t="s">
        <v>36</v>
      </c>
      <c r="C953" s="66" t="s">
        <v>9</v>
      </c>
      <c r="D953" s="66"/>
      <c r="E953" s="66">
        <v>41</v>
      </c>
      <c r="F953" s="66">
        <v>54</v>
      </c>
      <c r="G953" s="66">
        <v>16</v>
      </c>
      <c r="H953" s="66">
        <v>9</v>
      </c>
      <c r="I953" s="66">
        <v>50</v>
      </c>
      <c r="J953" s="66">
        <v>6</v>
      </c>
    </row>
    <row r="954" spans="1:10" x14ac:dyDescent="0.25">
      <c r="A954" s="66" t="s">
        <v>435</v>
      </c>
      <c r="B954" s="66" t="s">
        <v>40</v>
      </c>
      <c r="C954" s="66" t="s">
        <v>9</v>
      </c>
      <c r="D954" s="66"/>
      <c r="E954" s="66">
        <v>93</v>
      </c>
      <c r="F954" s="66">
        <v>32</v>
      </c>
      <c r="G954" s="66">
        <v>12</v>
      </c>
      <c r="H954" s="66">
        <v>22</v>
      </c>
      <c r="I954" s="66">
        <v>48</v>
      </c>
      <c r="J954" s="66">
        <v>16</v>
      </c>
    </row>
    <row r="955" spans="1:10" x14ac:dyDescent="0.25">
      <c r="A955" s="66" t="s">
        <v>435</v>
      </c>
      <c r="B955" s="66" t="s">
        <v>40</v>
      </c>
      <c r="C955" s="66" t="s">
        <v>10</v>
      </c>
      <c r="D955" s="66"/>
      <c r="E955" s="66">
        <v>90</v>
      </c>
      <c r="F955" s="66">
        <v>16</v>
      </c>
      <c r="G955" s="66">
        <v>20</v>
      </c>
      <c r="H955" s="66">
        <v>6</v>
      </c>
      <c r="I955" s="66">
        <v>8</v>
      </c>
      <c r="J955" s="66">
        <v>0</v>
      </c>
    </row>
    <row r="956" spans="1:10" x14ac:dyDescent="0.25">
      <c r="A956" s="66" t="s">
        <v>435</v>
      </c>
      <c r="B956" s="66" t="s">
        <v>40</v>
      </c>
      <c r="C956" s="66" t="s">
        <v>11</v>
      </c>
      <c r="D956" s="66"/>
      <c r="E956" s="66">
        <v>3</v>
      </c>
      <c r="F956" s="66">
        <v>45</v>
      </c>
      <c r="G956" s="66">
        <v>0</v>
      </c>
      <c r="H956" s="66">
        <v>2</v>
      </c>
      <c r="I956" s="66">
        <v>0</v>
      </c>
      <c r="J956" s="66">
        <v>0</v>
      </c>
    </row>
    <row r="957" spans="1:10" x14ac:dyDescent="0.25">
      <c r="A957" s="66" t="s">
        <v>436</v>
      </c>
      <c r="B957" s="66" t="s">
        <v>22</v>
      </c>
      <c r="C957" s="66" t="s">
        <v>25</v>
      </c>
      <c r="D957" s="66" t="s">
        <v>368</v>
      </c>
      <c r="E957" s="66">
        <v>131</v>
      </c>
      <c r="F957" s="66">
        <v>28</v>
      </c>
      <c r="G957" s="66">
        <v>3</v>
      </c>
      <c r="H957" s="66">
        <v>22</v>
      </c>
      <c r="I957" s="66">
        <v>25</v>
      </c>
      <c r="J957" s="66">
        <v>14</v>
      </c>
    </row>
    <row r="958" spans="1:10" x14ac:dyDescent="0.25">
      <c r="A958" s="66" t="s">
        <v>436</v>
      </c>
      <c r="B958" s="66" t="s">
        <v>22</v>
      </c>
      <c r="C958" s="66" t="s">
        <v>11</v>
      </c>
      <c r="D958" s="66"/>
      <c r="E958" s="66">
        <v>161</v>
      </c>
      <c r="F958" s="66">
        <v>12</v>
      </c>
      <c r="G958" s="66">
        <v>2</v>
      </c>
      <c r="H958" s="66">
        <v>13</v>
      </c>
      <c r="I958" s="66">
        <v>4</v>
      </c>
      <c r="J958" s="66">
        <v>0</v>
      </c>
    </row>
    <row r="959" spans="1:10" x14ac:dyDescent="0.25">
      <c r="A959" s="66" t="s">
        <v>436</v>
      </c>
      <c r="B959" s="66" t="s">
        <v>22</v>
      </c>
      <c r="C959" s="66" t="s">
        <v>10</v>
      </c>
      <c r="D959" s="66"/>
      <c r="E959" s="66">
        <v>83</v>
      </c>
      <c r="F959" s="66">
        <v>26</v>
      </c>
      <c r="G959" s="66">
        <v>3</v>
      </c>
      <c r="H959" s="66">
        <v>13</v>
      </c>
      <c r="I959" s="66">
        <v>12</v>
      </c>
      <c r="J959" s="66">
        <v>3</v>
      </c>
    </row>
    <row r="960" spans="1:10" x14ac:dyDescent="0.25">
      <c r="A960" s="66" t="s">
        <v>436</v>
      </c>
      <c r="B960" s="66" t="s">
        <v>44</v>
      </c>
      <c r="C960" s="66" t="s">
        <v>10</v>
      </c>
      <c r="D960" s="66"/>
      <c r="E960" s="66">
        <v>60</v>
      </c>
      <c r="F960" s="66">
        <v>31</v>
      </c>
      <c r="G960" s="66">
        <v>11</v>
      </c>
      <c r="H960" s="66">
        <v>10</v>
      </c>
      <c r="I960" s="66">
        <v>16</v>
      </c>
      <c r="J960" s="66">
        <v>1</v>
      </c>
    </row>
    <row r="961" spans="1:10" x14ac:dyDescent="0.25">
      <c r="A961" s="66" t="s">
        <v>436</v>
      </c>
      <c r="B961" s="66" t="s">
        <v>44</v>
      </c>
      <c r="C961" s="66" t="s">
        <v>10</v>
      </c>
      <c r="D961" s="66"/>
      <c r="E961" s="66">
        <v>129</v>
      </c>
      <c r="F961" s="66">
        <v>84</v>
      </c>
      <c r="G961" s="66">
        <v>16</v>
      </c>
      <c r="H961" s="66">
        <v>10</v>
      </c>
      <c r="I961" s="66">
        <v>13</v>
      </c>
      <c r="J961" s="66">
        <v>4</v>
      </c>
    </row>
    <row r="962" spans="1:10" x14ac:dyDescent="0.25">
      <c r="A962" s="66" t="s">
        <v>436</v>
      </c>
      <c r="B962" s="66" t="s">
        <v>44</v>
      </c>
      <c r="C962" s="66" t="s">
        <v>10</v>
      </c>
      <c r="D962" s="66"/>
      <c r="E962" s="66">
        <v>51</v>
      </c>
      <c r="F962" s="66">
        <v>76</v>
      </c>
      <c r="G962" s="66">
        <v>23</v>
      </c>
      <c r="H962" s="66">
        <v>9</v>
      </c>
      <c r="I962" s="66">
        <v>13</v>
      </c>
      <c r="J962" s="66">
        <v>0</v>
      </c>
    </row>
    <row r="963" spans="1:10" x14ac:dyDescent="0.25">
      <c r="A963" s="66" t="s">
        <v>437</v>
      </c>
      <c r="B963" s="66" t="s">
        <v>22</v>
      </c>
      <c r="C963" s="66" t="s">
        <v>25</v>
      </c>
      <c r="D963" s="66" t="s">
        <v>368</v>
      </c>
      <c r="E963" s="66">
        <v>166</v>
      </c>
      <c r="F963" s="66">
        <v>53</v>
      </c>
      <c r="G963" s="66">
        <v>20</v>
      </c>
      <c r="H963" s="66">
        <v>20</v>
      </c>
      <c r="I963" s="66">
        <v>25</v>
      </c>
      <c r="J963" s="66">
        <v>3</v>
      </c>
    </row>
    <row r="964" spans="1:10" x14ac:dyDescent="0.25">
      <c r="A964" s="66" t="s">
        <v>437</v>
      </c>
      <c r="B964" s="66" t="s">
        <v>22</v>
      </c>
      <c r="C964" s="66" t="s">
        <v>11</v>
      </c>
      <c r="D964" s="66"/>
      <c r="E964" s="66">
        <v>191</v>
      </c>
      <c r="F964" s="66">
        <v>58</v>
      </c>
      <c r="G964" s="66">
        <v>13</v>
      </c>
      <c r="H964" s="66">
        <v>17</v>
      </c>
      <c r="I964" s="66">
        <v>26</v>
      </c>
      <c r="J964" s="66">
        <v>1</v>
      </c>
    </row>
    <row r="965" spans="1:10" x14ac:dyDescent="0.25">
      <c r="A965" s="66" t="s">
        <v>437</v>
      </c>
      <c r="B965" s="66" t="s">
        <v>22</v>
      </c>
      <c r="C965" s="66" t="s">
        <v>10</v>
      </c>
      <c r="D965" s="66"/>
      <c r="E965" s="66">
        <v>120</v>
      </c>
      <c r="F965" s="66">
        <v>44</v>
      </c>
      <c r="G965" s="66">
        <v>20</v>
      </c>
      <c r="H965" s="66">
        <v>9</v>
      </c>
      <c r="I965" s="66">
        <v>3</v>
      </c>
      <c r="J965" s="66">
        <v>1</v>
      </c>
    </row>
    <row r="966" spans="1:10" x14ac:dyDescent="0.25">
      <c r="A966" s="66" t="s">
        <v>437</v>
      </c>
      <c r="B966" s="66" t="s">
        <v>30</v>
      </c>
      <c r="C966" s="66" t="s">
        <v>25</v>
      </c>
      <c r="D966" s="66" t="s">
        <v>473</v>
      </c>
      <c r="E966" s="66">
        <v>213</v>
      </c>
      <c r="F966" s="66">
        <v>74</v>
      </c>
      <c r="G966" s="66">
        <v>27</v>
      </c>
      <c r="H966" s="66">
        <v>7</v>
      </c>
      <c r="I966" s="66">
        <v>31</v>
      </c>
      <c r="J966" s="66">
        <v>8</v>
      </c>
    </row>
    <row r="967" spans="1:10" x14ac:dyDescent="0.25">
      <c r="A967" s="66" t="s">
        <v>437</v>
      </c>
      <c r="B967" s="66" t="s">
        <v>30</v>
      </c>
      <c r="C967" s="66" t="s">
        <v>10</v>
      </c>
      <c r="D967" s="66"/>
      <c r="E967" s="66">
        <v>244</v>
      </c>
      <c r="F967" s="66">
        <v>47</v>
      </c>
      <c r="G967" s="66">
        <v>14</v>
      </c>
      <c r="H967" s="66">
        <v>13</v>
      </c>
      <c r="I967" s="66">
        <v>39</v>
      </c>
      <c r="J967" s="66">
        <v>5</v>
      </c>
    </row>
    <row r="968" spans="1:10" x14ac:dyDescent="0.25">
      <c r="A968" s="66" t="s">
        <v>437</v>
      </c>
      <c r="B968" s="66" t="s">
        <v>30</v>
      </c>
      <c r="C968" s="66" t="s">
        <v>9</v>
      </c>
      <c r="D968" s="66"/>
      <c r="E968" s="66">
        <v>117</v>
      </c>
      <c r="F968" s="66">
        <v>31</v>
      </c>
      <c r="G968" s="66">
        <v>16</v>
      </c>
      <c r="H968" s="66">
        <v>11</v>
      </c>
      <c r="I968" s="66">
        <v>40</v>
      </c>
      <c r="J968" s="66">
        <v>3</v>
      </c>
    </row>
    <row r="969" spans="1:10" x14ac:dyDescent="0.25">
      <c r="A969" s="66" t="s">
        <v>437</v>
      </c>
      <c r="B969" s="66" t="s">
        <v>76</v>
      </c>
      <c r="C969" s="66" t="s">
        <v>10</v>
      </c>
      <c r="D969" s="66"/>
      <c r="E969" s="66">
        <v>50</v>
      </c>
      <c r="F969" s="66">
        <v>76</v>
      </c>
      <c r="G969" s="66">
        <v>12</v>
      </c>
      <c r="H969" s="66">
        <v>9</v>
      </c>
      <c r="I969" s="66">
        <v>16</v>
      </c>
      <c r="J969" s="66">
        <v>4</v>
      </c>
    </row>
    <row r="970" spans="1:10" x14ac:dyDescent="0.25">
      <c r="A970" s="66" t="s">
        <v>437</v>
      </c>
      <c r="B970" s="66" t="s">
        <v>76</v>
      </c>
      <c r="C970" s="66" t="s">
        <v>11</v>
      </c>
      <c r="D970" s="66"/>
      <c r="E970" s="66">
        <v>143</v>
      </c>
      <c r="F970" s="66">
        <v>156</v>
      </c>
      <c r="G970" s="66">
        <v>19</v>
      </c>
      <c r="H970" s="66">
        <v>7</v>
      </c>
      <c r="I970" s="66">
        <v>35</v>
      </c>
      <c r="J970" s="66">
        <v>3</v>
      </c>
    </row>
    <row r="971" spans="1:10" x14ac:dyDescent="0.25">
      <c r="A971" s="66" t="s">
        <v>437</v>
      </c>
      <c r="B971" s="66" t="s">
        <v>76</v>
      </c>
      <c r="C971" s="66" t="s">
        <v>10</v>
      </c>
      <c r="D971" s="66"/>
      <c r="E971" s="66">
        <v>181</v>
      </c>
      <c r="F971" s="66">
        <v>113</v>
      </c>
      <c r="G971" s="66">
        <v>20</v>
      </c>
      <c r="H971" s="66">
        <v>9</v>
      </c>
      <c r="I971" s="66">
        <v>19</v>
      </c>
      <c r="J971" s="66">
        <v>2</v>
      </c>
    </row>
    <row r="972" spans="1:10" x14ac:dyDescent="0.25">
      <c r="A972" s="66" t="s">
        <v>437</v>
      </c>
      <c r="B972" s="66" t="s">
        <v>57</v>
      </c>
      <c r="C972" s="66" t="s">
        <v>9</v>
      </c>
      <c r="D972" s="66"/>
      <c r="E972" s="66">
        <v>66</v>
      </c>
      <c r="F972" s="66">
        <v>39</v>
      </c>
      <c r="G972" s="66">
        <v>15</v>
      </c>
      <c r="H972" s="66">
        <v>2</v>
      </c>
      <c r="I972" s="66">
        <v>7</v>
      </c>
      <c r="J972" s="66">
        <v>1</v>
      </c>
    </row>
    <row r="973" spans="1:10" x14ac:dyDescent="0.25">
      <c r="A973" s="66" t="s">
        <v>437</v>
      </c>
      <c r="B973" s="66" t="s">
        <v>106</v>
      </c>
      <c r="C973" s="66" t="s">
        <v>11</v>
      </c>
      <c r="D973" s="66"/>
      <c r="E973" s="66">
        <v>175</v>
      </c>
      <c r="F973" s="66">
        <v>88</v>
      </c>
      <c r="G973" s="66">
        <v>20</v>
      </c>
      <c r="H973" s="66">
        <v>9</v>
      </c>
      <c r="I973" s="66">
        <v>21</v>
      </c>
      <c r="J973" s="66">
        <v>3</v>
      </c>
    </row>
    <row r="974" spans="1:10" x14ac:dyDescent="0.25">
      <c r="A974" s="66" t="s">
        <v>437</v>
      </c>
      <c r="B974" s="66" t="s">
        <v>106</v>
      </c>
      <c r="C974" s="66" t="s">
        <v>10</v>
      </c>
      <c r="D974" s="66"/>
      <c r="E974" s="66">
        <v>32</v>
      </c>
      <c r="F974" s="66">
        <v>12</v>
      </c>
      <c r="G974" s="66">
        <v>4</v>
      </c>
      <c r="H974" s="66">
        <v>1</v>
      </c>
      <c r="I974" s="66">
        <v>1</v>
      </c>
      <c r="J974" s="66">
        <v>0</v>
      </c>
    </row>
    <row r="975" spans="1:10" x14ac:dyDescent="0.25">
      <c r="A975" s="66" t="s">
        <v>438</v>
      </c>
      <c r="B975" s="66" t="s">
        <v>61</v>
      </c>
      <c r="C975" s="66" t="s">
        <v>11</v>
      </c>
      <c r="D975" s="66"/>
      <c r="E975" s="66">
        <v>97</v>
      </c>
      <c r="F975" s="66">
        <v>66</v>
      </c>
      <c r="G975" s="66">
        <v>19</v>
      </c>
      <c r="H975" s="66">
        <v>44</v>
      </c>
      <c r="I975" s="66">
        <v>80</v>
      </c>
      <c r="J975" s="66">
        <v>17</v>
      </c>
    </row>
    <row r="976" spans="1:10" x14ac:dyDescent="0.25">
      <c r="A976" s="66" t="s">
        <v>438</v>
      </c>
      <c r="B976" s="66" t="s">
        <v>61</v>
      </c>
      <c r="C976" s="66" t="s">
        <v>10</v>
      </c>
      <c r="D976" s="66"/>
      <c r="E976" s="66">
        <v>75</v>
      </c>
      <c r="F976" s="66">
        <v>71</v>
      </c>
      <c r="G976" s="66">
        <v>37</v>
      </c>
      <c r="H976" s="66">
        <v>30</v>
      </c>
      <c r="I976" s="66">
        <v>67</v>
      </c>
      <c r="J976" s="66">
        <v>20</v>
      </c>
    </row>
    <row r="977" spans="1:10" x14ac:dyDescent="0.25">
      <c r="A977" s="66" t="s">
        <v>438</v>
      </c>
      <c r="B977" s="66" t="s">
        <v>61</v>
      </c>
      <c r="C977" s="66" t="s">
        <v>9</v>
      </c>
      <c r="D977" s="66"/>
      <c r="E977" s="66">
        <v>44</v>
      </c>
      <c r="F977" s="66">
        <v>33</v>
      </c>
      <c r="G977" s="66">
        <v>16</v>
      </c>
      <c r="H977" s="66">
        <v>20</v>
      </c>
      <c r="I977" s="66">
        <v>31</v>
      </c>
      <c r="J977" s="66">
        <v>5</v>
      </c>
    </row>
    <row r="978" spans="1:10" x14ac:dyDescent="0.25">
      <c r="A978" s="66" t="s">
        <v>438</v>
      </c>
      <c r="B978" s="66" t="s">
        <v>63</v>
      </c>
      <c r="C978" s="66" t="s">
        <v>9</v>
      </c>
      <c r="D978" s="66"/>
      <c r="E978" s="66">
        <v>11</v>
      </c>
      <c r="F978" s="66">
        <v>23</v>
      </c>
      <c r="G978" s="66">
        <v>4</v>
      </c>
      <c r="H978" s="66">
        <v>0</v>
      </c>
      <c r="I978" s="66">
        <v>1</v>
      </c>
      <c r="J978" s="66">
        <v>0</v>
      </c>
    </row>
    <row r="979" spans="1:10" x14ac:dyDescent="0.25">
      <c r="A979" s="66" t="s">
        <v>438</v>
      </c>
      <c r="B979" s="66" t="s">
        <v>63</v>
      </c>
      <c r="C979" s="66" t="s">
        <v>11</v>
      </c>
      <c r="D979" s="66"/>
      <c r="E979" s="66">
        <v>78</v>
      </c>
      <c r="F979" s="66">
        <v>73</v>
      </c>
      <c r="G979" s="66">
        <v>13</v>
      </c>
      <c r="H979" s="66">
        <v>11</v>
      </c>
      <c r="I979" s="66">
        <v>29</v>
      </c>
      <c r="J979" s="66">
        <v>2</v>
      </c>
    </row>
    <row r="980" spans="1:10" x14ac:dyDescent="0.25">
      <c r="A980" s="66" t="s">
        <v>438</v>
      </c>
      <c r="B980" s="66" t="s">
        <v>63</v>
      </c>
      <c r="C980" s="66" t="s">
        <v>10</v>
      </c>
      <c r="D980" s="66"/>
      <c r="E980" s="66">
        <v>179</v>
      </c>
      <c r="F980" s="66">
        <v>141</v>
      </c>
      <c r="G980" s="66">
        <v>27</v>
      </c>
      <c r="H980" s="66">
        <v>35</v>
      </c>
      <c r="I980" s="66">
        <v>142</v>
      </c>
      <c r="J980" s="66">
        <v>8</v>
      </c>
    </row>
    <row r="981" spans="1:10" x14ac:dyDescent="0.25">
      <c r="A981" s="66" t="s">
        <v>438</v>
      </c>
      <c r="B981" s="66" t="s">
        <v>12</v>
      </c>
      <c r="C981" s="66" t="s">
        <v>10</v>
      </c>
      <c r="D981" s="66"/>
      <c r="E981" s="66">
        <v>49</v>
      </c>
      <c r="F981" s="66">
        <v>17</v>
      </c>
      <c r="G981" s="66">
        <v>4</v>
      </c>
      <c r="H981" s="66">
        <v>10</v>
      </c>
      <c r="I981" s="66">
        <v>13</v>
      </c>
      <c r="J981" s="66">
        <v>10</v>
      </c>
    </row>
    <row r="982" spans="1:10" x14ac:dyDescent="0.25">
      <c r="A982" s="66" t="s">
        <v>438</v>
      </c>
      <c r="B982" s="66" t="s">
        <v>12</v>
      </c>
      <c r="C982" s="66" t="s">
        <v>9</v>
      </c>
      <c r="D982" s="66"/>
      <c r="E982" s="66">
        <v>98</v>
      </c>
      <c r="F982" s="66">
        <v>69</v>
      </c>
      <c r="G982" s="66">
        <v>12</v>
      </c>
      <c r="H982" s="66">
        <v>16</v>
      </c>
      <c r="I982" s="66">
        <v>33</v>
      </c>
      <c r="J982" s="66">
        <v>24</v>
      </c>
    </row>
    <row r="983" spans="1:10" x14ac:dyDescent="0.25">
      <c r="A983" s="66" t="s">
        <v>438</v>
      </c>
      <c r="B983" s="66" t="s">
        <v>12</v>
      </c>
      <c r="C983" s="66" t="s">
        <v>11</v>
      </c>
      <c r="D983" s="66"/>
      <c r="E983" s="66">
        <v>50</v>
      </c>
      <c r="F983" s="66">
        <v>31</v>
      </c>
      <c r="G983" s="66">
        <v>5</v>
      </c>
      <c r="H983" s="66">
        <v>4</v>
      </c>
      <c r="I983" s="66">
        <v>7</v>
      </c>
      <c r="J983" s="66">
        <v>7</v>
      </c>
    </row>
    <row r="984" spans="1:10" x14ac:dyDescent="0.25">
      <c r="A984" s="66" t="s">
        <v>438</v>
      </c>
      <c r="B984" s="66" t="s">
        <v>26</v>
      </c>
      <c r="C984" s="66" t="s">
        <v>9</v>
      </c>
      <c r="D984" s="66"/>
      <c r="E984" s="66">
        <v>48</v>
      </c>
      <c r="F984" s="66">
        <v>31</v>
      </c>
      <c r="G984" s="66">
        <v>22</v>
      </c>
      <c r="H984" s="66">
        <v>0</v>
      </c>
      <c r="I984" s="66">
        <v>2</v>
      </c>
      <c r="J984" s="66">
        <v>0</v>
      </c>
    </row>
    <row r="985" spans="1:10" x14ac:dyDescent="0.25">
      <c r="A985" s="66" t="s">
        <v>438</v>
      </c>
      <c r="B985" s="66" t="s">
        <v>26</v>
      </c>
      <c r="C985" s="66" t="s">
        <v>10</v>
      </c>
      <c r="D985" s="66"/>
      <c r="E985" s="66">
        <v>96</v>
      </c>
      <c r="F985" s="66">
        <v>30</v>
      </c>
      <c r="G985" s="66">
        <v>8</v>
      </c>
      <c r="H985" s="66">
        <v>10</v>
      </c>
      <c r="I985" s="66">
        <v>30</v>
      </c>
      <c r="J985" s="66">
        <v>4</v>
      </c>
    </row>
    <row r="986" spans="1:10" x14ac:dyDescent="0.25">
      <c r="A986" s="66" t="s">
        <v>438</v>
      </c>
      <c r="B986" s="66" t="s">
        <v>26</v>
      </c>
      <c r="C986" s="66" t="s">
        <v>10</v>
      </c>
      <c r="D986" s="66"/>
      <c r="E986" s="66">
        <v>195</v>
      </c>
      <c r="F986" s="66">
        <v>74</v>
      </c>
      <c r="G986" s="66">
        <v>19</v>
      </c>
      <c r="H986" s="66">
        <v>20</v>
      </c>
      <c r="I986" s="66">
        <v>69</v>
      </c>
      <c r="J986" s="66">
        <v>17</v>
      </c>
    </row>
    <row r="987" spans="1:10" x14ac:dyDescent="0.25">
      <c r="A987" s="66" t="s">
        <v>440</v>
      </c>
      <c r="B987" s="66" t="s">
        <v>22</v>
      </c>
      <c r="C987" s="66" t="s">
        <v>25</v>
      </c>
      <c r="D987" s="66" t="s">
        <v>368</v>
      </c>
      <c r="E987" s="66">
        <v>133</v>
      </c>
      <c r="F987" s="66">
        <v>108</v>
      </c>
      <c r="G987" s="66">
        <v>19</v>
      </c>
      <c r="H987" s="66">
        <v>11</v>
      </c>
      <c r="I987" s="66">
        <v>16</v>
      </c>
      <c r="J987" s="66">
        <v>1</v>
      </c>
    </row>
    <row r="988" spans="1:10" x14ac:dyDescent="0.25">
      <c r="A988" s="66" t="s">
        <v>440</v>
      </c>
      <c r="B988" s="66" t="s">
        <v>22</v>
      </c>
      <c r="C988" s="66" t="s">
        <v>11</v>
      </c>
      <c r="D988" s="66"/>
      <c r="E988" s="66">
        <v>294</v>
      </c>
      <c r="F988" s="66">
        <v>85</v>
      </c>
      <c r="G988" s="66">
        <v>15</v>
      </c>
      <c r="H988" s="66">
        <v>9</v>
      </c>
      <c r="I988" s="66">
        <v>11</v>
      </c>
      <c r="J988" s="66">
        <v>0</v>
      </c>
    </row>
    <row r="989" spans="1:10" x14ac:dyDescent="0.25">
      <c r="A989" s="66" t="s">
        <v>440</v>
      </c>
      <c r="B989" s="66" t="s">
        <v>22</v>
      </c>
      <c r="C989" s="66" t="s">
        <v>10</v>
      </c>
      <c r="D989" s="66"/>
      <c r="E989" s="66">
        <v>128</v>
      </c>
      <c r="F989" s="66">
        <v>87</v>
      </c>
      <c r="G989" s="66">
        <v>12</v>
      </c>
      <c r="H989" s="66">
        <v>6</v>
      </c>
      <c r="I989" s="66">
        <v>8</v>
      </c>
      <c r="J989" s="66">
        <v>2</v>
      </c>
    </row>
    <row r="990" spans="1:10" x14ac:dyDescent="0.25">
      <c r="A990" s="66" t="s">
        <v>440</v>
      </c>
      <c r="B990" s="66" t="s">
        <v>30</v>
      </c>
      <c r="C990" s="66" t="s">
        <v>25</v>
      </c>
      <c r="D990" s="66" t="s">
        <v>366</v>
      </c>
      <c r="E990" s="66">
        <v>296</v>
      </c>
      <c r="F990" s="66">
        <v>135</v>
      </c>
      <c r="G990" s="66">
        <v>39</v>
      </c>
      <c r="H990" s="66">
        <v>20</v>
      </c>
      <c r="I990" s="66">
        <v>39</v>
      </c>
      <c r="J990" s="66">
        <v>11</v>
      </c>
    </row>
    <row r="991" spans="1:10" x14ac:dyDescent="0.25">
      <c r="A991" s="66" t="s">
        <v>440</v>
      </c>
      <c r="B991" s="66" t="s">
        <v>30</v>
      </c>
      <c r="C991" s="66" t="s">
        <v>10</v>
      </c>
      <c r="D991" s="66"/>
      <c r="E991" s="66">
        <v>253</v>
      </c>
      <c r="F991" s="66">
        <v>116</v>
      </c>
      <c r="G991" s="66">
        <v>42</v>
      </c>
      <c r="H991" s="66">
        <v>20</v>
      </c>
      <c r="I991" s="66">
        <v>39</v>
      </c>
      <c r="J991" s="66">
        <v>11</v>
      </c>
    </row>
    <row r="992" spans="1:10" x14ac:dyDescent="0.25">
      <c r="A992" s="66" t="s">
        <v>440</v>
      </c>
      <c r="B992" s="66" t="s">
        <v>30</v>
      </c>
      <c r="C992" s="66" t="s">
        <v>9</v>
      </c>
      <c r="D992" s="66"/>
      <c r="E992" s="66">
        <v>160</v>
      </c>
      <c r="F992" s="66">
        <v>114</v>
      </c>
      <c r="G992" s="66">
        <v>32</v>
      </c>
      <c r="H992" s="66">
        <v>19</v>
      </c>
      <c r="I992" s="66">
        <v>56</v>
      </c>
      <c r="J992" s="66">
        <v>8</v>
      </c>
    </row>
    <row r="993" spans="1:10" x14ac:dyDescent="0.25">
      <c r="A993" s="66" t="s">
        <v>441</v>
      </c>
      <c r="B993" s="66" t="s">
        <v>76</v>
      </c>
      <c r="C993" s="66" t="s">
        <v>10</v>
      </c>
      <c r="D993" s="66"/>
      <c r="E993" s="66">
        <v>156</v>
      </c>
      <c r="F993" s="66">
        <v>166</v>
      </c>
      <c r="G993" s="66">
        <v>18</v>
      </c>
      <c r="H993" s="66">
        <v>18</v>
      </c>
      <c r="I993" s="66">
        <v>34</v>
      </c>
      <c r="J993" s="66">
        <v>5</v>
      </c>
    </row>
    <row r="994" spans="1:10" x14ac:dyDescent="0.25">
      <c r="A994" s="66" t="s">
        <v>441</v>
      </c>
      <c r="B994" s="66" t="s">
        <v>76</v>
      </c>
      <c r="C994" s="66" t="s">
        <v>11</v>
      </c>
      <c r="D994" s="66"/>
      <c r="E994" s="66">
        <v>208</v>
      </c>
      <c r="F994" s="66">
        <v>120</v>
      </c>
      <c r="G994" s="66">
        <v>12</v>
      </c>
      <c r="H994" s="66">
        <v>6</v>
      </c>
      <c r="I994" s="66">
        <v>30</v>
      </c>
      <c r="J994" s="66">
        <v>7</v>
      </c>
    </row>
    <row r="995" spans="1:10" x14ac:dyDescent="0.25">
      <c r="A995" s="66" t="s">
        <v>441</v>
      </c>
      <c r="B995" s="66" t="s">
        <v>76</v>
      </c>
      <c r="C995" s="66" t="s">
        <v>10</v>
      </c>
      <c r="D995" s="66"/>
      <c r="E995" s="66">
        <v>120</v>
      </c>
      <c r="F995" s="66">
        <v>70</v>
      </c>
      <c r="G995" s="66">
        <v>10</v>
      </c>
      <c r="H995" s="66">
        <v>9</v>
      </c>
      <c r="I995" s="66">
        <v>11</v>
      </c>
      <c r="J995" s="66">
        <v>2</v>
      </c>
    </row>
    <row r="996" spans="1:10" x14ac:dyDescent="0.25">
      <c r="A996" s="66" t="s">
        <v>441</v>
      </c>
      <c r="B996" s="66" t="s">
        <v>106</v>
      </c>
      <c r="C996" s="66" t="s">
        <v>9</v>
      </c>
      <c r="D996" s="66"/>
      <c r="E996" s="66">
        <v>22</v>
      </c>
      <c r="F996" s="66">
        <v>34</v>
      </c>
      <c r="G996" s="66">
        <v>8</v>
      </c>
      <c r="H996" s="66">
        <v>13</v>
      </c>
      <c r="I996" s="66">
        <v>7</v>
      </c>
      <c r="J996" s="66">
        <v>3</v>
      </c>
    </row>
    <row r="997" spans="1:10" x14ac:dyDescent="0.25">
      <c r="A997" s="66" t="s">
        <v>441</v>
      </c>
      <c r="B997" s="66" t="s">
        <v>106</v>
      </c>
      <c r="C997" s="66" t="s">
        <v>11</v>
      </c>
      <c r="D997" s="66"/>
      <c r="E997" s="66">
        <v>60</v>
      </c>
      <c r="F997" s="66">
        <v>99</v>
      </c>
      <c r="G997" s="66">
        <v>10</v>
      </c>
      <c r="H997" s="66">
        <v>34</v>
      </c>
      <c r="I997" s="66">
        <v>31</v>
      </c>
      <c r="J997" s="66">
        <v>8</v>
      </c>
    </row>
    <row r="998" spans="1:10" x14ac:dyDescent="0.25">
      <c r="A998" s="66" t="s">
        <v>441</v>
      </c>
      <c r="B998" s="66" t="s">
        <v>106</v>
      </c>
      <c r="C998" s="66" t="s">
        <v>10</v>
      </c>
      <c r="D998" s="66"/>
      <c r="E998" s="66">
        <v>12</v>
      </c>
      <c r="F998" s="66">
        <v>8</v>
      </c>
      <c r="G998" s="66">
        <v>12</v>
      </c>
      <c r="H998" s="66">
        <v>0</v>
      </c>
      <c r="I998" s="66">
        <v>0</v>
      </c>
      <c r="J998" s="66">
        <v>1</v>
      </c>
    </row>
    <row r="999" spans="1:10" x14ac:dyDescent="0.25">
      <c r="A999" s="66" t="s">
        <v>442</v>
      </c>
      <c r="B999" s="66" t="s">
        <v>49</v>
      </c>
      <c r="C999" s="66" t="s">
        <v>11</v>
      </c>
      <c r="D999" s="66"/>
      <c r="E999" s="66">
        <v>80</v>
      </c>
      <c r="F999" s="66">
        <v>36</v>
      </c>
      <c r="G999" s="66">
        <v>7</v>
      </c>
      <c r="H999" s="66">
        <v>4</v>
      </c>
      <c r="I999" s="66">
        <v>10</v>
      </c>
      <c r="J999" s="66">
        <v>3</v>
      </c>
    </row>
    <row r="1000" spans="1:10" x14ac:dyDescent="0.25">
      <c r="A1000" s="66" t="s">
        <v>442</v>
      </c>
      <c r="B1000" s="66" t="s">
        <v>49</v>
      </c>
      <c r="C1000" s="66" t="s">
        <v>10</v>
      </c>
      <c r="D1000" s="66"/>
      <c r="E1000" s="66">
        <v>68</v>
      </c>
      <c r="F1000" s="66">
        <v>51</v>
      </c>
      <c r="G1000" s="66">
        <v>10</v>
      </c>
      <c r="H1000" s="66">
        <v>7</v>
      </c>
      <c r="I1000" s="66">
        <v>16</v>
      </c>
      <c r="J1000" s="66">
        <v>3</v>
      </c>
    </row>
    <row r="1001" spans="1:10" x14ac:dyDescent="0.25">
      <c r="A1001" s="66" t="s">
        <v>442</v>
      </c>
      <c r="B1001" s="66" t="s">
        <v>49</v>
      </c>
      <c r="C1001" s="66" t="s">
        <v>9</v>
      </c>
      <c r="D1001" s="66"/>
      <c r="E1001" s="66">
        <v>26</v>
      </c>
      <c r="F1001" s="66">
        <v>18</v>
      </c>
      <c r="G1001" s="66">
        <v>2</v>
      </c>
      <c r="H1001" s="66">
        <v>1</v>
      </c>
      <c r="I1001" s="66">
        <v>1</v>
      </c>
      <c r="J1001" s="66">
        <v>1</v>
      </c>
    </row>
    <row r="1002" spans="1:10" x14ac:dyDescent="0.25">
      <c r="A1002" s="66" t="s">
        <v>442</v>
      </c>
      <c r="B1002" s="66" t="s">
        <v>79</v>
      </c>
      <c r="C1002" s="66" t="s">
        <v>10</v>
      </c>
      <c r="D1002" s="66"/>
      <c r="E1002" s="66">
        <v>70</v>
      </c>
      <c r="F1002" s="66">
        <v>45</v>
      </c>
      <c r="G1002" s="66">
        <v>2</v>
      </c>
      <c r="H1002" s="66">
        <v>6</v>
      </c>
      <c r="I1002" s="66">
        <v>17</v>
      </c>
      <c r="J1002" s="66">
        <v>3</v>
      </c>
    </row>
    <row r="1003" spans="1:10" x14ac:dyDescent="0.25">
      <c r="A1003" s="66" t="s">
        <v>442</v>
      </c>
      <c r="B1003" s="66" t="s">
        <v>79</v>
      </c>
      <c r="C1003" s="66" t="s">
        <v>10</v>
      </c>
      <c r="D1003" s="66"/>
      <c r="E1003" s="66">
        <v>181</v>
      </c>
      <c r="F1003" s="66">
        <v>124</v>
      </c>
      <c r="G1003" s="66">
        <v>2</v>
      </c>
      <c r="H1003" s="66">
        <v>11</v>
      </c>
      <c r="I1003" s="66">
        <v>15</v>
      </c>
      <c r="J1003" s="66">
        <v>14</v>
      </c>
    </row>
    <row r="1004" spans="1:10" x14ac:dyDescent="0.25">
      <c r="A1004" s="66" t="s">
        <v>442</v>
      </c>
      <c r="B1004" s="66" t="s">
        <v>79</v>
      </c>
      <c r="C1004" s="66" t="s">
        <v>10</v>
      </c>
      <c r="D1004" s="66"/>
      <c r="E1004" s="66">
        <v>162</v>
      </c>
      <c r="F1004" s="66">
        <v>100</v>
      </c>
      <c r="G1004" s="66">
        <v>8</v>
      </c>
      <c r="H1004" s="66">
        <v>27</v>
      </c>
      <c r="I1004" s="66">
        <v>44</v>
      </c>
      <c r="J1004" s="66">
        <v>39</v>
      </c>
    </row>
    <row r="1005" spans="1:10" x14ac:dyDescent="0.25">
      <c r="A1005" s="66" t="s">
        <v>444</v>
      </c>
      <c r="B1005" s="66" t="s">
        <v>22</v>
      </c>
      <c r="C1005" s="66" t="s">
        <v>25</v>
      </c>
      <c r="D1005" s="66" t="s">
        <v>368</v>
      </c>
      <c r="E1005" s="66">
        <v>165</v>
      </c>
      <c r="F1005" s="66">
        <v>119</v>
      </c>
      <c r="G1005" s="66">
        <v>13</v>
      </c>
      <c r="H1005" s="66">
        <v>46</v>
      </c>
      <c r="I1005" s="66">
        <v>22</v>
      </c>
      <c r="J1005" s="66">
        <v>4</v>
      </c>
    </row>
    <row r="1006" spans="1:10" x14ac:dyDescent="0.25">
      <c r="A1006" s="66" t="s">
        <v>444</v>
      </c>
      <c r="B1006" s="66" t="s">
        <v>22</v>
      </c>
      <c r="C1006" s="66" t="s">
        <v>11</v>
      </c>
      <c r="D1006" s="66"/>
      <c r="E1006" s="66">
        <v>188</v>
      </c>
      <c r="F1006" s="66">
        <v>68</v>
      </c>
      <c r="G1006" s="66">
        <v>15</v>
      </c>
      <c r="H1006" s="66">
        <v>18</v>
      </c>
      <c r="I1006" s="66">
        <v>8</v>
      </c>
      <c r="J1006" s="66">
        <v>1</v>
      </c>
    </row>
    <row r="1007" spans="1:10" x14ac:dyDescent="0.25">
      <c r="A1007" s="66" t="s">
        <v>444</v>
      </c>
      <c r="B1007" s="66" t="s">
        <v>22</v>
      </c>
      <c r="C1007" s="66" t="s">
        <v>10</v>
      </c>
      <c r="D1007" s="66"/>
      <c r="E1007" s="66">
        <v>268</v>
      </c>
      <c r="F1007" s="66">
        <v>93</v>
      </c>
      <c r="G1007" s="66">
        <v>19</v>
      </c>
      <c r="H1007" s="66">
        <v>15</v>
      </c>
      <c r="I1007" s="66">
        <v>3</v>
      </c>
      <c r="J1007" s="66">
        <v>1</v>
      </c>
    </row>
    <row r="1008" spans="1:10" x14ac:dyDescent="0.25">
      <c r="A1008" s="66" t="s">
        <v>444</v>
      </c>
      <c r="B1008" s="66" t="s">
        <v>44</v>
      </c>
      <c r="C1008" s="66" t="s">
        <v>10</v>
      </c>
      <c r="D1008" s="66"/>
      <c r="E1008" s="66">
        <v>118</v>
      </c>
      <c r="F1008" s="66">
        <v>54</v>
      </c>
      <c r="G1008" s="66">
        <v>9</v>
      </c>
      <c r="H1008" s="66">
        <v>7</v>
      </c>
      <c r="I1008" s="66">
        <v>16</v>
      </c>
      <c r="J1008" s="66">
        <v>4</v>
      </c>
    </row>
    <row r="1009" spans="1:10" x14ac:dyDescent="0.25">
      <c r="A1009" s="66" t="s">
        <v>444</v>
      </c>
      <c r="B1009" s="66" t="s">
        <v>44</v>
      </c>
      <c r="C1009" s="66" t="s">
        <v>10</v>
      </c>
      <c r="D1009" s="66"/>
      <c r="E1009" s="66">
        <v>136</v>
      </c>
      <c r="F1009" s="66">
        <v>42</v>
      </c>
      <c r="G1009" s="66">
        <v>12</v>
      </c>
      <c r="H1009" s="66">
        <v>24</v>
      </c>
      <c r="I1009" s="66">
        <v>19</v>
      </c>
      <c r="J1009" s="66">
        <v>6</v>
      </c>
    </row>
    <row r="1010" spans="1:10" x14ac:dyDescent="0.25">
      <c r="A1010" s="66" t="s">
        <v>444</v>
      </c>
      <c r="B1010" s="66" t="s">
        <v>44</v>
      </c>
      <c r="C1010" s="66" t="s">
        <v>10</v>
      </c>
      <c r="D1010" s="66"/>
      <c r="E1010" s="66">
        <v>36</v>
      </c>
      <c r="F1010" s="66">
        <v>48</v>
      </c>
      <c r="G1010" s="66">
        <v>9</v>
      </c>
      <c r="H1010" s="66">
        <v>12</v>
      </c>
      <c r="I1010" s="66">
        <v>16</v>
      </c>
      <c r="J1010" s="66">
        <v>5</v>
      </c>
    </row>
    <row r="1011" spans="1:10" x14ac:dyDescent="0.25">
      <c r="A1011" s="66" t="s">
        <v>445</v>
      </c>
      <c r="B1011" s="66" t="s">
        <v>12</v>
      </c>
      <c r="C1011" s="66" t="s">
        <v>10</v>
      </c>
      <c r="D1011" s="66"/>
      <c r="E1011" s="66">
        <v>148</v>
      </c>
      <c r="F1011" s="66">
        <v>51</v>
      </c>
      <c r="G1011" s="66">
        <v>24</v>
      </c>
      <c r="H1011" s="66">
        <v>26</v>
      </c>
      <c r="I1011" s="66">
        <v>15</v>
      </c>
      <c r="J1011" s="66">
        <v>11</v>
      </c>
    </row>
    <row r="1012" spans="1:10" x14ac:dyDescent="0.25">
      <c r="A1012" s="66" t="s">
        <v>445</v>
      </c>
      <c r="B1012" s="66" t="s">
        <v>12</v>
      </c>
      <c r="C1012" s="66" t="s">
        <v>9</v>
      </c>
      <c r="D1012" s="66"/>
      <c r="E1012" s="66">
        <v>186</v>
      </c>
      <c r="F1012" s="66">
        <v>82</v>
      </c>
      <c r="G1012" s="66">
        <v>15</v>
      </c>
      <c r="H1012" s="66">
        <v>20</v>
      </c>
      <c r="I1012" s="66">
        <v>35</v>
      </c>
      <c r="J1012" s="66">
        <v>23</v>
      </c>
    </row>
    <row r="1013" spans="1:10" x14ac:dyDescent="0.25">
      <c r="A1013" s="66" t="s">
        <v>445</v>
      </c>
      <c r="B1013" s="66" t="s">
        <v>12</v>
      </c>
      <c r="C1013" s="66" t="s">
        <v>11</v>
      </c>
      <c r="D1013" s="66"/>
      <c r="E1013" s="66">
        <v>156</v>
      </c>
      <c r="F1013" s="66">
        <v>60</v>
      </c>
      <c r="G1013" s="66">
        <v>28</v>
      </c>
      <c r="H1013" s="66">
        <v>17</v>
      </c>
      <c r="I1013" s="66">
        <v>45</v>
      </c>
      <c r="J1013" s="66">
        <v>7</v>
      </c>
    </row>
    <row r="1014" spans="1:10" x14ac:dyDescent="0.25">
      <c r="A1014" s="66" t="s">
        <v>445</v>
      </c>
      <c r="B1014" s="66" t="s">
        <v>76</v>
      </c>
      <c r="C1014" s="66" t="s">
        <v>10</v>
      </c>
      <c r="D1014" s="66"/>
      <c r="E1014" s="66">
        <v>85</v>
      </c>
      <c r="F1014" s="66">
        <v>57</v>
      </c>
      <c r="G1014" s="66">
        <v>40</v>
      </c>
      <c r="H1014" s="66">
        <v>0</v>
      </c>
      <c r="I1014" s="66">
        <v>11</v>
      </c>
      <c r="J1014" s="66">
        <v>4</v>
      </c>
    </row>
    <row r="1015" spans="1:10" x14ac:dyDescent="0.25">
      <c r="A1015" s="66" t="s">
        <v>445</v>
      </c>
      <c r="B1015" s="66" t="s">
        <v>76</v>
      </c>
      <c r="C1015" s="66" t="s">
        <v>10</v>
      </c>
      <c r="D1015" s="66"/>
      <c r="E1015" s="66">
        <v>230</v>
      </c>
      <c r="F1015" s="66">
        <v>84</v>
      </c>
      <c r="G1015" s="66">
        <v>23</v>
      </c>
      <c r="H1015" s="66">
        <v>10</v>
      </c>
      <c r="I1015" s="66">
        <v>24</v>
      </c>
      <c r="J1015" s="66">
        <v>5</v>
      </c>
    </row>
    <row r="1016" spans="1:10" x14ac:dyDescent="0.25">
      <c r="A1016" s="66" t="s">
        <v>445</v>
      </c>
      <c r="B1016" s="66" t="s">
        <v>76</v>
      </c>
      <c r="C1016" s="66" t="s">
        <v>10</v>
      </c>
      <c r="D1016" s="66"/>
      <c r="E1016" s="66">
        <v>177</v>
      </c>
      <c r="F1016" s="66">
        <v>88</v>
      </c>
      <c r="G1016" s="66">
        <v>29</v>
      </c>
      <c r="H1016" s="66">
        <v>14</v>
      </c>
      <c r="I1016" s="66">
        <v>28</v>
      </c>
      <c r="J1016" s="66">
        <v>6</v>
      </c>
    </row>
    <row r="1017" spans="1:10" x14ac:dyDescent="0.25">
      <c r="A1017" s="66" t="s">
        <v>446</v>
      </c>
      <c r="B1017" s="66" t="s">
        <v>76</v>
      </c>
      <c r="C1017" s="66" t="s">
        <v>10</v>
      </c>
      <c r="D1017" s="66"/>
      <c r="E1017" s="66">
        <v>30</v>
      </c>
      <c r="F1017" s="66">
        <v>20</v>
      </c>
      <c r="G1017" s="66">
        <v>7</v>
      </c>
      <c r="H1017" s="66">
        <v>13</v>
      </c>
      <c r="I1017" s="66">
        <v>12</v>
      </c>
      <c r="J1017" s="66">
        <v>13</v>
      </c>
    </row>
    <row r="1018" spans="1:10" x14ac:dyDescent="0.25">
      <c r="A1018" s="66" t="s">
        <v>446</v>
      </c>
      <c r="B1018" s="66" t="s">
        <v>76</v>
      </c>
      <c r="C1018" s="66" t="s">
        <v>11</v>
      </c>
      <c r="D1018" s="66"/>
      <c r="E1018" s="66">
        <v>180</v>
      </c>
      <c r="F1018" s="66">
        <v>64</v>
      </c>
      <c r="G1018" s="66">
        <v>12</v>
      </c>
      <c r="H1018" s="66">
        <v>18</v>
      </c>
      <c r="I1018" s="66">
        <v>20</v>
      </c>
      <c r="J1018" s="66">
        <v>5</v>
      </c>
    </row>
    <row r="1019" spans="1:10" x14ac:dyDescent="0.25">
      <c r="A1019" s="66" t="s">
        <v>446</v>
      </c>
      <c r="B1019" s="66" t="s">
        <v>76</v>
      </c>
      <c r="C1019" s="66" t="s">
        <v>10</v>
      </c>
      <c r="D1019" s="66"/>
      <c r="E1019" s="66">
        <v>168</v>
      </c>
      <c r="F1019" s="66">
        <v>74</v>
      </c>
      <c r="G1019" s="66">
        <v>8</v>
      </c>
      <c r="H1019" s="66">
        <v>21</v>
      </c>
      <c r="I1019" s="66">
        <v>30</v>
      </c>
      <c r="J1019" s="66">
        <v>15</v>
      </c>
    </row>
    <row r="1020" spans="1:10" x14ac:dyDescent="0.25">
      <c r="A1020" s="66" t="s">
        <v>446</v>
      </c>
      <c r="B1020" s="66" t="s">
        <v>44</v>
      </c>
      <c r="C1020" s="66" t="s">
        <v>10</v>
      </c>
      <c r="D1020" s="66"/>
      <c r="E1020" s="66">
        <v>44</v>
      </c>
      <c r="F1020" s="66">
        <v>84</v>
      </c>
      <c r="G1020" s="66">
        <v>17</v>
      </c>
      <c r="H1020" s="66">
        <v>15</v>
      </c>
      <c r="I1020" s="66">
        <v>11</v>
      </c>
      <c r="J1020" s="66">
        <v>6</v>
      </c>
    </row>
    <row r="1021" spans="1:10" x14ac:dyDescent="0.25">
      <c r="A1021" s="66" t="s">
        <v>446</v>
      </c>
      <c r="B1021" s="66" t="s">
        <v>44</v>
      </c>
      <c r="C1021" s="66" t="s">
        <v>10</v>
      </c>
      <c r="D1021" s="66"/>
      <c r="E1021" s="66">
        <v>69</v>
      </c>
      <c r="F1021" s="66">
        <v>130</v>
      </c>
      <c r="G1021" s="66">
        <v>24</v>
      </c>
      <c r="H1021" s="66">
        <v>5</v>
      </c>
      <c r="I1021" s="66">
        <v>6</v>
      </c>
      <c r="J1021" s="66">
        <v>5</v>
      </c>
    </row>
    <row r="1022" spans="1:10" x14ac:dyDescent="0.25">
      <c r="A1022" s="66" t="s">
        <v>446</v>
      </c>
      <c r="B1022" s="66" t="s">
        <v>44</v>
      </c>
      <c r="C1022" s="66" t="s">
        <v>10</v>
      </c>
      <c r="D1022" s="66"/>
      <c r="E1022" s="66">
        <v>48</v>
      </c>
      <c r="F1022" s="66">
        <v>160</v>
      </c>
      <c r="G1022" s="66">
        <v>30</v>
      </c>
      <c r="H1022" s="66">
        <v>10</v>
      </c>
      <c r="I1022" s="66">
        <v>10</v>
      </c>
      <c r="J1022" s="66">
        <v>17</v>
      </c>
    </row>
    <row r="1023" spans="1:10" x14ac:dyDescent="0.25">
      <c r="A1023" s="66" t="s">
        <v>448</v>
      </c>
      <c r="B1023" s="66" t="s">
        <v>20</v>
      </c>
      <c r="C1023" s="66" t="s">
        <v>10</v>
      </c>
      <c r="D1023" s="66"/>
      <c r="E1023" s="66">
        <v>102</v>
      </c>
      <c r="F1023" s="66">
        <v>31</v>
      </c>
      <c r="G1023" s="66">
        <v>8</v>
      </c>
      <c r="H1023" s="66">
        <v>7</v>
      </c>
      <c r="I1023" s="66">
        <v>3</v>
      </c>
      <c r="J1023" s="66">
        <v>1</v>
      </c>
    </row>
    <row r="1024" spans="1:10" x14ac:dyDescent="0.25">
      <c r="A1024" s="66" t="s">
        <v>448</v>
      </c>
      <c r="B1024" s="66" t="s">
        <v>20</v>
      </c>
      <c r="C1024" s="66" t="s">
        <v>11</v>
      </c>
      <c r="D1024" s="66"/>
      <c r="E1024" s="66">
        <v>159</v>
      </c>
      <c r="F1024" s="66">
        <v>40</v>
      </c>
      <c r="G1024" s="66">
        <v>10</v>
      </c>
      <c r="H1024" s="66">
        <v>18</v>
      </c>
      <c r="I1024" s="66">
        <v>9</v>
      </c>
      <c r="J1024" s="66">
        <v>3</v>
      </c>
    </row>
    <row r="1025" spans="1:10" x14ac:dyDescent="0.25">
      <c r="A1025" s="66" t="s">
        <v>448</v>
      </c>
      <c r="B1025" s="66" t="s">
        <v>20</v>
      </c>
      <c r="C1025" s="66" t="s">
        <v>10</v>
      </c>
      <c r="D1025" s="66"/>
      <c r="E1025" s="66">
        <v>120</v>
      </c>
      <c r="F1025" s="66">
        <v>55</v>
      </c>
      <c r="G1025" s="66">
        <v>8</v>
      </c>
      <c r="H1025" s="66">
        <v>11</v>
      </c>
      <c r="I1025" s="66">
        <v>4</v>
      </c>
      <c r="J1025" s="66">
        <v>2</v>
      </c>
    </row>
    <row r="1026" spans="1:10" x14ac:dyDescent="0.25">
      <c r="A1026" s="66" t="s">
        <v>448</v>
      </c>
      <c r="B1026" s="66" t="s">
        <v>22</v>
      </c>
      <c r="C1026" s="66" t="s">
        <v>25</v>
      </c>
      <c r="D1026" s="66" t="s">
        <v>477</v>
      </c>
      <c r="E1026" s="66">
        <v>39</v>
      </c>
      <c r="F1026" s="66">
        <v>30</v>
      </c>
      <c r="G1026" s="66">
        <v>17</v>
      </c>
      <c r="H1026" s="66">
        <v>10</v>
      </c>
      <c r="I1026" s="66">
        <v>25</v>
      </c>
      <c r="J1026" s="66">
        <v>5</v>
      </c>
    </row>
    <row r="1027" spans="1:10" x14ac:dyDescent="0.25">
      <c r="A1027" s="66" t="s">
        <v>448</v>
      </c>
      <c r="B1027" s="66" t="s">
        <v>22</v>
      </c>
      <c r="C1027" s="66" t="s">
        <v>10</v>
      </c>
      <c r="D1027" s="66"/>
      <c r="E1027" s="66">
        <v>34</v>
      </c>
      <c r="F1027" s="66">
        <v>41</v>
      </c>
      <c r="G1027" s="66">
        <v>14</v>
      </c>
      <c r="H1027" s="66">
        <v>8</v>
      </c>
      <c r="I1027" s="66">
        <v>21</v>
      </c>
      <c r="J1027" s="66">
        <v>2</v>
      </c>
    </row>
    <row r="1028" spans="1:10" x14ac:dyDescent="0.25">
      <c r="A1028" s="66" t="s">
        <v>448</v>
      </c>
      <c r="B1028" s="66" t="s">
        <v>22</v>
      </c>
      <c r="C1028" s="66" t="s">
        <v>10</v>
      </c>
      <c r="D1028" s="66"/>
      <c r="E1028" s="66">
        <v>90</v>
      </c>
      <c r="F1028" s="66">
        <v>84</v>
      </c>
      <c r="G1028" s="66">
        <v>15</v>
      </c>
      <c r="H1028" s="66">
        <v>5</v>
      </c>
      <c r="I1028" s="66">
        <v>9</v>
      </c>
      <c r="J1028" s="66">
        <v>2</v>
      </c>
    </row>
    <row r="1029" spans="1:10" x14ac:dyDescent="0.25">
      <c r="A1029" s="66" t="s">
        <v>449</v>
      </c>
      <c r="B1029" s="66" t="s">
        <v>30</v>
      </c>
      <c r="C1029" s="66" t="s">
        <v>10</v>
      </c>
      <c r="D1029" s="66"/>
      <c r="E1029" s="66">
        <v>119</v>
      </c>
      <c r="F1029" s="66">
        <v>77</v>
      </c>
      <c r="G1029" s="66">
        <v>21</v>
      </c>
      <c r="H1029" s="66">
        <v>20</v>
      </c>
      <c r="I1029" s="66">
        <v>37</v>
      </c>
      <c r="J1029" s="66">
        <v>7</v>
      </c>
    </row>
    <row r="1030" spans="1:10" x14ac:dyDescent="0.25">
      <c r="A1030" s="66" t="s">
        <v>449</v>
      </c>
      <c r="B1030" s="66" t="s">
        <v>30</v>
      </c>
      <c r="C1030" s="66" t="s">
        <v>10</v>
      </c>
      <c r="D1030" s="66"/>
      <c r="E1030" s="66">
        <v>262</v>
      </c>
      <c r="F1030" s="66">
        <v>110</v>
      </c>
      <c r="G1030" s="66">
        <v>17</v>
      </c>
      <c r="H1030" s="66">
        <v>45</v>
      </c>
      <c r="I1030" s="66">
        <v>51</v>
      </c>
      <c r="J1030" s="66">
        <v>8</v>
      </c>
    </row>
    <row r="1031" spans="1:10" x14ac:dyDescent="0.25">
      <c r="A1031" s="66" t="s">
        <v>449</v>
      </c>
      <c r="B1031" s="66" t="s">
        <v>30</v>
      </c>
      <c r="C1031" s="66" t="s">
        <v>9</v>
      </c>
      <c r="D1031" s="66"/>
      <c r="E1031" s="66">
        <v>66</v>
      </c>
      <c r="F1031" s="66">
        <v>48</v>
      </c>
      <c r="G1031" s="66">
        <v>11</v>
      </c>
      <c r="H1031" s="66">
        <v>13</v>
      </c>
      <c r="I1031" s="66">
        <v>19</v>
      </c>
      <c r="J1031" s="66">
        <v>2</v>
      </c>
    </row>
    <row r="1032" spans="1:10" x14ac:dyDescent="0.25">
      <c r="A1032" s="66" t="s">
        <v>449</v>
      </c>
      <c r="B1032" s="66" t="s">
        <v>26</v>
      </c>
      <c r="C1032" s="66" t="s">
        <v>9</v>
      </c>
      <c r="D1032" s="66"/>
      <c r="E1032" s="66">
        <v>35</v>
      </c>
      <c r="F1032" s="66">
        <v>19</v>
      </c>
      <c r="G1032" s="66">
        <v>11</v>
      </c>
      <c r="H1032" s="66">
        <v>0</v>
      </c>
      <c r="I1032" s="66">
        <v>0</v>
      </c>
      <c r="J1032" s="66">
        <v>1</v>
      </c>
    </row>
    <row r="1033" spans="1:10" x14ac:dyDescent="0.25">
      <c r="A1033" s="66" t="s">
        <v>449</v>
      </c>
      <c r="B1033" s="66" t="s">
        <v>26</v>
      </c>
      <c r="C1033" s="66" t="s">
        <v>10</v>
      </c>
      <c r="D1033" s="66"/>
      <c r="E1033" s="66">
        <v>81</v>
      </c>
      <c r="F1033" s="66">
        <v>55</v>
      </c>
      <c r="G1033" s="66">
        <v>22</v>
      </c>
      <c r="H1033" s="66">
        <v>29</v>
      </c>
      <c r="I1033" s="66">
        <v>16</v>
      </c>
      <c r="J1033" s="66">
        <v>6</v>
      </c>
    </row>
    <row r="1034" spans="1:10" x14ac:dyDescent="0.25">
      <c r="A1034" s="66" t="s">
        <v>449</v>
      </c>
      <c r="B1034" s="66" t="s">
        <v>26</v>
      </c>
      <c r="C1034" s="66" t="s">
        <v>10</v>
      </c>
      <c r="D1034" s="66"/>
      <c r="E1034" s="66">
        <v>271</v>
      </c>
      <c r="F1034" s="66">
        <v>82</v>
      </c>
      <c r="G1034" s="66">
        <v>21</v>
      </c>
      <c r="H1034" s="66">
        <v>20</v>
      </c>
      <c r="I1034" s="66">
        <v>55</v>
      </c>
      <c r="J1034" s="66">
        <v>19</v>
      </c>
    </row>
    <row r="1035" spans="1:10" x14ac:dyDescent="0.25">
      <c r="A1035" s="66" t="s">
        <v>450</v>
      </c>
      <c r="B1035" s="66" t="s">
        <v>20</v>
      </c>
      <c r="C1035" s="66" t="s">
        <v>10</v>
      </c>
      <c r="D1035" s="66"/>
      <c r="E1035" s="66">
        <v>48</v>
      </c>
      <c r="F1035" s="66">
        <v>45</v>
      </c>
      <c r="G1035" s="66">
        <v>5</v>
      </c>
      <c r="H1035" s="66">
        <v>9</v>
      </c>
      <c r="I1035" s="66">
        <v>7</v>
      </c>
      <c r="J1035" s="66">
        <v>0</v>
      </c>
    </row>
    <row r="1036" spans="1:10" x14ac:dyDescent="0.25">
      <c r="A1036" s="66" t="s">
        <v>450</v>
      </c>
      <c r="B1036" s="66" t="s">
        <v>20</v>
      </c>
      <c r="C1036" s="66" t="s">
        <v>11</v>
      </c>
      <c r="D1036" s="66"/>
      <c r="E1036" s="66">
        <v>70</v>
      </c>
      <c r="F1036" s="66">
        <v>51</v>
      </c>
      <c r="G1036" s="66">
        <v>5</v>
      </c>
      <c r="H1036" s="66">
        <v>15</v>
      </c>
      <c r="I1036" s="66">
        <v>11</v>
      </c>
      <c r="J1036" s="66">
        <v>1</v>
      </c>
    </row>
    <row r="1037" spans="1:10" x14ac:dyDescent="0.25">
      <c r="A1037" s="66" t="s">
        <v>450</v>
      </c>
      <c r="B1037" s="66" t="s">
        <v>20</v>
      </c>
      <c r="C1037" s="66" t="s">
        <v>10</v>
      </c>
      <c r="D1037" s="66"/>
      <c r="E1037" s="66">
        <v>120</v>
      </c>
      <c r="F1037" s="66">
        <v>50</v>
      </c>
      <c r="G1037" s="66">
        <v>10</v>
      </c>
      <c r="H1037" s="66">
        <v>8</v>
      </c>
      <c r="I1037" s="66">
        <v>5</v>
      </c>
      <c r="J1037" s="66">
        <v>0</v>
      </c>
    </row>
    <row r="1038" spans="1:10" x14ac:dyDescent="0.25">
      <c r="A1038" s="66" t="s">
        <v>451</v>
      </c>
      <c r="B1038" s="66" t="s">
        <v>44</v>
      </c>
      <c r="C1038" s="66" t="s">
        <v>10</v>
      </c>
      <c r="D1038" s="66"/>
      <c r="E1038" s="66">
        <v>106</v>
      </c>
      <c r="F1038" s="66">
        <v>39</v>
      </c>
      <c r="G1038" s="66">
        <v>4</v>
      </c>
      <c r="H1038" s="66">
        <v>4</v>
      </c>
      <c r="I1038" s="66">
        <v>18</v>
      </c>
      <c r="J1038" s="66">
        <v>4</v>
      </c>
    </row>
    <row r="1039" spans="1:10" x14ac:dyDescent="0.25">
      <c r="A1039" s="66" t="s">
        <v>451</v>
      </c>
      <c r="B1039" s="66" t="s">
        <v>44</v>
      </c>
      <c r="C1039" s="66" t="s">
        <v>10</v>
      </c>
      <c r="D1039" s="66"/>
      <c r="E1039" s="66">
        <v>184</v>
      </c>
      <c r="F1039" s="66">
        <v>39</v>
      </c>
      <c r="G1039" s="66">
        <v>18</v>
      </c>
      <c r="H1039" s="66">
        <v>5</v>
      </c>
      <c r="I1039" s="66">
        <v>10</v>
      </c>
      <c r="J1039" s="66">
        <v>5</v>
      </c>
    </row>
    <row r="1040" spans="1:10" x14ac:dyDescent="0.25">
      <c r="A1040" s="66" t="s">
        <v>451</v>
      </c>
      <c r="B1040" s="66" t="s">
        <v>44</v>
      </c>
      <c r="C1040" s="66" t="s">
        <v>10</v>
      </c>
      <c r="D1040" s="66"/>
      <c r="E1040" s="66">
        <v>103</v>
      </c>
      <c r="F1040" s="66">
        <v>110</v>
      </c>
      <c r="G1040" s="66">
        <v>25</v>
      </c>
      <c r="H1040" s="66">
        <v>5</v>
      </c>
      <c r="I1040" s="66">
        <v>21</v>
      </c>
      <c r="J1040" s="66">
        <v>4</v>
      </c>
    </row>
    <row r="1041" spans="1:10" x14ac:dyDescent="0.25">
      <c r="A1041" s="66" t="s">
        <v>451</v>
      </c>
      <c r="B1041" s="66" t="s">
        <v>36</v>
      </c>
      <c r="C1041" s="66" t="s">
        <v>9</v>
      </c>
      <c r="D1041" s="66"/>
      <c r="E1041" s="66">
        <v>61</v>
      </c>
      <c r="F1041" s="66">
        <v>39</v>
      </c>
      <c r="G1041" s="66">
        <v>21</v>
      </c>
      <c r="H1041" s="66">
        <v>10</v>
      </c>
      <c r="I1041" s="66">
        <v>31</v>
      </c>
      <c r="J1041" s="66">
        <v>14</v>
      </c>
    </row>
    <row r="1042" spans="1:10" x14ac:dyDescent="0.25">
      <c r="A1042" s="66" t="s">
        <v>451</v>
      </c>
      <c r="B1042" s="66" t="s">
        <v>36</v>
      </c>
      <c r="C1042" s="66" t="s">
        <v>10</v>
      </c>
      <c r="D1042" s="66"/>
      <c r="E1042" s="66">
        <v>93</v>
      </c>
      <c r="F1042" s="66">
        <v>29</v>
      </c>
      <c r="G1042" s="66">
        <v>7</v>
      </c>
      <c r="H1042" s="66">
        <v>5</v>
      </c>
      <c r="I1042" s="66">
        <v>7</v>
      </c>
      <c r="J1042" s="66">
        <v>1</v>
      </c>
    </row>
    <row r="1043" spans="1:10" x14ac:dyDescent="0.25">
      <c r="A1043" s="66" t="s">
        <v>451</v>
      </c>
      <c r="B1043" s="66" t="s">
        <v>36</v>
      </c>
      <c r="C1043" s="66" t="s">
        <v>10</v>
      </c>
      <c r="D1043" s="66"/>
      <c r="E1043" s="66">
        <v>142</v>
      </c>
      <c r="F1043" s="66">
        <v>64</v>
      </c>
      <c r="G1043" s="66">
        <v>11</v>
      </c>
      <c r="H1043" s="66">
        <v>10</v>
      </c>
      <c r="I1043" s="66">
        <v>15</v>
      </c>
      <c r="J1043" s="66">
        <v>2</v>
      </c>
    </row>
    <row r="1044" spans="1:10" x14ac:dyDescent="0.25">
      <c r="A1044" s="66" t="s">
        <v>452</v>
      </c>
      <c r="B1044" s="66" t="s">
        <v>22</v>
      </c>
      <c r="C1044" s="66" t="s">
        <v>25</v>
      </c>
      <c r="D1044" s="66" t="s">
        <v>368</v>
      </c>
      <c r="E1044" s="66">
        <v>80</v>
      </c>
      <c r="F1044" s="66">
        <v>82</v>
      </c>
      <c r="G1044" s="66">
        <v>7</v>
      </c>
      <c r="H1044" s="66">
        <v>17</v>
      </c>
      <c r="I1044" s="66">
        <v>25</v>
      </c>
      <c r="J1044" s="66">
        <v>0</v>
      </c>
    </row>
    <row r="1045" spans="1:10" x14ac:dyDescent="0.25">
      <c r="A1045" s="66" t="s">
        <v>452</v>
      </c>
      <c r="B1045" s="66" t="s">
        <v>22</v>
      </c>
      <c r="C1045" s="66" t="s">
        <v>11</v>
      </c>
      <c r="D1045" s="66"/>
      <c r="E1045" s="66">
        <v>75</v>
      </c>
      <c r="F1045" s="66">
        <v>53</v>
      </c>
      <c r="G1045" s="66">
        <v>1</v>
      </c>
      <c r="H1045" s="66">
        <v>18</v>
      </c>
      <c r="I1045" s="66">
        <v>16</v>
      </c>
      <c r="J1045" s="66">
        <v>1</v>
      </c>
    </row>
    <row r="1046" spans="1:10" x14ac:dyDescent="0.25">
      <c r="A1046" s="66" t="s">
        <v>452</v>
      </c>
      <c r="B1046" s="66" t="s">
        <v>22</v>
      </c>
      <c r="C1046" s="66" t="s">
        <v>10</v>
      </c>
      <c r="D1046" s="66"/>
      <c r="E1046" s="66">
        <v>45</v>
      </c>
      <c r="F1046" s="66">
        <v>47</v>
      </c>
      <c r="G1046" s="66">
        <v>3</v>
      </c>
      <c r="H1046" s="66">
        <v>12</v>
      </c>
      <c r="I1046" s="66">
        <v>17</v>
      </c>
      <c r="J1046" s="66">
        <v>0</v>
      </c>
    </row>
    <row r="1047" spans="1:10" x14ac:dyDescent="0.25">
      <c r="A1047" s="66" t="s">
        <v>452</v>
      </c>
      <c r="B1047" s="66" t="s">
        <v>54</v>
      </c>
      <c r="C1047" s="66" t="s">
        <v>10</v>
      </c>
      <c r="D1047" s="66"/>
      <c r="E1047" s="66">
        <v>122</v>
      </c>
      <c r="F1047" s="66">
        <v>148</v>
      </c>
      <c r="G1047" s="66">
        <v>29</v>
      </c>
      <c r="H1047" s="66">
        <v>6</v>
      </c>
      <c r="I1047" s="66">
        <v>9</v>
      </c>
      <c r="J1047" s="66">
        <v>2</v>
      </c>
    </row>
    <row r="1048" spans="1:10" x14ac:dyDescent="0.25">
      <c r="A1048" s="66" t="s">
        <v>452</v>
      </c>
      <c r="B1048" s="66" t="s">
        <v>54</v>
      </c>
      <c r="C1048" s="66" t="s">
        <v>9</v>
      </c>
      <c r="D1048" s="66"/>
      <c r="E1048" s="66">
        <v>67</v>
      </c>
      <c r="F1048" s="66">
        <v>113</v>
      </c>
      <c r="G1048" s="66">
        <v>6</v>
      </c>
      <c r="H1048" s="66">
        <v>2</v>
      </c>
      <c r="I1048" s="66">
        <v>15</v>
      </c>
      <c r="J1048" s="66">
        <v>2</v>
      </c>
    </row>
    <row r="1049" spans="1:10" x14ac:dyDescent="0.25">
      <c r="A1049" s="66" t="s">
        <v>452</v>
      </c>
      <c r="B1049" s="66" t="s">
        <v>54</v>
      </c>
      <c r="C1049" s="66" t="s">
        <v>10</v>
      </c>
      <c r="D1049" s="66"/>
      <c r="E1049" s="66">
        <v>149</v>
      </c>
      <c r="F1049" s="66">
        <v>213</v>
      </c>
      <c r="G1049" s="66">
        <v>31</v>
      </c>
      <c r="H1049" s="66">
        <v>8</v>
      </c>
      <c r="I1049" s="66">
        <v>18</v>
      </c>
      <c r="J1049" s="66">
        <v>1</v>
      </c>
    </row>
    <row r="1050" spans="1:10" x14ac:dyDescent="0.25">
      <c r="A1050" s="66" t="s">
        <v>452</v>
      </c>
      <c r="B1050" s="66" t="s">
        <v>106</v>
      </c>
      <c r="C1050" s="66" t="s">
        <v>10</v>
      </c>
      <c r="D1050" s="66"/>
      <c r="E1050" s="66">
        <v>241</v>
      </c>
      <c r="F1050" s="66">
        <v>105</v>
      </c>
      <c r="G1050" s="66">
        <v>5</v>
      </c>
      <c r="H1050" s="66">
        <v>22</v>
      </c>
      <c r="I1050" s="66">
        <v>41</v>
      </c>
      <c r="J1050" s="66">
        <v>5</v>
      </c>
    </row>
    <row r="1051" spans="1:10" x14ac:dyDescent="0.25">
      <c r="A1051" s="66" t="s">
        <v>452</v>
      </c>
      <c r="B1051" s="66" t="s">
        <v>106</v>
      </c>
      <c r="C1051" s="66" t="s">
        <v>11</v>
      </c>
      <c r="D1051" s="66"/>
      <c r="E1051" s="66">
        <v>298</v>
      </c>
      <c r="F1051" s="66">
        <v>130</v>
      </c>
      <c r="G1051" s="66">
        <v>11</v>
      </c>
      <c r="H1051" s="66">
        <v>45</v>
      </c>
      <c r="I1051" s="66">
        <v>16</v>
      </c>
      <c r="J1051" s="66">
        <v>2</v>
      </c>
    </row>
    <row r="1052" spans="1:10" x14ac:dyDescent="0.25">
      <c r="A1052" s="66" t="s">
        <v>452</v>
      </c>
      <c r="B1052" s="66" t="s">
        <v>106</v>
      </c>
      <c r="C1052" s="66" t="s">
        <v>10</v>
      </c>
      <c r="D1052" s="66"/>
      <c r="E1052" s="66">
        <v>32</v>
      </c>
      <c r="F1052" s="66">
        <v>16</v>
      </c>
      <c r="G1052" s="66">
        <v>4</v>
      </c>
      <c r="H1052" s="66">
        <v>0</v>
      </c>
      <c r="I1052" s="66">
        <v>2</v>
      </c>
      <c r="J1052" s="66">
        <v>0</v>
      </c>
    </row>
    <row r="1053" spans="1:10" x14ac:dyDescent="0.25">
      <c r="A1053" s="66" t="s">
        <v>475</v>
      </c>
      <c r="B1053" s="66" t="s">
        <v>79</v>
      </c>
      <c r="C1053" s="66" t="s">
        <v>10</v>
      </c>
      <c r="D1053" s="66"/>
      <c r="E1053" s="66">
        <v>122</v>
      </c>
      <c r="F1053" s="66">
        <v>31</v>
      </c>
      <c r="G1053" s="66">
        <v>4</v>
      </c>
      <c r="H1053" s="66">
        <v>11</v>
      </c>
      <c r="I1053" s="66">
        <v>5</v>
      </c>
      <c r="J1053" s="66">
        <v>0</v>
      </c>
    </row>
    <row r="1054" spans="1:10" x14ac:dyDescent="0.25">
      <c r="A1054" s="66" t="s">
        <v>475</v>
      </c>
      <c r="B1054" s="66" t="s">
        <v>79</v>
      </c>
      <c r="C1054" s="66" t="s">
        <v>10</v>
      </c>
      <c r="D1054" s="66"/>
      <c r="E1054" s="66">
        <v>325</v>
      </c>
      <c r="F1054" s="66">
        <v>74</v>
      </c>
      <c r="G1054" s="66">
        <v>21</v>
      </c>
      <c r="H1054" s="66">
        <v>70</v>
      </c>
      <c r="I1054" s="66">
        <v>81</v>
      </c>
      <c r="J1054" s="66">
        <v>23</v>
      </c>
    </row>
    <row r="1055" spans="1:10" x14ac:dyDescent="0.25">
      <c r="A1055" s="66" t="s">
        <v>475</v>
      </c>
      <c r="B1055" s="66" t="s">
        <v>79</v>
      </c>
      <c r="C1055" s="66" t="s">
        <v>10</v>
      </c>
      <c r="D1055" s="66"/>
      <c r="E1055" s="66">
        <v>234</v>
      </c>
      <c r="F1055" s="66">
        <v>60</v>
      </c>
      <c r="G1055" s="66">
        <v>10</v>
      </c>
      <c r="H1055" s="66">
        <v>25</v>
      </c>
      <c r="I1055" s="66">
        <v>34</v>
      </c>
      <c r="J1055" s="66">
        <v>4</v>
      </c>
    </row>
    <row r="1056" spans="1:10" x14ac:dyDescent="0.25">
      <c r="A1056" s="66" t="s">
        <v>475</v>
      </c>
      <c r="B1056" s="66" t="s">
        <v>76</v>
      </c>
      <c r="C1056" s="66" t="s">
        <v>10</v>
      </c>
      <c r="D1056" s="66"/>
      <c r="E1056" s="66">
        <v>67</v>
      </c>
      <c r="F1056" s="66">
        <v>61</v>
      </c>
      <c r="G1056" s="66">
        <v>18</v>
      </c>
      <c r="H1056" s="66">
        <v>6</v>
      </c>
      <c r="I1056" s="66">
        <v>11</v>
      </c>
      <c r="J1056" s="66">
        <v>7</v>
      </c>
    </row>
    <row r="1057" spans="1:10" x14ac:dyDescent="0.25">
      <c r="A1057" s="66" t="s">
        <v>475</v>
      </c>
      <c r="B1057" s="66" t="s">
        <v>76</v>
      </c>
      <c r="C1057" s="66" t="s">
        <v>11</v>
      </c>
      <c r="D1057" s="66"/>
      <c r="E1057" s="66">
        <v>97</v>
      </c>
      <c r="F1057" s="66">
        <v>109</v>
      </c>
      <c r="G1057" s="66">
        <v>17</v>
      </c>
      <c r="H1057" s="66">
        <v>11</v>
      </c>
      <c r="I1057" s="66">
        <v>4</v>
      </c>
      <c r="J1057" s="66">
        <v>17</v>
      </c>
    </row>
    <row r="1058" spans="1:10" x14ac:dyDescent="0.25">
      <c r="A1058" s="66" t="s">
        <v>475</v>
      </c>
      <c r="B1058" s="66" t="s">
        <v>76</v>
      </c>
      <c r="C1058" s="66" t="s">
        <v>10</v>
      </c>
      <c r="D1058" s="66"/>
      <c r="E1058" s="66">
        <v>120</v>
      </c>
      <c r="F1058" s="66">
        <v>66</v>
      </c>
      <c r="G1058" s="66">
        <v>8</v>
      </c>
      <c r="H1058" s="66">
        <v>16</v>
      </c>
      <c r="I1058" s="66">
        <v>13</v>
      </c>
      <c r="J1058" s="66">
        <v>5</v>
      </c>
    </row>
    <row r="1059" spans="1:10" x14ac:dyDescent="0.25">
      <c r="A1059" s="66" t="s">
        <v>475</v>
      </c>
      <c r="B1059" s="66" t="s">
        <v>30</v>
      </c>
      <c r="C1059" s="66" t="s">
        <v>25</v>
      </c>
      <c r="D1059" s="66" t="s">
        <v>472</v>
      </c>
      <c r="E1059" s="66">
        <v>122</v>
      </c>
      <c r="F1059" s="66">
        <v>52</v>
      </c>
      <c r="G1059" s="66">
        <v>21</v>
      </c>
      <c r="H1059" s="66">
        <v>50</v>
      </c>
      <c r="I1059" s="66">
        <v>38</v>
      </c>
      <c r="J1059" s="66">
        <v>7</v>
      </c>
    </row>
    <row r="1060" spans="1:10" x14ac:dyDescent="0.25">
      <c r="A1060" s="66" t="s">
        <v>475</v>
      </c>
      <c r="B1060" s="66" t="s">
        <v>30</v>
      </c>
      <c r="C1060" s="66" t="s">
        <v>25</v>
      </c>
      <c r="D1060" s="66" t="s">
        <v>476</v>
      </c>
      <c r="E1060" s="66">
        <v>286</v>
      </c>
      <c r="F1060" s="66">
        <v>35</v>
      </c>
      <c r="G1060" s="66">
        <v>19</v>
      </c>
      <c r="H1060" s="66">
        <v>118</v>
      </c>
      <c r="I1060" s="66">
        <v>44</v>
      </c>
      <c r="J1060" s="66">
        <v>15</v>
      </c>
    </row>
    <row r="1061" spans="1:10" x14ac:dyDescent="0.25">
      <c r="A1061" s="66" t="s">
        <v>475</v>
      </c>
      <c r="B1061" s="66" t="s">
        <v>30</v>
      </c>
      <c r="C1061" s="66" t="s">
        <v>9</v>
      </c>
      <c r="D1061" s="66"/>
      <c r="E1061" s="66">
        <v>105</v>
      </c>
      <c r="F1061" s="66">
        <v>24</v>
      </c>
      <c r="G1061" s="66">
        <v>12</v>
      </c>
      <c r="H1061" s="66">
        <v>74</v>
      </c>
      <c r="I1061" s="66">
        <v>19</v>
      </c>
      <c r="J1061" s="66">
        <v>3</v>
      </c>
    </row>
    <row r="1062" spans="1:10" x14ac:dyDescent="0.25">
      <c r="A1062" s="66" t="s">
        <v>453</v>
      </c>
      <c r="B1062" s="66" t="s">
        <v>76</v>
      </c>
      <c r="C1062" s="66" t="s">
        <v>10</v>
      </c>
      <c r="D1062" s="66"/>
      <c r="E1062" s="66">
        <v>7</v>
      </c>
      <c r="F1062" s="66">
        <v>3</v>
      </c>
      <c r="G1062" s="66">
        <v>8</v>
      </c>
      <c r="H1062" s="66">
        <v>4</v>
      </c>
      <c r="I1062" s="66">
        <v>11</v>
      </c>
      <c r="J1062" s="66">
        <v>3</v>
      </c>
    </row>
    <row r="1063" spans="1:10" x14ac:dyDescent="0.25">
      <c r="A1063" s="66" t="s">
        <v>453</v>
      </c>
      <c r="B1063" s="66" t="s">
        <v>76</v>
      </c>
      <c r="C1063" s="66" t="s">
        <v>11</v>
      </c>
      <c r="D1063" s="66"/>
      <c r="E1063" s="66">
        <v>352</v>
      </c>
      <c r="F1063" s="66">
        <v>109</v>
      </c>
      <c r="G1063" s="66">
        <v>6</v>
      </c>
      <c r="H1063" s="66">
        <v>8</v>
      </c>
      <c r="I1063" s="66">
        <v>16</v>
      </c>
      <c r="J1063" s="66">
        <v>2</v>
      </c>
    </row>
    <row r="1064" spans="1:10" x14ac:dyDescent="0.25">
      <c r="A1064" s="66" t="s">
        <v>453</v>
      </c>
      <c r="B1064" s="66" t="s">
        <v>76</v>
      </c>
      <c r="C1064" s="66" t="s">
        <v>10</v>
      </c>
      <c r="D1064" s="66"/>
      <c r="E1064" s="66">
        <v>148</v>
      </c>
      <c r="F1064" s="66">
        <v>82</v>
      </c>
      <c r="G1064" s="66">
        <v>11</v>
      </c>
      <c r="H1064" s="66">
        <v>14</v>
      </c>
      <c r="I1064" s="66">
        <v>30</v>
      </c>
      <c r="J1064" s="66">
        <v>3</v>
      </c>
    </row>
    <row r="1065" spans="1:10" x14ac:dyDescent="0.25">
      <c r="A1065" s="66" t="s">
        <v>453</v>
      </c>
      <c r="B1065" s="66" t="s">
        <v>63</v>
      </c>
      <c r="C1065" s="66" t="s">
        <v>9</v>
      </c>
      <c r="D1065" s="66"/>
      <c r="E1065" s="66">
        <v>37</v>
      </c>
      <c r="F1065" s="66">
        <v>60</v>
      </c>
      <c r="G1065" s="66">
        <v>16</v>
      </c>
      <c r="H1065" s="66">
        <v>0</v>
      </c>
      <c r="I1065" s="66">
        <v>0</v>
      </c>
      <c r="J1065" s="66">
        <v>0</v>
      </c>
    </row>
    <row r="1066" spans="1:10" x14ac:dyDescent="0.25">
      <c r="A1066" s="66" t="s">
        <v>453</v>
      </c>
      <c r="B1066" s="66" t="s">
        <v>63</v>
      </c>
      <c r="C1066" s="66" t="s">
        <v>11</v>
      </c>
      <c r="D1066" s="66"/>
      <c r="E1066" s="66">
        <v>65</v>
      </c>
      <c r="F1066" s="66">
        <v>101</v>
      </c>
      <c r="G1066" s="66">
        <v>18</v>
      </c>
      <c r="H1066" s="66">
        <v>2</v>
      </c>
      <c r="I1066" s="66">
        <v>11</v>
      </c>
      <c r="J1066" s="66">
        <v>3</v>
      </c>
    </row>
    <row r="1067" spans="1:10" x14ac:dyDescent="0.25">
      <c r="A1067" s="66" t="s">
        <v>453</v>
      </c>
      <c r="B1067" s="66" t="s">
        <v>63</v>
      </c>
      <c r="C1067" s="66" t="s">
        <v>10</v>
      </c>
      <c r="D1067" s="66"/>
      <c r="E1067" s="66">
        <v>268</v>
      </c>
      <c r="F1067" s="66">
        <v>207</v>
      </c>
      <c r="G1067" s="66">
        <v>46</v>
      </c>
      <c r="H1067" s="66">
        <v>42</v>
      </c>
      <c r="I1067" s="66">
        <v>51</v>
      </c>
      <c r="J1067" s="66">
        <v>22</v>
      </c>
    </row>
    <row r="1068" spans="1:10" x14ac:dyDescent="0.25">
      <c r="A1068" s="66" t="s">
        <v>453</v>
      </c>
      <c r="B1068" s="66" t="s">
        <v>20</v>
      </c>
      <c r="C1068" s="66" t="s">
        <v>10</v>
      </c>
      <c r="D1068" s="66"/>
      <c r="E1068" s="66">
        <v>140</v>
      </c>
      <c r="F1068" s="66">
        <v>97</v>
      </c>
      <c r="G1068" s="66">
        <v>11</v>
      </c>
      <c r="H1068" s="66">
        <v>23</v>
      </c>
      <c r="I1068" s="66">
        <v>22</v>
      </c>
      <c r="J1068" s="66">
        <v>7</v>
      </c>
    </row>
    <row r="1069" spans="1:10" x14ac:dyDescent="0.25">
      <c r="A1069" s="66" t="s">
        <v>453</v>
      </c>
      <c r="B1069" s="66" t="s">
        <v>20</v>
      </c>
      <c r="C1069" s="66" t="s">
        <v>10</v>
      </c>
      <c r="D1069" s="66"/>
      <c r="E1069" s="66">
        <v>250</v>
      </c>
      <c r="F1069" s="66">
        <v>85</v>
      </c>
      <c r="G1069" s="66">
        <v>13</v>
      </c>
      <c r="H1069" s="66">
        <v>14</v>
      </c>
      <c r="I1069" s="66">
        <v>16</v>
      </c>
      <c r="J1069" s="66">
        <v>2</v>
      </c>
    </row>
    <row r="1070" spans="1:10" x14ac:dyDescent="0.25">
      <c r="A1070" s="66" t="s">
        <v>453</v>
      </c>
      <c r="B1070" s="66" t="s">
        <v>20</v>
      </c>
      <c r="C1070" s="66" t="s">
        <v>10</v>
      </c>
      <c r="D1070" s="66"/>
      <c r="E1070" s="66">
        <v>169</v>
      </c>
      <c r="F1070" s="66">
        <v>100</v>
      </c>
      <c r="G1070" s="66">
        <v>14</v>
      </c>
      <c r="H1070" s="66">
        <v>5</v>
      </c>
      <c r="I1070" s="66">
        <v>20</v>
      </c>
      <c r="J1070" s="66">
        <v>0</v>
      </c>
    </row>
    <row r="1071" spans="1:10" x14ac:dyDescent="0.25">
      <c r="A1071" s="66" t="s">
        <v>453</v>
      </c>
      <c r="B1071" s="66" t="s">
        <v>26</v>
      </c>
      <c r="C1071" s="66" t="s">
        <v>9</v>
      </c>
      <c r="D1071" s="66"/>
      <c r="E1071" s="66">
        <v>32</v>
      </c>
      <c r="F1071" s="66">
        <v>17</v>
      </c>
      <c r="G1071" s="66">
        <v>4</v>
      </c>
      <c r="H1071" s="66">
        <v>0</v>
      </c>
      <c r="I1071" s="66">
        <v>2</v>
      </c>
      <c r="J1071" s="66">
        <v>0</v>
      </c>
    </row>
    <row r="1072" spans="1:10" x14ac:dyDescent="0.25">
      <c r="A1072" s="66" t="s">
        <v>453</v>
      </c>
      <c r="B1072" s="66" t="s">
        <v>26</v>
      </c>
      <c r="C1072" s="66" t="s">
        <v>10</v>
      </c>
      <c r="D1072" s="66"/>
      <c r="E1072" s="66">
        <v>121</v>
      </c>
      <c r="F1072" s="66">
        <v>154</v>
      </c>
      <c r="G1072" s="66">
        <v>31</v>
      </c>
      <c r="H1072" s="66">
        <v>11</v>
      </c>
      <c r="I1072" s="66">
        <v>15</v>
      </c>
      <c r="J1072" s="66">
        <v>4</v>
      </c>
    </row>
    <row r="1073" spans="1:10" x14ac:dyDescent="0.25">
      <c r="A1073" s="66" t="s">
        <v>453</v>
      </c>
      <c r="B1073" s="66" t="s">
        <v>26</v>
      </c>
      <c r="C1073" s="66" t="s">
        <v>10</v>
      </c>
      <c r="D1073" s="66"/>
      <c r="E1073" s="66">
        <v>134</v>
      </c>
      <c r="F1073" s="66">
        <v>110</v>
      </c>
      <c r="G1073" s="66">
        <v>28</v>
      </c>
      <c r="H1073" s="66">
        <v>7</v>
      </c>
      <c r="I1073" s="66">
        <v>35</v>
      </c>
      <c r="J1073" s="66">
        <v>22</v>
      </c>
    </row>
    <row r="1074" spans="1:10" x14ac:dyDescent="0.25">
      <c r="A1074" s="66" t="s">
        <v>455</v>
      </c>
      <c r="B1074" s="66" t="s">
        <v>22</v>
      </c>
      <c r="C1074" s="66" t="s">
        <v>25</v>
      </c>
      <c r="D1074" s="66" t="s">
        <v>474</v>
      </c>
      <c r="E1074" s="66">
        <v>207</v>
      </c>
      <c r="F1074" s="66">
        <v>106</v>
      </c>
      <c r="G1074" s="66">
        <v>17</v>
      </c>
      <c r="H1074" s="66">
        <v>18</v>
      </c>
      <c r="I1074" s="66">
        <v>17</v>
      </c>
      <c r="J1074" s="66">
        <v>5</v>
      </c>
    </row>
    <row r="1075" spans="1:10" x14ac:dyDescent="0.25">
      <c r="A1075" s="66" t="s">
        <v>455</v>
      </c>
      <c r="B1075" s="66" t="s">
        <v>22</v>
      </c>
      <c r="C1075" s="66" t="s">
        <v>11</v>
      </c>
      <c r="D1075" s="66"/>
      <c r="E1075" s="66">
        <v>228</v>
      </c>
      <c r="F1075" s="66">
        <v>63</v>
      </c>
      <c r="G1075" s="66">
        <v>12</v>
      </c>
      <c r="H1075" s="66">
        <v>11</v>
      </c>
      <c r="I1075" s="66">
        <v>8</v>
      </c>
      <c r="J1075" s="66">
        <v>5</v>
      </c>
    </row>
    <row r="1076" spans="1:10" x14ac:dyDescent="0.25">
      <c r="A1076" s="66" t="s">
        <v>455</v>
      </c>
      <c r="B1076" s="66" t="s">
        <v>22</v>
      </c>
      <c r="C1076" s="66" t="s">
        <v>10</v>
      </c>
      <c r="D1076" s="66"/>
      <c r="E1076" s="66">
        <v>171</v>
      </c>
      <c r="F1076" s="66">
        <v>48</v>
      </c>
      <c r="G1076" s="66">
        <v>9</v>
      </c>
      <c r="H1076" s="66">
        <v>8</v>
      </c>
      <c r="I1076" s="66">
        <v>14</v>
      </c>
      <c r="J1076" s="66">
        <v>5</v>
      </c>
    </row>
    <row r="1077" spans="1:10" x14ac:dyDescent="0.25">
      <c r="A1077" s="66" t="s">
        <v>455</v>
      </c>
      <c r="B1077" s="66" t="s">
        <v>76</v>
      </c>
      <c r="C1077" s="66" t="s">
        <v>10</v>
      </c>
      <c r="D1077" s="66"/>
      <c r="E1077" s="66">
        <v>31</v>
      </c>
      <c r="F1077" s="66">
        <v>58</v>
      </c>
      <c r="G1077" s="66">
        <v>15</v>
      </c>
      <c r="H1077" s="66">
        <v>6</v>
      </c>
      <c r="I1077" s="66">
        <v>17</v>
      </c>
      <c r="J1077" s="66">
        <v>4</v>
      </c>
    </row>
    <row r="1078" spans="1:10" x14ac:dyDescent="0.25">
      <c r="A1078" s="66" t="s">
        <v>455</v>
      </c>
      <c r="B1078" s="66" t="s">
        <v>76</v>
      </c>
      <c r="C1078" s="66" t="s">
        <v>11</v>
      </c>
      <c r="D1078" s="66"/>
      <c r="E1078" s="66">
        <v>134</v>
      </c>
      <c r="F1078" s="66">
        <v>125</v>
      </c>
      <c r="G1078" s="66">
        <v>34</v>
      </c>
      <c r="H1078" s="66">
        <v>16</v>
      </c>
      <c r="I1078" s="66">
        <v>15</v>
      </c>
      <c r="J1078" s="66">
        <v>12</v>
      </c>
    </row>
    <row r="1079" spans="1:10" x14ac:dyDescent="0.25">
      <c r="A1079" s="66" t="s">
        <v>455</v>
      </c>
      <c r="B1079" s="66" t="s">
        <v>76</v>
      </c>
      <c r="C1079" s="66" t="s">
        <v>10</v>
      </c>
      <c r="D1079" s="66"/>
      <c r="E1079" s="66">
        <v>156</v>
      </c>
      <c r="F1079" s="66">
        <v>73</v>
      </c>
      <c r="G1079" s="66">
        <v>24</v>
      </c>
      <c r="H1079" s="66">
        <v>12</v>
      </c>
      <c r="I1079" s="66">
        <v>14</v>
      </c>
      <c r="J1079" s="66">
        <v>10</v>
      </c>
    </row>
    <row r="1080" spans="1:10" x14ac:dyDescent="0.25">
      <c r="A1080" s="66" t="s">
        <v>456</v>
      </c>
      <c r="B1080" s="66" t="s">
        <v>76</v>
      </c>
      <c r="C1080" s="66" t="s">
        <v>10</v>
      </c>
      <c r="D1080" s="66"/>
      <c r="E1080" s="66">
        <v>169</v>
      </c>
      <c r="F1080" s="66">
        <v>94</v>
      </c>
      <c r="G1080" s="66">
        <v>36</v>
      </c>
      <c r="H1080" s="66">
        <v>0</v>
      </c>
      <c r="I1080" s="66">
        <v>7</v>
      </c>
      <c r="J1080" s="66">
        <v>1</v>
      </c>
    </row>
    <row r="1081" spans="1:10" x14ac:dyDescent="0.25">
      <c r="A1081" s="66" t="s">
        <v>456</v>
      </c>
      <c r="B1081" s="66" t="s">
        <v>76</v>
      </c>
      <c r="C1081" s="66" t="s">
        <v>11</v>
      </c>
      <c r="D1081" s="66"/>
      <c r="E1081" s="66">
        <v>128</v>
      </c>
      <c r="F1081" s="66">
        <v>77</v>
      </c>
      <c r="G1081" s="66">
        <v>15</v>
      </c>
      <c r="H1081" s="66">
        <v>11</v>
      </c>
      <c r="I1081" s="66">
        <v>31</v>
      </c>
      <c r="J1081" s="66">
        <v>6</v>
      </c>
    </row>
    <row r="1082" spans="1:10" x14ac:dyDescent="0.25">
      <c r="A1082" s="66" t="s">
        <v>456</v>
      </c>
      <c r="B1082" s="66" t="s">
        <v>7</v>
      </c>
      <c r="C1082" s="66" t="s">
        <v>10</v>
      </c>
      <c r="D1082" s="66"/>
      <c r="E1082" s="66">
        <v>203</v>
      </c>
      <c r="F1082" s="66">
        <v>102</v>
      </c>
      <c r="G1082" s="66">
        <v>22</v>
      </c>
      <c r="H1082" s="66">
        <v>17</v>
      </c>
      <c r="I1082" s="66">
        <v>47</v>
      </c>
      <c r="J1082" s="66">
        <v>12</v>
      </c>
    </row>
    <row r="1083" spans="1:10" x14ac:dyDescent="0.25">
      <c r="A1083" s="66" t="s">
        <v>456</v>
      </c>
      <c r="B1083" s="66" t="s">
        <v>57</v>
      </c>
      <c r="C1083" s="66" t="s">
        <v>10</v>
      </c>
      <c r="D1083" s="66"/>
      <c r="E1083" s="66">
        <v>282</v>
      </c>
      <c r="F1083" s="66">
        <v>42</v>
      </c>
      <c r="G1083" s="66">
        <v>11</v>
      </c>
      <c r="H1083" s="66">
        <v>20</v>
      </c>
      <c r="I1083" s="66">
        <v>33</v>
      </c>
      <c r="J1083" s="66">
        <v>10</v>
      </c>
    </row>
    <row r="1084" spans="1:10" x14ac:dyDescent="0.25">
      <c r="A1084" s="66" t="s">
        <v>456</v>
      </c>
      <c r="B1084" s="66" t="s">
        <v>57</v>
      </c>
      <c r="C1084" s="66" t="s">
        <v>11</v>
      </c>
      <c r="D1084" s="66"/>
      <c r="E1084" s="66">
        <v>199</v>
      </c>
      <c r="F1084" s="66">
        <v>54</v>
      </c>
      <c r="G1084" s="66">
        <v>2</v>
      </c>
      <c r="H1084" s="66">
        <v>42</v>
      </c>
      <c r="I1084" s="66">
        <v>38</v>
      </c>
      <c r="J1084" s="66">
        <v>2</v>
      </c>
    </row>
    <row r="1085" spans="1:10" x14ac:dyDescent="0.25">
      <c r="A1085" s="66" t="s">
        <v>456</v>
      </c>
      <c r="B1085" s="66" t="s">
        <v>57</v>
      </c>
      <c r="C1085" s="66" t="s">
        <v>10</v>
      </c>
      <c r="D1085" s="66"/>
      <c r="E1085" s="66">
        <v>115</v>
      </c>
      <c r="F1085" s="66">
        <v>37</v>
      </c>
      <c r="G1085" s="66">
        <v>6</v>
      </c>
      <c r="H1085" s="66">
        <v>0</v>
      </c>
      <c r="I1085" s="66">
        <v>3</v>
      </c>
      <c r="J1085" s="66">
        <v>1</v>
      </c>
    </row>
    <row r="1086" spans="1:10" x14ac:dyDescent="0.25">
      <c r="A1086" s="66" t="s">
        <v>456</v>
      </c>
      <c r="B1086" s="66" t="s">
        <v>36</v>
      </c>
      <c r="C1086" s="66" t="s">
        <v>10</v>
      </c>
      <c r="D1086" s="66"/>
      <c r="E1086" s="66">
        <v>233</v>
      </c>
      <c r="F1086" s="66">
        <v>46</v>
      </c>
      <c r="G1086" s="66">
        <v>30</v>
      </c>
      <c r="H1086" s="66">
        <v>28</v>
      </c>
      <c r="I1086" s="66">
        <v>21</v>
      </c>
      <c r="J1086" s="66">
        <v>8</v>
      </c>
    </row>
    <row r="1087" spans="1:10" x14ac:dyDescent="0.25">
      <c r="A1087" s="66" t="s">
        <v>456</v>
      </c>
      <c r="B1087" s="66" t="s">
        <v>36</v>
      </c>
      <c r="C1087" s="66" t="s">
        <v>10</v>
      </c>
      <c r="D1087" s="66"/>
      <c r="E1087" s="66">
        <v>115</v>
      </c>
      <c r="F1087" s="66">
        <v>60</v>
      </c>
      <c r="G1087" s="66">
        <v>26</v>
      </c>
      <c r="H1087" s="66">
        <v>6</v>
      </c>
      <c r="I1087" s="66">
        <v>9</v>
      </c>
      <c r="J1087" s="66">
        <v>2</v>
      </c>
    </row>
    <row r="1088" spans="1:10" x14ac:dyDescent="0.25">
      <c r="A1088" s="66" t="s">
        <v>456</v>
      </c>
      <c r="B1088" s="66" t="s">
        <v>36</v>
      </c>
      <c r="C1088" s="66" t="s">
        <v>9</v>
      </c>
      <c r="D1088" s="66"/>
      <c r="E1088" s="66">
        <v>91</v>
      </c>
      <c r="F1088" s="66">
        <v>64</v>
      </c>
      <c r="G1088" s="66">
        <v>23</v>
      </c>
      <c r="H1088" s="66">
        <v>22</v>
      </c>
      <c r="I1088" s="66">
        <v>43</v>
      </c>
      <c r="J1088" s="66">
        <v>20</v>
      </c>
    </row>
    <row r="1089" spans="1:10" x14ac:dyDescent="0.25">
      <c r="A1089" s="66" t="s">
        <v>457</v>
      </c>
      <c r="B1089" s="66" t="s">
        <v>106</v>
      </c>
      <c r="C1089" s="66" t="s">
        <v>10</v>
      </c>
      <c r="D1089" s="66"/>
      <c r="E1089" s="66">
        <v>95</v>
      </c>
      <c r="F1089" s="66">
        <v>29</v>
      </c>
      <c r="G1089" s="66">
        <v>18</v>
      </c>
      <c r="H1089" s="66">
        <v>8</v>
      </c>
      <c r="I1089" s="66">
        <v>3</v>
      </c>
      <c r="J1089" s="66">
        <v>2</v>
      </c>
    </row>
    <row r="1090" spans="1:10" x14ac:dyDescent="0.25">
      <c r="A1090" s="66" t="s">
        <v>457</v>
      </c>
      <c r="B1090" s="66" t="s">
        <v>106</v>
      </c>
      <c r="C1090" s="66" t="s">
        <v>9</v>
      </c>
      <c r="D1090" s="66"/>
      <c r="E1090" s="66">
        <v>75</v>
      </c>
      <c r="F1090" s="66">
        <v>9</v>
      </c>
      <c r="G1090" s="66">
        <v>5</v>
      </c>
      <c r="H1090" s="66">
        <v>0</v>
      </c>
      <c r="I1090" s="66">
        <v>2</v>
      </c>
      <c r="J1090" s="66">
        <v>1</v>
      </c>
    </row>
    <row r="1091" spans="1:10" x14ac:dyDescent="0.25">
      <c r="A1091" s="66" t="s">
        <v>457</v>
      </c>
      <c r="B1091" s="66" t="s">
        <v>106</v>
      </c>
      <c r="C1091" s="66" t="s">
        <v>11</v>
      </c>
      <c r="D1091" s="66"/>
      <c r="E1091" s="66">
        <v>20</v>
      </c>
      <c r="F1091" s="66">
        <v>17</v>
      </c>
      <c r="G1091" s="66">
        <v>5</v>
      </c>
      <c r="H1091" s="66">
        <v>13</v>
      </c>
      <c r="I1091" s="66">
        <v>20</v>
      </c>
      <c r="J1091" s="66">
        <v>3</v>
      </c>
    </row>
    <row r="1092" spans="1:10" x14ac:dyDescent="0.25">
      <c r="A1092" s="66" t="s">
        <v>458</v>
      </c>
      <c r="B1092" s="66" t="s">
        <v>32</v>
      </c>
      <c r="C1092" s="66" t="s">
        <v>11</v>
      </c>
      <c r="D1092" s="66"/>
      <c r="E1092" s="66">
        <v>213</v>
      </c>
      <c r="F1092" s="66">
        <v>75</v>
      </c>
      <c r="G1092" s="66">
        <v>24</v>
      </c>
      <c r="H1092" s="66">
        <v>22</v>
      </c>
      <c r="I1092" s="66">
        <v>24</v>
      </c>
      <c r="J1092" s="66">
        <v>5</v>
      </c>
    </row>
    <row r="1093" spans="1:10" x14ac:dyDescent="0.25">
      <c r="A1093" s="66" t="s">
        <v>458</v>
      </c>
      <c r="B1093" s="66" t="s">
        <v>32</v>
      </c>
      <c r="C1093" s="66" t="s">
        <v>10</v>
      </c>
      <c r="D1093" s="66"/>
      <c r="E1093" s="66">
        <v>230</v>
      </c>
      <c r="F1093" s="66">
        <v>92</v>
      </c>
      <c r="G1093" s="66">
        <v>26</v>
      </c>
      <c r="H1093" s="66">
        <v>9</v>
      </c>
      <c r="I1093" s="66">
        <v>13</v>
      </c>
      <c r="J1093" s="66">
        <v>4</v>
      </c>
    </row>
    <row r="1094" spans="1:10" x14ac:dyDescent="0.25">
      <c r="A1094" s="66" t="s">
        <v>458</v>
      </c>
      <c r="B1094" s="66" t="s">
        <v>32</v>
      </c>
      <c r="C1094" s="66" t="s">
        <v>25</v>
      </c>
      <c r="D1094" s="66" t="s">
        <v>473</v>
      </c>
      <c r="E1094" s="66">
        <v>148</v>
      </c>
      <c r="F1094" s="66">
        <v>80</v>
      </c>
      <c r="G1094" s="66">
        <v>23</v>
      </c>
      <c r="H1094" s="66">
        <v>2</v>
      </c>
      <c r="I1094" s="66">
        <v>4</v>
      </c>
      <c r="J1094" s="66">
        <v>4</v>
      </c>
    </row>
    <row r="1095" spans="1:10" x14ac:dyDescent="0.25">
      <c r="A1095" s="66" t="s">
        <v>458</v>
      </c>
      <c r="B1095" s="66" t="s">
        <v>30</v>
      </c>
      <c r="C1095" s="66" t="s">
        <v>25</v>
      </c>
      <c r="D1095" s="66" t="s">
        <v>472</v>
      </c>
      <c r="E1095" s="66">
        <v>68</v>
      </c>
      <c r="F1095" s="66">
        <v>81</v>
      </c>
      <c r="G1095" s="66">
        <v>18</v>
      </c>
      <c r="H1095" s="66">
        <v>10</v>
      </c>
      <c r="I1095" s="66">
        <v>13</v>
      </c>
      <c r="J1095" s="66">
        <v>4</v>
      </c>
    </row>
    <row r="1096" spans="1:10" x14ac:dyDescent="0.25">
      <c r="A1096" s="66" t="s">
        <v>458</v>
      </c>
      <c r="B1096" s="66" t="s">
        <v>30</v>
      </c>
      <c r="C1096" s="66" t="s">
        <v>10</v>
      </c>
      <c r="D1096" s="66"/>
      <c r="E1096" s="66">
        <v>136</v>
      </c>
      <c r="F1096" s="66">
        <v>102</v>
      </c>
      <c r="G1096" s="66">
        <v>14</v>
      </c>
      <c r="H1096" s="66">
        <v>15</v>
      </c>
      <c r="I1096" s="66">
        <v>79</v>
      </c>
      <c r="J1096" s="66">
        <v>19</v>
      </c>
    </row>
    <row r="1097" spans="1:10" x14ac:dyDescent="0.25">
      <c r="A1097" s="66" t="s">
        <v>458</v>
      </c>
      <c r="B1097" s="66" t="s">
        <v>30</v>
      </c>
      <c r="C1097" s="66" t="s">
        <v>9</v>
      </c>
      <c r="D1097" s="66"/>
      <c r="E1097" s="66">
        <v>34</v>
      </c>
      <c r="F1097" s="66">
        <v>29</v>
      </c>
      <c r="G1097" s="66">
        <v>7</v>
      </c>
      <c r="H1097" s="66">
        <v>6</v>
      </c>
      <c r="I1097" s="66">
        <v>18</v>
      </c>
      <c r="J1097" s="66">
        <v>8</v>
      </c>
    </row>
    <row r="1098" spans="1:10" x14ac:dyDescent="0.25">
      <c r="A1098" s="66" t="s">
        <v>458</v>
      </c>
      <c r="B1098" s="66" t="s">
        <v>54</v>
      </c>
      <c r="C1098" s="66" t="s">
        <v>10</v>
      </c>
      <c r="D1098" s="66"/>
      <c r="E1098" s="66">
        <v>85</v>
      </c>
      <c r="F1098" s="66">
        <v>55</v>
      </c>
      <c r="G1098" s="66">
        <v>25</v>
      </c>
      <c r="H1098" s="66">
        <v>4</v>
      </c>
      <c r="I1098" s="66">
        <v>10</v>
      </c>
      <c r="J1098" s="66">
        <v>4</v>
      </c>
    </row>
    <row r="1099" spans="1:10" x14ac:dyDescent="0.25">
      <c r="A1099" s="66" t="s">
        <v>458</v>
      </c>
      <c r="B1099" s="66" t="s">
        <v>54</v>
      </c>
      <c r="C1099" s="66" t="s">
        <v>10</v>
      </c>
      <c r="D1099" s="66"/>
      <c r="E1099" s="66">
        <v>146</v>
      </c>
      <c r="F1099" s="66">
        <v>74</v>
      </c>
      <c r="G1099" s="66">
        <v>36</v>
      </c>
      <c r="H1099" s="66">
        <v>6</v>
      </c>
      <c r="I1099" s="66">
        <v>9</v>
      </c>
      <c r="J1099" s="66">
        <v>2</v>
      </c>
    </row>
    <row r="1100" spans="1:10" x14ac:dyDescent="0.25">
      <c r="A1100" s="66" t="s">
        <v>458</v>
      </c>
      <c r="B1100" s="66" t="s">
        <v>54</v>
      </c>
      <c r="C1100" s="66" t="s">
        <v>9</v>
      </c>
      <c r="D1100" s="66"/>
      <c r="E1100" s="66">
        <v>76</v>
      </c>
      <c r="F1100" s="66">
        <v>28</v>
      </c>
      <c r="G1100" s="66">
        <v>6</v>
      </c>
      <c r="H1100" s="66">
        <v>4</v>
      </c>
      <c r="I1100" s="66">
        <v>9</v>
      </c>
      <c r="J1100" s="66">
        <v>8</v>
      </c>
    </row>
    <row r="1101" spans="1:10" x14ac:dyDescent="0.25">
      <c r="A1101" s="66" t="s">
        <v>458</v>
      </c>
      <c r="B1101" s="66" t="s">
        <v>14</v>
      </c>
      <c r="C1101" s="66" t="s">
        <v>10</v>
      </c>
      <c r="D1101" s="66"/>
      <c r="E1101" s="66">
        <v>93</v>
      </c>
      <c r="F1101" s="66">
        <v>24</v>
      </c>
      <c r="G1101" s="66">
        <v>26</v>
      </c>
      <c r="H1101" s="66">
        <v>3</v>
      </c>
      <c r="I1101" s="66">
        <v>15</v>
      </c>
      <c r="J1101" s="66">
        <v>2</v>
      </c>
    </row>
    <row r="1102" spans="1:10" x14ac:dyDescent="0.25">
      <c r="A1102" s="66" t="s">
        <v>458</v>
      </c>
      <c r="B1102" s="66" t="s">
        <v>14</v>
      </c>
      <c r="C1102" s="66" t="s">
        <v>11</v>
      </c>
      <c r="D1102" s="66"/>
      <c r="E1102" s="66">
        <v>170</v>
      </c>
      <c r="F1102" s="66">
        <v>81</v>
      </c>
      <c r="G1102" s="66">
        <v>17</v>
      </c>
      <c r="H1102" s="66">
        <v>8</v>
      </c>
      <c r="I1102" s="66">
        <v>7</v>
      </c>
      <c r="J1102" s="66">
        <v>3</v>
      </c>
    </row>
    <row r="1103" spans="1:10" x14ac:dyDescent="0.25">
      <c r="A1103" s="66" t="s">
        <v>458</v>
      </c>
      <c r="B1103" s="66" t="s">
        <v>14</v>
      </c>
      <c r="C1103" s="66" t="s">
        <v>9</v>
      </c>
      <c r="D1103" s="66"/>
      <c r="E1103" s="66">
        <v>126</v>
      </c>
      <c r="F1103" s="66">
        <v>53</v>
      </c>
      <c r="G1103" s="66">
        <v>19</v>
      </c>
      <c r="H1103" s="66">
        <v>15</v>
      </c>
      <c r="I1103" s="66">
        <v>41</v>
      </c>
      <c r="J1103" s="66">
        <v>20</v>
      </c>
    </row>
    <row r="1104" spans="1:10" x14ac:dyDescent="0.25">
      <c r="A1104" s="66" t="s">
        <v>459</v>
      </c>
      <c r="B1104" s="66" t="s">
        <v>63</v>
      </c>
      <c r="C1104" s="66" t="s">
        <v>9</v>
      </c>
      <c r="D1104" s="66"/>
      <c r="E1104" s="66">
        <v>31</v>
      </c>
      <c r="F1104" s="66">
        <v>9</v>
      </c>
      <c r="G1104" s="66">
        <v>8</v>
      </c>
      <c r="H1104" s="66">
        <v>0</v>
      </c>
      <c r="I1104" s="66">
        <v>1</v>
      </c>
      <c r="J1104" s="66">
        <v>0</v>
      </c>
    </row>
    <row r="1105" spans="1:10" x14ac:dyDescent="0.25">
      <c r="A1105" s="66" t="s">
        <v>459</v>
      </c>
      <c r="B1105" s="66" t="s">
        <v>63</v>
      </c>
      <c r="C1105" s="66" t="s">
        <v>10</v>
      </c>
      <c r="D1105" s="66"/>
      <c r="E1105" s="66">
        <v>30</v>
      </c>
      <c r="F1105" s="66">
        <v>15</v>
      </c>
      <c r="G1105" s="66">
        <v>10</v>
      </c>
      <c r="H1105" s="66">
        <v>3</v>
      </c>
      <c r="I1105" s="66">
        <v>7</v>
      </c>
      <c r="J1105" s="66">
        <v>9</v>
      </c>
    </row>
    <row r="1106" spans="1:10" x14ac:dyDescent="0.25">
      <c r="A1106" s="66" t="s">
        <v>459</v>
      </c>
      <c r="B1106" s="66" t="s">
        <v>63</v>
      </c>
      <c r="C1106" s="66" t="s">
        <v>10</v>
      </c>
      <c r="D1106" s="66"/>
      <c r="E1106" s="66">
        <v>156</v>
      </c>
      <c r="F1106" s="66">
        <v>51</v>
      </c>
      <c r="G1106" s="66">
        <v>27</v>
      </c>
      <c r="H1106" s="66">
        <v>20</v>
      </c>
      <c r="I1106" s="66">
        <v>41</v>
      </c>
      <c r="J1106" s="66">
        <v>10</v>
      </c>
    </row>
    <row r="1107" spans="1:10" x14ac:dyDescent="0.25">
      <c r="A1107" s="66" t="s">
        <v>460</v>
      </c>
      <c r="B1107" s="66" t="s">
        <v>57</v>
      </c>
      <c r="C1107" s="66" t="s">
        <v>10</v>
      </c>
      <c r="D1107" s="66"/>
      <c r="E1107" s="66">
        <v>179</v>
      </c>
      <c r="F1107" s="66">
        <v>38</v>
      </c>
      <c r="G1107" s="66">
        <v>13</v>
      </c>
      <c r="H1107" s="66">
        <v>14</v>
      </c>
      <c r="I1107" s="66">
        <v>37</v>
      </c>
      <c r="J1107" s="66">
        <v>7</v>
      </c>
    </row>
    <row r="1108" spans="1:10" x14ac:dyDescent="0.25">
      <c r="A1108" s="66" t="s">
        <v>460</v>
      </c>
      <c r="B1108" s="66" t="s">
        <v>57</v>
      </c>
      <c r="C1108" s="66" t="s">
        <v>11</v>
      </c>
      <c r="D1108" s="66"/>
      <c r="E1108" s="66">
        <v>144</v>
      </c>
      <c r="F1108" s="66">
        <v>26</v>
      </c>
      <c r="G1108" s="66">
        <v>11</v>
      </c>
      <c r="H1108" s="66">
        <v>19</v>
      </c>
      <c r="I1108" s="66">
        <v>45</v>
      </c>
      <c r="J1108" s="66">
        <v>8</v>
      </c>
    </row>
    <row r="1109" spans="1:10" x14ac:dyDescent="0.25">
      <c r="A1109" s="66" t="s">
        <v>460</v>
      </c>
      <c r="B1109" s="66" t="s">
        <v>57</v>
      </c>
      <c r="C1109" s="66" t="s">
        <v>10</v>
      </c>
      <c r="D1109" s="66"/>
      <c r="E1109" s="66">
        <v>126</v>
      </c>
      <c r="F1109" s="66">
        <v>30</v>
      </c>
      <c r="G1109" s="66">
        <v>22</v>
      </c>
      <c r="H1109" s="66">
        <v>4</v>
      </c>
      <c r="I1109" s="66">
        <v>3</v>
      </c>
      <c r="J1109" s="66">
        <v>2</v>
      </c>
    </row>
    <row r="1110" spans="1:10" x14ac:dyDescent="0.25">
      <c r="A1110" s="66" t="s">
        <v>460</v>
      </c>
      <c r="B1110" s="66" t="s">
        <v>76</v>
      </c>
      <c r="C1110" s="66" t="s">
        <v>10</v>
      </c>
      <c r="D1110" s="66"/>
      <c r="E1110" s="66">
        <v>89</v>
      </c>
      <c r="F1110" s="66">
        <v>144</v>
      </c>
      <c r="G1110" s="66">
        <v>38</v>
      </c>
      <c r="H1110" s="66">
        <v>6</v>
      </c>
      <c r="I1110" s="66">
        <v>9</v>
      </c>
      <c r="J1110" s="66">
        <v>2</v>
      </c>
    </row>
    <row r="1111" spans="1:10" x14ac:dyDescent="0.25">
      <c r="A1111" s="66" t="s">
        <v>460</v>
      </c>
      <c r="B1111" s="66" t="s">
        <v>76</v>
      </c>
      <c r="C1111" s="66" t="s">
        <v>11</v>
      </c>
      <c r="D1111" s="66"/>
      <c r="E1111" s="66">
        <v>213</v>
      </c>
      <c r="F1111" s="66">
        <v>75</v>
      </c>
      <c r="G1111" s="66">
        <v>17</v>
      </c>
      <c r="H1111" s="66">
        <v>12</v>
      </c>
      <c r="I1111" s="66">
        <v>20</v>
      </c>
      <c r="J1111" s="66">
        <v>7</v>
      </c>
    </row>
    <row r="1112" spans="1:10" x14ac:dyDescent="0.25">
      <c r="A1112" s="66" t="s">
        <v>460</v>
      </c>
      <c r="B1112" s="66" t="s">
        <v>76</v>
      </c>
      <c r="C1112" s="66" t="s">
        <v>10</v>
      </c>
      <c r="D1112" s="66"/>
      <c r="E1112" s="66">
        <v>179</v>
      </c>
      <c r="F1112" s="66">
        <v>68</v>
      </c>
      <c r="G1112" s="66">
        <v>42</v>
      </c>
      <c r="H1112" s="66">
        <v>25</v>
      </c>
      <c r="I1112" s="66">
        <v>48</v>
      </c>
      <c r="J1112" s="66">
        <v>6</v>
      </c>
    </row>
    <row r="1113" spans="1:10" x14ac:dyDescent="0.25">
      <c r="A1113" s="66" t="s">
        <v>460</v>
      </c>
      <c r="B1113" s="66" t="s">
        <v>14</v>
      </c>
      <c r="C1113" s="66" t="s">
        <v>10</v>
      </c>
      <c r="D1113" s="66"/>
      <c r="E1113" s="66">
        <v>84</v>
      </c>
      <c r="F1113" s="66">
        <v>32</v>
      </c>
      <c r="G1113" s="66">
        <v>19</v>
      </c>
      <c r="H1113" s="66">
        <v>5</v>
      </c>
      <c r="I1113" s="66">
        <v>12</v>
      </c>
      <c r="J1113" s="66">
        <v>4</v>
      </c>
    </row>
    <row r="1114" spans="1:10" x14ac:dyDescent="0.25">
      <c r="A1114" s="66" t="s">
        <v>460</v>
      </c>
      <c r="B1114" s="66" t="s">
        <v>14</v>
      </c>
      <c r="C1114" s="66" t="s">
        <v>11</v>
      </c>
      <c r="D1114" s="66"/>
      <c r="E1114" s="66">
        <v>150</v>
      </c>
      <c r="F1114" s="66">
        <v>74</v>
      </c>
      <c r="G1114" s="66">
        <v>15</v>
      </c>
      <c r="H1114" s="66">
        <v>8</v>
      </c>
      <c r="I1114" s="66">
        <v>9</v>
      </c>
      <c r="J1114" s="66">
        <v>2</v>
      </c>
    </row>
    <row r="1115" spans="1:10" x14ac:dyDescent="0.25">
      <c r="A1115" s="66" t="s">
        <v>460</v>
      </c>
      <c r="B1115" s="66" t="s">
        <v>14</v>
      </c>
      <c r="C1115" s="66" t="s">
        <v>9</v>
      </c>
      <c r="D1115" s="66"/>
      <c r="E1115" s="66">
        <v>136</v>
      </c>
      <c r="F1115" s="66">
        <v>62</v>
      </c>
      <c r="G1115" s="66">
        <v>24</v>
      </c>
      <c r="H1115" s="66">
        <v>10</v>
      </c>
      <c r="I1115" s="66">
        <v>53</v>
      </c>
      <c r="J1115" s="66">
        <v>15</v>
      </c>
    </row>
    <row r="1116" spans="1:10" x14ac:dyDescent="0.25">
      <c r="A1116" s="66" t="s">
        <v>460</v>
      </c>
      <c r="B1116" s="66" t="s">
        <v>54</v>
      </c>
      <c r="C1116" s="66" t="s">
        <v>10</v>
      </c>
      <c r="D1116" s="66"/>
      <c r="E1116" s="66">
        <v>139</v>
      </c>
      <c r="F1116" s="66">
        <v>68</v>
      </c>
      <c r="G1116" s="66">
        <v>31</v>
      </c>
      <c r="H1116" s="66">
        <v>7</v>
      </c>
      <c r="I1116" s="66">
        <v>17</v>
      </c>
      <c r="J1116" s="66">
        <v>4</v>
      </c>
    </row>
    <row r="1117" spans="1:10" x14ac:dyDescent="0.25">
      <c r="A1117" s="66" t="s">
        <v>460</v>
      </c>
      <c r="B1117" s="66" t="s">
        <v>54</v>
      </c>
      <c r="C1117" s="66" t="s">
        <v>10</v>
      </c>
      <c r="D1117" s="66"/>
      <c r="E1117" s="66">
        <v>148</v>
      </c>
      <c r="F1117" s="66">
        <v>90</v>
      </c>
      <c r="G1117" s="66">
        <v>43</v>
      </c>
      <c r="H1117" s="66">
        <v>7</v>
      </c>
      <c r="I1117" s="66">
        <v>18</v>
      </c>
      <c r="J1117" s="66">
        <v>2</v>
      </c>
    </row>
    <row r="1118" spans="1:10" x14ac:dyDescent="0.25">
      <c r="A1118" s="66" t="s">
        <v>460</v>
      </c>
      <c r="B1118" s="66" t="s">
        <v>54</v>
      </c>
      <c r="C1118" s="66" t="s">
        <v>9</v>
      </c>
      <c r="D1118" s="66"/>
      <c r="E1118" s="66">
        <v>89</v>
      </c>
      <c r="F1118" s="66">
        <v>17</v>
      </c>
      <c r="G1118" s="66">
        <v>37</v>
      </c>
      <c r="H1118" s="66">
        <v>8</v>
      </c>
      <c r="I1118" s="66">
        <v>26</v>
      </c>
      <c r="J1118" s="66">
        <v>2</v>
      </c>
    </row>
    <row r="1119" spans="1:10" x14ac:dyDescent="0.25">
      <c r="A1119" s="66" t="s">
        <v>461</v>
      </c>
      <c r="B1119" s="66" t="s">
        <v>30</v>
      </c>
      <c r="C1119" s="66" t="s">
        <v>25</v>
      </c>
      <c r="D1119" s="66" t="s">
        <v>462</v>
      </c>
      <c r="E1119" s="66">
        <v>100</v>
      </c>
      <c r="F1119" s="66">
        <v>51</v>
      </c>
      <c r="G1119" s="66">
        <v>33</v>
      </c>
      <c r="H1119" s="66">
        <v>19</v>
      </c>
      <c r="I1119" s="66">
        <v>22</v>
      </c>
      <c r="J1119" s="66">
        <v>4</v>
      </c>
    </row>
    <row r="1120" spans="1:10" x14ac:dyDescent="0.25">
      <c r="A1120" s="66" t="s">
        <v>461</v>
      </c>
      <c r="B1120" s="66" t="s">
        <v>30</v>
      </c>
      <c r="C1120" s="66" t="s">
        <v>10</v>
      </c>
      <c r="D1120" s="66"/>
      <c r="E1120" s="66">
        <v>257</v>
      </c>
      <c r="F1120" s="66">
        <v>39</v>
      </c>
      <c r="G1120" s="66">
        <v>5</v>
      </c>
      <c r="H1120" s="66">
        <v>22</v>
      </c>
      <c r="I1120" s="66">
        <v>57</v>
      </c>
      <c r="J1120" s="66">
        <v>12</v>
      </c>
    </row>
    <row r="1121" spans="1:10" x14ac:dyDescent="0.25">
      <c r="A1121" s="66" t="s">
        <v>461</v>
      </c>
      <c r="B1121" s="66" t="s">
        <v>30</v>
      </c>
      <c r="C1121" s="66" t="s">
        <v>9</v>
      </c>
      <c r="D1121" s="66"/>
      <c r="E1121" s="66">
        <v>35</v>
      </c>
      <c r="F1121" s="66">
        <v>13</v>
      </c>
      <c r="G1121" s="66">
        <v>1</v>
      </c>
      <c r="H1121" s="66">
        <v>6</v>
      </c>
      <c r="I1121" s="66">
        <v>12</v>
      </c>
      <c r="J1121" s="66">
        <v>4</v>
      </c>
    </row>
    <row r="1122" spans="1:10" x14ac:dyDescent="0.25">
      <c r="A1122" s="66" t="s">
        <v>461</v>
      </c>
      <c r="B1122" s="66" t="s">
        <v>14</v>
      </c>
      <c r="C1122" s="66" t="s">
        <v>10</v>
      </c>
      <c r="D1122" s="66"/>
      <c r="E1122" s="66">
        <v>117</v>
      </c>
      <c r="F1122" s="66">
        <v>119</v>
      </c>
      <c r="G1122" s="66">
        <v>27</v>
      </c>
      <c r="H1122" s="66">
        <v>4</v>
      </c>
      <c r="I1122" s="66">
        <v>7</v>
      </c>
      <c r="J1122" s="66">
        <v>4</v>
      </c>
    </row>
    <row r="1123" spans="1:10" x14ac:dyDescent="0.25">
      <c r="A1123" s="66" t="s">
        <v>461</v>
      </c>
      <c r="B1123" s="66" t="s">
        <v>14</v>
      </c>
      <c r="C1123" s="66" t="s">
        <v>11</v>
      </c>
      <c r="D1123" s="66"/>
      <c r="E1123" s="66">
        <v>122</v>
      </c>
      <c r="F1123" s="66">
        <v>108</v>
      </c>
      <c r="G1123" s="66">
        <v>25</v>
      </c>
      <c r="H1123" s="66">
        <v>3</v>
      </c>
      <c r="I1123" s="66">
        <v>12</v>
      </c>
      <c r="J1123" s="66">
        <v>6</v>
      </c>
    </row>
    <row r="1124" spans="1:10" x14ac:dyDescent="0.25">
      <c r="A1124" s="66" t="s">
        <v>461</v>
      </c>
      <c r="B1124" s="66" t="s">
        <v>14</v>
      </c>
      <c r="C1124" s="66" t="s">
        <v>9</v>
      </c>
      <c r="D1124" s="66"/>
      <c r="E1124" s="66">
        <v>105</v>
      </c>
      <c r="F1124" s="66">
        <v>92</v>
      </c>
      <c r="G1124" s="66">
        <v>25</v>
      </c>
      <c r="H1124" s="66">
        <v>32</v>
      </c>
      <c r="I1124" s="66">
        <v>26</v>
      </c>
      <c r="J1124" s="66">
        <v>20</v>
      </c>
    </row>
    <row r="1125" spans="1:10" x14ac:dyDescent="0.25">
      <c r="A1125" s="66" t="s">
        <v>463</v>
      </c>
      <c r="B1125" s="66" t="s">
        <v>12</v>
      </c>
      <c r="C1125" s="66" t="s">
        <v>10</v>
      </c>
      <c r="D1125" s="66"/>
      <c r="E1125" s="66">
        <v>53</v>
      </c>
      <c r="F1125" s="66">
        <v>33</v>
      </c>
      <c r="G1125" s="66">
        <v>8</v>
      </c>
      <c r="H1125" s="66">
        <v>14</v>
      </c>
      <c r="I1125" s="66">
        <v>20</v>
      </c>
      <c r="J1125" s="66">
        <v>17</v>
      </c>
    </row>
    <row r="1126" spans="1:10" x14ac:dyDescent="0.25">
      <c r="A1126" s="66" t="s">
        <v>463</v>
      </c>
      <c r="B1126" s="66" t="s">
        <v>12</v>
      </c>
      <c r="C1126" s="66" t="s">
        <v>10</v>
      </c>
      <c r="D1126" s="66"/>
      <c r="E1126" s="66">
        <v>57</v>
      </c>
      <c r="F1126" s="66">
        <v>58</v>
      </c>
      <c r="G1126" s="66">
        <v>5</v>
      </c>
      <c r="H1126" s="66">
        <v>8</v>
      </c>
      <c r="I1126" s="66">
        <v>43</v>
      </c>
      <c r="J1126" s="66">
        <v>14</v>
      </c>
    </row>
    <row r="1127" spans="1:10" x14ac:dyDescent="0.25">
      <c r="A1127" s="66" t="s">
        <v>463</v>
      </c>
      <c r="B1127" s="66" t="s">
        <v>12</v>
      </c>
      <c r="C1127" s="66" t="s">
        <v>10</v>
      </c>
      <c r="D1127" s="66"/>
      <c r="E1127" s="66">
        <v>55</v>
      </c>
      <c r="F1127" s="66">
        <v>43</v>
      </c>
      <c r="G1127" s="66">
        <v>4</v>
      </c>
      <c r="H1127" s="66">
        <v>9</v>
      </c>
      <c r="I1127" s="66">
        <v>23</v>
      </c>
      <c r="J1127" s="66">
        <v>6</v>
      </c>
    </row>
    <row r="1128" spans="1:10" x14ac:dyDescent="0.25">
      <c r="A1128" s="66" t="s">
        <v>463</v>
      </c>
      <c r="B1128" s="66" t="s">
        <v>76</v>
      </c>
      <c r="C1128" s="66" t="s">
        <v>10</v>
      </c>
      <c r="D1128" s="66"/>
      <c r="E1128" s="66">
        <v>54</v>
      </c>
      <c r="F1128" s="66">
        <v>75</v>
      </c>
      <c r="G1128" s="66">
        <v>16</v>
      </c>
      <c r="H1128" s="66">
        <v>4</v>
      </c>
      <c r="I1128" s="66">
        <v>14</v>
      </c>
      <c r="J1128" s="66">
        <v>4</v>
      </c>
    </row>
    <row r="1129" spans="1:10" x14ac:dyDescent="0.25">
      <c r="A1129" s="66" t="s">
        <v>463</v>
      </c>
      <c r="B1129" s="66" t="s">
        <v>76</v>
      </c>
      <c r="C1129" s="66" t="s">
        <v>11</v>
      </c>
      <c r="D1129" s="66"/>
      <c r="E1129" s="66">
        <v>100</v>
      </c>
      <c r="F1129" s="66">
        <v>60</v>
      </c>
      <c r="G1129" s="66">
        <v>7</v>
      </c>
      <c r="H1129" s="66">
        <v>8</v>
      </c>
      <c r="I1129" s="66">
        <v>27</v>
      </c>
      <c r="J1129" s="66">
        <v>12</v>
      </c>
    </row>
    <row r="1130" spans="1:10" x14ac:dyDescent="0.25">
      <c r="A1130" s="66" t="s">
        <v>463</v>
      </c>
      <c r="B1130" s="66" t="s">
        <v>76</v>
      </c>
      <c r="C1130" s="66" t="s">
        <v>10</v>
      </c>
      <c r="D1130" s="66"/>
      <c r="E1130" s="66">
        <v>195</v>
      </c>
      <c r="F1130" s="66">
        <v>130</v>
      </c>
      <c r="G1130" s="66">
        <v>23</v>
      </c>
      <c r="H1130" s="66">
        <v>24</v>
      </c>
      <c r="I1130" s="66">
        <v>32</v>
      </c>
      <c r="J1130" s="66">
        <v>13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62C3F-08F4-4ED1-BF5C-30146907D6E0}">
  <dimension ref="A1:D42"/>
  <sheetViews>
    <sheetView workbookViewId="0">
      <selection activeCell="G25" sqref="G25"/>
    </sheetView>
  </sheetViews>
  <sheetFormatPr baseColWidth="10" defaultRowHeight="15" x14ac:dyDescent="0.25"/>
  <cols>
    <col min="1" max="1" width="17.85546875" style="65" bestFit="1" customWidth="1"/>
    <col min="2" max="2" width="50.140625" style="65" bestFit="1" customWidth="1"/>
    <col min="3" max="3" width="30.42578125" style="65" bestFit="1" customWidth="1"/>
    <col min="4" max="4" width="49.28515625" style="65" bestFit="1" customWidth="1"/>
    <col min="5" max="16384" width="11.42578125" style="65"/>
  </cols>
  <sheetData>
    <row r="1" spans="1:4" x14ac:dyDescent="0.25">
      <c r="A1" s="3" t="s">
        <v>583</v>
      </c>
      <c r="B1" s="65" t="s">
        <v>11</v>
      </c>
    </row>
    <row r="3" spans="1:4" x14ac:dyDescent="0.25">
      <c r="A3" s="3" t="s">
        <v>423</v>
      </c>
      <c r="B3" s="65" t="s">
        <v>586</v>
      </c>
      <c r="C3" s="65" t="s">
        <v>585</v>
      </c>
      <c r="D3" s="65" t="s">
        <v>584</v>
      </c>
    </row>
    <row r="4" spans="1:4" x14ac:dyDescent="0.25">
      <c r="A4" s="47" t="s">
        <v>5</v>
      </c>
      <c r="B4" s="65">
        <v>0.85526315789473684</v>
      </c>
      <c r="C4" s="65">
        <v>0.85051546391752575</v>
      </c>
      <c r="D4" s="65">
        <v>0.81874999999999998</v>
      </c>
    </row>
    <row r="5" spans="1:4" x14ac:dyDescent="0.25">
      <c r="A5" s="47" t="s">
        <v>18</v>
      </c>
      <c r="B5" s="65">
        <v>0.92369477911646591</v>
      </c>
      <c r="C5" s="65">
        <v>0.90736373165618445</v>
      </c>
      <c r="D5" s="65">
        <v>0.87765957446808507</v>
      </c>
    </row>
    <row r="6" spans="1:4" x14ac:dyDescent="0.25">
      <c r="A6" s="47" t="s">
        <v>39</v>
      </c>
      <c r="B6" s="65">
        <v>0.92265030493984113</v>
      </c>
      <c r="C6" s="65">
        <v>0.89645276087705206</v>
      </c>
      <c r="D6" s="65">
        <v>0.86363326284194009</v>
      </c>
    </row>
    <row r="7" spans="1:4" x14ac:dyDescent="0.25">
      <c r="A7" s="47" t="s">
        <v>67</v>
      </c>
      <c r="B7" s="65">
        <v>0.90184049079754602</v>
      </c>
      <c r="C7" s="65">
        <v>0.88068181818181823</v>
      </c>
      <c r="D7" s="65">
        <v>0.8477842003853564</v>
      </c>
    </row>
    <row r="8" spans="1:4" x14ac:dyDescent="0.25">
      <c r="A8" s="47" t="s">
        <v>83</v>
      </c>
      <c r="B8" s="65">
        <v>0.93023255813953487</v>
      </c>
      <c r="C8" s="65">
        <v>0.90718944980147476</v>
      </c>
      <c r="D8" s="65">
        <v>0.85950413223140498</v>
      </c>
    </row>
    <row r="9" spans="1:4" x14ac:dyDescent="0.25">
      <c r="A9" s="47" t="s">
        <v>91</v>
      </c>
      <c r="B9" s="65">
        <v>0.91987951807228918</v>
      </c>
      <c r="C9" s="65">
        <v>0.87369037713742337</v>
      </c>
      <c r="D9" s="65">
        <v>0.84826615425864693</v>
      </c>
    </row>
    <row r="10" spans="1:4" x14ac:dyDescent="0.25">
      <c r="A10" s="47" t="s">
        <v>99</v>
      </c>
      <c r="B10" s="65">
        <v>0.871244635193133</v>
      </c>
      <c r="C10" s="65">
        <v>0.85035656774787216</v>
      </c>
      <c r="D10" s="65">
        <v>0.84166666666666667</v>
      </c>
    </row>
    <row r="11" spans="1:4" x14ac:dyDescent="0.25">
      <c r="A11" s="47" t="s">
        <v>111</v>
      </c>
      <c r="B11" s="65">
        <v>0.87730061349693256</v>
      </c>
      <c r="C11" s="65">
        <v>0.87456445993031362</v>
      </c>
      <c r="D11" s="65">
        <v>0.85892116182572609</v>
      </c>
    </row>
    <row r="12" spans="1:4" x14ac:dyDescent="0.25">
      <c r="A12" s="47" t="s">
        <v>118</v>
      </c>
      <c r="B12" s="65">
        <v>0.93945720250521925</v>
      </c>
      <c r="C12" s="65">
        <v>0.91891891891891897</v>
      </c>
      <c r="D12" s="65">
        <v>0.91240875912408759</v>
      </c>
    </row>
    <row r="13" spans="1:4" x14ac:dyDescent="0.25">
      <c r="A13" s="47" t="s">
        <v>124</v>
      </c>
      <c r="B13" s="65">
        <v>0.88372093023255816</v>
      </c>
      <c r="C13" s="65">
        <v>0.87826944267238882</v>
      </c>
      <c r="D13" s="65">
        <v>0.87281795511221949</v>
      </c>
    </row>
    <row r="14" spans="1:4" x14ac:dyDescent="0.25">
      <c r="A14" s="47" t="s">
        <v>125</v>
      </c>
      <c r="B14" s="65">
        <v>0.88709677419354838</v>
      </c>
      <c r="C14" s="65">
        <v>0.85795454545454541</v>
      </c>
      <c r="D14" s="65">
        <v>0.74208144796380093</v>
      </c>
    </row>
    <row r="15" spans="1:4" x14ac:dyDescent="0.25">
      <c r="A15" s="47" t="s">
        <v>141</v>
      </c>
      <c r="B15" s="65">
        <v>0.81587301587301586</v>
      </c>
      <c r="C15" s="65">
        <v>0.76095617529880477</v>
      </c>
      <c r="D15" s="65">
        <v>0.72832369942196529</v>
      </c>
    </row>
    <row r="16" spans="1:4" x14ac:dyDescent="0.25">
      <c r="A16" s="47" t="s">
        <v>165</v>
      </c>
      <c r="B16" s="65">
        <v>0.88727272727272732</v>
      </c>
      <c r="C16" s="65">
        <v>0.83870967741935487</v>
      </c>
      <c r="D16" s="65">
        <v>0.82119205298013243</v>
      </c>
    </row>
    <row r="17" spans="1:4" x14ac:dyDescent="0.25">
      <c r="A17" s="47" t="s">
        <v>185</v>
      </c>
      <c r="B17" s="65">
        <v>0.80165289256198347</v>
      </c>
      <c r="C17" s="65">
        <v>0.78608923884514437</v>
      </c>
      <c r="D17" s="65">
        <v>0.76470588235294112</v>
      </c>
    </row>
    <row r="18" spans="1:4" x14ac:dyDescent="0.25">
      <c r="A18" s="47" t="s">
        <v>232</v>
      </c>
      <c r="B18" s="65">
        <v>0.87684729064039413</v>
      </c>
      <c r="C18" s="65">
        <v>0.81987246987246987</v>
      </c>
      <c r="D18" s="65">
        <v>0.66326530612244894</v>
      </c>
    </row>
    <row r="19" spans="1:4" x14ac:dyDescent="0.25">
      <c r="A19" s="47" t="s">
        <v>252</v>
      </c>
      <c r="B19" s="65">
        <v>0.7921348314606742</v>
      </c>
      <c r="C19" s="65">
        <v>0.75531914893617025</v>
      </c>
      <c r="D19" s="65">
        <v>0.67721518987341767</v>
      </c>
    </row>
    <row r="20" spans="1:4" x14ac:dyDescent="0.25">
      <c r="A20" s="47" t="s">
        <v>268</v>
      </c>
      <c r="B20" s="65">
        <v>0.84435771482403599</v>
      </c>
      <c r="C20" s="65">
        <v>0.81454638384870948</v>
      </c>
      <c r="D20" s="65">
        <v>0.76681431151629831</v>
      </c>
    </row>
    <row r="21" spans="1:4" x14ac:dyDescent="0.25">
      <c r="A21" s="47" t="s">
        <v>290</v>
      </c>
      <c r="B21" s="65">
        <v>0.75933609958506221</v>
      </c>
      <c r="C21" s="65">
        <v>0.75213675213675213</v>
      </c>
      <c r="D21" s="65">
        <v>0.70186335403726707</v>
      </c>
    </row>
    <row r="22" spans="1:4" x14ac:dyDescent="0.25">
      <c r="A22" s="47" t="s">
        <v>302</v>
      </c>
      <c r="B22" s="65">
        <v>0.86033519553072624</v>
      </c>
      <c r="C22" s="65">
        <v>0.78509316770186333</v>
      </c>
      <c r="D22" s="65">
        <v>0.71304347826086956</v>
      </c>
    </row>
    <row r="23" spans="1:4" x14ac:dyDescent="0.25">
      <c r="A23" s="47" t="s">
        <v>315</v>
      </c>
      <c r="B23" s="65">
        <v>0.83893766377842816</v>
      </c>
      <c r="C23" s="65">
        <v>0.67850417652455208</v>
      </c>
      <c r="D23" s="65">
        <v>0.61340112169987693</v>
      </c>
    </row>
    <row r="24" spans="1:4" x14ac:dyDescent="0.25">
      <c r="A24" s="47" t="s">
        <v>326</v>
      </c>
      <c r="B24" s="65">
        <v>0.79295154185022021</v>
      </c>
      <c r="C24" s="65">
        <v>0.79295154185022021</v>
      </c>
      <c r="D24" s="65">
        <v>0.79295154185022021</v>
      </c>
    </row>
    <row r="25" spans="1:4" x14ac:dyDescent="0.25">
      <c r="A25" s="47" t="s">
        <v>327</v>
      </c>
      <c r="B25" s="65">
        <v>0.83720930232558144</v>
      </c>
      <c r="C25" s="65">
        <v>0.63804723259666951</v>
      </c>
      <c r="D25" s="65">
        <v>0.62780269058295968</v>
      </c>
    </row>
    <row r="26" spans="1:4" x14ac:dyDescent="0.25">
      <c r="A26" s="47" t="s">
        <v>363</v>
      </c>
      <c r="B26" s="65">
        <v>0.70631970260223054</v>
      </c>
      <c r="C26" s="65">
        <v>0.69456066945606698</v>
      </c>
      <c r="D26" s="65">
        <v>0.63218390804597702</v>
      </c>
    </row>
    <row r="27" spans="1:4" x14ac:dyDescent="0.25">
      <c r="A27" s="47" t="s">
        <v>372</v>
      </c>
      <c r="B27" s="65">
        <v>0.84930867899383644</v>
      </c>
      <c r="C27" s="65">
        <v>0.71859605911330049</v>
      </c>
      <c r="D27" s="65">
        <v>0.63708271594177635</v>
      </c>
    </row>
    <row r="28" spans="1:4" x14ac:dyDescent="0.25">
      <c r="A28" s="47" t="s">
        <v>378</v>
      </c>
      <c r="B28" s="65">
        <v>0.74825174825174823</v>
      </c>
      <c r="C28" s="65">
        <v>0.65943799965241578</v>
      </c>
      <c r="D28" s="65">
        <v>0.48314606741573035</v>
      </c>
    </row>
    <row r="29" spans="1:4" x14ac:dyDescent="0.25">
      <c r="A29" s="47" t="s">
        <v>384</v>
      </c>
      <c r="B29" s="65">
        <v>0.71168288555108949</v>
      </c>
      <c r="C29" s="65">
        <v>0.65464480874316933</v>
      </c>
      <c r="D29" s="65">
        <v>0.58277696357813602</v>
      </c>
    </row>
    <row r="30" spans="1:4" x14ac:dyDescent="0.25">
      <c r="A30" s="47" t="s">
        <v>414</v>
      </c>
      <c r="B30" s="65">
        <v>0.72340425531914898</v>
      </c>
      <c r="C30" s="65">
        <v>0.67647058823529416</v>
      </c>
      <c r="D30" s="65">
        <v>0.5672268907563025</v>
      </c>
    </row>
    <row r="31" spans="1:4" x14ac:dyDescent="0.25">
      <c r="A31" s="47" t="s">
        <v>421</v>
      </c>
      <c r="B31" s="65">
        <v>0.73786407766990292</v>
      </c>
      <c r="C31" s="65">
        <v>0.73786407766990292</v>
      </c>
      <c r="D31" s="65">
        <v>0.73786407766990292</v>
      </c>
    </row>
    <row r="32" spans="1:4" x14ac:dyDescent="0.25">
      <c r="A32" s="47" t="s">
        <v>425</v>
      </c>
      <c r="B32" s="65">
        <v>0.85532994923857864</v>
      </c>
      <c r="C32" s="65">
        <v>0.68235294117647061</v>
      </c>
      <c r="D32" s="65">
        <v>0.55968169761273212</v>
      </c>
    </row>
    <row r="33" spans="1:4" x14ac:dyDescent="0.25">
      <c r="A33" s="47" t="s">
        <v>431</v>
      </c>
      <c r="B33" s="65">
        <v>0.8392857142857143</v>
      </c>
      <c r="C33" s="65">
        <v>0.75</v>
      </c>
      <c r="D33" s="65">
        <v>0.6462585034013606</v>
      </c>
    </row>
    <row r="34" spans="1:4" x14ac:dyDescent="0.25">
      <c r="A34" s="47" t="s">
        <v>434</v>
      </c>
      <c r="B34" s="65">
        <v>0.89562231759656652</v>
      </c>
      <c r="C34" s="65">
        <v>0.73107686305111197</v>
      </c>
      <c r="D34" s="65">
        <v>0.32670454545454547</v>
      </c>
    </row>
    <row r="35" spans="1:4" x14ac:dyDescent="0.25">
      <c r="A35" s="47" t="s">
        <v>437</v>
      </c>
      <c r="B35" s="65">
        <v>0.72900763358778631</v>
      </c>
      <c r="C35" s="65">
        <v>0.58139534883720934</v>
      </c>
      <c r="D35" s="65">
        <v>0.47560975609756095</v>
      </c>
    </row>
    <row r="36" spans="1:4" x14ac:dyDescent="0.25">
      <c r="A36" s="47" t="s">
        <v>441</v>
      </c>
      <c r="B36" s="65">
        <v>0.67206672066720663</v>
      </c>
      <c r="C36" s="65">
        <v>0.63108560497369681</v>
      </c>
      <c r="D36" s="65">
        <v>0.4833971458405848</v>
      </c>
    </row>
    <row r="37" spans="1:4" x14ac:dyDescent="0.25">
      <c r="A37" s="47" t="s">
        <v>445</v>
      </c>
      <c r="B37" s="65">
        <v>0.76076555023923442</v>
      </c>
      <c r="C37" s="65">
        <v>0.703125</v>
      </c>
      <c r="D37" s="65">
        <v>0.63934426229508201</v>
      </c>
    </row>
    <row r="38" spans="1:4" x14ac:dyDescent="0.25">
      <c r="A38" s="47" t="s">
        <v>450</v>
      </c>
      <c r="B38" s="65">
        <v>0.58139534883720934</v>
      </c>
      <c r="C38" s="65">
        <v>0.5684754521963824</v>
      </c>
      <c r="D38" s="65">
        <v>0.55555555555555558</v>
      </c>
    </row>
    <row r="39" spans="1:4" x14ac:dyDescent="0.25">
      <c r="A39" s="47" t="s">
        <v>453</v>
      </c>
      <c r="B39" s="65">
        <v>0.75374732334047112</v>
      </c>
      <c r="C39" s="65">
        <v>0.66714671467146713</v>
      </c>
      <c r="D39" s="65">
        <v>0.45733788395904434</v>
      </c>
    </row>
    <row r="40" spans="1:4" x14ac:dyDescent="0.25">
      <c r="A40" s="47" t="s">
        <v>457</v>
      </c>
      <c r="B40" s="65">
        <v>0.69836065573770489</v>
      </c>
      <c r="C40" s="65">
        <v>0.65851033295063144</v>
      </c>
      <c r="D40" s="65">
        <v>0.62761506276150625</v>
      </c>
    </row>
    <row r="41" spans="1:4" x14ac:dyDescent="0.25">
      <c r="A41" s="47" t="s">
        <v>461</v>
      </c>
      <c r="B41" s="65">
        <v>0.59880239520958078</v>
      </c>
      <c r="C41" s="65">
        <v>0.53861688387930018</v>
      </c>
      <c r="D41" s="65">
        <v>0.47843137254901963</v>
      </c>
    </row>
    <row r="42" spans="1:4" x14ac:dyDescent="0.25">
      <c r="A42" s="47" t="s">
        <v>465</v>
      </c>
      <c r="B42" s="65">
        <v>30.880504197412666</v>
      </c>
      <c r="C42" s="65">
        <v>28.771542845932643</v>
      </c>
      <c r="D42" s="65">
        <v>26.104288352511151</v>
      </c>
    </row>
  </sheetData>
  <pageMargins left="0.7" right="0.7" top="0.75" bottom="0.75" header="0.3" footer="0.3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8887D-AA6A-4C80-81A6-D0992F458E6A}">
  <dimension ref="A1:D43"/>
  <sheetViews>
    <sheetView topLeftCell="C1" workbookViewId="0">
      <selection activeCell="G25" sqref="G25"/>
    </sheetView>
  </sheetViews>
  <sheetFormatPr baseColWidth="10" defaultRowHeight="15" x14ac:dyDescent="0.25"/>
  <cols>
    <col min="1" max="1" width="17.85546875" style="65" bestFit="1" customWidth="1"/>
    <col min="2" max="2" width="50.140625" style="65" bestFit="1" customWidth="1"/>
    <col min="3" max="3" width="30.42578125" style="65" bestFit="1" customWidth="1"/>
    <col min="4" max="4" width="49.28515625" style="65" bestFit="1" customWidth="1"/>
    <col min="5" max="16384" width="11.42578125" style="65"/>
  </cols>
  <sheetData>
    <row r="1" spans="1:4" x14ac:dyDescent="0.25">
      <c r="A1" s="3" t="s">
        <v>583</v>
      </c>
      <c r="B1" s="65" t="s">
        <v>10</v>
      </c>
    </row>
    <row r="3" spans="1:4" x14ac:dyDescent="0.25">
      <c r="A3" s="3" t="s">
        <v>423</v>
      </c>
      <c r="B3" s="65" t="s">
        <v>586</v>
      </c>
      <c r="C3" s="65" t="s">
        <v>585</v>
      </c>
      <c r="D3" s="65" t="s">
        <v>584</v>
      </c>
    </row>
    <row r="4" spans="1:4" x14ac:dyDescent="0.25">
      <c r="A4" s="47" t="s">
        <v>5</v>
      </c>
      <c r="B4" s="65">
        <v>0.87387387387387383</v>
      </c>
      <c r="C4" s="65">
        <v>0.86826347305389218</v>
      </c>
      <c r="D4" s="65">
        <v>0.81690140845070425</v>
      </c>
    </row>
    <row r="5" spans="1:4" x14ac:dyDescent="0.25">
      <c r="A5" s="47" t="s">
        <v>18</v>
      </c>
      <c r="B5" s="65">
        <v>0.91428571428571426</v>
      </c>
      <c r="C5" s="65">
        <v>0.89898989898989901</v>
      </c>
      <c r="D5" s="65">
        <v>0.86538461538461542</v>
      </c>
    </row>
    <row r="6" spans="1:4" x14ac:dyDescent="0.25">
      <c r="A6" s="47" t="s">
        <v>39</v>
      </c>
      <c r="B6" s="65">
        <v>0.876595744680851</v>
      </c>
      <c r="C6" s="65">
        <v>0.85433562071116653</v>
      </c>
      <c r="D6" s="65">
        <v>0.83378388815941917</v>
      </c>
    </row>
    <row r="7" spans="1:4" x14ac:dyDescent="0.25">
      <c r="A7" s="47" t="s">
        <v>67</v>
      </c>
      <c r="B7" s="65">
        <v>0.90734265734265729</v>
      </c>
      <c r="C7" s="65">
        <v>0.88233711158375261</v>
      </c>
      <c r="D7" s="65">
        <v>0.862440872730875</v>
      </c>
    </row>
    <row r="8" spans="1:4" x14ac:dyDescent="0.25">
      <c r="A8" s="47" t="s">
        <v>83</v>
      </c>
      <c r="B8" s="65">
        <v>0.89965397923875434</v>
      </c>
      <c r="C8" s="65">
        <v>0.89235306509374346</v>
      </c>
      <c r="D8" s="65">
        <v>0.86455331412103742</v>
      </c>
    </row>
    <row r="9" spans="1:4" x14ac:dyDescent="0.25">
      <c r="A9" s="47" t="s">
        <v>91</v>
      </c>
      <c r="B9" s="65">
        <v>0.87572590011614393</v>
      </c>
      <c r="C9" s="65">
        <v>0.83670867633131785</v>
      </c>
      <c r="D9" s="65">
        <v>0.81935123042505587</v>
      </c>
    </row>
    <row r="10" spans="1:4" x14ac:dyDescent="0.25">
      <c r="A10" s="47" t="s">
        <v>99</v>
      </c>
      <c r="B10" s="65">
        <v>0.88194765518054163</v>
      </c>
      <c r="C10" s="65">
        <v>0.86183195819170122</v>
      </c>
      <c r="D10" s="65">
        <v>0.83154472818423941</v>
      </c>
    </row>
    <row r="11" spans="1:4" x14ac:dyDescent="0.25">
      <c r="A11" s="47" t="s">
        <v>111</v>
      </c>
      <c r="B11" s="65">
        <v>0.88809082483781276</v>
      </c>
      <c r="C11" s="65">
        <v>0.87542871141597256</v>
      </c>
      <c r="D11" s="65">
        <v>0.8016656200472474</v>
      </c>
    </row>
    <row r="12" spans="1:4" x14ac:dyDescent="0.25">
      <c r="A12" s="47" t="s">
        <v>118</v>
      </c>
      <c r="B12" s="65">
        <v>0.93283582089552242</v>
      </c>
      <c r="C12" s="65">
        <v>0.90579710144927539</v>
      </c>
      <c r="D12" s="65">
        <v>0.8814589665653495</v>
      </c>
    </row>
    <row r="13" spans="1:4" x14ac:dyDescent="0.25">
      <c r="A13" s="47" t="s">
        <v>124</v>
      </c>
      <c r="B13" s="65">
        <v>0.91703056768558955</v>
      </c>
      <c r="C13" s="65">
        <v>0.8889788600017352</v>
      </c>
      <c r="D13" s="65">
        <v>0.86092715231788075</v>
      </c>
    </row>
    <row r="14" spans="1:4" x14ac:dyDescent="0.25">
      <c r="A14" s="47" t="s">
        <v>125</v>
      </c>
      <c r="B14" s="65">
        <v>0.82105911330049253</v>
      </c>
      <c r="C14" s="65">
        <v>0.78967391304347823</v>
      </c>
      <c r="D14" s="65">
        <v>0.77122830440587453</v>
      </c>
    </row>
    <row r="15" spans="1:4" x14ac:dyDescent="0.25">
      <c r="A15" s="47" t="s">
        <v>141</v>
      </c>
      <c r="B15" s="65">
        <v>0.84682177181463514</v>
      </c>
      <c r="C15" s="65">
        <v>0.79917547151180024</v>
      </c>
      <c r="D15" s="65">
        <v>0.7520818306996262</v>
      </c>
    </row>
    <row r="16" spans="1:4" x14ac:dyDescent="0.25">
      <c r="A16" s="47" t="s">
        <v>165</v>
      </c>
      <c r="B16" s="65">
        <v>0.83771929824561409</v>
      </c>
      <c r="C16" s="65">
        <v>0.80991735537190079</v>
      </c>
      <c r="D16" s="65">
        <v>0.76164383561643834</v>
      </c>
    </row>
    <row r="17" spans="1:4" x14ac:dyDescent="0.25">
      <c r="A17" s="47" t="s">
        <v>185</v>
      </c>
      <c r="B17" s="65">
        <v>0.80232558139534882</v>
      </c>
      <c r="C17" s="65">
        <v>0.76122448979591839</v>
      </c>
      <c r="D17" s="65">
        <v>0.70742358078602618</v>
      </c>
    </row>
    <row r="18" spans="1:4" x14ac:dyDescent="0.25">
      <c r="A18" s="47" t="s">
        <v>232</v>
      </c>
      <c r="B18" s="65">
        <v>0.8204419889502762</v>
      </c>
      <c r="C18" s="65">
        <v>0.7623318385650224</v>
      </c>
      <c r="D18" s="65">
        <v>0.72332015810276684</v>
      </c>
    </row>
    <row r="19" spans="1:4" x14ac:dyDescent="0.25">
      <c r="A19" s="47" t="s">
        <v>252</v>
      </c>
      <c r="B19" s="65">
        <v>0.78534031413612571</v>
      </c>
      <c r="C19" s="65">
        <v>0.74</v>
      </c>
      <c r="D19" s="65">
        <v>0.63114754098360659</v>
      </c>
    </row>
    <row r="20" spans="1:4" x14ac:dyDescent="0.25">
      <c r="A20" s="47" t="s">
        <v>268</v>
      </c>
      <c r="B20" s="65">
        <v>0.82901669153301016</v>
      </c>
      <c r="C20" s="65">
        <v>0.79466276477146036</v>
      </c>
      <c r="D20" s="65">
        <v>0.69940476190476186</v>
      </c>
    </row>
    <row r="21" spans="1:4" x14ac:dyDescent="0.25">
      <c r="A21" s="47" t="s">
        <v>290</v>
      </c>
      <c r="B21" s="65">
        <v>0.80895596095747146</v>
      </c>
      <c r="C21" s="65">
        <v>0.7583333333333333</v>
      </c>
      <c r="D21" s="65">
        <v>0.69181186110996151</v>
      </c>
    </row>
    <row r="22" spans="1:4" x14ac:dyDescent="0.25">
      <c r="A22" s="47" t="s">
        <v>302</v>
      </c>
      <c r="B22" s="65">
        <v>0.8101983002832861</v>
      </c>
      <c r="C22" s="65">
        <v>0.69565217391304346</v>
      </c>
      <c r="D22" s="65">
        <v>0.56069364161849711</v>
      </c>
    </row>
    <row r="23" spans="1:4" x14ac:dyDescent="0.25">
      <c r="A23" s="47" t="s">
        <v>315</v>
      </c>
      <c r="B23" s="65">
        <v>0.72815533980582525</v>
      </c>
      <c r="C23" s="65">
        <v>0.67553191489361697</v>
      </c>
      <c r="D23" s="65">
        <v>0.62666666666666671</v>
      </c>
    </row>
    <row r="24" spans="1:4" x14ac:dyDescent="0.25">
      <c r="A24" s="47" t="s">
        <v>326</v>
      </c>
      <c r="B24" s="65">
        <v>0.81443298969072164</v>
      </c>
      <c r="C24" s="65">
        <v>0.80304982817869419</v>
      </c>
      <c r="D24" s="65">
        <v>0.79166666666666663</v>
      </c>
    </row>
    <row r="25" spans="1:4" x14ac:dyDescent="0.25">
      <c r="A25" s="47" t="s">
        <v>327</v>
      </c>
      <c r="B25" s="65">
        <v>0.72935779816513757</v>
      </c>
      <c r="C25" s="65">
        <v>0.64427997513032675</v>
      </c>
      <c r="D25" s="65">
        <v>0.61578947368421055</v>
      </c>
    </row>
    <row r="26" spans="1:4" x14ac:dyDescent="0.25">
      <c r="A26" s="47" t="s">
        <v>362</v>
      </c>
      <c r="B26" s="65">
        <v>0.76595744680851063</v>
      </c>
      <c r="C26" s="65">
        <v>0.63636363636363635</v>
      </c>
      <c r="D26" s="65">
        <v>0.6224899598393574</v>
      </c>
    </row>
    <row r="27" spans="1:4" x14ac:dyDescent="0.25">
      <c r="A27" s="47" t="s">
        <v>363</v>
      </c>
      <c r="B27" s="65">
        <v>0.68387096774193545</v>
      </c>
      <c r="C27" s="65">
        <v>0.6592619865815742</v>
      </c>
      <c r="D27" s="65">
        <v>0.5714285714285714</v>
      </c>
    </row>
    <row r="28" spans="1:4" x14ac:dyDescent="0.25">
      <c r="A28" s="47" t="s">
        <v>372</v>
      </c>
      <c r="B28" s="65">
        <v>0.76923076923076927</v>
      </c>
      <c r="C28" s="65">
        <v>0.71969696969696972</v>
      </c>
      <c r="D28" s="65">
        <v>0.6629213483146067</v>
      </c>
    </row>
    <row r="29" spans="1:4" x14ac:dyDescent="0.25">
      <c r="A29" s="47" t="s">
        <v>378</v>
      </c>
      <c r="B29" s="65">
        <v>0.70029673590504449</v>
      </c>
      <c r="C29" s="65">
        <v>0.6223277909738717</v>
      </c>
      <c r="D29" s="65">
        <v>0.57058823529411762</v>
      </c>
    </row>
    <row r="30" spans="1:4" x14ac:dyDescent="0.25">
      <c r="A30" s="47" t="s">
        <v>384</v>
      </c>
      <c r="B30" s="65">
        <v>0.70499999999999996</v>
      </c>
      <c r="C30" s="65">
        <v>0.6352301501175619</v>
      </c>
      <c r="D30" s="65">
        <v>0.53612167300380231</v>
      </c>
    </row>
    <row r="31" spans="1:4" x14ac:dyDescent="0.25">
      <c r="A31" s="47" t="s">
        <v>414</v>
      </c>
      <c r="B31" s="65">
        <v>0.70238095238095233</v>
      </c>
      <c r="C31" s="65">
        <v>0.64974619289340096</v>
      </c>
      <c r="D31" s="65">
        <v>0.59643916913946593</v>
      </c>
    </row>
    <row r="32" spans="1:4" x14ac:dyDescent="0.25">
      <c r="A32" s="47" t="s">
        <v>420</v>
      </c>
      <c r="B32" s="65">
        <v>0.71212121212121215</v>
      </c>
      <c r="C32" s="65">
        <v>0.67075189864305507</v>
      </c>
      <c r="D32" s="65">
        <v>0.5535714285714286</v>
      </c>
    </row>
    <row r="33" spans="1:4" x14ac:dyDescent="0.25">
      <c r="A33" s="47" t="s">
        <v>425</v>
      </c>
      <c r="B33" s="65">
        <v>0.74647887323943662</v>
      </c>
      <c r="C33" s="65">
        <v>0.6328125</v>
      </c>
      <c r="D33" s="65">
        <v>0.52784503631961255</v>
      </c>
    </row>
    <row r="34" spans="1:4" x14ac:dyDescent="0.25">
      <c r="A34" s="47" t="s">
        <v>431</v>
      </c>
      <c r="B34" s="65">
        <v>0.77486910994764402</v>
      </c>
      <c r="C34" s="65">
        <v>0.75212663426081128</v>
      </c>
      <c r="D34" s="65">
        <v>0.70118343195266275</v>
      </c>
    </row>
    <row r="35" spans="1:4" x14ac:dyDescent="0.25">
      <c r="A35" s="47" t="s">
        <v>434</v>
      </c>
      <c r="B35" s="65">
        <v>0.7410714285714286</v>
      </c>
      <c r="C35" s="65">
        <v>0.67204301075268813</v>
      </c>
      <c r="D35" s="65">
        <v>0.58823529411764708</v>
      </c>
    </row>
    <row r="36" spans="1:4" x14ac:dyDescent="0.25">
      <c r="A36" s="47" t="s">
        <v>437</v>
      </c>
      <c r="B36" s="65">
        <v>0.68645230925032652</v>
      </c>
      <c r="C36" s="65">
        <v>0.64098057354301574</v>
      </c>
      <c r="D36" s="65">
        <v>0.53986339803729888</v>
      </c>
    </row>
    <row r="37" spans="1:4" x14ac:dyDescent="0.25">
      <c r="A37" s="47" t="s">
        <v>441</v>
      </c>
      <c r="B37" s="65">
        <v>0.6</v>
      </c>
      <c r="C37" s="65">
        <v>0.59829059829059827</v>
      </c>
      <c r="D37" s="65">
        <v>0.52713178294573648</v>
      </c>
    </row>
    <row r="38" spans="1:4" x14ac:dyDescent="0.25">
      <c r="A38" s="47" t="s">
        <v>445</v>
      </c>
      <c r="B38" s="65">
        <v>0.66367713004484308</v>
      </c>
      <c r="C38" s="65">
        <v>0.52631578947368418</v>
      </c>
      <c r="D38" s="65">
        <v>0.38202247191011235</v>
      </c>
    </row>
    <row r="39" spans="1:4" x14ac:dyDescent="0.25">
      <c r="A39" s="47" t="s">
        <v>449</v>
      </c>
      <c r="B39" s="65">
        <v>0.71140939597315433</v>
      </c>
      <c r="C39" s="65">
        <v>0.54838709677419351</v>
      </c>
      <c r="D39" s="65">
        <v>0.47337278106508873</v>
      </c>
    </row>
    <row r="40" spans="1:4" x14ac:dyDescent="0.25">
      <c r="A40" s="47" t="s">
        <v>453</v>
      </c>
      <c r="B40" s="65">
        <v>0.7183908045977011</v>
      </c>
      <c r="C40" s="65">
        <v>0.60564051434687627</v>
      </c>
      <c r="D40" s="65">
        <v>0.51439539347408825</v>
      </c>
    </row>
    <row r="41" spans="1:4" x14ac:dyDescent="0.25">
      <c r="A41" s="47" t="s">
        <v>457</v>
      </c>
      <c r="B41" s="65">
        <v>0.66091954022988508</v>
      </c>
      <c r="C41" s="65">
        <v>0.58964143426294824</v>
      </c>
      <c r="D41" s="65">
        <v>0.53968253968253965</v>
      </c>
    </row>
    <row r="42" spans="1:4" x14ac:dyDescent="0.25">
      <c r="A42" s="47" t="s">
        <v>461</v>
      </c>
      <c r="B42" s="65">
        <v>0.56382978723404253</v>
      </c>
      <c r="C42" s="65">
        <v>0.53921568627450978</v>
      </c>
      <c r="D42" s="65">
        <v>0.44486692015209123</v>
      </c>
    </row>
    <row r="43" spans="1:4" x14ac:dyDescent="0.25">
      <c r="A43" s="47" t="s">
        <v>465</v>
      </c>
      <c r="B43" s="65">
        <v>30.507164349692285</v>
      </c>
      <c r="C43" s="65">
        <v>28.497689998580444</v>
      </c>
      <c r="D43" s="65">
        <v>26.12304955387976</v>
      </c>
    </row>
  </sheetData>
  <pageMargins left="0.7" right="0.7" top="0.75" bottom="0.75" header="0.3" footer="0.3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44820-BFD7-4834-A9D4-D93CA6D20324}">
  <dimension ref="A1:D42"/>
  <sheetViews>
    <sheetView topLeftCell="B1" workbookViewId="0">
      <selection activeCell="F23" sqref="F23"/>
    </sheetView>
  </sheetViews>
  <sheetFormatPr baseColWidth="10" defaultRowHeight="15" x14ac:dyDescent="0.25"/>
  <cols>
    <col min="1" max="1" width="17.85546875" style="65" bestFit="1" customWidth="1"/>
    <col min="2" max="2" width="42.42578125" style="65" bestFit="1" customWidth="1"/>
    <col min="3" max="3" width="22.7109375" style="65" bestFit="1" customWidth="1"/>
    <col min="4" max="4" width="41.42578125" style="65" bestFit="1" customWidth="1"/>
    <col min="5" max="16384" width="11.42578125" style="65"/>
  </cols>
  <sheetData>
    <row r="1" spans="1:4" x14ac:dyDescent="0.25">
      <c r="A1" s="3" t="s">
        <v>583</v>
      </c>
      <c r="B1" s="65" t="s">
        <v>11</v>
      </c>
    </row>
    <row r="3" spans="1:4" x14ac:dyDescent="0.25">
      <c r="A3" s="3" t="s">
        <v>423</v>
      </c>
      <c r="B3" s="65" t="s">
        <v>564</v>
      </c>
      <c r="C3" s="65" t="s">
        <v>563</v>
      </c>
      <c r="D3" s="65" t="s">
        <v>562</v>
      </c>
    </row>
    <row r="4" spans="1:4" x14ac:dyDescent="0.25">
      <c r="A4" s="47" t="s">
        <v>5</v>
      </c>
      <c r="B4" s="65">
        <v>1.0309278350515464E-2</v>
      </c>
      <c r="C4" s="65">
        <v>0</v>
      </c>
      <c r="D4" s="65">
        <v>0</v>
      </c>
    </row>
    <row r="5" spans="1:4" x14ac:dyDescent="0.25">
      <c r="A5" s="47" t="s">
        <v>18</v>
      </c>
      <c r="B5" s="65">
        <v>5.9523809523809521E-3</v>
      </c>
      <c r="C5" s="65">
        <v>3.3084381551362683E-3</v>
      </c>
      <c r="D5" s="65">
        <v>2.6595744680851063E-3</v>
      </c>
    </row>
    <row r="6" spans="1:4" x14ac:dyDescent="0.25">
      <c r="A6" s="47" t="s">
        <v>39</v>
      </c>
      <c r="B6" s="65">
        <v>1.4308615867385223E-2</v>
      </c>
      <c r="C6" s="65">
        <v>5.6684235025601746E-3</v>
      </c>
      <c r="D6" s="65">
        <v>0</v>
      </c>
    </row>
    <row r="7" spans="1:4" x14ac:dyDescent="0.25">
      <c r="A7" s="47" t="s">
        <v>67</v>
      </c>
      <c r="B7" s="65">
        <v>1.1363636363636364E-2</v>
      </c>
      <c r="C7" s="65">
        <v>3.3557046979865771E-3</v>
      </c>
      <c r="D7" s="65">
        <v>0</v>
      </c>
    </row>
    <row r="8" spans="1:4" x14ac:dyDescent="0.25">
      <c r="A8" s="47" t="s">
        <v>83</v>
      </c>
      <c r="B8" s="65">
        <v>9.3023255813953487E-3</v>
      </c>
      <c r="C8" s="65">
        <v>2.3255813953488372E-3</v>
      </c>
      <c r="D8" s="65">
        <v>0</v>
      </c>
    </row>
    <row r="9" spans="1:4" x14ac:dyDescent="0.25">
      <c r="A9" s="47" t="s">
        <v>91</v>
      </c>
      <c r="B9" s="65">
        <v>1.3062437081454895E-2</v>
      </c>
      <c r="C9" s="65">
        <v>2.9164048835985125E-3</v>
      </c>
      <c r="D9" s="65">
        <v>0</v>
      </c>
    </row>
    <row r="10" spans="1:4" x14ac:dyDescent="0.25">
      <c r="A10" s="47" t="s">
        <v>99</v>
      </c>
      <c r="B10" s="65">
        <v>1.5337423312883436E-2</v>
      </c>
      <c r="C10" s="65">
        <v>1.3845175647750755E-2</v>
      </c>
      <c r="D10" s="65">
        <v>1.2422360248447204E-2</v>
      </c>
    </row>
    <row r="11" spans="1:4" x14ac:dyDescent="0.25">
      <c r="A11" s="47" t="s">
        <v>111</v>
      </c>
      <c r="B11" s="65">
        <v>1.8404907975460124E-2</v>
      </c>
      <c r="C11" s="65">
        <v>1.6597510373443983E-2</v>
      </c>
      <c r="D11" s="65">
        <v>6.9686411149825784E-3</v>
      </c>
    </row>
    <row r="12" spans="1:4" x14ac:dyDescent="0.25">
      <c r="A12" s="47" t="s">
        <v>118</v>
      </c>
      <c r="B12" s="65">
        <v>4.0733197556008143E-3</v>
      </c>
      <c r="C12" s="65">
        <v>0</v>
      </c>
      <c r="D12" s="65">
        <v>0</v>
      </c>
    </row>
    <row r="13" spans="1:4" x14ac:dyDescent="0.25">
      <c r="A13" s="47" t="s">
        <v>124</v>
      </c>
      <c r="B13" s="65">
        <v>4.6511627906976744E-3</v>
      </c>
      <c r="C13" s="65">
        <v>3.5724641883662935E-3</v>
      </c>
      <c r="D13" s="65">
        <v>2.4937655860349127E-3</v>
      </c>
    </row>
    <row r="14" spans="1:4" x14ac:dyDescent="0.25">
      <c r="A14" s="47" t="s">
        <v>125</v>
      </c>
      <c r="B14" s="65">
        <v>0.10859728506787331</v>
      </c>
      <c r="C14" s="65">
        <v>3.9772727272727272E-2</v>
      </c>
      <c r="D14" s="65">
        <v>2.6881720430107527E-2</v>
      </c>
    </row>
    <row r="15" spans="1:4" x14ac:dyDescent="0.25">
      <c r="A15" s="47" t="s">
        <v>141</v>
      </c>
      <c r="B15" s="65">
        <v>9.1633466135458169E-2</v>
      </c>
      <c r="C15" s="65">
        <v>5.2631578947368418E-2</v>
      </c>
      <c r="D15" s="65">
        <v>1.7341040462427744E-2</v>
      </c>
    </row>
    <row r="16" spans="1:4" x14ac:dyDescent="0.25">
      <c r="A16" s="47" t="s">
        <v>165</v>
      </c>
      <c r="B16" s="65">
        <v>4.72972972972973E-2</v>
      </c>
      <c r="C16" s="65">
        <v>2.7027027027027029E-2</v>
      </c>
      <c r="D16" s="65">
        <v>6.4516129032258064E-3</v>
      </c>
    </row>
    <row r="17" spans="1:4" x14ac:dyDescent="0.25">
      <c r="A17" s="47" t="s">
        <v>185</v>
      </c>
      <c r="B17" s="65">
        <v>4.3478260869565216E-2</v>
      </c>
      <c r="C17" s="65">
        <v>3.0303030303030304E-2</v>
      </c>
      <c r="D17" s="65">
        <v>1.6528925619834711E-2</v>
      </c>
    </row>
    <row r="18" spans="1:4" x14ac:dyDescent="0.25">
      <c r="A18" s="47" t="s">
        <v>232</v>
      </c>
      <c r="B18" s="65">
        <v>5.1020408163265307E-2</v>
      </c>
      <c r="C18" s="65">
        <v>2.3305413370559948E-2</v>
      </c>
      <c r="D18" s="65">
        <v>1.3513513513513514E-2</v>
      </c>
    </row>
    <row r="19" spans="1:4" x14ac:dyDescent="0.25">
      <c r="A19" s="47" t="s">
        <v>252</v>
      </c>
      <c r="B19" s="65">
        <v>3.5608308605341248E-2</v>
      </c>
      <c r="C19" s="65">
        <v>2.7659574468085105E-2</v>
      </c>
      <c r="D19" s="65">
        <v>1.4044943820224719E-2</v>
      </c>
    </row>
    <row r="20" spans="1:4" x14ac:dyDescent="0.25">
      <c r="A20" s="47" t="s">
        <v>268</v>
      </c>
      <c r="B20" s="65">
        <v>2.814968814968815E-2</v>
      </c>
      <c r="C20" s="65">
        <v>1.2163282069334742E-2</v>
      </c>
      <c r="D20" s="65">
        <v>9.6481532651745416E-3</v>
      </c>
    </row>
    <row r="21" spans="1:4" x14ac:dyDescent="0.25">
      <c r="A21" s="47" t="s">
        <v>290</v>
      </c>
      <c r="B21" s="65">
        <v>3.4188034188034191E-2</v>
      </c>
      <c r="C21" s="65">
        <v>2.9045643153526972E-2</v>
      </c>
      <c r="D21" s="65">
        <v>1.2944983818770227E-2</v>
      </c>
    </row>
    <row r="22" spans="1:4" x14ac:dyDescent="0.25">
      <c r="A22" s="47" t="s">
        <v>302</v>
      </c>
      <c r="B22" s="65">
        <v>3.4782608695652174E-2</v>
      </c>
      <c r="C22" s="65">
        <v>3.1677018633540374E-2</v>
      </c>
      <c r="D22" s="65">
        <v>5.5865921787709499E-3</v>
      </c>
    </row>
    <row r="23" spans="1:4" x14ac:dyDescent="0.25">
      <c r="A23" s="47" t="s">
        <v>315</v>
      </c>
      <c r="B23" s="65">
        <v>7.4090505767524406E-2</v>
      </c>
      <c r="C23" s="65">
        <v>4.0813503043718877E-2</v>
      </c>
      <c r="D23" s="65">
        <v>2.2002272907471521E-2</v>
      </c>
    </row>
    <row r="24" spans="1:4" x14ac:dyDescent="0.25">
      <c r="A24" s="47" t="s">
        <v>326</v>
      </c>
      <c r="B24" s="65">
        <v>3.0837004405286344E-2</v>
      </c>
      <c r="C24" s="65">
        <v>3.0837004405286344E-2</v>
      </c>
      <c r="D24" s="65">
        <v>3.0837004405286344E-2</v>
      </c>
    </row>
    <row r="25" spans="1:4" x14ac:dyDescent="0.25">
      <c r="A25" s="47" t="s">
        <v>327</v>
      </c>
      <c r="B25" s="65">
        <v>4.3010752688172046E-2</v>
      </c>
      <c r="C25" s="65">
        <v>3.2887385843898512E-2</v>
      </c>
      <c r="D25" s="65">
        <v>2.9288702928870293E-2</v>
      </c>
    </row>
    <row r="26" spans="1:4" x14ac:dyDescent="0.25">
      <c r="A26" s="47" t="s">
        <v>363</v>
      </c>
      <c r="B26" s="65">
        <v>3.313253012048193E-2</v>
      </c>
      <c r="C26" s="65">
        <v>2.0920502092050208E-2</v>
      </c>
      <c r="D26" s="65">
        <v>1.6949152542372881E-2</v>
      </c>
    </row>
    <row r="27" spans="1:4" x14ac:dyDescent="0.25">
      <c r="A27" s="47" t="s">
        <v>372</v>
      </c>
      <c r="B27" s="65">
        <v>6.2777826200644996E-2</v>
      </c>
      <c r="C27" s="65">
        <v>2.6636681659170415E-2</v>
      </c>
      <c r="D27" s="65">
        <v>5.2051824964710622E-3</v>
      </c>
    </row>
    <row r="28" spans="1:4" x14ac:dyDescent="0.25">
      <c r="A28" s="47" t="s">
        <v>378</v>
      </c>
      <c r="B28" s="65">
        <v>6.0827250608272508E-2</v>
      </c>
      <c r="C28" s="65">
        <v>5.0174710635509934E-2</v>
      </c>
      <c r="D28" s="65">
        <v>2.7522935779816515E-2</v>
      </c>
    </row>
    <row r="29" spans="1:4" x14ac:dyDescent="0.25">
      <c r="A29" s="47" t="s">
        <v>384</v>
      </c>
      <c r="B29" s="65">
        <v>6.3733831361969973E-2</v>
      </c>
      <c r="C29" s="65">
        <v>2.8394952008531815E-2</v>
      </c>
      <c r="D29" s="65">
        <v>2.0897790804972047E-2</v>
      </c>
    </row>
    <row r="30" spans="1:4" x14ac:dyDescent="0.25">
      <c r="A30" s="47" t="s">
        <v>414</v>
      </c>
      <c r="B30" s="65">
        <v>8.9783281733746126E-2</v>
      </c>
      <c r="C30" s="65">
        <v>8.4112149532710276E-2</v>
      </c>
      <c r="D30" s="65">
        <v>7.3298429319371722E-2</v>
      </c>
    </row>
    <row r="31" spans="1:4" x14ac:dyDescent="0.25">
      <c r="A31" s="47" t="s">
        <v>421</v>
      </c>
      <c r="B31" s="65">
        <v>1.9417475728155338E-2</v>
      </c>
      <c r="C31" s="65">
        <v>1.9417475728155338E-2</v>
      </c>
      <c r="D31" s="65">
        <v>1.9417475728155338E-2</v>
      </c>
    </row>
    <row r="32" spans="1:4" x14ac:dyDescent="0.25">
      <c r="A32" s="47" t="s">
        <v>425</v>
      </c>
      <c r="B32" s="65">
        <v>0.1095890410958904</v>
      </c>
      <c r="C32" s="65">
        <v>2.3529411764705882E-2</v>
      </c>
      <c r="D32" s="65">
        <v>1.015228426395939E-2</v>
      </c>
    </row>
    <row r="33" spans="1:4" x14ac:dyDescent="0.25">
      <c r="A33" s="47" t="s">
        <v>431</v>
      </c>
      <c r="B33" s="65">
        <v>6.1649659863945577E-2</v>
      </c>
      <c r="C33" s="65">
        <v>2.6785714285714284E-2</v>
      </c>
      <c r="D33" s="65">
        <v>5.9523809523809521E-3</v>
      </c>
    </row>
    <row r="34" spans="1:4" x14ac:dyDescent="0.25">
      <c r="A34" s="47" t="s">
        <v>434</v>
      </c>
      <c r="B34" s="65">
        <v>5.1892313694888802E-2</v>
      </c>
      <c r="C34" s="65">
        <v>1.2152053954629063E-2</v>
      </c>
      <c r="D34" s="65">
        <v>5.7142857142857143E-3</v>
      </c>
    </row>
    <row r="35" spans="1:4" x14ac:dyDescent="0.25">
      <c r="A35" s="47" t="s">
        <v>437</v>
      </c>
      <c r="B35" s="65">
        <v>7.926829268292683E-2</v>
      </c>
      <c r="C35" s="65">
        <v>5.9748427672955975E-2</v>
      </c>
      <c r="D35" s="65">
        <v>4.9618320610687022E-2</v>
      </c>
    </row>
    <row r="36" spans="1:4" x14ac:dyDescent="0.25">
      <c r="A36" s="47" t="s">
        <v>441</v>
      </c>
      <c r="B36" s="65">
        <v>5.8041083369413576E-2</v>
      </c>
      <c r="C36" s="65">
        <v>5.6130561305613058E-2</v>
      </c>
      <c r="D36" s="65">
        <v>4.5322335576296939E-2</v>
      </c>
    </row>
    <row r="37" spans="1:4" x14ac:dyDescent="0.25">
      <c r="A37" s="47" t="s">
        <v>445</v>
      </c>
      <c r="B37" s="65">
        <v>0.11475409836065574</v>
      </c>
      <c r="C37" s="65">
        <v>4.784688995215311E-2</v>
      </c>
      <c r="D37" s="65">
        <v>4.6875E-2</v>
      </c>
    </row>
    <row r="38" spans="1:4" x14ac:dyDescent="0.25">
      <c r="A38" s="47" t="s">
        <v>450</v>
      </c>
      <c r="B38" s="65">
        <v>3.968253968253968E-2</v>
      </c>
      <c r="C38" s="65">
        <v>2.3717238833517902E-2</v>
      </c>
      <c r="D38" s="65">
        <v>7.7519379844961239E-3</v>
      </c>
    </row>
    <row r="39" spans="1:4" x14ac:dyDescent="0.25">
      <c r="A39" s="47" t="s">
        <v>453</v>
      </c>
      <c r="B39" s="65">
        <v>9.7826086956521743E-2</v>
      </c>
      <c r="C39" s="65">
        <v>5.3892889288928894E-2</v>
      </c>
      <c r="D39" s="65">
        <v>1.284796573875803E-2</v>
      </c>
    </row>
    <row r="40" spans="1:4" x14ac:dyDescent="0.25">
      <c r="A40" s="47" t="s">
        <v>457</v>
      </c>
      <c r="B40" s="65">
        <v>7.6923076923076927E-2</v>
      </c>
      <c r="C40" s="65">
        <v>6.3097171048523082E-2</v>
      </c>
      <c r="D40" s="65">
        <v>6.0773480662983423E-2</v>
      </c>
    </row>
    <row r="41" spans="1:4" x14ac:dyDescent="0.25">
      <c r="A41" s="47" t="s">
        <v>461</v>
      </c>
      <c r="B41" s="65">
        <v>9.8039215686274508E-2</v>
      </c>
      <c r="C41" s="65">
        <v>6.9977691675472575E-2</v>
      </c>
      <c r="D41" s="65">
        <v>4.1916167664670656E-2</v>
      </c>
    </row>
    <row r="42" spans="1:4" x14ac:dyDescent="0.25">
      <c r="A42" s="47" t="s">
        <v>465</v>
      </c>
      <c r="B42" s="65">
        <v>1.8467967121339728</v>
      </c>
      <c r="C42" s="65">
        <v>1.0962474128206372</v>
      </c>
      <c r="D42" s="65">
        <v>0.67982893351090545</v>
      </c>
    </row>
  </sheetData>
  <pageMargins left="0.7" right="0.7" top="0.75" bottom="0.75" header="0.3" footer="0.3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1B37F-B8CA-45B3-BD2F-E344846C5D48}">
  <dimension ref="A1:D43"/>
  <sheetViews>
    <sheetView topLeftCell="B1" workbookViewId="0">
      <selection activeCell="F23" sqref="F23"/>
    </sheetView>
  </sheetViews>
  <sheetFormatPr baseColWidth="10" defaultRowHeight="15" x14ac:dyDescent="0.25"/>
  <cols>
    <col min="1" max="1" width="17.85546875" style="65" bestFit="1" customWidth="1"/>
    <col min="2" max="2" width="42.42578125" style="65" bestFit="1" customWidth="1"/>
    <col min="3" max="3" width="22.7109375" style="65" bestFit="1" customWidth="1"/>
    <col min="4" max="4" width="41.42578125" style="65" bestFit="1" customWidth="1"/>
    <col min="5" max="16384" width="11.42578125" style="65"/>
  </cols>
  <sheetData>
    <row r="1" spans="1:4" x14ac:dyDescent="0.25">
      <c r="A1" s="3" t="s">
        <v>583</v>
      </c>
      <c r="B1" s="65" t="s">
        <v>10</v>
      </c>
    </row>
    <row r="3" spans="1:4" x14ac:dyDescent="0.25">
      <c r="A3" s="3" t="s">
        <v>423</v>
      </c>
      <c r="B3" s="65" t="s">
        <v>564</v>
      </c>
      <c r="C3" s="65" t="s">
        <v>563</v>
      </c>
      <c r="D3" s="65" t="s">
        <v>562</v>
      </c>
    </row>
    <row r="4" spans="1:4" x14ac:dyDescent="0.25">
      <c r="A4" s="47" t="s">
        <v>5</v>
      </c>
      <c r="B4" s="65">
        <v>2.1126760563380281E-2</v>
      </c>
      <c r="C4" s="65">
        <v>9.0090090090090089E-3</v>
      </c>
      <c r="D4" s="65">
        <v>0</v>
      </c>
    </row>
    <row r="5" spans="1:4" x14ac:dyDescent="0.25">
      <c r="A5" s="47" t="s">
        <v>18</v>
      </c>
      <c r="B5" s="65">
        <v>1.1428571428571429E-2</v>
      </c>
      <c r="C5" s="65">
        <v>4.7961906514538098E-3</v>
      </c>
      <c r="D5" s="65">
        <v>3.1746031746031746E-3</v>
      </c>
    </row>
    <row r="6" spans="1:4" x14ac:dyDescent="0.25">
      <c r="A6" s="47" t="s">
        <v>39</v>
      </c>
      <c r="B6" s="65">
        <v>1.2601372426699937E-2</v>
      </c>
      <c r="C6" s="65">
        <v>1.0319148936170213E-2</v>
      </c>
      <c r="D6" s="65">
        <v>5.870085734146907E-3</v>
      </c>
    </row>
    <row r="7" spans="1:4" x14ac:dyDescent="0.25">
      <c r="A7" s="47" t="s">
        <v>67</v>
      </c>
      <c r="B7" s="65">
        <v>2.0089335817377835E-2</v>
      </c>
      <c r="C7" s="65">
        <v>8.1644894694748067E-3</v>
      </c>
      <c r="D7" s="65">
        <v>4.7021613073273587E-3</v>
      </c>
    </row>
    <row r="8" spans="1:4" x14ac:dyDescent="0.25">
      <c r="A8" s="47" t="s">
        <v>83</v>
      </c>
      <c r="B8" s="65">
        <v>9.9009900990099011E-3</v>
      </c>
      <c r="C8" s="65">
        <v>4.9011298026584767E-3</v>
      </c>
      <c r="D8" s="65">
        <v>0</v>
      </c>
    </row>
    <row r="9" spans="1:4" x14ac:dyDescent="0.25">
      <c r="A9" s="47" t="s">
        <v>91</v>
      </c>
      <c r="B9" s="65">
        <v>1.1466011466011467E-2</v>
      </c>
      <c r="C9" s="65">
        <v>1.0424392626494691E-2</v>
      </c>
      <c r="D9" s="65">
        <v>7.0412311265969805E-3</v>
      </c>
    </row>
    <row r="10" spans="1:4" x14ac:dyDescent="0.25">
      <c r="A10" s="47" t="s">
        <v>99</v>
      </c>
      <c r="B10" s="65">
        <v>2.2374827807253236E-2</v>
      </c>
      <c r="C10" s="65">
        <v>1.5139646504208622E-2</v>
      </c>
      <c r="D10" s="65">
        <v>9.4101009002148552E-3</v>
      </c>
    </row>
    <row r="11" spans="1:4" x14ac:dyDescent="0.25">
      <c r="A11" s="47" t="s">
        <v>111</v>
      </c>
      <c r="B11" s="65">
        <v>1.0226966896922939E-2</v>
      </c>
      <c r="C11" s="65">
        <v>5.3214655125483155E-3</v>
      </c>
      <c r="D11" s="65">
        <v>2.136752136752137E-3</v>
      </c>
    </row>
    <row r="12" spans="1:4" x14ac:dyDescent="0.25">
      <c r="A12" s="47" t="s">
        <v>118</v>
      </c>
      <c r="B12" s="65">
        <v>1.1204481792717087E-2</v>
      </c>
      <c r="C12" s="65">
        <v>3.7313432835820895E-3</v>
      </c>
      <c r="D12" s="65">
        <v>3.2154340836012861E-3</v>
      </c>
    </row>
    <row r="13" spans="1:4" x14ac:dyDescent="0.25">
      <c r="A13" s="47" t="s">
        <v>124</v>
      </c>
      <c r="B13" s="65">
        <v>1.7467248908296942E-2</v>
      </c>
      <c r="C13" s="65">
        <v>1.701177014951271E-2</v>
      </c>
      <c r="D13" s="65">
        <v>1.6556291390728478E-2</v>
      </c>
    </row>
    <row r="14" spans="1:4" x14ac:dyDescent="0.25">
      <c r="A14" s="47" t="s">
        <v>125</v>
      </c>
      <c r="B14" s="65">
        <v>4.4444444444444446E-2</v>
      </c>
      <c r="C14" s="65">
        <v>3.5176095754757594E-2</v>
      </c>
      <c r="D14" s="65">
        <v>8.9285714285714281E-3</v>
      </c>
    </row>
    <row r="15" spans="1:4" x14ac:dyDescent="0.25">
      <c r="A15" s="47" t="s">
        <v>141</v>
      </c>
      <c r="B15" s="65">
        <v>3.6468646864686469E-2</v>
      </c>
      <c r="C15" s="65">
        <v>2.1117196544661144E-2</v>
      </c>
      <c r="D15" s="65">
        <v>1.7621487346685297E-2</v>
      </c>
    </row>
    <row r="16" spans="1:4" x14ac:dyDescent="0.25">
      <c r="A16" s="47" t="s">
        <v>165</v>
      </c>
      <c r="B16" s="65">
        <v>4.5325779036827198E-2</v>
      </c>
      <c r="C16" s="65">
        <v>3.287671232876712E-2</v>
      </c>
      <c r="D16" s="65">
        <v>1.1019283746556474E-2</v>
      </c>
    </row>
    <row r="17" spans="1:4" x14ac:dyDescent="0.25">
      <c r="A17" s="47" t="s">
        <v>185</v>
      </c>
      <c r="B17" s="65">
        <v>5.5555555555555552E-2</v>
      </c>
      <c r="C17" s="65">
        <v>3.2520325203252036E-2</v>
      </c>
      <c r="D17" s="65">
        <v>1.5686274509803921E-2</v>
      </c>
    </row>
    <row r="18" spans="1:4" x14ac:dyDescent="0.25">
      <c r="A18" s="47" t="s">
        <v>232</v>
      </c>
      <c r="B18" s="65">
        <v>5.46875E-2</v>
      </c>
      <c r="C18" s="65">
        <v>3.1390134529147982E-2</v>
      </c>
      <c r="D18" s="65">
        <v>1.9337016574585635E-2</v>
      </c>
    </row>
    <row r="19" spans="1:4" x14ac:dyDescent="0.25">
      <c r="A19" s="47" t="s">
        <v>252</v>
      </c>
      <c r="B19" s="65">
        <v>6.8062827225130892E-2</v>
      </c>
      <c r="C19" s="65">
        <v>4.2424242424242427E-2</v>
      </c>
      <c r="D19" s="65">
        <v>2.6315789473684209E-2</v>
      </c>
    </row>
    <row r="20" spans="1:4" x14ac:dyDescent="0.25">
      <c r="A20" s="47" t="s">
        <v>268</v>
      </c>
      <c r="B20" s="65">
        <v>5.8470764617691157E-2</v>
      </c>
      <c r="C20" s="65">
        <v>3.3947583947583945E-2</v>
      </c>
      <c r="D20" s="65">
        <v>1.7331932773109245E-2</v>
      </c>
    </row>
    <row r="21" spans="1:4" x14ac:dyDescent="0.25">
      <c r="A21" s="47" t="s">
        <v>290</v>
      </c>
      <c r="B21" s="65">
        <v>7.3385518590998039E-2</v>
      </c>
      <c r="C21" s="65">
        <v>4.9952482775005941E-2</v>
      </c>
      <c r="D21" s="65">
        <v>1.467422502870264E-2</v>
      </c>
    </row>
    <row r="22" spans="1:4" x14ac:dyDescent="0.25">
      <c r="A22" s="47" t="s">
        <v>302</v>
      </c>
      <c r="B22" s="65">
        <v>5.6022408963585436E-2</v>
      </c>
      <c r="C22" s="65">
        <v>2.9629629629629631E-2</v>
      </c>
      <c r="D22" s="65">
        <v>2.2140221402214021E-2</v>
      </c>
    </row>
    <row r="23" spans="1:4" x14ac:dyDescent="0.25">
      <c r="A23" s="47" t="s">
        <v>315</v>
      </c>
      <c r="B23" s="65">
        <v>5.4621848739495799E-2</v>
      </c>
      <c r="C23" s="65">
        <v>3.3473807745652409E-2</v>
      </c>
      <c r="D23" s="65">
        <v>0.02</v>
      </c>
    </row>
    <row r="24" spans="1:4" x14ac:dyDescent="0.25">
      <c r="A24" s="47" t="s">
        <v>326</v>
      </c>
      <c r="B24" s="65">
        <v>6.25E-2</v>
      </c>
      <c r="C24" s="65">
        <v>4.1559278350515462E-2</v>
      </c>
      <c r="D24" s="65">
        <v>2.0618556701030927E-2</v>
      </c>
    </row>
    <row r="25" spans="1:4" x14ac:dyDescent="0.25">
      <c r="A25" s="47" t="s">
        <v>327</v>
      </c>
      <c r="B25" s="65">
        <v>6.7961165048543687E-2</v>
      </c>
      <c r="C25" s="65">
        <v>5.3740756850804698E-2</v>
      </c>
      <c r="D25" s="65">
        <v>3.3519553072625698E-2</v>
      </c>
    </row>
    <row r="26" spans="1:4" x14ac:dyDescent="0.25">
      <c r="A26" s="47" t="s">
        <v>362</v>
      </c>
      <c r="B26" s="65">
        <v>0.12727272727272726</v>
      </c>
      <c r="C26" s="65">
        <v>0.11244979919678715</v>
      </c>
      <c r="D26" s="65">
        <v>9.5744680851063829E-2</v>
      </c>
    </row>
    <row r="27" spans="1:4" x14ac:dyDescent="0.25">
      <c r="A27" s="47" t="s">
        <v>363</v>
      </c>
      <c r="B27" s="65">
        <v>6.6666666666666666E-2</v>
      </c>
      <c r="C27" s="65">
        <v>4.5423284755198953E-2</v>
      </c>
      <c r="D27" s="65">
        <v>3.1674208144796379E-2</v>
      </c>
    </row>
    <row r="28" spans="1:4" x14ac:dyDescent="0.25">
      <c r="A28" s="47" t="s">
        <v>372</v>
      </c>
      <c r="B28" s="65">
        <v>4.6666666666666669E-2</v>
      </c>
      <c r="C28" s="65">
        <v>2.9702970297029702E-2</v>
      </c>
      <c r="D28" s="65">
        <v>1.9230769230769232E-2</v>
      </c>
    </row>
    <row r="29" spans="1:4" x14ac:dyDescent="0.25">
      <c r="A29" s="47" t="s">
        <v>378</v>
      </c>
      <c r="B29" s="65">
        <v>9.0909090909090912E-2</v>
      </c>
      <c r="C29" s="65">
        <v>6.2857142857142861E-2</v>
      </c>
      <c r="D29" s="65">
        <v>4.7619047619047616E-2</v>
      </c>
    </row>
    <row r="30" spans="1:4" x14ac:dyDescent="0.25">
      <c r="A30" s="47" t="s">
        <v>384</v>
      </c>
      <c r="B30" s="65">
        <v>0.1</v>
      </c>
      <c r="C30" s="65">
        <v>7.5541125541125548E-2</v>
      </c>
      <c r="D30" s="65">
        <v>2.75E-2</v>
      </c>
    </row>
    <row r="31" spans="1:4" x14ac:dyDescent="0.25">
      <c r="A31" s="47" t="s">
        <v>414</v>
      </c>
      <c r="B31" s="65">
        <v>0.116751269035533</v>
      </c>
      <c r="C31" s="65">
        <v>6.4864864864864868E-2</v>
      </c>
      <c r="D31" s="65">
        <v>4.7477744807121663E-2</v>
      </c>
    </row>
    <row r="32" spans="1:4" x14ac:dyDescent="0.25">
      <c r="A32" s="47" t="s">
        <v>420</v>
      </c>
      <c r="B32" s="65">
        <v>7.6433121019108277E-2</v>
      </c>
      <c r="C32" s="65">
        <v>2.333469000135667E-2</v>
      </c>
      <c r="D32" s="65">
        <v>2.0202020202020204E-2</v>
      </c>
    </row>
    <row r="33" spans="1:4" x14ac:dyDescent="0.25">
      <c r="A33" s="47" t="s">
        <v>425</v>
      </c>
      <c r="B33" s="65">
        <v>0.11380145278450363</v>
      </c>
      <c r="C33" s="65">
        <v>6.7567567567567571E-2</v>
      </c>
      <c r="D33" s="65">
        <v>2.7210884353741496E-2</v>
      </c>
    </row>
    <row r="34" spans="1:4" x14ac:dyDescent="0.25">
      <c r="A34" s="47" t="s">
        <v>431</v>
      </c>
      <c r="B34" s="65">
        <v>5.921052631578947E-2</v>
      </c>
      <c r="C34" s="65">
        <v>5.3137254901960786E-2</v>
      </c>
      <c r="D34" s="65">
        <v>4.2857142857142858E-2</v>
      </c>
    </row>
    <row r="35" spans="1:4" x14ac:dyDescent="0.25">
      <c r="A35" s="47" t="s">
        <v>434</v>
      </c>
      <c r="B35" s="65">
        <v>0.10784313725490197</v>
      </c>
      <c r="C35" s="65">
        <v>6.273062730627306E-2</v>
      </c>
      <c r="D35" s="65">
        <v>2.6785714285714284E-2</v>
      </c>
    </row>
    <row r="36" spans="1:4" x14ac:dyDescent="0.25">
      <c r="A36" s="47" t="s">
        <v>437</v>
      </c>
      <c r="B36" s="65">
        <v>8.6471891442813614E-2</v>
      </c>
      <c r="C36" s="65">
        <v>8.0394260837574338E-2</v>
      </c>
      <c r="D36" s="65">
        <v>6.1697880026618496E-2</v>
      </c>
    </row>
    <row r="37" spans="1:4" x14ac:dyDescent="0.25">
      <c r="A37" s="47" t="s">
        <v>441</v>
      </c>
      <c r="B37" s="65">
        <v>6.3157894736842107E-2</v>
      </c>
      <c r="C37" s="65">
        <v>4.9861878453038674E-2</v>
      </c>
      <c r="D37" s="65">
        <v>1.7094017094017096E-2</v>
      </c>
    </row>
    <row r="38" spans="1:4" x14ac:dyDescent="0.25">
      <c r="A38" s="47" t="s">
        <v>445</v>
      </c>
      <c r="B38" s="65">
        <v>0.12280701754385964</v>
      </c>
      <c r="C38" s="65">
        <v>0.10762331838565023</v>
      </c>
      <c r="D38" s="65">
        <v>6.8249258160237386E-2</v>
      </c>
    </row>
    <row r="39" spans="1:4" x14ac:dyDescent="0.25">
      <c r="A39" s="47" t="s">
        <v>449</v>
      </c>
      <c r="B39" s="65">
        <v>9.6774193548387094E-2</v>
      </c>
      <c r="C39" s="65">
        <v>5.5555555555555552E-2</v>
      </c>
      <c r="D39" s="65">
        <v>4.3701799485861184E-2</v>
      </c>
    </row>
    <row r="40" spans="1:4" x14ac:dyDescent="0.25">
      <c r="A40" s="47" t="s">
        <v>453</v>
      </c>
      <c r="B40" s="65">
        <v>0.10294117647058823</v>
      </c>
      <c r="C40" s="65">
        <v>7.7785017051424266E-2</v>
      </c>
      <c r="D40" s="65">
        <v>4.4354838709677422E-2</v>
      </c>
    </row>
    <row r="41" spans="1:4" x14ac:dyDescent="0.25">
      <c r="A41" s="47" t="s">
        <v>457</v>
      </c>
      <c r="B41" s="65">
        <v>0.1453287197231834</v>
      </c>
      <c r="C41" s="65">
        <v>0.13025210084033614</v>
      </c>
      <c r="D41" s="65">
        <v>0.10778443113772455</v>
      </c>
    </row>
    <row r="42" spans="1:4" x14ac:dyDescent="0.25">
      <c r="A42" s="47" t="s">
        <v>461</v>
      </c>
      <c r="B42" s="65">
        <v>0.10266159695817491</v>
      </c>
      <c r="C42" s="65">
        <v>6.6091954022988508E-2</v>
      </c>
      <c r="D42" s="65">
        <v>3.9215686274509803E-2</v>
      </c>
    </row>
    <row r="43" spans="1:4" x14ac:dyDescent="0.25">
      <c r="A43" s="47" t="s">
        <v>465</v>
      </c>
      <c r="B43" s="65">
        <v>2.4510901746420366</v>
      </c>
      <c r="C43" s="65">
        <v>1.6918002444650082</v>
      </c>
      <c r="D43" s="65">
        <v>1.0476996951516042</v>
      </c>
    </row>
  </sheetData>
  <pageMargins left="0.7" right="0.7" top="0.75" bottom="0.75" header="0.3" footer="0.3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18E72-A121-498E-9CF0-CF298EC209B8}">
  <dimension ref="A1:T132"/>
  <sheetViews>
    <sheetView tabSelected="1" topLeftCell="A98" zoomScale="91" zoomScaleNormal="100" workbookViewId="0">
      <selection activeCell="C135" sqref="C135"/>
    </sheetView>
  </sheetViews>
  <sheetFormatPr baseColWidth="10" defaultColWidth="8.85546875" defaultRowHeight="15" x14ac:dyDescent="0.25"/>
  <cols>
    <col min="1" max="1" width="25.7109375" style="65" customWidth="1"/>
    <col min="2" max="2" width="20.140625" style="65" customWidth="1"/>
    <col min="3" max="3" width="37.28515625" style="69" customWidth="1"/>
    <col min="4" max="4" width="38.85546875" style="69" customWidth="1"/>
    <col min="5" max="5" width="42.5703125" style="69" customWidth="1"/>
    <col min="6" max="6" width="43.42578125" style="69" customWidth="1"/>
    <col min="7" max="7" width="29.7109375" style="69" customWidth="1"/>
    <col min="8" max="8" width="31.28515625" style="69" customWidth="1"/>
    <col min="9" max="9" width="35" style="69" customWidth="1"/>
    <col min="10" max="10" width="35.85546875" style="69" customWidth="1"/>
    <col min="11" max="11" width="45.28515625" style="69" customWidth="1"/>
    <col min="12" max="12" width="46.85546875" style="69" customWidth="1"/>
    <col min="13" max="13" width="50.5703125" style="69" customWidth="1"/>
    <col min="14" max="14" width="51.42578125" style="69" customWidth="1"/>
    <col min="15" max="15" width="37.5703125" style="69" customWidth="1"/>
    <col min="16" max="16" width="39.140625" style="69" customWidth="1"/>
    <col min="17" max="17" width="42.7109375" style="69" customWidth="1"/>
    <col min="18" max="18" width="43.7109375" style="69" customWidth="1"/>
    <col min="19" max="19" width="9.42578125" style="65" customWidth="1"/>
    <col min="20" max="20" width="14.85546875" style="65" customWidth="1"/>
    <col min="21" max="16384" width="8.85546875" style="65"/>
  </cols>
  <sheetData>
    <row r="1" spans="1:20" x14ac:dyDescent="0.25">
      <c r="A1" s="65" t="s">
        <v>582</v>
      </c>
      <c r="B1" s="65" t="s">
        <v>583</v>
      </c>
      <c r="C1" s="69" t="s">
        <v>581</v>
      </c>
      <c r="D1" s="69" t="s">
        <v>580</v>
      </c>
      <c r="E1" s="69" t="s">
        <v>579</v>
      </c>
      <c r="F1" s="69" t="s">
        <v>578</v>
      </c>
      <c r="G1" s="69" t="s">
        <v>577</v>
      </c>
      <c r="H1" s="69" t="s">
        <v>576</v>
      </c>
      <c r="I1" s="69" t="s">
        <v>575</v>
      </c>
      <c r="J1" s="69" t="s">
        <v>574</v>
      </c>
      <c r="K1" s="69" t="s">
        <v>573</v>
      </c>
      <c r="L1" s="69" t="s">
        <v>572</v>
      </c>
      <c r="M1" s="69" t="s">
        <v>571</v>
      </c>
      <c r="N1" s="69" t="s">
        <v>570</v>
      </c>
      <c r="O1" s="69" t="s">
        <v>569</v>
      </c>
      <c r="P1" s="69" t="s">
        <v>568</v>
      </c>
      <c r="Q1" s="69" t="s">
        <v>567</v>
      </c>
      <c r="R1" s="69" t="s">
        <v>566</v>
      </c>
      <c r="S1" s="65" t="s">
        <v>388</v>
      </c>
      <c r="T1" s="65" t="s">
        <v>565</v>
      </c>
    </row>
    <row r="2" spans="1:20" x14ac:dyDescent="0.25">
      <c r="A2" s="65" t="s">
        <v>5</v>
      </c>
      <c r="B2" s="65" t="s">
        <v>9</v>
      </c>
      <c r="C2" s="69">
        <v>0.84292022792022792</v>
      </c>
      <c r="D2" s="69">
        <v>0.85555555555555551</v>
      </c>
      <c r="E2" s="69">
        <v>0.79500000000000004</v>
      </c>
      <c r="F2" s="69">
        <v>0.87820512820512819</v>
      </c>
      <c r="G2" s="69">
        <v>2.6424501424501423E-2</v>
      </c>
      <c r="H2" s="69">
        <v>2.5000000000000001E-2</v>
      </c>
      <c r="I2" s="69">
        <v>2.2222222222222223E-2</v>
      </c>
      <c r="J2" s="69">
        <v>3.2051282051282048E-2</v>
      </c>
      <c r="K2" s="69">
        <v>0.60653140559682617</v>
      </c>
      <c r="L2" s="69">
        <v>0.60256410256410253</v>
      </c>
      <c r="M2" s="69">
        <v>0.43925233644859812</v>
      </c>
      <c r="N2" s="69">
        <v>0.77777777777777779</v>
      </c>
      <c r="O2" s="69">
        <v>7.8241073568176375E-2</v>
      </c>
      <c r="P2" s="69">
        <v>3.8461538461538464E-2</v>
      </c>
      <c r="Q2" s="69">
        <v>0</v>
      </c>
      <c r="R2" s="69">
        <v>0.19626168224299065</v>
      </c>
      <c r="S2" s="111">
        <v>8</v>
      </c>
      <c r="T2" s="111">
        <v>3</v>
      </c>
    </row>
    <row r="3" spans="1:20" x14ac:dyDescent="0.25">
      <c r="A3" s="65" t="s">
        <v>5</v>
      </c>
      <c r="B3" s="65" t="s">
        <v>10</v>
      </c>
      <c r="C3" s="69">
        <v>0.85301291845949001</v>
      </c>
      <c r="D3" s="69">
        <v>0.86826347305389218</v>
      </c>
      <c r="E3" s="69">
        <v>0.81690140845070425</v>
      </c>
      <c r="F3" s="69">
        <v>0.87387387387387383</v>
      </c>
      <c r="G3" s="69">
        <v>1.0045256524129763E-2</v>
      </c>
      <c r="H3" s="69">
        <v>9.0090090090090089E-3</v>
      </c>
      <c r="I3" s="69">
        <v>0</v>
      </c>
      <c r="J3" s="69">
        <v>2.1126760563380281E-2</v>
      </c>
      <c r="K3" s="69">
        <v>0.65025252525252519</v>
      </c>
      <c r="L3" s="69">
        <v>0.66666666666666663</v>
      </c>
      <c r="M3" s="69">
        <v>0.55681818181818177</v>
      </c>
      <c r="N3" s="69">
        <v>0.72727272727272729</v>
      </c>
      <c r="O3" s="69">
        <v>0</v>
      </c>
      <c r="P3" s="69">
        <v>0</v>
      </c>
      <c r="Q3" s="69">
        <v>0</v>
      </c>
      <c r="R3" s="69">
        <v>0</v>
      </c>
      <c r="S3" s="111">
        <v>8</v>
      </c>
      <c r="T3" s="111">
        <v>3</v>
      </c>
    </row>
    <row r="4" spans="1:20" x14ac:dyDescent="0.25">
      <c r="A4" s="65" t="s">
        <v>5</v>
      </c>
      <c r="B4" s="65" t="s">
        <v>11</v>
      </c>
      <c r="C4" s="69">
        <v>0.84150954060408756</v>
      </c>
      <c r="D4" s="69">
        <v>0.85051546391752575</v>
      </c>
      <c r="E4" s="69">
        <v>0.81874999999999998</v>
      </c>
      <c r="F4" s="69">
        <v>0.85526315789473684</v>
      </c>
      <c r="G4" s="69">
        <v>3.4364261168384879E-3</v>
      </c>
      <c r="H4" s="69">
        <v>0</v>
      </c>
      <c r="I4" s="69">
        <v>0</v>
      </c>
      <c r="J4" s="69">
        <v>1.0309278350515464E-2</v>
      </c>
      <c r="K4" s="69">
        <v>0.75669515669515663</v>
      </c>
      <c r="L4" s="69">
        <v>0.77777777777777779</v>
      </c>
      <c r="M4" s="69">
        <v>0.69230769230769229</v>
      </c>
      <c r="N4" s="69">
        <v>0.8</v>
      </c>
      <c r="O4" s="69">
        <v>1.8518518518518517E-2</v>
      </c>
      <c r="P4" s="69">
        <v>0</v>
      </c>
      <c r="Q4" s="69">
        <v>0</v>
      </c>
      <c r="R4" s="69">
        <v>5.5555555555555552E-2</v>
      </c>
      <c r="S4" s="111">
        <v>8</v>
      </c>
      <c r="T4" s="111">
        <v>3</v>
      </c>
    </row>
    <row r="5" spans="1:20" x14ac:dyDescent="0.25">
      <c r="A5" s="65" t="s">
        <v>18</v>
      </c>
      <c r="B5" s="65" t="s">
        <v>11</v>
      </c>
      <c r="C5" s="69">
        <v>0.9045314218417877</v>
      </c>
      <c r="D5" s="69">
        <v>0.90736373165618445</v>
      </c>
      <c r="E5" s="69">
        <v>0.87765957446808507</v>
      </c>
      <c r="F5" s="69">
        <v>0.92369477911646591</v>
      </c>
      <c r="G5" s="69">
        <v>4.8465412072006614E-3</v>
      </c>
      <c r="H5" s="69">
        <v>3.3084381551362683E-3</v>
      </c>
      <c r="I5" s="69">
        <v>2.6595744680851063E-3</v>
      </c>
      <c r="J5" s="69">
        <v>5.9523809523809521E-3</v>
      </c>
      <c r="K5" s="69">
        <v>0.59339728177385964</v>
      </c>
      <c r="L5" s="69">
        <v>0.54377880184331795</v>
      </c>
      <c r="M5" s="69">
        <v>0.5</v>
      </c>
      <c r="N5" s="69">
        <v>0.625</v>
      </c>
      <c r="O5" s="69">
        <v>0</v>
      </c>
      <c r="P5" s="69">
        <v>0</v>
      </c>
      <c r="Q5" s="69">
        <v>0</v>
      </c>
      <c r="R5" s="69">
        <v>0</v>
      </c>
      <c r="S5" s="111">
        <v>9</v>
      </c>
      <c r="T5" s="111">
        <v>6</v>
      </c>
    </row>
    <row r="6" spans="1:20" x14ac:dyDescent="0.25">
      <c r="A6" s="65" t="s">
        <v>18</v>
      </c>
      <c r="B6" s="65" t="s">
        <v>9</v>
      </c>
      <c r="C6" s="69">
        <v>0.86984903646736489</v>
      </c>
      <c r="D6" s="69">
        <v>0.87647058823529411</v>
      </c>
      <c r="E6" s="69">
        <v>0.87628865979381443</v>
      </c>
      <c r="F6" s="69">
        <v>0.88</v>
      </c>
      <c r="G6" s="69">
        <v>1.2540633573016834E-2</v>
      </c>
      <c r="H6" s="69">
        <v>1.2E-2</v>
      </c>
      <c r="I6" s="69">
        <v>5.8823529411764705E-3</v>
      </c>
      <c r="J6" s="69">
        <v>1.9047619047619049E-2</v>
      </c>
      <c r="K6" s="69">
        <v>0.27393654524089306</v>
      </c>
      <c r="L6" s="69">
        <v>0.3783783783783784</v>
      </c>
      <c r="M6" s="69">
        <v>0</v>
      </c>
      <c r="N6" s="69">
        <v>0.39130434782608697</v>
      </c>
      <c r="O6" s="69">
        <v>0</v>
      </c>
      <c r="P6" s="69">
        <v>0</v>
      </c>
      <c r="Q6" s="69">
        <v>0</v>
      </c>
      <c r="R6" s="69">
        <v>0</v>
      </c>
      <c r="S6" s="111">
        <v>9</v>
      </c>
      <c r="T6" s="111">
        <v>5</v>
      </c>
    </row>
    <row r="7" spans="1:20" x14ac:dyDescent="0.25">
      <c r="A7" s="65" t="s">
        <v>18</v>
      </c>
      <c r="B7" s="65" t="s">
        <v>10</v>
      </c>
      <c r="C7" s="69">
        <v>0.89821789498823001</v>
      </c>
      <c r="D7" s="69">
        <v>0.89898989898989901</v>
      </c>
      <c r="E7" s="69">
        <v>0.86538461538461542</v>
      </c>
      <c r="F7" s="69">
        <v>0.91428571428571426</v>
      </c>
      <c r="G7" s="69">
        <v>6.4249371486213595E-3</v>
      </c>
      <c r="H7" s="69">
        <v>4.7961906514538098E-3</v>
      </c>
      <c r="I7" s="69">
        <v>3.1746031746031746E-3</v>
      </c>
      <c r="J7" s="69">
        <v>1.1428571428571429E-2</v>
      </c>
      <c r="K7" s="69">
        <v>0.44136255023351795</v>
      </c>
      <c r="L7" s="69">
        <v>0.42888563049853368</v>
      </c>
      <c r="M7" s="69">
        <v>0.3888888888888889</v>
      </c>
      <c r="N7" s="69">
        <v>0.58333333333333337</v>
      </c>
      <c r="O7" s="69">
        <v>1.2789182144020854E-2</v>
      </c>
      <c r="P7" s="69">
        <v>0</v>
      </c>
      <c r="Q7" s="69">
        <v>0</v>
      </c>
      <c r="R7" s="69">
        <v>1.6129032258064516E-2</v>
      </c>
      <c r="S7" s="111">
        <v>9</v>
      </c>
      <c r="T7" s="111">
        <v>6</v>
      </c>
    </row>
    <row r="8" spans="1:20" x14ac:dyDescent="0.25">
      <c r="A8" s="65" t="s">
        <v>18</v>
      </c>
      <c r="B8" s="65" t="s">
        <v>25</v>
      </c>
      <c r="C8" s="69">
        <v>0.90128755364806867</v>
      </c>
      <c r="D8" s="69">
        <v>0.90128755364806867</v>
      </c>
      <c r="E8" s="69">
        <v>0.90128755364806867</v>
      </c>
      <c r="F8" s="69">
        <v>0.90128755364806867</v>
      </c>
      <c r="G8" s="69">
        <v>8.5836909871244635E-3</v>
      </c>
      <c r="H8" s="69">
        <v>8.5836909871244635E-3</v>
      </c>
      <c r="I8" s="69">
        <v>8.5836909871244635E-3</v>
      </c>
      <c r="J8" s="69">
        <v>8.5836909871244635E-3</v>
      </c>
      <c r="K8" s="69">
        <v>0.52941176470588236</v>
      </c>
      <c r="L8" s="69">
        <v>0.52941176470588236</v>
      </c>
      <c r="M8" s="69">
        <v>0.52941176470588236</v>
      </c>
      <c r="N8" s="69">
        <v>0.52941176470588236</v>
      </c>
      <c r="O8" s="69">
        <v>0</v>
      </c>
      <c r="P8" s="69">
        <v>0</v>
      </c>
      <c r="Q8" s="69">
        <v>0</v>
      </c>
      <c r="R8" s="69">
        <v>0</v>
      </c>
      <c r="S8" s="111">
        <v>9</v>
      </c>
      <c r="T8" s="111">
        <v>1</v>
      </c>
    </row>
    <row r="9" spans="1:20" x14ac:dyDescent="0.25">
      <c r="A9" s="65" t="s">
        <v>39</v>
      </c>
      <c r="B9" s="65" t="s">
        <v>10</v>
      </c>
      <c r="C9" s="69">
        <v>0.85940816468172654</v>
      </c>
      <c r="D9" s="69">
        <v>0.85433562071116653</v>
      </c>
      <c r="E9" s="69">
        <v>0.83378388815941917</v>
      </c>
      <c r="F9" s="69">
        <v>0.876595744680851</v>
      </c>
      <c r="G9" s="69">
        <v>1.2005344081946572E-2</v>
      </c>
      <c r="H9" s="69">
        <v>1.0319148936170213E-2</v>
      </c>
      <c r="I9" s="69">
        <v>5.870085734146907E-3</v>
      </c>
      <c r="J9" s="69">
        <v>1.2601372426699937E-2</v>
      </c>
      <c r="K9" s="69">
        <v>0.44562240117338797</v>
      </c>
      <c r="L9" s="69">
        <v>0.45454545454545459</v>
      </c>
      <c r="M9" s="69">
        <v>0.39270833333333333</v>
      </c>
      <c r="N9" s="69">
        <v>0.51315789473684204</v>
      </c>
      <c r="O9" s="69">
        <v>2.0292207792207792E-2</v>
      </c>
      <c r="P9" s="69">
        <v>0</v>
      </c>
      <c r="Q9" s="69">
        <v>0</v>
      </c>
      <c r="R9" s="69">
        <v>3.5714285714285712E-2</v>
      </c>
      <c r="S9" s="111">
        <v>10</v>
      </c>
      <c r="T9" s="111">
        <v>8</v>
      </c>
    </row>
    <row r="10" spans="1:20" x14ac:dyDescent="0.25">
      <c r="A10" s="65" t="s">
        <v>39</v>
      </c>
      <c r="B10" s="65" t="s">
        <v>9</v>
      </c>
      <c r="C10" s="69">
        <v>0.8324254185958041</v>
      </c>
      <c r="D10" s="69">
        <v>0.82862658182598126</v>
      </c>
      <c r="E10" s="69">
        <v>0.78434723171565279</v>
      </c>
      <c r="F10" s="69">
        <v>0.87544207480441538</v>
      </c>
      <c r="G10" s="69">
        <v>1.4324671704985565E-2</v>
      </c>
      <c r="H10" s="69">
        <v>8.3962337561279271E-3</v>
      </c>
      <c r="I10" s="69">
        <v>4.3493016111170648E-3</v>
      </c>
      <c r="J10" s="69">
        <v>1.8579125478671299E-2</v>
      </c>
      <c r="K10" s="69">
        <v>0.35375457875457877</v>
      </c>
      <c r="L10" s="69">
        <v>0.35470085470085472</v>
      </c>
      <c r="M10" s="69">
        <v>0.26666666666666666</v>
      </c>
      <c r="N10" s="69">
        <v>0.50793650793650791</v>
      </c>
      <c r="O10" s="69">
        <v>4.6296296296296294E-3</v>
      </c>
      <c r="P10" s="69">
        <v>0</v>
      </c>
      <c r="Q10" s="69">
        <v>0</v>
      </c>
      <c r="R10" s="69">
        <v>0</v>
      </c>
      <c r="S10" s="111">
        <v>10</v>
      </c>
      <c r="T10" s="111">
        <v>8</v>
      </c>
    </row>
    <row r="11" spans="1:20" x14ac:dyDescent="0.25">
      <c r="A11" s="65" t="s">
        <v>39</v>
      </c>
      <c r="B11" s="65" t="s">
        <v>11</v>
      </c>
      <c r="C11" s="69">
        <v>0.88430406963337993</v>
      </c>
      <c r="D11" s="69">
        <v>0.89645276087705206</v>
      </c>
      <c r="E11" s="69">
        <v>0.86363326284194009</v>
      </c>
      <c r="F11" s="69">
        <v>0.92265030493984113</v>
      </c>
      <c r="G11" s="69">
        <v>6.8543788901053969E-3</v>
      </c>
      <c r="H11" s="69">
        <v>5.6684235025601746E-3</v>
      </c>
      <c r="I11" s="69">
        <v>0</v>
      </c>
      <c r="J11" s="69">
        <v>1.4308615867385223E-2</v>
      </c>
      <c r="K11" s="69">
        <v>0.50028200965700964</v>
      </c>
      <c r="L11" s="69">
        <v>0.41958041958041958</v>
      </c>
      <c r="M11" s="69">
        <v>0.33750000000000002</v>
      </c>
      <c r="N11" s="69">
        <v>0.61904761904761907</v>
      </c>
      <c r="O11" s="69">
        <v>0</v>
      </c>
      <c r="P11" s="69">
        <v>0</v>
      </c>
      <c r="Q11" s="69">
        <v>0</v>
      </c>
      <c r="R11" s="69">
        <v>0</v>
      </c>
      <c r="S11" s="111">
        <v>10</v>
      </c>
      <c r="T11" s="111">
        <v>8</v>
      </c>
    </row>
    <row r="12" spans="1:20" x14ac:dyDescent="0.25">
      <c r="A12" s="65" t="s">
        <v>67</v>
      </c>
      <c r="B12" s="65" t="s">
        <v>10</v>
      </c>
      <c r="C12" s="69">
        <v>0.87769924236800134</v>
      </c>
      <c r="D12" s="69">
        <v>0.88233711158375261</v>
      </c>
      <c r="E12" s="69">
        <v>0.862440872730875</v>
      </c>
      <c r="F12" s="69">
        <v>0.90734265734265729</v>
      </c>
      <c r="G12" s="69">
        <v>1.2092011395992574E-2</v>
      </c>
      <c r="H12" s="69">
        <v>8.1644894694748067E-3</v>
      </c>
      <c r="I12" s="69">
        <v>4.7021613073273587E-3</v>
      </c>
      <c r="J12" s="69">
        <v>2.0089335817377835E-2</v>
      </c>
      <c r="K12" s="69">
        <v>0.51660415679378524</v>
      </c>
      <c r="L12" s="69">
        <v>0.53238866396761131</v>
      </c>
      <c r="M12" s="69">
        <v>0.36213235294117646</v>
      </c>
      <c r="N12" s="69">
        <v>0.65625</v>
      </c>
      <c r="O12" s="69">
        <v>1.488095238095238E-3</v>
      </c>
      <c r="P12" s="69">
        <v>0</v>
      </c>
      <c r="Q12" s="69">
        <v>0</v>
      </c>
      <c r="R12" s="69">
        <v>0</v>
      </c>
      <c r="S12" s="111">
        <v>11</v>
      </c>
      <c r="T12" s="111">
        <v>12</v>
      </c>
    </row>
    <row r="13" spans="1:20" x14ac:dyDescent="0.25">
      <c r="A13" s="65" t="s">
        <v>67</v>
      </c>
      <c r="B13" s="65" t="s">
        <v>11</v>
      </c>
      <c r="C13" s="69">
        <v>0.87216890916331669</v>
      </c>
      <c r="D13" s="69">
        <v>0.88068181818181823</v>
      </c>
      <c r="E13" s="69">
        <v>0.8477842003853564</v>
      </c>
      <c r="F13" s="69">
        <v>0.90184049079754602</v>
      </c>
      <c r="G13" s="69">
        <v>5.9076902237872354E-3</v>
      </c>
      <c r="H13" s="69">
        <v>3.3557046979865771E-3</v>
      </c>
      <c r="I13" s="69">
        <v>0</v>
      </c>
      <c r="J13" s="69">
        <v>1.1363636363636364E-2</v>
      </c>
      <c r="K13" s="69">
        <v>0.47642338061903744</v>
      </c>
      <c r="L13" s="69">
        <v>0.5</v>
      </c>
      <c r="M13" s="69">
        <v>0.36363636363636365</v>
      </c>
      <c r="N13" s="69">
        <v>0.54545454545454541</v>
      </c>
      <c r="O13" s="69">
        <v>3.5842293906810036E-3</v>
      </c>
      <c r="P13" s="69">
        <v>0</v>
      </c>
      <c r="Q13" s="69">
        <v>0</v>
      </c>
      <c r="R13" s="69">
        <v>0</v>
      </c>
      <c r="S13" s="111">
        <v>11</v>
      </c>
      <c r="T13" s="111">
        <v>9</v>
      </c>
    </row>
    <row r="14" spans="1:20" x14ac:dyDescent="0.25">
      <c r="A14" s="65" t="s">
        <v>67</v>
      </c>
      <c r="B14" s="65" t="s">
        <v>9</v>
      </c>
      <c r="C14" s="69">
        <v>0.8557364396480952</v>
      </c>
      <c r="D14" s="69">
        <v>0.8529411764705882</v>
      </c>
      <c r="E14" s="69">
        <v>0.84142394822006472</v>
      </c>
      <c r="F14" s="69">
        <v>0.86092715231788075</v>
      </c>
      <c r="G14" s="69">
        <v>1.0801678044763839E-2</v>
      </c>
      <c r="H14" s="69">
        <v>1.2345679012345678E-2</v>
      </c>
      <c r="I14" s="69">
        <v>0</v>
      </c>
      <c r="J14" s="69">
        <v>1.3513513513513514E-2</v>
      </c>
      <c r="K14" s="69">
        <v>0.31635681191250364</v>
      </c>
      <c r="L14" s="69">
        <v>0.25</v>
      </c>
      <c r="M14" s="69">
        <v>0.22448979591836735</v>
      </c>
      <c r="N14" s="69">
        <v>0.47058823529411764</v>
      </c>
      <c r="O14" s="69">
        <v>5.7931726099978813E-3</v>
      </c>
      <c r="P14" s="69">
        <v>0</v>
      </c>
      <c r="Q14" s="69">
        <v>0</v>
      </c>
      <c r="R14" s="69">
        <v>8.4745762711864406E-3</v>
      </c>
      <c r="S14" s="111">
        <v>11</v>
      </c>
      <c r="T14" s="111">
        <v>9</v>
      </c>
    </row>
    <row r="15" spans="1:20" x14ac:dyDescent="0.25">
      <c r="A15" s="65" t="s">
        <v>83</v>
      </c>
      <c r="B15" s="65" t="s">
        <v>10</v>
      </c>
      <c r="C15" s="69">
        <v>0.86526625534573498</v>
      </c>
      <c r="D15" s="69">
        <v>0.89235306509374346</v>
      </c>
      <c r="E15" s="69">
        <v>0.86455331412103742</v>
      </c>
      <c r="F15" s="69">
        <v>0.89965397923875434</v>
      </c>
      <c r="G15" s="69">
        <v>5.8678542788865177E-3</v>
      </c>
      <c r="H15" s="69">
        <v>4.9011298026584767E-3</v>
      </c>
      <c r="I15" s="69">
        <v>0</v>
      </c>
      <c r="J15" s="69">
        <v>9.9009900990099011E-3</v>
      </c>
      <c r="K15" s="69">
        <v>0.27796311584262251</v>
      </c>
      <c r="L15" s="69">
        <v>0.21517595307917889</v>
      </c>
      <c r="M15" s="69">
        <v>0.16666666666666666</v>
      </c>
      <c r="N15" s="69">
        <v>0.29870129870129869</v>
      </c>
      <c r="O15" s="69">
        <v>2.1645021645021645E-3</v>
      </c>
      <c r="P15" s="69">
        <v>0</v>
      </c>
      <c r="Q15" s="69">
        <v>0</v>
      </c>
      <c r="R15" s="69">
        <v>0</v>
      </c>
      <c r="S15" s="111">
        <v>14</v>
      </c>
      <c r="T15" s="111">
        <v>6</v>
      </c>
    </row>
    <row r="16" spans="1:20" x14ac:dyDescent="0.25">
      <c r="A16" s="65" t="s">
        <v>83</v>
      </c>
      <c r="B16" s="65" t="s">
        <v>9</v>
      </c>
      <c r="C16" s="69">
        <v>0.82086206022558805</v>
      </c>
      <c r="D16" s="69">
        <v>0.82508250825082508</v>
      </c>
      <c r="E16" s="69">
        <v>0.81967213114754101</v>
      </c>
      <c r="F16" s="69">
        <v>0.85</v>
      </c>
      <c r="G16" s="69">
        <v>8.1991728266683633E-3</v>
      </c>
      <c r="H16" s="69">
        <v>1.098901098901099E-2</v>
      </c>
      <c r="I16" s="69">
        <v>6.6006600660066007E-3</v>
      </c>
      <c r="J16" s="69">
        <v>1.1111111111111112E-2</v>
      </c>
      <c r="K16" s="69">
        <v>0.2415401195939369</v>
      </c>
      <c r="L16" s="69">
        <v>0.21276595744680851</v>
      </c>
      <c r="M16" s="69">
        <v>0.2</v>
      </c>
      <c r="N16" s="69">
        <v>0.30882352941176472</v>
      </c>
      <c r="O16" s="69">
        <v>2.1993464052287581E-2</v>
      </c>
      <c r="P16" s="69">
        <v>2.5000000000000001E-2</v>
      </c>
      <c r="Q16" s="69">
        <v>0</v>
      </c>
      <c r="R16" s="69">
        <v>2.9411764705882353E-2</v>
      </c>
      <c r="S16" s="111">
        <v>14</v>
      </c>
      <c r="T16" s="111">
        <v>5</v>
      </c>
    </row>
    <row r="17" spans="1:20" x14ac:dyDescent="0.25">
      <c r="A17" s="65" t="s">
        <v>83</v>
      </c>
      <c r="B17" s="65" t="s">
        <v>11</v>
      </c>
      <c r="C17" s="69">
        <v>0.90156335687316158</v>
      </c>
      <c r="D17" s="69">
        <v>0.90718944980147476</v>
      </c>
      <c r="E17" s="69">
        <v>0.85950413223140498</v>
      </c>
      <c r="F17" s="69">
        <v>0.93023255813953487</v>
      </c>
      <c r="G17" s="69">
        <v>4.8662318018529022E-3</v>
      </c>
      <c r="H17" s="69">
        <v>2.3255813953488372E-3</v>
      </c>
      <c r="I17" s="69">
        <v>0</v>
      </c>
      <c r="J17" s="69">
        <v>9.3023255813953487E-3</v>
      </c>
      <c r="K17" s="69">
        <v>0.53705716586151364</v>
      </c>
      <c r="L17" s="69">
        <v>0.48888888888888887</v>
      </c>
      <c r="M17" s="69">
        <v>0.375</v>
      </c>
      <c r="N17" s="69">
        <v>0.73913043478260865</v>
      </c>
      <c r="O17" s="69">
        <v>0</v>
      </c>
      <c r="P17" s="69">
        <v>0</v>
      </c>
      <c r="Q17" s="69">
        <v>0</v>
      </c>
      <c r="R17" s="69">
        <v>0</v>
      </c>
      <c r="S17" s="111">
        <v>14</v>
      </c>
      <c r="T17" s="111">
        <v>6</v>
      </c>
    </row>
    <row r="18" spans="1:20" x14ac:dyDescent="0.25">
      <c r="A18" s="65" t="s">
        <v>87</v>
      </c>
      <c r="B18" s="65" t="s">
        <v>25</v>
      </c>
      <c r="C18" s="69">
        <v>0.83333333333333337</v>
      </c>
      <c r="D18" s="69">
        <v>0.83333333333333337</v>
      </c>
      <c r="E18" s="69">
        <v>0.83333333333333337</v>
      </c>
      <c r="F18" s="69">
        <v>0.83333333333333337</v>
      </c>
      <c r="G18" s="69">
        <v>6.6666666666666671E-3</v>
      </c>
      <c r="H18" s="69">
        <v>6.6666666666666671E-3</v>
      </c>
      <c r="I18" s="69">
        <v>6.6666666666666671E-3</v>
      </c>
      <c r="J18" s="69">
        <v>6.6666666666666671E-3</v>
      </c>
      <c r="K18" s="69">
        <v>0.33333333333333331</v>
      </c>
      <c r="L18" s="69">
        <v>0.33333333333333331</v>
      </c>
      <c r="M18" s="69">
        <v>0.33333333333333331</v>
      </c>
      <c r="N18" s="69">
        <v>0.33333333333333331</v>
      </c>
      <c r="O18" s="69">
        <v>0</v>
      </c>
      <c r="P18" s="69">
        <v>0</v>
      </c>
      <c r="Q18" s="69">
        <v>0</v>
      </c>
      <c r="R18" s="69">
        <v>0</v>
      </c>
      <c r="S18" s="111">
        <v>14</v>
      </c>
      <c r="T18" s="111">
        <v>1</v>
      </c>
    </row>
    <row r="19" spans="1:20" x14ac:dyDescent="0.25">
      <c r="A19" s="65" t="s">
        <v>91</v>
      </c>
      <c r="B19" s="65" t="s">
        <v>11</v>
      </c>
      <c r="C19" s="69">
        <v>0.88134155179801643</v>
      </c>
      <c r="D19" s="69">
        <v>0.87369037713742337</v>
      </c>
      <c r="E19" s="69">
        <v>0.84826615425864693</v>
      </c>
      <c r="F19" s="69">
        <v>0.91987951807228918</v>
      </c>
      <c r="G19" s="69">
        <v>6.9887224673112558E-3</v>
      </c>
      <c r="H19" s="69">
        <v>2.9164048835985125E-3</v>
      </c>
      <c r="I19" s="69">
        <v>0</v>
      </c>
      <c r="J19" s="69">
        <v>1.3062437081454895E-2</v>
      </c>
      <c r="K19" s="69">
        <v>0.45584077380952381</v>
      </c>
      <c r="L19" s="69">
        <v>0.3995535714285714</v>
      </c>
      <c r="M19" s="69">
        <v>0.27619047619047621</v>
      </c>
      <c r="N19" s="69">
        <v>0.54761904761904756</v>
      </c>
      <c r="O19" s="69">
        <v>0</v>
      </c>
      <c r="P19" s="69">
        <v>0</v>
      </c>
      <c r="Q19" s="69">
        <v>0</v>
      </c>
      <c r="R19" s="69">
        <v>0</v>
      </c>
      <c r="S19" s="111">
        <v>15</v>
      </c>
      <c r="T19" s="111">
        <v>8</v>
      </c>
    </row>
    <row r="20" spans="1:20" x14ac:dyDescent="0.25">
      <c r="A20" s="65" t="s">
        <v>91</v>
      </c>
      <c r="B20" s="65" t="s">
        <v>10</v>
      </c>
      <c r="C20" s="69">
        <v>0.84900555762872054</v>
      </c>
      <c r="D20" s="69">
        <v>0.83670867633131785</v>
      </c>
      <c r="E20" s="69">
        <v>0.81935123042505587</v>
      </c>
      <c r="F20" s="69">
        <v>0.87572590011614393</v>
      </c>
      <c r="G20" s="69">
        <v>1.2018387352630571E-2</v>
      </c>
      <c r="H20" s="69">
        <v>1.0424392626494691E-2</v>
      </c>
      <c r="I20" s="69">
        <v>7.0412311265969805E-3</v>
      </c>
      <c r="J20" s="69">
        <v>1.1466011466011467E-2</v>
      </c>
      <c r="K20" s="69">
        <v>0.36702667201159028</v>
      </c>
      <c r="L20" s="69">
        <v>0.36931818181818182</v>
      </c>
      <c r="M20" s="69">
        <v>0.30491095520777123</v>
      </c>
      <c r="N20" s="69">
        <v>0.39387755102040817</v>
      </c>
      <c r="O20" s="69">
        <v>0</v>
      </c>
      <c r="P20" s="69">
        <v>0</v>
      </c>
      <c r="Q20" s="69">
        <v>0</v>
      </c>
      <c r="R20" s="69">
        <v>0</v>
      </c>
      <c r="S20" s="111">
        <v>15</v>
      </c>
      <c r="T20" s="111">
        <v>8</v>
      </c>
    </row>
    <row r="21" spans="1:20" x14ac:dyDescent="0.25">
      <c r="A21" s="65" t="s">
        <v>91</v>
      </c>
      <c r="B21" s="65" t="s">
        <v>9</v>
      </c>
      <c r="C21" s="69">
        <v>0.87554431121179577</v>
      </c>
      <c r="D21" s="69">
        <v>0.86684719018486955</v>
      </c>
      <c r="E21" s="69">
        <v>0.85164835164835162</v>
      </c>
      <c r="F21" s="69">
        <v>0.89347675225537815</v>
      </c>
      <c r="G21" s="69">
        <v>6.6190434668658201E-3</v>
      </c>
      <c r="H21" s="69">
        <v>5.5468976993581446E-3</v>
      </c>
      <c r="I21" s="69">
        <v>1.4124293785310734E-3</v>
      </c>
      <c r="J21" s="69">
        <v>1.1824539097266371E-2</v>
      </c>
      <c r="K21" s="69">
        <v>0.63045276582845422</v>
      </c>
      <c r="L21" s="69">
        <v>0.54006968641114983</v>
      </c>
      <c r="M21" s="69">
        <v>0.33658008658008659</v>
      </c>
      <c r="N21" s="69">
        <v>1</v>
      </c>
      <c r="O21" s="69">
        <v>5.9523809523809521E-3</v>
      </c>
      <c r="P21" s="69">
        <v>0</v>
      </c>
      <c r="Q21" s="69">
        <v>0</v>
      </c>
      <c r="R21" s="69">
        <v>0</v>
      </c>
      <c r="S21" s="111">
        <v>15</v>
      </c>
      <c r="T21" s="111">
        <v>8</v>
      </c>
    </row>
    <row r="22" spans="1:20" x14ac:dyDescent="0.25">
      <c r="A22" s="65" t="s">
        <v>99</v>
      </c>
      <c r="B22" s="65" t="s">
        <v>10</v>
      </c>
      <c r="C22" s="69">
        <v>0.84890022943353616</v>
      </c>
      <c r="D22" s="69">
        <v>0.86183195819170122</v>
      </c>
      <c r="E22" s="69">
        <v>0.83154472818423941</v>
      </c>
      <c r="F22" s="69">
        <v>0.88194765518054163</v>
      </c>
      <c r="G22" s="69">
        <v>1.5096528418303792E-2</v>
      </c>
      <c r="H22" s="69">
        <v>1.5139646504208622E-2</v>
      </c>
      <c r="I22" s="69">
        <v>9.4101009002148552E-3</v>
      </c>
      <c r="J22" s="69">
        <v>2.2374827807253236E-2</v>
      </c>
      <c r="K22" s="69">
        <v>0.4128208711642945</v>
      </c>
      <c r="L22" s="69">
        <v>0.27122153209109734</v>
      </c>
      <c r="M22" s="69">
        <v>0.22613762486126526</v>
      </c>
      <c r="N22" s="69">
        <v>0.70833333333333326</v>
      </c>
      <c r="O22" s="69">
        <v>1.6041707755352488E-2</v>
      </c>
      <c r="P22" s="69">
        <v>0</v>
      </c>
      <c r="Q22" s="69">
        <v>0</v>
      </c>
      <c r="R22" s="69">
        <v>1.5386343216531895E-2</v>
      </c>
      <c r="S22" s="111">
        <v>16</v>
      </c>
      <c r="T22" s="111">
        <v>8</v>
      </c>
    </row>
    <row r="23" spans="1:20" x14ac:dyDescent="0.25">
      <c r="A23" s="65" t="s">
        <v>99</v>
      </c>
      <c r="B23" s="65" t="s">
        <v>9</v>
      </c>
      <c r="C23" s="69">
        <v>0.85617497097469841</v>
      </c>
      <c r="D23" s="69">
        <v>0.8380281690140845</v>
      </c>
      <c r="E23" s="69">
        <v>0.83221476510067116</v>
      </c>
      <c r="F23" s="69">
        <v>0.91666666666666663</v>
      </c>
      <c r="G23" s="69">
        <v>1.3020986769236315E-2</v>
      </c>
      <c r="H23" s="69">
        <v>7.0422535211267607E-3</v>
      </c>
      <c r="I23" s="69">
        <v>5.1546391752577319E-3</v>
      </c>
      <c r="J23" s="69">
        <v>2.6845637583892617E-2</v>
      </c>
      <c r="K23" s="69">
        <v>0.42268213268213267</v>
      </c>
      <c r="L23" s="69">
        <v>0.28000000000000003</v>
      </c>
      <c r="M23" s="69">
        <v>0.18518518518518517</v>
      </c>
      <c r="N23" s="69">
        <v>0.66666666666666663</v>
      </c>
      <c r="O23" s="69">
        <v>3.80952380952381E-3</v>
      </c>
      <c r="P23" s="69">
        <v>0</v>
      </c>
      <c r="Q23" s="69">
        <v>0</v>
      </c>
      <c r="R23" s="69">
        <v>0</v>
      </c>
      <c r="S23" s="111">
        <v>16</v>
      </c>
      <c r="T23" s="111">
        <v>7</v>
      </c>
    </row>
    <row r="24" spans="1:20" x14ac:dyDescent="0.25">
      <c r="A24" s="65" t="s">
        <v>99</v>
      </c>
      <c r="B24" s="65" t="s">
        <v>11</v>
      </c>
      <c r="C24" s="69">
        <v>0.85456457748765802</v>
      </c>
      <c r="D24" s="69">
        <v>0.85035656774787216</v>
      </c>
      <c r="E24" s="69">
        <v>0.84166666666666667</v>
      </c>
      <c r="F24" s="69">
        <v>0.871244635193133</v>
      </c>
      <c r="G24" s="69">
        <v>1.402749904909719E-2</v>
      </c>
      <c r="H24" s="69">
        <v>1.3845175647750755E-2</v>
      </c>
      <c r="I24" s="69">
        <v>1.2422360248447204E-2</v>
      </c>
      <c r="J24" s="69">
        <v>1.5337423312883436E-2</v>
      </c>
      <c r="K24" s="69">
        <v>0.49178333486844122</v>
      </c>
      <c r="L24" s="69">
        <v>0.55032467532467533</v>
      </c>
      <c r="M24" s="69">
        <v>0.16666666666666666</v>
      </c>
      <c r="N24" s="69">
        <v>0.66666666666666663</v>
      </c>
      <c r="O24" s="69">
        <v>1.796690307328605E-2</v>
      </c>
      <c r="P24" s="69">
        <v>0</v>
      </c>
      <c r="Q24" s="69">
        <v>0</v>
      </c>
      <c r="R24" s="69">
        <v>3.3333333333333333E-2</v>
      </c>
      <c r="S24" s="111">
        <v>16</v>
      </c>
      <c r="T24" s="111">
        <v>6</v>
      </c>
    </row>
    <row r="25" spans="1:20" x14ac:dyDescent="0.25">
      <c r="A25" s="65" t="s">
        <v>111</v>
      </c>
      <c r="B25" s="65" t="s">
        <v>11</v>
      </c>
      <c r="C25" s="69">
        <v>0.87026207841765746</v>
      </c>
      <c r="D25" s="69">
        <v>0.87456445993031362</v>
      </c>
      <c r="E25" s="69">
        <v>0.85892116182572609</v>
      </c>
      <c r="F25" s="69">
        <v>0.87730061349693256</v>
      </c>
      <c r="G25" s="69">
        <v>1.3990353154628895E-2</v>
      </c>
      <c r="H25" s="69">
        <v>1.6597510373443983E-2</v>
      </c>
      <c r="I25" s="69">
        <v>6.9686411149825784E-3</v>
      </c>
      <c r="J25" s="69">
        <v>1.8404907975460124E-2</v>
      </c>
      <c r="K25" s="69">
        <v>0.58703703703703702</v>
      </c>
      <c r="L25" s="69">
        <v>0.58333333333333337</v>
      </c>
      <c r="M25" s="69">
        <v>0.4</v>
      </c>
      <c r="N25" s="69">
        <v>0.77777777777777779</v>
      </c>
      <c r="O25" s="69">
        <v>1.9047619047619046E-2</v>
      </c>
      <c r="P25" s="69">
        <v>0</v>
      </c>
      <c r="Q25" s="69">
        <v>0</v>
      </c>
      <c r="R25" s="69">
        <v>5.7142857142857141E-2</v>
      </c>
      <c r="S25" s="111">
        <v>17</v>
      </c>
      <c r="T25" s="111">
        <v>3</v>
      </c>
    </row>
    <row r="26" spans="1:20" x14ac:dyDescent="0.25">
      <c r="A26" s="65" t="s">
        <v>111</v>
      </c>
      <c r="B26" s="65" t="s">
        <v>9</v>
      </c>
      <c r="C26" s="69">
        <v>0.79827441782543129</v>
      </c>
      <c r="D26" s="69">
        <v>0.79827441782543129</v>
      </c>
      <c r="E26" s="69">
        <v>0.77952755905511806</v>
      </c>
      <c r="F26" s="69">
        <v>0.81702127659574464</v>
      </c>
      <c r="G26" s="69">
        <v>1.1970179259507455E-2</v>
      </c>
      <c r="H26" s="69">
        <v>1.1970179259507455E-2</v>
      </c>
      <c r="I26" s="69">
        <v>4.2553191489361703E-3</v>
      </c>
      <c r="J26" s="69">
        <v>1.968503937007874E-2</v>
      </c>
      <c r="K26" s="69">
        <v>0.39633173843700159</v>
      </c>
      <c r="L26" s="69">
        <v>0.39633173843700159</v>
      </c>
      <c r="M26" s="69">
        <v>0.36842105263157893</v>
      </c>
      <c r="N26" s="69">
        <v>0.42424242424242425</v>
      </c>
      <c r="O26" s="69">
        <v>5.6618819776714513E-2</v>
      </c>
      <c r="P26" s="69">
        <v>5.6618819776714513E-2</v>
      </c>
      <c r="Q26" s="69">
        <v>5.2631578947368418E-2</v>
      </c>
      <c r="R26" s="69">
        <v>6.0606060606060608E-2</v>
      </c>
      <c r="S26" s="111">
        <v>17</v>
      </c>
      <c r="T26" s="111">
        <v>2</v>
      </c>
    </row>
    <row r="27" spans="1:20" x14ac:dyDescent="0.25">
      <c r="A27" s="65" t="s">
        <v>111</v>
      </c>
      <c r="B27" s="65" t="s">
        <v>10</v>
      </c>
      <c r="C27" s="69">
        <v>0.84487822244252997</v>
      </c>
      <c r="D27" s="69">
        <v>0.87542871141597256</v>
      </c>
      <c r="E27" s="69">
        <v>0.8016656200472474</v>
      </c>
      <c r="F27" s="69">
        <v>0.88809082483781276</v>
      </c>
      <c r="G27" s="69">
        <v>6.1818595168375377E-3</v>
      </c>
      <c r="H27" s="69">
        <v>5.3214655125483155E-3</v>
      </c>
      <c r="I27" s="69">
        <v>2.136752136752137E-3</v>
      </c>
      <c r="J27" s="69">
        <v>1.0226966896922939E-2</v>
      </c>
      <c r="K27" s="69">
        <v>0.56893939393939386</v>
      </c>
      <c r="L27" s="69">
        <v>0.68333333333333335</v>
      </c>
      <c r="M27" s="69">
        <v>0.4242424242424242</v>
      </c>
      <c r="N27" s="69">
        <v>0.71363636363636362</v>
      </c>
      <c r="O27" s="69">
        <v>1.5151515151515152E-2</v>
      </c>
      <c r="P27" s="69">
        <v>0</v>
      </c>
      <c r="Q27" s="69">
        <v>0</v>
      </c>
      <c r="R27" s="69">
        <v>3.0303030303030304E-2</v>
      </c>
      <c r="S27" s="111">
        <v>17</v>
      </c>
      <c r="T27" s="111">
        <v>4</v>
      </c>
    </row>
    <row r="28" spans="1:20" x14ac:dyDescent="0.25">
      <c r="A28" s="65" t="s">
        <v>118</v>
      </c>
      <c r="B28" s="65" t="s">
        <v>11</v>
      </c>
      <c r="C28" s="69">
        <v>0.92166765483594559</v>
      </c>
      <c r="D28" s="69">
        <v>0.91891891891891897</v>
      </c>
      <c r="E28" s="69">
        <v>0.91240875912408759</v>
      </c>
      <c r="F28" s="69">
        <v>0.93945720250521925</v>
      </c>
      <c r="G28" s="69">
        <v>1.6246556897990736E-3</v>
      </c>
      <c r="H28" s="69">
        <v>0</v>
      </c>
      <c r="I28" s="69">
        <v>0</v>
      </c>
      <c r="J28" s="69">
        <v>4.0733197556008143E-3</v>
      </c>
      <c r="K28" s="69">
        <v>0.45654761904761904</v>
      </c>
      <c r="L28" s="69">
        <v>0.47058823529411764</v>
      </c>
      <c r="M28" s="69">
        <v>0.4</v>
      </c>
      <c r="N28" s="69">
        <v>0.52941176470588236</v>
      </c>
      <c r="O28" s="69">
        <v>0</v>
      </c>
      <c r="P28" s="69">
        <v>0</v>
      </c>
      <c r="Q28" s="69">
        <v>0</v>
      </c>
      <c r="R28" s="69">
        <v>0</v>
      </c>
      <c r="S28" s="111">
        <v>19</v>
      </c>
      <c r="T28" s="111">
        <v>7</v>
      </c>
    </row>
    <row r="29" spans="1:20" x14ac:dyDescent="0.25">
      <c r="A29" s="65" t="s">
        <v>118</v>
      </c>
      <c r="B29" s="65" t="s">
        <v>9</v>
      </c>
      <c r="C29" s="69">
        <v>0.86292721771221437</v>
      </c>
      <c r="D29" s="69">
        <v>0.84057971014492749</v>
      </c>
      <c r="E29" s="69">
        <v>0.83565459610027859</v>
      </c>
      <c r="F29" s="69">
        <v>0.88737201365187712</v>
      </c>
      <c r="G29" s="69">
        <v>6.8463254135805772E-3</v>
      </c>
      <c r="H29" s="69">
        <v>3.5211267605633804E-3</v>
      </c>
      <c r="I29" s="69">
        <v>2.7855153203342618E-3</v>
      </c>
      <c r="J29" s="69">
        <v>1.2658227848101266E-2</v>
      </c>
      <c r="K29" s="69">
        <v>0.3490553685551408</v>
      </c>
      <c r="L29" s="69">
        <v>0.3</v>
      </c>
      <c r="M29" s="69">
        <v>0.21052631578947367</v>
      </c>
      <c r="N29" s="69">
        <v>0.5</v>
      </c>
      <c r="O29" s="69">
        <v>0</v>
      </c>
      <c r="P29" s="69">
        <v>0</v>
      </c>
      <c r="Q29" s="69">
        <v>0</v>
      </c>
      <c r="R29" s="69">
        <v>0</v>
      </c>
      <c r="S29" s="111">
        <v>19</v>
      </c>
      <c r="T29" s="111">
        <v>7</v>
      </c>
    </row>
    <row r="30" spans="1:20" x14ac:dyDescent="0.25">
      <c r="A30" s="65" t="s">
        <v>118</v>
      </c>
      <c r="B30" s="65" t="s">
        <v>10</v>
      </c>
      <c r="C30" s="69">
        <v>0.90160609477417597</v>
      </c>
      <c r="D30" s="69">
        <v>0.90579710144927539</v>
      </c>
      <c r="E30" s="69">
        <v>0.8814589665653495</v>
      </c>
      <c r="F30" s="69">
        <v>0.93283582089552242</v>
      </c>
      <c r="G30" s="69">
        <v>6.0737612438462917E-3</v>
      </c>
      <c r="H30" s="69">
        <v>3.7313432835820895E-3</v>
      </c>
      <c r="I30" s="69">
        <v>3.2154340836012861E-3</v>
      </c>
      <c r="J30" s="69">
        <v>1.1204481792717087E-2</v>
      </c>
      <c r="K30" s="69">
        <v>0.43127147362441481</v>
      </c>
      <c r="L30" s="69">
        <v>0.4</v>
      </c>
      <c r="M30" s="69">
        <v>0.33333333333333331</v>
      </c>
      <c r="N30" s="69">
        <v>0.53333333333333333</v>
      </c>
      <c r="O30" s="69">
        <v>0</v>
      </c>
      <c r="P30" s="69">
        <v>0</v>
      </c>
      <c r="Q30" s="69">
        <v>0</v>
      </c>
      <c r="R30" s="69">
        <v>0</v>
      </c>
      <c r="S30" s="111">
        <v>19</v>
      </c>
      <c r="T30" s="111">
        <v>7</v>
      </c>
    </row>
    <row r="31" spans="1:20" x14ac:dyDescent="0.25">
      <c r="A31" s="65" t="s">
        <v>124</v>
      </c>
      <c r="B31" s="65" t="s">
        <v>11</v>
      </c>
      <c r="C31" s="69">
        <v>0.87826944267238882</v>
      </c>
      <c r="D31" s="69">
        <v>0.87826944267238882</v>
      </c>
      <c r="E31" s="69">
        <v>0.87281795511221949</v>
      </c>
      <c r="F31" s="69">
        <v>0.88372093023255816</v>
      </c>
      <c r="G31" s="69">
        <v>3.5724641883662935E-3</v>
      </c>
      <c r="H31" s="69">
        <v>3.5724641883662935E-3</v>
      </c>
      <c r="I31" s="69">
        <v>2.4937655860349127E-3</v>
      </c>
      <c r="J31" s="69">
        <v>4.6511627906976744E-3</v>
      </c>
      <c r="K31" s="69">
        <v>0.43783068783068779</v>
      </c>
      <c r="L31" s="69">
        <v>0.43783068783068779</v>
      </c>
      <c r="M31" s="69">
        <v>0.35714285714285715</v>
      </c>
      <c r="N31" s="69">
        <v>0.51851851851851849</v>
      </c>
      <c r="O31" s="69">
        <v>0</v>
      </c>
      <c r="P31" s="69">
        <v>0</v>
      </c>
      <c r="Q31" s="69">
        <v>0</v>
      </c>
      <c r="R31" s="69">
        <v>0</v>
      </c>
      <c r="S31" s="111">
        <v>21</v>
      </c>
      <c r="T31" s="111">
        <v>2</v>
      </c>
    </row>
    <row r="32" spans="1:20" x14ac:dyDescent="0.25">
      <c r="A32" s="65" t="s">
        <v>124</v>
      </c>
      <c r="B32" s="65" t="s">
        <v>9</v>
      </c>
      <c r="C32" s="69">
        <v>0.89438839848675911</v>
      </c>
      <c r="D32" s="69">
        <v>0.89438839848675911</v>
      </c>
      <c r="E32" s="69">
        <v>0.84615384615384615</v>
      </c>
      <c r="F32" s="69">
        <v>0.94262295081967218</v>
      </c>
      <c r="G32" s="69">
        <v>6.41025641025641E-3</v>
      </c>
      <c r="H32" s="69">
        <v>6.41025641025641E-3</v>
      </c>
      <c r="I32" s="69">
        <v>0</v>
      </c>
      <c r="J32" s="69">
        <v>1.282051282051282E-2</v>
      </c>
      <c r="K32" s="69">
        <v>0.5</v>
      </c>
      <c r="L32" s="69">
        <v>0.5</v>
      </c>
      <c r="M32" s="69">
        <v>0.4</v>
      </c>
      <c r="N32" s="69">
        <v>0.6</v>
      </c>
      <c r="O32" s="69">
        <v>0</v>
      </c>
      <c r="P32" s="69">
        <v>0</v>
      </c>
      <c r="Q32" s="69">
        <v>0</v>
      </c>
      <c r="R32" s="69">
        <v>0</v>
      </c>
      <c r="S32" s="111">
        <v>21</v>
      </c>
      <c r="T32" s="111">
        <v>2</v>
      </c>
    </row>
    <row r="33" spans="1:20" x14ac:dyDescent="0.25">
      <c r="A33" s="65" t="s">
        <v>124</v>
      </c>
      <c r="B33" s="65" t="s">
        <v>10</v>
      </c>
      <c r="C33" s="69">
        <v>0.8889788600017352</v>
      </c>
      <c r="D33" s="69">
        <v>0.8889788600017352</v>
      </c>
      <c r="E33" s="69">
        <v>0.86092715231788075</v>
      </c>
      <c r="F33" s="69">
        <v>0.91703056768558955</v>
      </c>
      <c r="G33" s="69">
        <v>1.701177014951271E-2</v>
      </c>
      <c r="H33" s="69">
        <v>1.701177014951271E-2</v>
      </c>
      <c r="I33" s="69">
        <v>1.6556291390728478E-2</v>
      </c>
      <c r="J33" s="69">
        <v>1.7467248908296942E-2</v>
      </c>
      <c r="K33" s="69">
        <v>0.52857142857142858</v>
      </c>
      <c r="L33" s="69">
        <v>0.52857142857142858</v>
      </c>
      <c r="M33" s="69">
        <v>0.35714285714285715</v>
      </c>
      <c r="N33" s="69">
        <v>0.7</v>
      </c>
      <c r="O33" s="69">
        <v>0</v>
      </c>
      <c r="P33" s="69">
        <v>0</v>
      </c>
      <c r="Q33" s="69">
        <v>0</v>
      </c>
      <c r="R33" s="69">
        <v>0</v>
      </c>
      <c r="S33" s="111">
        <v>21</v>
      </c>
      <c r="T33" s="111">
        <v>2</v>
      </c>
    </row>
    <row r="34" spans="1:20" x14ac:dyDescent="0.25">
      <c r="A34" s="65" t="s">
        <v>125</v>
      </c>
      <c r="B34" s="65" t="s">
        <v>9</v>
      </c>
      <c r="C34" s="69">
        <v>0.81633403195108456</v>
      </c>
      <c r="D34" s="69">
        <v>0.82853700977111489</v>
      </c>
      <c r="E34" s="69">
        <v>0.78143093465674107</v>
      </c>
      <c r="F34" s="69">
        <v>0.85123712924542794</v>
      </c>
      <c r="G34" s="69">
        <v>3.3492369450574509E-2</v>
      </c>
      <c r="H34" s="69">
        <v>3.0804843304843305E-2</v>
      </c>
      <c r="I34" s="69">
        <v>2.1947518057476564E-2</v>
      </c>
      <c r="J34" s="69">
        <v>4.5037220843672454E-2</v>
      </c>
      <c r="K34" s="69">
        <v>0.42350686681571381</v>
      </c>
      <c r="L34" s="69">
        <v>0.34701373363142762</v>
      </c>
      <c r="M34" s="69">
        <v>0.15346534653465346</v>
      </c>
      <c r="N34" s="69">
        <v>0.69354838709677424</v>
      </c>
      <c r="O34" s="69">
        <v>4.647077610986905E-2</v>
      </c>
      <c r="P34" s="69">
        <v>4.4554455445544552E-2</v>
      </c>
      <c r="Q34" s="69">
        <v>0</v>
      </c>
      <c r="R34" s="69">
        <v>9.2941552219738099E-2</v>
      </c>
      <c r="S34" s="111">
        <v>23</v>
      </c>
      <c r="T34" s="111">
        <v>4</v>
      </c>
    </row>
    <row r="35" spans="1:20" x14ac:dyDescent="0.25">
      <c r="A35" s="65" t="s">
        <v>125</v>
      </c>
      <c r="B35" s="65" t="s">
        <v>11</v>
      </c>
      <c r="C35" s="69">
        <v>0.82904425587063157</v>
      </c>
      <c r="D35" s="69">
        <v>0.85795454545454541</v>
      </c>
      <c r="E35" s="69">
        <v>0.74208144796380093</v>
      </c>
      <c r="F35" s="69">
        <v>0.88709677419354838</v>
      </c>
      <c r="G35" s="69">
        <v>5.8417244256902701E-2</v>
      </c>
      <c r="H35" s="69">
        <v>3.9772727272727272E-2</v>
      </c>
      <c r="I35" s="69">
        <v>2.6881720430107527E-2</v>
      </c>
      <c r="J35" s="69">
        <v>0.10859728506787331</v>
      </c>
      <c r="K35" s="69">
        <v>0.59182930002602141</v>
      </c>
      <c r="L35" s="69">
        <v>0.7142857142857143</v>
      </c>
      <c r="M35" s="69">
        <v>0.32786885245901637</v>
      </c>
      <c r="N35" s="69">
        <v>0.73333333333333328</v>
      </c>
      <c r="O35" s="69">
        <v>0.10748113453031487</v>
      </c>
      <c r="P35" s="69">
        <v>0.10714285714285714</v>
      </c>
      <c r="Q35" s="69">
        <v>8.1967213114754092E-2</v>
      </c>
      <c r="R35" s="69">
        <v>0.13333333333333333</v>
      </c>
      <c r="S35" s="111">
        <v>23</v>
      </c>
      <c r="T35" s="111">
        <v>3</v>
      </c>
    </row>
    <row r="36" spans="1:20" x14ac:dyDescent="0.25">
      <c r="A36" s="65" t="s">
        <v>125</v>
      </c>
      <c r="B36" s="65" t="s">
        <v>10</v>
      </c>
      <c r="C36" s="69">
        <v>0.79682236099599957</v>
      </c>
      <c r="D36" s="69">
        <v>0.78967391304347823</v>
      </c>
      <c r="E36" s="69">
        <v>0.77122830440587453</v>
      </c>
      <c r="F36" s="69">
        <v>0.82105911330049253</v>
      </c>
      <c r="G36" s="69">
        <v>2.8157895327681343E-2</v>
      </c>
      <c r="H36" s="69">
        <v>3.5176095754757594E-2</v>
      </c>
      <c r="I36" s="69">
        <v>8.9285714285714281E-3</v>
      </c>
      <c r="J36" s="69">
        <v>4.4444444444444446E-2</v>
      </c>
      <c r="K36" s="69">
        <v>0.46004937358747289</v>
      </c>
      <c r="L36" s="69">
        <v>0.40972222222222221</v>
      </c>
      <c r="M36" s="69">
        <v>0.2578125</v>
      </c>
      <c r="N36" s="69">
        <v>0.58522727272727271</v>
      </c>
      <c r="O36" s="69">
        <v>7.0788327049029098E-2</v>
      </c>
      <c r="P36" s="69">
        <v>0</v>
      </c>
      <c r="Q36" s="69">
        <v>0</v>
      </c>
      <c r="R36" s="69">
        <v>0.16122159090909091</v>
      </c>
      <c r="S36" s="111">
        <v>23</v>
      </c>
      <c r="T36" s="111">
        <v>12</v>
      </c>
    </row>
    <row r="37" spans="1:20" x14ac:dyDescent="0.25">
      <c r="A37" s="65" t="s">
        <v>141</v>
      </c>
      <c r="B37" s="65" t="s">
        <v>10</v>
      </c>
      <c r="C37" s="69">
        <v>0.78746253691704726</v>
      </c>
      <c r="D37" s="69">
        <v>0.79917547151180024</v>
      </c>
      <c r="E37" s="69">
        <v>0.7520818306996262</v>
      </c>
      <c r="F37" s="69">
        <v>0.84682177181463514</v>
      </c>
      <c r="G37" s="69">
        <v>3.6246153647777835E-2</v>
      </c>
      <c r="H37" s="69">
        <v>2.1117196544661144E-2</v>
      </c>
      <c r="I37" s="69">
        <v>1.7621487346685297E-2</v>
      </c>
      <c r="J37" s="69">
        <v>3.6468646864686469E-2</v>
      </c>
      <c r="K37" s="69">
        <v>0.50579210972866395</v>
      </c>
      <c r="L37" s="69">
        <v>0.4625414888572783</v>
      </c>
      <c r="M37" s="69">
        <v>0.34954751131221717</v>
      </c>
      <c r="N37" s="69">
        <v>0.6742424242424242</v>
      </c>
      <c r="O37" s="69">
        <v>8.6315341810914839E-2</v>
      </c>
      <c r="P37" s="69">
        <v>1.7543859649122806E-2</v>
      </c>
      <c r="Q37" s="69">
        <v>0</v>
      </c>
      <c r="R37" s="69">
        <v>0.14152202937249664</v>
      </c>
      <c r="S37" s="111">
        <v>24</v>
      </c>
      <c r="T37" s="111">
        <v>20</v>
      </c>
    </row>
    <row r="38" spans="1:20" x14ac:dyDescent="0.25">
      <c r="A38" s="65" t="s">
        <v>141</v>
      </c>
      <c r="B38" s="65" t="s">
        <v>11</v>
      </c>
      <c r="C38" s="69">
        <v>0.77835204551020676</v>
      </c>
      <c r="D38" s="69">
        <v>0.76095617529880477</v>
      </c>
      <c r="E38" s="69">
        <v>0.72832369942196529</v>
      </c>
      <c r="F38" s="69">
        <v>0.81587301587301586</v>
      </c>
      <c r="G38" s="69">
        <v>5.2965033499324222E-2</v>
      </c>
      <c r="H38" s="69">
        <v>5.2631578947368418E-2</v>
      </c>
      <c r="I38" s="69">
        <v>1.7341040462427744E-2</v>
      </c>
      <c r="J38" s="69">
        <v>9.1633466135458169E-2</v>
      </c>
      <c r="K38" s="69">
        <v>0.46431889829102374</v>
      </c>
      <c r="L38" s="69">
        <v>0.375</v>
      </c>
      <c r="M38" s="69">
        <v>0.35714285714285715</v>
      </c>
      <c r="N38" s="69">
        <v>0.61904761904761907</v>
      </c>
      <c r="O38" s="69">
        <v>6.5642110502737674E-2</v>
      </c>
      <c r="P38" s="69">
        <v>4.878048780487805E-2</v>
      </c>
      <c r="Q38" s="69">
        <v>0</v>
      </c>
      <c r="R38" s="69">
        <v>0.14285714285714285</v>
      </c>
      <c r="S38" s="111">
        <v>24</v>
      </c>
      <c r="T38" s="111">
        <v>7</v>
      </c>
    </row>
    <row r="39" spans="1:20" x14ac:dyDescent="0.25">
      <c r="A39" s="65" t="s">
        <v>141</v>
      </c>
      <c r="B39" s="65" t="s">
        <v>9</v>
      </c>
      <c r="C39" s="69">
        <v>0.83125963302686701</v>
      </c>
      <c r="D39" s="69">
        <v>0.82159624413145538</v>
      </c>
      <c r="E39" s="69">
        <v>0.80246913580246915</v>
      </c>
      <c r="F39" s="69">
        <v>0.8839285714285714</v>
      </c>
      <c r="G39" s="69">
        <v>2.1896780809200166E-2</v>
      </c>
      <c r="H39" s="69">
        <v>1.2345679012345678E-2</v>
      </c>
      <c r="I39" s="69">
        <v>9.5238095238095247E-3</v>
      </c>
      <c r="J39" s="69">
        <v>3.5971223021582732E-2</v>
      </c>
      <c r="K39" s="69">
        <v>0.4237107921318447</v>
      </c>
      <c r="L39" s="69">
        <v>0.43434343434343436</v>
      </c>
      <c r="M39" s="69">
        <v>0.33333333333333331</v>
      </c>
      <c r="N39" s="69">
        <v>0.66666666666666663</v>
      </c>
      <c r="O39" s="69">
        <v>2.02020202020202E-2</v>
      </c>
      <c r="P39" s="69">
        <v>0</v>
      </c>
      <c r="Q39" s="69">
        <v>0</v>
      </c>
      <c r="R39" s="69">
        <v>0</v>
      </c>
      <c r="S39" s="111">
        <v>24</v>
      </c>
      <c r="T39" s="111">
        <v>5</v>
      </c>
    </row>
    <row r="40" spans="1:20" x14ac:dyDescent="0.25">
      <c r="A40" s="65" t="s">
        <v>149</v>
      </c>
      <c r="B40" s="65" t="s">
        <v>25</v>
      </c>
      <c r="C40" s="69">
        <v>0.86740331491712708</v>
      </c>
      <c r="D40" s="69">
        <v>0.86740331491712708</v>
      </c>
      <c r="E40" s="69">
        <v>0.86740331491712708</v>
      </c>
      <c r="F40" s="69">
        <v>0.86740331491712708</v>
      </c>
      <c r="G40" s="69">
        <v>3.3149171270718231E-2</v>
      </c>
      <c r="H40" s="69">
        <v>3.3149171270718231E-2</v>
      </c>
      <c r="I40" s="69">
        <v>3.3149171270718231E-2</v>
      </c>
      <c r="J40" s="69">
        <v>3.3149171270718231E-2</v>
      </c>
      <c r="K40" s="69">
        <v>0.75</v>
      </c>
      <c r="L40" s="69">
        <v>0.75</v>
      </c>
      <c r="M40" s="69">
        <v>0.75</v>
      </c>
      <c r="N40" s="69">
        <v>0.75</v>
      </c>
      <c r="O40" s="69">
        <v>0</v>
      </c>
      <c r="P40" s="69">
        <v>0</v>
      </c>
      <c r="Q40" s="69">
        <v>0</v>
      </c>
      <c r="R40" s="69">
        <v>0</v>
      </c>
      <c r="S40" s="111">
        <v>24</v>
      </c>
      <c r="T40" s="111">
        <v>1</v>
      </c>
    </row>
    <row r="41" spans="1:20" x14ac:dyDescent="0.25">
      <c r="A41" s="65" t="s">
        <v>165</v>
      </c>
      <c r="B41" s="65" t="s">
        <v>9</v>
      </c>
      <c r="C41" s="69">
        <v>0.79576327829170135</v>
      </c>
      <c r="D41" s="69">
        <v>0.80267335004177109</v>
      </c>
      <c r="E41" s="69">
        <v>0.75276752767527677</v>
      </c>
      <c r="F41" s="69">
        <v>0.83622828784119108</v>
      </c>
      <c r="G41" s="69">
        <v>2.4044523429431027E-2</v>
      </c>
      <c r="H41" s="69">
        <v>2.731037078863166E-2</v>
      </c>
      <c r="I41" s="69">
        <v>9.9255583126550868E-3</v>
      </c>
      <c r="J41" s="69">
        <v>3.9130434782608699E-2</v>
      </c>
      <c r="K41" s="69">
        <v>0.49352303523035229</v>
      </c>
      <c r="L41" s="69">
        <v>0.56208425720620836</v>
      </c>
      <c r="M41" s="69">
        <v>0.36363636363636365</v>
      </c>
      <c r="N41" s="69">
        <v>0.64</v>
      </c>
      <c r="O41" s="69">
        <v>5.8717683400610232E-2</v>
      </c>
      <c r="P41" s="69">
        <v>1.041025641025641E-2</v>
      </c>
      <c r="Q41" s="69">
        <v>0</v>
      </c>
      <c r="R41" s="69">
        <v>0.13636363636363635</v>
      </c>
      <c r="S41" s="111">
        <v>25</v>
      </c>
      <c r="T41" s="111">
        <v>6</v>
      </c>
    </row>
    <row r="42" spans="1:20" x14ac:dyDescent="0.25">
      <c r="A42" s="65" t="s">
        <v>165</v>
      </c>
      <c r="B42" s="65" t="s">
        <v>10</v>
      </c>
      <c r="C42" s="69">
        <v>0.80047766357334971</v>
      </c>
      <c r="D42" s="69">
        <v>0.80991735537190079</v>
      </c>
      <c r="E42" s="69">
        <v>0.76164383561643834</v>
      </c>
      <c r="F42" s="69">
        <v>0.83771929824561409</v>
      </c>
      <c r="G42" s="69">
        <v>3.1929407921323115E-2</v>
      </c>
      <c r="H42" s="69">
        <v>3.287671232876712E-2</v>
      </c>
      <c r="I42" s="69">
        <v>1.1019283746556474E-2</v>
      </c>
      <c r="J42" s="69">
        <v>4.5325779036827198E-2</v>
      </c>
      <c r="K42" s="69">
        <v>0.47435451107648996</v>
      </c>
      <c r="L42" s="69">
        <v>0.42857142857142855</v>
      </c>
      <c r="M42" s="69">
        <v>0.36666666666666664</v>
      </c>
      <c r="N42" s="69">
        <v>0.62857142857142856</v>
      </c>
      <c r="O42" s="69">
        <v>5.2009345113562727E-2</v>
      </c>
      <c r="P42" s="69">
        <v>1.1363636363636364E-2</v>
      </c>
      <c r="Q42" s="69">
        <v>0</v>
      </c>
      <c r="R42" s="69">
        <v>6.2992125984251968E-2</v>
      </c>
      <c r="S42" s="111">
        <v>25</v>
      </c>
      <c r="T42" s="111">
        <v>27</v>
      </c>
    </row>
    <row r="43" spans="1:20" x14ac:dyDescent="0.25">
      <c r="A43" s="65" t="s">
        <v>165</v>
      </c>
      <c r="B43" s="65" t="s">
        <v>11</v>
      </c>
      <c r="C43" s="69">
        <v>0.83421304325989265</v>
      </c>
      <c r="D43" s="69">
        <v>0.83870967741935487</v>
      </c>
      <c r="E43" s="69">
        <v>0.82119205298013243</v>
      </c>
      <c r="F43" s="69">
        <v>0.88727272727272732</v>
      </c>
      <c r="G43" s="69">
        <v>2.6901714298980646E-2</v>
      </c>
      <c r="H43" s="69">
        <v>2.7027027027027029E-2</v>
      </c>
      <c r="I43" s="69">
        <v>6.4516129032258064E-3</v>
      </c>
      <c r="J43" s="69">
        <v>4.72972972972973E-2</v>
      </c>
      <c r="K43" s="69">
        <v>0.48754898119122253</v>
      </c>
      <c r="L43" s="69">
        <v>0.46666666666666667</v>
      </c>
      <c r="M43" s="69">
        <v>0.33333333333333331</v>
      </c>
      <c r="N43" s="69">
        <v>0.63636363636363635</v>
      </c>
      <c r="O43" s="69">
        <v>4.9002649649201376E-2</v>
      </c>
      <c r="P43" s="69">
        <v>1.6666666666666666E-2</v>
      </c>
      <c r="Q43" s="69">
        <v>0</v>
      </c>
      <c r="R43" s="69">
        <v>9.375E-2</v>
      </c>
      <c r="S43" s="111">
        <v>25</v>
      </c>
      <c r="T43" s="111">
        <v>7</v>
      </c>
    </row>
    <row r="44" spans="1:20" x14ac:dyDescent="0.25">
      <c r="A44" s="65" t="s">
        <v>173</v>
      </c>
      <c r="B44" s="65" t="s">
        <v>25</v>
      </c>
      <c r="C44" s="69">
        <v>0.82171874019700097</v>
      </c>
      <c r="D44" s="69">
        <v>0.82171874019700097</v>
      </c>
      <c r="E44" s="69">
        <v>0.78968253968253965</v>
      </c>
      <c r="F44" s="69">
        <v>0.85375494071146241</v>
      </c>
      <c r="G44" s="69">
        <v>1.9833427442123092E-2</v>
      </c>
      <c r="H44" s="69">
        <v>1.9833427442123092E-2</v>
      </c>
      <c r="I44" s="69">
        <v>3.952569169960474E-3</v>
      </c>
      <c r="J44" s="69">
        <v>3.5714285714285712E-2</v>
      </c>
      <c r="K44" s="69">
        <v>0.4556910569105691</v>
      </c>
      <c r="L44" s="69">
        <v>0.4556910569105691</v>
      </c>
      <c r="M44" s="69">
        <v>0.37804878048780488</v>
      </c>
      <c r="N44" s="69">
        <v>0.53333333333333333</v>
      </c>
      <c r="O44" s="69">
        <v>3.4417344173441736E-2</v>
      </c>
      <c r="P44" s="69">
        <v>3.4417344173441736E-2</v>
      </c>
      <c r="Q44" s="69">
        <v>2.4390243902439025E-2</v>
      </c>
      <c r="R44" s="69">
        <v>4.4444444444444446E-2</v>
      </c>
      <c r="S44" s="111">
        <v>25</v>
      </c>
      <c r="T44" s="111">
        <v>2</v>
      </c>
    </row>
    <row r="45" spans="1:20" x14ac:dyDescent="0.25">
      <c r="A45" s="65" t="s">
        <v>185</v>
      </c>
      <c r="B45" s="65" t="s">
        <v>10</v>
      </c>
      <c r="C45" s="69">
        <v>0.75442341098546206</v>
      </c>
      <c r="D45" s="69">
        <v>0.76122448979591839</v>
      </c>
      <c r="E45" s="69">
        <v>0.70742358078602618</v>
      </c>
      <c r="F45" s="69">
        <v>0.80232558139534882</v>
      </c>
      <c r="G45" s="69">
        <v>4.210709144643833E-2</v>
      </c>
      <c r="H45" s="69">
        <v>3.2520325203252036E-2</v>
      </c>
      <c r="I45" s="69">
        <v>1.5686274509803921E-2</v>
      </c>
      <c r="J45" s="69">
        <v>5.5555555555555552E-2</v>
      </c>
      <c r="K45" s="69">
        <v>0.49854649738054757</v>
      </c>
      <c r="L45" s="69">
        <v>0.47619047619047616</v>
      </c>
      <c r="M45" s="69">
        <v>0.36363636363636365</v>
      </c>
      <c r="N45" s="69">
        <v>0.5714285714285714</v>
      </c>
      <c r="O45" s="69">
        <v>6.6572955470013323E-2</v>
      </c>
      <c r="P45" s="69">
        <v>3.5714285714285712E-2</v>
      </c>
      <c r="Q45" s="69">
        <v>0</v>
      </c>
      <c r="R45" s="69">
        <v>7.1428571428571425E-2</v>
      </c>
      <c r="S45" s="111">
        <v>26</v>
      </c>
      <c r="T45" s="111">
        <v>43</v>
      </c>
    </row>
    <row r="46" spans="1:20" x14ac:dyDescent="0.25">
      <c r="A46" s="65" t="s">
        <v>185</v>
      </c>
      <c r="B46" s="65" t="s">
        <v>9</v>
      </c>
      <c r="C46" s="69">
        <v>0.7727776620047816</v>
      </c>
      <c r="D46" s="69">
        <v>0.77126556016597503</v>
      </c>
      <c r="E46" s="69">
        <v>0.73079546423395003</v>
      </c>
      <c r="F46" s="69">
        <v>0.81687577613154627</v>
      </c>
      <c r="G46" s="69">
        <v>4.1544278506555919E-2</v>
      </c>
      <c r="H46" s="69">
        <v>4.1580221300138311E-2</v>
      </c>
      <c r="I46" s="69">
        <v>2.5007763848253543E-2</v>
      </c>
      <c r="J46" s="69">
        <v>5.9048588337291263E-2</v>
      </c>
      <c r="K46" s="69">
        <v>0.44352571880364999</v>
      </c>
      <c r="L46" s="69">
        <v>0.50641025641025639</v>
      </c>
      <c r="M46" s="69">
        <v>0.33615819209039544</v>
      </c>
      <c r="N46" s="69">
        <v>0.55121527777777779</v>
      </c>
      <c r="O46" s="69">
        <v>5.0239302224826698E-2</v>
      </c>
      <c r="P46" s="69">
        <v>2.6595744680851064E-2</v>
      </c>
      <c r="Q46" s="69">
        <v>0</v>
      </c>
      <c r="R46" s="69">
        <v>9.8090277777777776E-2</v>
      </c>
      <c r="S46" s="111">
        <v>26</v>
      </c>
      <c r="T46" s="111">
        <v>8</v>
      </c>
    </row>
    <row r="47" spans="1:20" x14ac:dyDescent="0.25">
      <c r="A47" s="65" t="s">
        <v>185</v>
      </c>
      <c r="B47" s="65" t="s">
        <v>11</v>
      </c>
      <c r="C47" s="69">
        <v>0.80192377186740194</v>
      </c>
      <c r="D47" s="69">
        <v>0.78608923884514437</v>
      </c>
      <c r="E47" s="69">
        <v>0.76470588235294112</v>
      </c>
      <c r="F47" s="69">
        <v>0.80165289256198347</v>
      </c>
      <c r="G47" s="69">
        <v>2.6883726707166149E-2</v>
      </c>
      <c r="H47" s="69">
        <v>3.0303030303030304E-2</v>
      </c>
      <c r="I47" s="69">
        <v>1.6528925619834711E-2</v>
      </c>
      <c r="J47" s="69">
        <v>4.3478260869565216E-2</v>
      </c>
      <c r="K47" s="69">
        <v>0.46778104909825341</v>
      </c>
      <c r="L47" s="69">
        <v>0.42857142857142855</v>
      </c>
      <c r="M47" s="69">
        <v>0.35714285714285715</v>
      </c>
      <c r="N47" s="69">
        <v>0.5</v>
      </c>
      <c r="O47" s="69">
        <v>6.3467680979201704E-2</v>
      </c>
      <c r="P47" s="69">
        <v>6.25E-2</v>
      </c>
      <c r="Q47" s="69">
        <v>3.5714285714285712E-2</v>
      </c>
      <c r="R47" s="69">
        <v>9.5238095238095233E-2</v>
      </c>
      <c r="S47" s="111">
        <v>26</v>
      </c>
      <c r="T47" s="111">
        <v>9</v>
      </c>
    </row>
    <row r="48" spans="1:20" x14ac:dyDescent="0.25">
      <c r="A48" s="65" t="s">
        <v>232</v>
      </c>
      <c r="B48" s="65" t="s">
        <v>10</v>
      </c>
      <c r="C48" s="69">
        <v>0.74847292794784559</v>
      </c>
      <c r="D48" s="69">
        <v>0.7623318385650224</v>
      </c>
      <c r="E48" s="69">
        <v>0.72332015810276684</v>
      </c>
      <c r="F48" s="69">
        <v>0.8204419889502762</v>
      </c>
      <c r="G48" s="69">
        <v>4.3327691460259166E-2</v>
      </c>
      <c r="H48" s="69">
        <v>3.1390134529147982E-2</v>
      </c>
      <c r="I48" s="69">
        <v>1.9337016574585635E-2</v>
      </c>
      <c r="J48" s="69">
        <v>5.46875E-2</v>
      </c>
      <c r="K48" s="69">
        <v>0.51128834158685954</v>
      </c>
      <c r="L48" s="69">
        <v>0.48979591836734693</v>
      </c>
      <c r="M48" s="69">
        <v>0.4</v>
      </c>
      <c r="N48" s="69">
        <v>0.58490566037735847</v>
      </c>
      <c r="O48" s="69">
        <v>3.1073004688519073E-2</v>
      </c>
      <c r="P48" s="69">
        <v>1.8867924528301886E-2</v>
      </c>
      <c r="Q48" s="69">
        <v>0</v>
      </c>
      <c r="R48" s="69">
        <v>5.2631578947368418E-2</v>
      </c>
      <c r="S48" s="111">
        <v>27</v>
      </c>
      <c r="T48" s="111">
        <v>17</v>
      </c>
    </row>
    <row r="49" spans="1:20" x14ac:dyDescent="0.25">
      <c r="A49" s="65" t="s">
        <v>232</v>
      </c>
      <c r="B49" s="65" t="s">
        <v>11</v>
      </c>
      <c r="C49" s="69">
        <v>0.78687352096235152</v>
      </c>
      <c r="D49" s="69">
        <v>0.81987246987246987</v>
      </c>
      <c r="E49" s="69">
        <v>0.66326530612244894</v>
      </c>
      <c r="F49" s="69">
        <v>0.87684729064039413</v>
      </c>
      <c r="G49" s="69">
        <v>2.8003151456722487E-2</v>
      </c>
      <c r="H49" s="69">
        <v>2.3305413370559948E-2</v>
      </c>
      <c r="I49" s="69">
        <v>1.3513513513513514E-2</v>
      </c>
      <c r="J49" s="69">
        <v>5.1020408163265307E-2</v>
      </c>
      <c r="K49" s="69">
        <v>0.5187575250941836</v>
      </c>
      <c r="L49" s="69">
        <v>0.51558809636277747</v>
      </c>
      <c r="M49" s="69">
        <v>0.44705882352941179</v>
      </c>
      <c r="N49" s="69">
        <v>0.76923076923076927</v>
      </c>
      <c r="O49" s="69">
        <v>1.0653380125996759E-2</v>
      </c>
      <c r="P49" s="69">
        <v>3.968253968253968E-3</v>
      </c>
      <c r="Q49" s="69">
        <v>0</v>
      </c>
      <c r="R49" s="69">
        <v>2.0689655172413793E-2</v>
      </c>
      <c r="S49" s="111">
        <v>27</v>
      </c>
      <c r="T49" s="111">
        <v>6</v>
      </c>
    </row>
    <row r="50" spans="1:20" x14ac:dyDescent="0.25">
      <c r="A50" s="65" t="s">
        <v>229</v>
      </c>
      <c r="B50" s="65" t="s">
        <v>9</v>
      </c>
      <c r="C50" s="69">
        <v>0.6532555030041588</v>
      </c>
      <c r="D50" s="69">
        <v>0.57281553398058249</v>
      </c>
      <c r="E50" s="69">
        <v>0.56774193548387097</v>
      </c>
      <c r="F50" s="69">
        <v>0.8192090395480226</v>
      </c>
      <c r="G50" s="69">
        <v>5.9204132391772725E-2</v>
      </c>
      <c r="H50" s="69">
        <v>4.8543689320388349E-2</v>
      </c>
      <c r="I50" s="69">
        <v>4.519774011299435E-2</v>
      </c>
      <c r="J50" s="69">
        <v>8.387096774193549E-2</v>
      </c>
      <c r="K50" s="69">
        <v>0.42702241715399608</v>
      </c>
      <c r="L50" s="69">
        <v>0.44444444444444442</v>
      </c>
      <c r="M50" s="69">
        <v>0.31578947368421051</v>
      </c>
      <c r="N50" s="69">
        <v>0.52083333333333337</v>
      </c>
      <c r="O50" s="69">
        <v>3.1432748538011694E-2</v>
      </c>
      <c r="P50" s="69">
        <v>4.1666666666666664E-2</v>
      </c>
      <c r="Q50" s="69">
        <v>0</v>
      </c>
      <c r="R50" s="69">
        <v>5.2631578947368418E-2</v>
      </c>
      <c r="S50" s="111">
        <v>27</v>
      </c>
      <c r="T50" s="111">
        <v>3</v>
      </c>
    </row>
    <row r="51" spans="1:20" x14ac:dyDescent="0.25">
      <c r="A51" s="65" t="s">
        <v>235</v>
      </c>
      <c r="B51" s="65" t="s">
        <v>25</v>
      </c>
      <c r="C51" s="69">
        <v>0.70648125820539609</v>
      </c>
      <c r="D51" s="69">
        <v>0.70929118773946365</v>
      </c>
      <c r="E51" s="69">
        <v>0.67676767676767668</v>
      </c>
      <c r="F51" s="69">
        <v>0.7361948396431155</v>
      </c>
      <c r="G51" s="69">
        <v>5.1591607626090386E-2</v>
      </c>
      <c r="H51" s="69">
        <v>5.4195804195804199E-2</v>
      </c>
      <c r="I51" s="69">
        <v>3.9968652037617555E-2</v>
      </c>
      <c r="J51" s="69">
        <v>6.3214563214563216E-2</v>
      </c>
      <c r="K51" s="69">
        <v>0.45268620268620274</v>
      </c>
      <c r="L51" s="69">
        <v>0.43315018315018317</v>
      </c>
      <c r="M51" s="69">
        <v>0.36904761904761907</v>
      </c>
      <c r="N51" s="69">
        <v>0.53632478632478642</v>
      </c>
      <c r="O51" s="69">
        <v>3.1135531135531136E-2</v>
      </c>
      <c r="P51" s="69">
        <v>2.3809523809523808E-2</v>
      </c>
      <c r="Q51" s="69">
        <v>0</v>
      </c>
      <c r="R51" s="69">
        <v>6.2271062271062272E-2</v>
      </c>
      <c r="S51" s="111">
        <v>27</v>
      </c>
      <c r="T51" s="111">
        <v>4</v>
      </c>
    </row>
    <row r="52" spans="1:20" x14ac:dyDescent="0.25">
      <c r="A52" s="65" t="s">
        <v>252</v>
      </c>
      <c r="B52" s="65" t="s">
        <v>10</v>
      </c>
      <c r="C52" s="69">
        <v>0.71714298066909088</v>
      </c>
      <c r="D52" s="69">
        <v>0.74</v>
      </c>
      <c r="E52" s="69">
        <v>0.63114754098360659</v>
      </c>
      <c r="F52" s="69">
        <v>0.78534031413612571</v>
      </c>
      <c r="G52" s="69">
        <v>4.8756980614916567E-2</v>
      </c>
      <c r="H52" s="69">
        <v>4.2424242424242427E-2</v>
      </c>
      <c r="I52" s="69">
        <v>2.6315789473684209E-2</v>
      </c>
      <c r="J52" s="69">
        <v>6.8062827225130892E-2</v>
      </c>
      <c r="K52" s="69">
        <v>0.4836220666572536</v>
      </c>
      <c r="L52" s="69">
        <v>0.47619047619047616</v>
      </c>
      <c r="M52" s="69">
        <v>0.375</v>
      </c>
      <c r="N52" s="69">
        <v>0.58823529411764708</v>
      </c>
      <c r="O52" s="69">
        <v>8.0043363135588838E-2</v>
      </c>
      <c r="P52" s="69">
        <v>8.3333333333333329E-2</v>
      </c>
      <c r="Q52" s="69">
        <v>4.5454545454545456E-2</v>
      </c>
      <c r="R52" s="69">
        <v>0.10526315789473684</v>
      </c>
      <c r="S52" s="111">
        <v>28</v>
      </c>
      <c r="T52" s="111">
        <v>27</v>
      </c>
    </row>
    <row r="53" spans="1:20" x14ac:dyDescent="0.25">
      <c r="A53" s="65" t="s">
        <v>252</v>
      </c>
      <c r="B53" s="65" t="s">
        <v>11</v>
      </c>
      <c r="C53" s="69">
        <v>0.73062678826161809</v>
      </c>
      <c r="D53" s="69">
        <v>0.75531914893617025</v>
      </c>
      <c r="E53" s="69">
        <v>0.67721518987341767</v>
      </c>
      <c r="F53" s="69">
        <v>0.7921348314606742</v>
      </c>
      <c r="G53" s="69">
        <v>2.9887728372227855E-2</v>
      </c>
      <c r="H53" s="69">
        <v>2.7659574468085105E-2</v>
      </c>
      <c r="I53" s="69">
        <v>1.4044943820224719E-2</v>
      </c>
      <c r="J53" s="69">
        <v>3.5608308605341248E-2</v>
      </c>
      <c r="K53" s="69">
        <v>0.47251588291746288</v>
      </c>
      <c r="L53" s="69">
        <v>0.46938775510204084</v>
      </c>
      <c r="M53" s="69">
        <v>0.35555555555555557</v>
      </c>
      <c r="N53" s="69">
        <v>0.5268817204301075</v>
      </c>
      <c r="O53" s="69">
        <v>3.6022217852369268E-2</v>
      </c>
      <c r="P53" s="69">
        <v>3.2258064516129031E-2</v>
      </c>
      <c r="Q53" s="69">
        <v>0</v>
      </c>
      <c r="R53" s="69">
        <v>6.6666666666666666E-2</v>
      </c>
      <c r="S53" s="111">
        <v>28</v>
      </c>
      <c r="T53" s="111">
        <v>7</v>
      </c>
    </row>
    <row r="54" spans="1:20" x14ac:dyDescent="0.25">
      <c r="A54" s="65" t="s">
        <v>252</v>
      </c>
      <c r="B54" s="65" t="s">
        <v>9</v>
      </c>
      <c r="C54" s="69">
        <v>0.66646894485701147</v>
      </c>
      <c r="D54" s="69">
        <v>0.70175438596491224</v>
      </c>
      <c r="E54" s="69">
        <v>0.64204545454545459</v>
      </c>
      <c r="F54" s="69">
        <v>0.79824561403508776</v>
      </c>
      <c r="G54" s="69">
        <v>4.9971170656208874E-2</v>
      </c>
      <c r="H54" s="69">
        <v>4.6099290780141841E-2</v>
      </c>
      <c r="I54" s="69">
        <v>3.0701754385964911E-2</v>
      </c>
      <c r="J54" s="69">
        <v>7.8947368421052627E-2</v>
      </c>
      <c r="K54" s="69">
        <v>0.45296929582643869</v>
      </c>
      <c r="L54" s="69">
        <v>0.4</v>
      </c>
      <c r="M54" s="69">
        <v>0.21666666666666667</v>
      </c>
      <c r="N54" s="69">
        <v>0.75</v>
      </c>
      <c r="O54" s="69">
        <v>4.38190509619081E-2</v>
      </c>
      <c r="P54" s="69">
        <v>4.5045045045045043E-2</v>
      </c>
      <c r="Q54" s="69">
        <v>0</v>
      </c>
      <c r="R54" s="69">
        <v>5.7142857142857141E-2</v>
      </c>
      <c r="S54" s="111">
        <v>28</v>
      </c>
      <c r="T54" s="111">
        <v>7</v>
      </c>
    </row>
    <row r="55" spans="1:20" x14ac:dyDescent="0.25">
      <c r="A55" s="65" t="s">
        <v>268</v>
      </c>
      <c r="B55" s="65" t="s">
        <v>9</v>
      </c>
      <c r="C55" s="69">
        <v>0.73873226345999687</v>
      </c>
      <c r="D55" s="69">
        <v>0.76928753327931476</v>
      </c>
      <c r="E55" s="69">
        <v>0.65555555555555556</v>
      </c>
      <c r="F55" s="69">
        <v>0.80178335363798958</v>
      </c>
      <c r="G55" s="69">
        <v>3.6480502703936685E-2</v>
      </c>
      <c r="H55" s="69">
        <v>3.507157464212679E-2</v>
      </c>
      <c r="I55" s="69">
        <v>1.8104482495364817E-2</v>
      </c>
      <c r="J55" s="69">
        <v>4.6594982078853042E-2</v>
      </c>
      <c r="K55" s="69">
        <v>0.41892800352102677</v>
      </c>
      <c r="L55" s="69">
        <v>0.38076923076923075</v>
      </c>
      <c r="M55" s="69">
        <v>0.18253968253968253</v>
      </c>
      <c r="N55" s="69">
        <v>0.61240310077519378</v>
      </c>
      <c r="O55" s="69">
        <v>0.11915667504330295</v>
      </c>
      <c r="P55" s="69">
        <v>8.8729874776386414E-2</v>
      </c>
      <c r="Q55" s="69">
        <v>2.7777777777777776E-2</v>
      </c>
      <c r="R55" s="69">
        <v>0.14583333333333331</v>
      </c>
      <c r="S55" s="111">
        <v>29</v>
      </c>
      <c r="T55" s="111">
        <v>8</v>
      </c>
    </row>
    <row r="56" spans="1:20" x14ac:dyDescent="0.25">
      <c r="A56" s="65" t="s">
        <v>268</v>
      </c>
      <c r="B56" s="65" t="s">
        <v>10</v>
      </c>
      <c r="C56" s="69">
        <v>0.7479253069311308</v>
      </c>
      <c r="D56" s="69">
        <v>0.79466276477146036</v>
      </c>
      <c r="E56" s="69">
        <v>0.69940476190476186</v>
      </c>
      <c r="F56" s="69">
        <v>0.82901669153301016</v>
      </c>
      <c r="G56" s="69">
        <v>4.1501007297562419E-2</v>
      </c>
      <c r="H56" s="69">
        <v>3.3947583947583945E-2</v>
      </c>
      <c r="I56" s="69">
        <v>1.7331932773109245E-2</v>
      </c>
      <c r="J56" s="69">
        <v>5.8470764617691157E-2</v>
      </c>
      <c r="K56" s="69">
        <v>0.46008175380040184</v>
      </c>
      <c r="L56" s="69">
        <v>0.5</v>
      </c>
      <c r="M56" s="69">
        <v>0.35087719298245612</v>
      </c>
      <c r="N56" s="69">
        <v>0.56186868686868685</v>
      </c>
      <c r="O56" s="69">
        <v>6.4326579189430022E-2</v>
      </c>
      <c r="P56" s="69">
        <v>6.0303030303030303E-2</v>
      </c>
      <c r="Q56" s="69">
        <v>3.7313432835820895E-3</v>
      </c>
      <c r="R56" s="69">
        <v>9.4298245614035076E-2</v>
      </c>
      <c r="S56" s="111">
        <v>29</v>
      </c>
      <c r="T56" s="111">
        <v>20</v>
      </c>
    </row>
    <row r="57" spans="1:20" x14ac:dyDescent="0.25">
      <c r="A57" s="65" t="s">
        <v>268</v>
      </c>
      <c r="B57" s="65" t="s">
        <v>11</v>
      </c>
      <c r="C57" s="69">
        <v>0.80588331157543802</v>
      </c>
      <c r="D57" s="69">
        <v>0.81454638384870948</v>
      </c>
      <c r="E57" s="69">
        <v>0.76681431151629831</v>
      </c>
      <c r="F57" s="69">
        <v>0.84435771482403599</v>
      </c>
      <c r="G57" s="69">
        <v>1.8860421956216351E-2</v>
      </c>
      <c r="H57" s="69">
        <v>1.2163282069334742E-2</v>
      </c>
      <c r="I57" s="69">
        <v>9.6481532651745416E-3</v>
      </c>
      <c r="J57" s="69">
        <v>2.814968814968815E-2</v>
      </c>
      <c r="K57" s="69">
        <v>0.49025164807302224</v>
      </c>
      <c r="L57" s="69">
        <v>0.52941176470588236</v>
      </c>
      <c r="M57" s="69">
        <v>0.39</v>
      </c>
      <c r="N57" s="69">
        <v>0.58125000000000004</v>
      </c>
      <c r="O57" s="69">
        <v>5.1072303921568626E-2</v>
      </c>
      <c r="P57" s="69">
        <v>4.4999999999999998E-2</v>
      </c>
      <c r="Q57" s="69">
        <v>2.7205882352941177E-2</v>
      </c>
      <c r="R57" s="69">
        <v>0.08</v>
      </c>
      <c r="S57" s="111">
        <v>29</v>
      </c>
      <c r="T57" s="111">
        <v>8</v>
      </c>
    </row>
    <row r="58" spans="1:20" x14ac:dyDescent="0.25">
      <c r="A58" s="65" t="s">
        <v>269</v>
      </c>
      <c r="B58" s="65" t="s">
        <v>25</v>
      </c>
      <c r="C58" s="69">
        <v>0.76159398445897375</v>
      </c>
      <c r="D58" s="69">
        <v>0.77774261603375527</v>
      </c>
      <c r="E58" s="69">
        <v>0.73124999999999996</v>
      </c>
      <c r="F58" s="69">
        <v>0.8401486988847584</v>
      </c>
      <c r="G58" s="69">
        <v>3.9432894412471921E-2</v>
      </c>
      <c r="H58" s="69">
        <v>3.4804832713754646E-2</v>
      </c>
      <c r="I58" s="69">
        <v>1.9157088122605363E-2</v>
      </c>
      <c r="J58" s="69">
        <v>6.3291139240506333E-2</v>
      </c>
      <c r="K58" s="69">
        <v>0.55491353009735356</v>
      </c>
      <c r="L58" s="69">
        <v>0.54993872549019607</v>
      </c>
      <c r="M58" s="69">
        <v>0.48717948717948717</v>
      </c>
      <c r="N58" s="69">
        <v>0.83333333333333337</v>
      </c>
      <c r="O58" s="69">
        <v>5.5610545500251379E-2</v>
      </c>
      <c r="P58" s="69">
        <v>4.5036764705882353E-2</v>
      </c>
      <c r="Q58" s="69">
        <v>0</v>
      </c>
      <c r="R58" s="69">
        <v>7.6923076923076927E-2</v>
      </c>
      <c r="S58" s="111">
        <v>29</v>
      </c>
      <c r="T58" s="111">
        <v>6</v>
      </c>
    </row>
    <row r="59" spans="1:20" x14ac:dyDescent="0.25">
      <c r="A59" s="65" t="s">
        <v>290</v>
      </c>
      <c r="B59" s="65" t="s">
        <v>25</v>
      </c>
      <c r="C59" s="69">
        <v>0.6493161094224924</v>
      </c>
      <c r="D59" s="69">
        <v>0.6493161094224924</v>
      </c>
      <c r="E59" s="69">
        <v>0.6071428571428571</v>
      </c>
      <c r="F59" s="69">
        <v>0.69148936170212771</v>
      </c>
      <c r="G59" s="69">
        <v>3.9450354609929073E-2</v>
      </c>
      <c r="H59" s="69">
        <v>3.9450354609929073E-2</v>
      </c>
      <c r="I59" s="69">
        <v>3.7234042553191488E-2</v>
      </c>
      <c r="J59" s="69">
        <v>4.1666666666666664E-2</v>
      </c>
      <c r="K59" s="69">
        <v>0.74414927261227071</v>
      </c>
      <c r="L59" s="69">
        <v>0.74414927261227071</v>
      </c>
      <c r="M59" s="69">
        <v>0.64516129032258063</v>
      </c>
      <c r="N59" s="69">
        <v>0.84313725490196079</v>
      </c>
      <c r="O59" s="69">
        <v>0</v>
      </c>
      <c r="P59" s="69">
        <v>0</v>
      </c>
      <c r="Q59" s="69">
        <v>0</v>
      </c>
      <c r="R59" s="69">
        <v>0</v>
      </c>
      <c r="S59" s="111">
        <v>30</v>
      </c>
      <c r="T59" s="111">
        <v>2</v>
      </c>
    </row>
    <row r="60" spans="1:20" x14ac:dyDescent="0.25">
      <c r="A60" s="65" t="s">
        <v>290</v>
      </c>
      <c r="B60" s="65" t="s">
        <v>10</v>
      </c>
      <c r="C60" s="69">
        <v>0.72796612727788079</v>
      </c>
      <c r="D60" s="69">
        <v>0.7583333333333333</v>
      </c>
      <c r="E60" s="69">
        <v>0.69181186110996151</v>
      </c>
      <c r="F60" s="69">
        <v>0.80895596095747146</v>
      </c>
      <c r="G60" s="69">
        <v>5.6658624324582865E-2</v>
      </c>
      <c r="H60" s="69">
        <v>4.9952482775005941E-2</v>
      </c>
      <c r="I60" s="69">
        <v>1.467422502870264E-2</v>
      </c>
      <c r="J60" s="69">
        <v>7.3385518590998039E-2</v>
      </c>
      <c r="K60" s="69">
        <v>0.45925066904736395</v>
      </c>
      <c r="L60" s="69">
        <v>0.42857142857142855</v>
      </c>
      <c r="M60" s="69">
        <v>0.35795454545454541</v>
      </c>
      <c r="N60" s="69">
        <v>0.46862745098039216</v>
      </c>
      <c r="O60" s="69">
        <v>8.7458753954247306E-2</v>
      </c>
      <c r="P60" s="69">
        <v>7.8461538461538471E-2</v>
      </c>
      <c r="Q60" s="69">
        <v>2.3809523809523808E-2</v>
      </c>
      <c r="R60" s="69">
        <v>0.10828877005347592</v>
      </c>
      <c r="S60" s="111">
        <v>30</v>
      </c>
      <c r="T60" s="111">
        <v>16</v>
      </c>
    </row>
    <row r="61" spans="1:20" x14ac:dyDescent="0.25">
      <c r="A61" s="65" t="s">
        <v>290</v>
      </c>
      <c r="B61" s="65" t="s">
        <v>11</v>
      </c>
      <c r="C61" s="69">
        <v>0.74118865986479754</v>
      </c>
      <c r="D61" s="69">
        <v>0.75213675213675213</v>
      </c>
      <c r="E61" s="69">
        <v>0.70186335403726707</v>
      </c>
      <c r="F61" s="69">
        <v>0.75933609958506221</v>
      </c>
      <c r="G61" s="69">
        <v>3.0367234518066812E-2</v>
      </c>
      <c r="H61" s="69">
        <v>2.9045643153526972E-2</v>
      </c>
      <c r="I61" s="69">
        <v>1.2944983818770227E-2</v>
      </c>
      <c r="J61" s="69">
        <v>3.4188034188034191E-2</v>
      </c>
      <c r="K61" s="69">
        <v>0.50623103871795216</v>
      </c>
      <c r="L61" s="69">
        <v>0.46</v>
      </c>
      <c r="M61" s="69">
        <v>0.26582278481012656</v>
      </c>
      <c r="N61" s="69">
        <v>0.73684210526315785</v>
      </c>
      <c r="O61" s="69">
        <v>4.6671676725926273E-2</v>
      </c>
      <c r="P61" s="69">
        <v>0.02</v>
      </c>
      <c r="Q61" s="69">
        <v>0</v>
      </c>
      <c r="R61" s="69">
        <v>9.0909090909090912E-2</v>
      </c>
      <c r="S61" s="111">
        <v>30</v>
      </c>
      <c r="T61" s="111">
        <v>7</v>
      </c>
    </row>
    <row r="62" spans="1:20" x14ac:dyDescent="0.25">
      <c r="A62" s="65" t="s">
        <v>290</v>
      </c>
      <c r="B62" s="65" t="s">
        <v>9</v>
      </c>
      <c r="C62" s="69">
        <v>0.70202684720377051</v>
      </c>
      <c r="D62" s="69">
        <v>0.69426751592356684</v>
      </c>
      <c r="E62" s="69">
        <v>0.67464114832535882</v>
      </c>
      <c r="F62" s="69">
        <v>0.71354166666666663</v>
      </c>
      <c r="G62" s="69">
        <v>4.74906728198973E-2</v>
      </c>
      <c r="H62" s="69">
        <v>3.8277511961722487E-2</v>
      </c>
      <c r="I62" s="69">
        <v>1.2738853503184714E-2</v>
      </c>
      <c r="J62" s="69">
        <v>7.8125E-2</v>
      </c>
      <c r="K62" s="69">
        <v>0.30221083308210228</v>
      </c>
      <c r="L62" s="69">
        <v>0.32258064516129031</v>
      </c>
      <c r="M62" s="69">
        <v>0.25</v>
      </c>
      <c r="N62" s="69">
        <v>0.33333333333333331</v>
      </c>
      <c r="O62" s="69">
        <v>7.1619937694704053E-2</v>
      </c>
      <c r="P62" s="69">
        <v>7.476635514018691E-2</v>
      </c>
      <c r="Q62" s="69">
        <v>3.3333333333333333E-2</v>
      </c>
      <c r="R62" s="69">
        <v>0.1111111111111111</v>
      </c>
      <c r="S62" s="111">
        <v>30</v>
      </c>
      <c r="T62" s="111">
        <v>5</v>
      </c>
    </row>
    <row r="63" spans="1:20" x14ac:dyDescent="0.25">
      <c r="A63" s="65" t="s">
        <v>302</v>
      </c>
      <c r="B63" s="65" t="s">
        <v>10</v>
      </c>
      <c r="C63" s="69">
        <v>0.69948416295871929</v>
      </c>
      <c r="D63" s="69">
        <v>0.69565217391304346</v>
      </c>
      <c r="E63" s="69">
        <v>0.56069364161849711</v>
      </c>
      <c r="F63" s="69">
        <v>0.8101983002832861</v>
      </c>
      <c r="G63" s="69">
        <v>3.7028614541426065E-2</v>
      </c>
      <c r="H63" s="69">
        <v>2.9629629629629631E-2</v>
      </c>
      <c r="I63" s="69">
        <v>2.2140221402214021E-2</v>
      </c>
      <c r="J63" s="69">
        <v>5.6022408963585436E-2</v>
      </c>
      <c r="K63" s="69">
        <v>0.44096976653751641</v>
      </c>
      <c r="L63" s="69">
        <v>0.46753246753246752</v>
      </c>
      <c r="M63" s="69">
        <v>0.34782608695652173</v>
      </c>
      <c r="N63" s="69">
        <v>0.61904761904761907</v>
      </c>
      <c r="O63" s="69">
        <v>6.575655810784295E-2</v>
      </c>
      <c r="P63" s="69">
        <v>7.2727272727272724E-2</v>
      </c>
      <c r="Q63" s="69">
        <v>2.4096385542168676E-2</v>
      </c>
      <c r="R63" s="69">
        <v>8.4337349397590355E-2</v>
      </c>
      <c r="S63" s="111">
        <v>31</v>
      </c>
      <c r="T63" s="111">
        <v>15</v>
      </c>
    </row>
    <row r="64" spans="1:20" x14ac:dyDescent="0.25">
      <c r="A64" s="65" t="s">
        <v>302</v>
      </c>
      <c r="B64" s="65" t="s">
        <v>9</v>
      </c>
      <c r="C64" s="69">
        <v>0.62679114051882012</v>
      </c>
      <c r="D64" s="69">
        <v>0.62349330357142851</v>
      </c>
      <c r="E64" s="69">
        <v>0.53097345132743368</v>
      </c>
      <c r="F64" s="69">
        <v>0.69811320754716977</v>
      </c>
      <c r="G64" s="69">
        <v>7.3848600146040097E-2</v>
      </c>
      <c r="H64" s="69">
        <v>5.4021200038899153E-2</v>
      </c>
      <c r="I64" s="69">
        <v>5.078125E-2</v>
      </c>
      <c r="J64" s="69">
        <v>8.5714285714285715E-2</v>
      </c>
      <c r="K64" s="69">
        <v>0.38255806917097235</v>
      </c>
      <c r="L64" s="69">
        <v>0.34444444444444444</v>
      </c>
      <c r="M64" s="69">
        <v>0.25</v>
      </c>
      <c r="N64" s="69">
        <v>0.42857142857142855</v>
      </c>
      <c r="O64" s="69">
        <v>6.4809384164222869E-2</v>
      </c>
      <c r="P64" s="69">
        <v>7.5345622119815672E-2</v>
      </c>
      <c r="Q64" s="69">
        <v>0</v>
      </c>
      <c r="R64" s="69">
        <v>0.12727272727272726</v>
      </c>
      <c r="S64" s="111">
        <v>31</v>
      </c>
      <c r="T64" s="111">
        <v>10</v>
      </c>
    </row>
    <row r="65" spans="1:20" x14ac:dyDescent="0.25">
      <c r="A65" s="65" t="s">
        <v>302</v>
      </c>
      <c r="B65" s="65" t="s">
        <v>11</v>
      </c>
      <c r="C65" s="69">
        <v>0.77910613931988726</v>
      </c>
      <c r="D65" s="69">
        <v>0.78509316770186333</v>
      </c>
      <c r="E65" s="69">
        <v>0.71304347826086956</v>
      </c>
      <c r="F65" s="69">
        <v>0.86033519553072624</v>
      </c>
      <c r="G65" s="69">
        <v>2.816208027526949E-2</v>
      </c>
      <c r="H65" s="69">
        <v>3.1677018633540374E-2</v>
      </c>
      <c r="I65" s="69">
        <v>5.5865921787709499E-3</v>
      </c>
      <c r="J65" s="69">
        <v>3.4782608695652174E-2</v>
      </c>
      <c r="K65" s="69">
        <v>0.51166432502048942</v>
      </c>
      <c r="L65" s="69">
        <v>0.52564102564102566</v>
      </c>
      <c r="M65" s="69">
        <v>0.46153846153846156</v>
      </c>
      <c r="N65" s="69">
        <v>0.61538461538461542</v>
      </c>
      <c r="O65" s="69">
        <v>3.249034070951879E-2</v>
      </c>
      <c r="P65" s="69">
        <v>4.6188970846505091E-2</v>
      </c>
      <c r="Q65" s="69">
        <v>0</v>
      </c>
      <c r="R65" s="69">
        <v>5.128205128205128E-2</v>
      </c>
      <c r="S65" s="111">
        <v>31</v>
      </c>
      <c r="T65" s="111">
        <v>6</v>
      </c>
    </row>
    <row r="66" spans="1:20" x14ac:dyDescent="0.25">
      <c r="A66" s="65" t="s">
        <v>312</v>
      </c>
      <c r="B66" s="65" t="s">
        <v>25</v>
      </c>
      <c r="C66" s="69">
        <v>0.62264150943396224</v>
      </c>
      <c r="D66" s="69">
        <v>0.62264150943396224</v>
      </c>
      <c r="E66" s="69">
        <v>0.62264150943396224</v>
      </c>
      <c r="F66" s="69">
        <v>0.62264150943396224</v>
      </c>
      <c r="G66" s="69">
        <v>6.6037735849056603E-2</v>
      </c>
      <c r="H66" s="69">
        <v>6.6037735849056603E-2</v>
      </c>
      <c r="I66" s="69">
        <v>6.6037735849056603E-2</v>
      </c>
      <c r="J66" s="69">
        <v>6.6037735849056603E-2</v>
      </c>
      <c r="K66" s="69">
        <v>0.83333333333333337</v>
      </c>
      <c r="L66" s="69">
        <v>0.83333333333333337</v>
      </c>
      <c r="M66" s="69">
        <v>0.83333333333333337</v>
      </c>
      <c r="N66" s="69">
        <v>0.83333333333333337</v>
      </c>
      <c r="O66" s="69">
        <v>0</v>
      </c>
      <c r="P66" s="69">
        <v>0</v>
      </c>
      <c r="Q66" s="69">
        <v>0</v>
      </c>
      <c r="R66" s="69">
        <v>0</v>
      </c>
      <c r="S66" s="111">
        <v>31</v>
      </c>
      <c r="T66" s="111">
        <v>1</v>
      </c>
    </row>
    <row r="67" spans="1:20" x14ac:dyDescent="0.25">
      <c r="A67" s="65" t="s">
        <v>315</v>
      </c>
      <c r="B67" s="65" t="s">
        <v>10</v>
      </c>
      <c r="C67" s="69">
        <v>0.66809798988216407</v>
      </c>
      <c r="D67" s="69">
        <v>0.67553191489361697</v>
      </c>
      <c r="E67" s="69">
        <v>0.62666666666666671</v>
      </c>
      <c r="F67" s="69">
        <v>0.72815533980582525</v>
      </c>
      <c r="G67" s="69">
        <v>4.4829634618022723E-2</v>
      </c>
      <c r="H67" s="69">
        <v>3.3473807745652409E-2</v>
      </c>
      <c r="I67" s="69">
        <v>0.02</v>
      </c>
      <c r="J67" s="69">
        <v>5.4621848739495799E-2</v>
      </c>
      <c r="K67" s="69">
        <v>0.4793688740091604</v>
      </c>
      <c r="L67" s="69">
        <v>0.45510613884107859</v>
      </c>
      <c r="M67" s="69">
        <v>0.39726027397260272</v>
      </c>
      <c r="N67" s="69">
        <v>0.6428571428571429</v>
      </c>
      <c r="O67" s="69">
        <v>6.449232786038879E-2</v>
      </c>
      <c r="P67" s="69">
        <v>6.298701298701298E-2</v>
      </c>
      <c r="Q67" s="69">
        <v>0</v>
      </c>
      <c r="R67" s="69">
        <v>0.10059171597633136</v>
      </c>
      <c r="S67" s="111">
        <v>32</v>
      </c>
      <c r="T67" s="111">
        <v>18</v>
      </c>
    </row>
    <row r="68" spans="1:20" x14ac:dyDescent="0.25">
      <c r="A68" s="65" t="s">
        <v>315</v>
      </c>
      <c r="B68" s="65" t="s">
        <v>9</v>
      </c>
      <c r="C68" s="69">
        <v>0.67789763998164243</v>
      </c>
      <c r="D68" s="69">
        <v>0.75125705716302038</v>
      </c>
      <c r="E68" s="69">
        <v>0.54579913757128951</v>
      </c>
      <c r="F68" s="69">
        <v>0.76738721804511278</v>
      </c>
      <c r="G68" s="69">
        <v>4.4295705793497397E-2</v>
      </c>
      <c r="H68" s="69">
        <v>4.7872846673646136E-2</v>
      </c>
      <c r="I68" s="69">
        <v>1.7473895914262887E-2</v>
      </c>
      <c r="J68" s="69">
        <v>6.4217032967032961E-2</v>
      </c>
      <c r="K68" s="69">
        <v>0.45872999007641357</v>
      </c>
      <c r="L68" s="69">
        <v>0.41428571428571426</v>
      </c>
      <c r="M68" s="69">
        <v>0.29990118577075098</v>
      </c>
      <c r="N68" s="69">
        <v>0.67165898617511521</v>
      </c>
      <c r="O68" s="69">
        <v>0.14852842299078858</v>
      </c>
      <c r="P68" s="69">
        <v>0.10023041474654378</v>
      </c>
      <c r="Q68" s="69">
        <v>0</v>
      </c>
      <c r="R68" s="69">
        <v>0.19388327721661053</v>
      </c>
      <c r="S68" s="111">
        <v>32</v>
      </c>
      <c r="T68" s="111">
        <v>8</v>
      </c>
    </row>
    <row r="69" spans="1:20" x14ac:dyDescent="0.25">
      <c r="A69" s="65" t="s">
        <v>315</v>
      </c>
      <c r="B69" s="65" t="s">
        <v>11</v>
      </c>
      <c r="C69" s="69">
        <v>0.68316548761695206</v>
      </c>
      <c r="D69" s="69">
        <v>0.67850417652455208</v>
      </c>
      <c r="E69" s="69">
        <v>0.61340112169987693</v>
      </c>
      <c r="F69" s="69">
        <v>0.83893766377842816</v>
      </c>
      <c r="G69" s="69">
        <v>4.747303837413322E-2</v>
      </c>
      <c r="H69" s="69">
        <v>4.0813503043718877E-2</v>
      </c>
      <c r="I69" s="69">
        <v>2.2002272907471521E-2</v>
      </c>
      <c r="J69" s="69">
        <v>7.4090505767524406E-2</v>
      </c>
      <c r="K69" s="69">
        <v>0.61165503371666929</v>
      </c>
      <c r="L69" s="69">
        <v>0.57186411149825789</v>
      </c>
      <c r="M69" s="69">
        <v>0.52198581560283686</v>
      </c>
      <c r="N69" s="69">
        <v>0.66128084606345472</v>
      </c>
      <c r="O69" s="69">
        <v>3.5267894075795524E-2</v>
      </c>
      <c r="P69" s="69">
        <v>1.6666666666666666E-2</v>
      </c>
      <c r="Q69" s="69">
        <v>0</v>
      </c>
      <c r="R69" s="69">
        <v>7.0057083549558904E-2</v>
      </c>
      <c r="S69" s="111">
        <v>32</v>
      </c>
      <c r="T69" s="111">
        <v>8</v>
      </c>
    </row>
    <row r="70" spans="1:20" x14ac:dyDescent="0.25">
      <c r="A70" s="65" t="s">
        <v>318</v>
      </c>
      <c r="B70" s="65" t="s">
        <v>25</v>
      </c>
      <c r="C70" s="69">
        <v>0.75498084291187739</v>
      </c>
      <c r="D70" s="69">
        <v>0.75498084291187739</v>
      </c>
      <c r="E70" s="69">
        <v>0.71551724137931039</v>
      </c>
      <c r="F70" s="69">
        <v>0.7944444444444444</v>
      </c>
      <c r="G70" s="69">
        <v>2.2796934865900384E-2</v>
      </c>
      <c r="H70" s="69">
        <v>2.2796934865900384E-2</v>
      </c>
      <c r="I70" s="69">
        <v>1.1111111111111112E-2</v>
      </c>
      <c r="J70" s="69">
        <v>3.4482758620689655E-2</v>
      </c>
      <c r="K70" s="69">
        <v>0.42592592592592593</v>
      </c>
      <c r="L70" s="69">
        <v>0.42592592592592593</v>
      </c>
      <c r="M70" s="69">
        <v>0.29629629629629628</v>
      </c>
      <c r="N70" s="69">
        <v>0.55555555555555558</v>
      </c>
      <c r="O70" s="69">
        <v>1.8518518518518517E-2</v>
      </c>
      <c r="P70" s="69">
        <v>1.8518518518518517E-2</v>
      </c>
      <c r="Q70" s="69">
        <v>0</v>
      </c>
      <c r="R70" s="69">
        <v>3.7037037037037035E-2</v>
      </c>
      <c r="S70" s="111">
        <v>32</v>
      </c>
      <c r="T70" s="111">
        <v>2</v>
      </c>
    </row>
    <row r="71" spans="1:20" x14ac:dyDescent="0.25">
      <c r="A71" s="65" t="s">
        <v>326</v>
      </c>
      <c r="B71" s="65" t="s">
        <v>10</v>
      </c>
      <c r="C71" s="69">
        <v>0.80304982817869419</v>
      </c>
      <c r="D71" s="69">
        <v>0.80304982817869419</v>
      </c>
      <c r="E71" s="69">
        <v>0.79166666666666663</v>
      </c>
      <c r="F71" s="69">
        <v>0.81443298969072164</v>
      </c>
      <c r="G71" s="69">
        <v>4.1559278350515462E-2</v>
      </c>
      <c r="H71" s="69">
        <v>4.1559278350515462E-2</v>
      </c>
      <c r="I71" s="69">
        <v>2.0618556701030927E-2</v>
      </c>
      <c r="J71" s="69">
        <v>6.25E-2</v>
      </c>
      <c r="K71" s="69">
        <v>0.60389610389610393</v>
      </c>
      <c r="L71" s="69">
        <v>0.60389610389610393</v>
      </c>
      <c r="M71" s="69">
        <v>0.5714285714285714</v>
      </c>
      <c r="N71" s="69">
        <v>0.63636363636363635</v>
      </c>
      <c r="O71" s="69">
        <v>3.5714285714285712E-2</v>
      </c>
      <c r="P71" s="69">
        <v>3.5714285714285712E-2</v>
      </c>
      <c r="Q71" s="69">
        <v>0</v>
      </c>
      <c r="R71" s="69">
        <v>7.1428571428571425E-2</v>
      </c>
      <c r="S71" s="111">
        <v>33</v>
      </c>
      <c r="T71" s="111">
        <v>2</v>
      </c>
    </row>
    <row r="72" spans="1:20" x14ac:dyDescent="0.25">
      <c r="A72" s="65" t="s">
        <v>326</v>
      </c>
      <c r="B72" s="65" t="s">
        <v>11</v>
      </c>
      <c r="C72" s="69">
        <v>0.79295154185022021</v>
      </c>
      <c r="D72" s="69">
        <v>0.79295154185022021</v>
      </c>
      <c r="E72" s="69">
        <v>0.79295154185022021</v>
      </c>
      <c r="F72" s="69">
        <v>0.79295154185022021</v>
      </c>
      <c r="G72" s="69">
        <v>3.0837004405286344E-2</v>
      </c>
      <c r="H72" s="69">
        <v>3.0837004405286344E-2</v>
      </c>
      <c r="I72" s="69">
        <v>3.0837004405286344E-2</v>
      </c>
      <c r="J72" s="69">
        <v>3.0837004405286344E-2</v>
      </c>
      <c r="K72" s="69">
        <v>0.72727272727272729</v>
      </c>
      <c r="L72" s="69">
        <v>0.72727272727272729</v>
      </c>
      <c r="M72" s="69">
        <v>0.72727272727272729</v>
      </c>
      <c r="N72" s="69">
        <v>0.72727272727272729</v>
      </c>
      <c r="O72" s="69">
        <v>4.5454545454545456E-2</v>
      </c>
      <c r="P72" s="69">
        <v>4.5454545454545456E-2</v>
      </c>
      <c r="Q72" s="69">
        <v>4.5454545454545456E-2</v>
      </c>
      <c r="R72" s="69">
        <v>4.5454545454545456E-2</v>
      </c>
      <c r="S72" s="111">
        <v>33</v>
      </c>
      <c r="T72" s="111">
        <v>1</v>
      </c>
    </row>
    <row r="73" spans="1:20" x14ac:dyDescent="0.25">
      <c r="A73" s="65" t="s">
        <v>327</v>
      </c>
      <c r="B73" s="65" t="s">
        <v>11</v>
      </c>
      <c r="C73" s="69">
        <v>0.66824963556107309</v>
      </c>
      <c r="D73" s="69">
        <v>0.63804723259666951</v>
      </c>
      <c r="E73" s="69">
        <v>0.62780269058295968</v>
      </c>
      <c r="F73" s="69">
        <v>0.83720930232558144</v>
      </c>
      <c r="G73" s="69">
        <v>3.9167006815261189E-2</v>
      </c>
      <c r="H73" s="69">
        <v>3.2887385843898512E-2</v>
      </c>
      <c r="I73" s="69">
        <v>2.9288702928870293E-2</v>
      </c>
      <c r="J73" s="69">
        <v>4.3010752688172046E-2</v>
      </c>
      <c r="K73" s="69">
        <v>0.35930591788614108</v>
      </c>
      <c r="L73" s="69">
        <v>0.35417193426042981</v>
      </c>
      <c r="M73" s="69">
        <v>0.23076923076923078</v>
      </c>
      <c r="N73" s="69">
        <v>0.47826086956521741</v>
      </c>
      <c r="O73" s="69">
        <v>9.8847095788226993E-2</v>
      </c>
      <c r="P73" s="69">
        <v>7.179487179487179E-2</v>
      </c>
      <c r="Q73" s="69">
        <v>4.2857142857142858E-2</v>
      </c>
      <c r="R73" s="69">
        <v>0.15384615384615385</v>
      </c>
      <c r="S73" s="111">
        <v>34</v>
      </c>
      <c r="T73" s="111">
        <v>6</v>
      </c>
    </row>
    <row r="74" spans="1:20" x14ac:dyDescent="0.25">
      <c r="A74" s="65" t="s">
        <v>327</v>
      </c>
      <c r="B74" s="65" t="s">
        <v>10</v>
      </c>
      <c r="C74" s="69">
        <v>0.65344248521538795</v>
      </c>
      <c r="D74" s="69">
        <v>0.64427997513032675</v>
      </c>
      <c r="E74" s="69">
        <v>0.61578947368421055</v>
      </c>
      <c r="F74" s="69">
        <v>0.72935779816513757</v>
      </c>
      <c r="G74" s="69">
        <v>5.7009590873462475E-2</v>
      </c>
      <c r="H74" s="69">
        <v>5.3740756850804698E-2</v>
      </c>
      <c r="I74" s="69">
        <v>3.3519553072625698E-2</v>
      </c>
      <c r="J74" s="69">
        <v>6.7961165048543687E-2</v>
      </c>
      <c r="K74" s="69">
        <v>0.39785894855133647</v>
      </c>
      <c r="L74" s="69">
        <v>0.30965909090909094</v>
      </c>
      <c r="M74" s="69">
        <v>0.2608695652173913</v>
      </c>
      <c r="N74" s="69">
        <v>0.63157894736842102</v>
      </c>
      <c r="O74" s="69">
        <v>0.11820792390182618</v>
      </c>
      <c r="P74" s="69">
        <v>0.11513157894736842</v>
      </c>
      <c r="Q74" s="69">
        <v>0.10526315789473684</v>
      </c>
      <c r="R74" s="69">
        <v>0.125</v>
      </c>
      <c r="S74" s="111">
        <v>34</v>
      </c>
      <c r="T74" s="111">
        <v>6</v>
      </c>
    </row>
    <row r="75" spans="1:20" x14ac:dyDescent="0.25">
      <c r="A75" s="65" t="s">
        <v>327</v>
      </c>
      <c r="B75" s="65" t="s">
        <v>25</v>
      </c>
      <c r="C75" s="69">
        <v>0.82911392405063289</v>
      </c>
      <c r="D75" s="69">
        <v>0.82911392405063289</v>
      </c>
      <c r="E75" s="69">
        <v>0.82911392405063289</v>
      </c>
      <c r="F75" s="69">
        <v>0.82911392405063289</v>
      </c>
      <c r="G75" s="69">
        <v>1.8987341772151899E-2</v>
      </c>
      <c r="H75" s="69">
        <v>1.8987341772151899E-2</v>
      </c>
      <c r="I75" s="69">
        <v>1.8987341772151899E-2</v>
      </c>
      <c r="J75" s="69">
        <v>1.8987341772151899E-2</v>
      </c>
      <c r="K75" s="69">
        <v>0</v>
      </c>
      <c r="L75" s="69">
        <v>0</v>
      </c>
      <c r="M75" s="69">
        <v>0</v>
      </c>
      <c r="N75" s="69">
        <v>0</v>
      </c>
      <c r="O75" s="69">
        <v>0</v>
      </c>
      <c r="P75" s="69">
        <v>0</v>
      </c>
      <c r="Q75" s="69">
        <v>0</v>
      </c>
      <c r="R75" s="69">
        <v>0</v>
      </c>
      <c r="S75" s="111">
        <v>34</v>
      </c>
      <c r="T75" s="111">
        <v>1</v>
      </c>
    </row>
    <row r="76" spans="1:20" x14ac:dyDescent="0.25">
      <c r="A76" s="65" t="s">
        <v>327</v>
      </c>
      <c r="B76" s="65" t="s">
        <v>9</v>
      </c>
      <c r="C76" s="69">
        <v>0.61303107581328797</v>
      </c>
      <c r="D76" s="69">
        <v>0.61403508771929827</v>
      </c>
      <c r="E76" s="69">
        <v>0.5572519083969466</v>
      </c>
      <c r="F76" s="69">
        <v>0.74137931034482762</v>
      </c>
      <c r="G76" s="69">
        <v>6.5349463872400843E-2</v>
      </c>
      <c r="H76" s="69">
        <v>7.0175438596491224E-2</v>
      </c>
      <c r="I76" s="69">
        <v>6.1068702290076333E-2</v>
      </c>
      <c r="J76" s="69">
        <v>7.7586206896551727E-2</v>
      </c>
      <c r="K76" s="69">
        <v>0.5178286224524179</v>
      </c>
      <c r="L76" s="69">
        <v>0.36842105263157893</v>
      </c>
      <c r="M76" s="69">
        <v>0.20535714285714285</v>
      </c>
      <c r="N76" s="69">
        <v>0.81818181818181823</v>
      </c>
      <c r="O76" s="69">
        <v>9.4089978467295013E-2</v>
      </c>
      <c r="P76" s="69">
        <v>3.5087719298245612E-2</v>
      </c>
      <c r="Q76" s="69">
        <v>0</v>
      </c>
      <c r="R76" s="69">
        <v>0.16071428571428573</v>
      </c>
      <c r="S76" s="111">
        <v>34</v>
      </c>
      <c r="T76" s="111">
        <v>5</v>
      </c>
    </row>
    <row r="77" spans="1:20" x14ac:dyDescent="0.25">
      <c r="A77" s="65" t="s">
        <v>362</v>
      </c>
      <c r="B77" s="65" t="s">
        <v>10</v>
      </c>
      <c r="C77" s="69">
        <v>0.67493701433716813</v>
      </c>
      <c r="D77" s="69">
        <v>0.63636363636363635</v>
      </c>
      <c r="E77" s="69">
        <v>0.6224899598393574</v>
      </c>
      <c r="F77" s="69">
        <v>0.76595744680851063</v>
      </c>
      <c r="G77" s="69">
        <v>0.11182240244019274</v>
      </c>
      <c r="H77" s="69">
        <v>0.11244979919678715</v>
      </c>
      <c r="I77" s="69">
        <v>9.5744680851063829E-2</v>
      </c>
      <c r="J77" s="69">
        <v>0.12727272727272726</v>
      </c>
      <c r="K77" s="69">
        <v>0.39906547414287347</v>
      </c>
      <c r="L77" s="69">
        <v>0.42105263157894735</v>
      </c>
      <c r="M77" s="69">
        <v>0.30555555555555558</v>
      </c>
      <c r="N77" s="69">
        <v>0.47058823529411764</v>
      </c>
      <c r="O77" s="69">
        <v>0.11943219605758304</v>
      </c>
      <c r="P77" s="69">
        <v>0.11483253588516747</v>
      </c>
      <c r="Q77" s="69">
        <v>0.1111111111111111</v>
      </c>
      <c r="R77" s="69">
        <v>0.13235294117647059</v>
      </c>
      <c r="S77" s="111">
        <v>35</v>
      </c>
      <c r="T77" s="111">
        <v>3</v>
      </c>
    </row>
    <row r="78" spans="1:20" x14ac:dyDescent="0.25">
      <c r="A78" s="65" t="s">
        <v>363</v>
      </c>
      <c r="B78" s="65" t="s">
        <v>11</v>
      </c>
      <c r="C78" s="69">
        <v>0.68716219463023631</v>
      </c>
      <c r="D78" s="69">
        <v>0.69456066945606698</v>
      </c>
      <c r="E78" s="69">
        <v>0.63218390804597702</v>
      </c>
      <c r="F78" s="69">
        <v>0.70631970260223054</v>
      </c>
      <c r="G78" s="69">
        <v>2.8010702509246161E-2</v>
      </c>
      <c r="H78" s="69">
        <v>2.0920502092050208E-2</v>
      </c>
      <c r="I78" s="69">
        <v>1.6949152542372881E-2</v>
      </c>
      <c r="J78" s="69">
        <v>3.313253012048193E-2</v>
      </c>
      <c r="K78" s="69">
        <v>0.38242721911818095</v>
      </c>
      <c r="L78" s="69">
        <v>0.42307692307692307</v>
      </c>
      <c r="M78" s="69">
        <v>0.38709677419354838</v>
      </c>
      <c r="N78" s="69">
        <v>0.45901639344262296</v>
      </c>
      <c r="O78" s="69">
        <v>5.533100224621465E-2</v>
      </c>
      <c r="P78" s="69">
        <v>4.4444444444444446E-2</v>
      </c>
      <c r="Q78" s="69">
        <v>0</v>
      </c>
      <c r="R78" s="69">
        <v>7.6190476190476197E-2</v>
      </c>
      <c r="S78" s="111">
        <v>36</v>
      </c>
      <c r="T78" s="111">
        <v>9</v>
      </c>
    </row>
    <row r="79" spans="1:20" x14ac:dyDescent="0.25">
      <c r="A79" s="65" t="s">
        <v>363</v>
      </c>
      <c r="B79" s="65" t="s">
        <v>9</v>
      </c>
      <c r="C79" s="69">
        <v>0.56180411214018011</v>
      </c>
      <c r="D79" s="69">
        <v>0.59330143540669855</v>
      </c>
      <c r="E79" s="69">
        <v>0.4642857142857143</v>
      </c>
      <c r="F79" s="69">
        <v>0.6216216216216216</v>
      </c>
      <c r="G79" s="69">
        <v>4.7400956934397269E-2</v>
      </c>
      <c r="H79" s="69">
        <v>4.4642857142857144E-2</v>
      </c>
      <c r="I79" s="69">
        <v>1.6393442622950821E-2</v>
      </c>
      <c r="J79" s="69">
        <v>7.407407407407407E-2</v>
      </c>
      <c r="K79" s="69">
        <v>0.28006265374686429</v>
      </c>
      <c r="L79" s="69">
        <v>0.30555555555555558</v>
      </c>
      <c r="M79" s="69">
        <v>0.16666666666666666</v>
      </c>
      <c r="N79" s="69">
        <v>0.43243243243243246</v>
      </c>
      <c r="O79" s="69">
        <v>7.0950823582402539E-2</v>
      </c>
      <c r="P79" s="69">
        <v>1.7543859649122806E-2</v>
      </c>
      <c r="Q79" s="69">
        <v>0</v>
      </c>
      <c r="R79" s="69">
        <v>0.14814814814814814</v>
      </c>
      <c r="S79" s="111">
        <v>36</v>
      </c>
      <c r="T79" s="111">
        <v>13</v>
      </c>
    </row>
    <row r="80" spans="1:20" x14ac:dyDescent="0.25">
      <c r="A80" s="65" t="s">
        <v>363</v>
      </c>
      <c r="B80" s="65" t="s">
        <v>10</v>
      </c>
      <c r="C80" s="69">
        <v>0.62807876558917985</v>
      </c>
      <c r="D80" s="69">
        <v>0.6592619865815742</v>
      </c>
      <c r="E80" s="69">
        <v>0.5714285714285714</v>
      </c>
      <c r="F80" s="69">
        <v>0.68387096774193545</v>
      </c>
      <c r="G80" s="69">
        <v>6.2833740344862749E-2</v>
      </c>
      <c r="H80" s="69">
        <v>4.5423284755198953E-2</v>
      </c>
      <c r="I80" s="69">
        <v>3.1674208144796379E-2</v>
      </c>
      <c r="J80" s="69">
        <v>6.6666666666666666E-2</v>
      </c>
      <c r="K80" s="69">
        <v>0.41406149413976262</v>
      </c>
      <c r="L80" s="69">
        <v>0.38742964352720455</v>
      </c>
      <c r="M80" s="69">
        <v>0.31034482758620691</v>
      </c>
      <c r="N80" s="69">
        <v>0.53333333333333333</v>
      </c>
      <c r="O80" s="69">
        <v>9.2817475644194208E-2</v>
      </c>
      <c r="P80" s="69">
        <v>8.7837837837837843E-2</v>
      </c>
      <c r="Q80" s="69">
        <v>5.5555555555555552E-2</v>
      </c>
      <c r="R80" s="69">
        <v>0.12903225806451613</v>
      </c>
      <c r="S80" s="111">
        <v>36</v>
      </c>
      <c r="T80" s="111">
        <v>34</v>
      </c>
    </row>
    <row r="81" spans="1:20" x14ac:dyDescent="0.25">
      <c r="A81" s="65" t="s">
        <v>365</v>
      </c>
      <c r="B81" s="65" t="s">
        <v>25</v>
      </c>
      <c r="C81" s="69">
        <v>0.64429596513785947</v>
      </c>
      <c r="D81" s="69">
        <v>0.66452057152694088</v>
      </c>
      <c r="E81" s="69">
        <v>0.48950009650646592</v>
      </c>
      <c r="F81" s="69">
        <v>0.79909183376925319</v>
      </c>
      <c r="G81" s="69">
        <v>8.0414927741309497E-2</v>
      </c>
      <c r="H81" s="69">
        <v>4.5360647271475298E-2</v>
      </c>
      <c r="I81" s="69">
        <v>2.2922115664051147E-2</v>
      </c>
      <c r="J81" s="69">
        <v>0.13790773981856785</v>
      </c>
      <c r="K81" s="69">
        <v>0.38155080213903747</v>
      </c>
      <c r="L81" s="69">
        <v>0.37878787878787878</v>
      </c>
      <c r="M81" s="69">
        <v>0.28431372549019607</v>
      </c>
      <c r="N81" s="69">
        <v>0.47878787878787876</v>
      </c>
      <c r="O81" s="69">
        <v>5.0423351158645283E-2</v>
      </c>
      <c r="P81" s="69">
        <v>5.5392156862745096E-2</v>
      </c>
      <c r="Q81" s="69">
        <v>2.2058823529411766E-2</v>
      </c>
      <c r="R81" s="69">
        <v>7.8787878787878796E-2</v>
      </c>
      <c r="S81" s="111">
        <v>36</v>
      </c>
      <c r="T81" s="111">
        <v>4</v>
      </c>
    </row>
    <row r="82" spans="1:20" x14ac:dyDescent="0.25">
      <c r="A82" s="65" t="s">
        <v>372</v>
      </c>
      <c r="B82" s="65" t="s">
        <v>9</v>
      </c>
      <c r="C82" s="69">
        <v>0.65153142923756224</v>
      </c>
      <c r="D82" s="69">
        <v>0.69029850746268662</v>
      </c>
      <c r="E82" s="69">
        <v>0.5714285714285714</v>
      </c>
      <c r="F82" s="69">
        <v>0.76923076923076927</v>
      </c>
      <c r="G82" s="69">
        <v>2.4110904352244264E-2</v>
      </c>
      <c r="H82" s="69">
        <v>3.0798389007344232E-2</v>
      </c>
      <c r="I82" s="69">
        <v>1.2658227848101266E-2</v>
      </c>
      <c r="J82" s="69">
        <v>3.1948881789137379E-2</v>
      </c>
      <c r="K82" s="69">
        <v>0.47176123907695006</v>
      </c>
      <c r="L82" s="69">
        <v>0.4521276595744681</v>
      </c>
      <c r="M82" s="69">
        <v>0.36363636363636365</v>
      </c>
      <c r="N82" s="69">
        <v>0.53731343283582089</v>
      </c>
      <c r="O82" s="69">
        <v>2.7397691632024129E-2</v>
      </c>
      <c r="P82" s="69">
        <v>2.1955440190352584E-2</v>
      </c>
      <c r="Q82" s="69">
        <v>0</v>
      </c>
      <c r="R82" s="69">
        <v>4.2553191489361701E-2</v>
      </c>
      <c r="S82" s="111">
        <v>37</v>
      </c>
      <c r="T82" s="111">
        <v>6</v>
      </c>
    </row>
    <row r="83" spans="1:20" x14ac:dyDescent="0.25">
      <c r="A83" s="65" t="s">
        <v>372</v>
      </c>
      <c r="B83" s="65" t="s">
        <v>10</v>
      </c>
      <c r="C83" s="69">
        <v>0.72976294432029365</v>
      </c>
      <c r="D83" s="69">
        <v>0.71969696969696972</v>
      </c>
      <c r="E83" s="69">
        <v>0.6629213483146067</v>
      </c>
      <c r="F83" s="69">
        <v>0.76923076923076927</v>
      </c>
      <c r="G83" s="69">
        <v>3.3316594356556192E-2</v>
      </c>
      <c r="H83" s="69">
        <v>2.9702970297029702E-2</v>
      </c>
      <c r="I83" s="69">
        <v>1.9230769230769232E-2</v>
      </c>
      <c r="J83" s="69">
        <v>4.6666666666666669E-2</v>
      </c>
      <c r="K83" s="69">
        <v>0.51265589428351899</v>
      </c>
      <c r="L83" s="69">
        <v>0.46153846153846156</v>
      </c>
      <c r="M83" s="69">
        <v>0.41666666666666669</v>
      </c>
      <c r="N83" s="69">
        <v>0.61538461538461542</v>
      </c>
      <c r="O83" s="69">
        <v>6.1151857004598853E-2</v>
      </c>
      <c r="P83" s="69">
        <v>5.0847457627118647E-2</v>
      </c>
      <c r="Q83" s="69">
        <v>0</v>
      </c>
      <c r="R83" s="69">
        <v>9.2307692307692313E-2</v>
      </c>
      <c r="S83" s="111">
        <v>37</v>
      </c>
      <c r="T83" s="111">
        <v>17</v>
      </c>
    </row>
    <row r="84" spans="1:20" x14ac:dyDescent="0.25">
      <c r="A84" s="65" t="s">
        <v>372</v>
      </c>
      <c r="B84" s="65" t="s">
        <v>11</v>
      </c>
      <c r="C84" s="69">
        <v>0.74073022264535526</v>
      </c>
      <c r="D84" s="69">
        <v>0.71859605911330049</v>
      </c>
      <c r="E84" s="69">
        <v>0.63708271594177635</v>
      </c>
      <c r="F84" s="69">
        <v>0.84930867899383644</v>
      </c>
      <c r="G84" s="69">
        <v>3.7685534833969574E-2</v>
      </c>
      <c r="H84" s="69">
        <v>2.6636681659170415E-2</v>
      </c>
      <c r="I84" s="69">
        <v>5.2051824964710622E-3</v>
      </c>
      <c r="J84" s="69">
        <v>6.2777826200644996E-2</v>
      </c>
      <c r="K84" s="69">
        <v>0.44977740744453354</v>
      </c>
      <c r="L84" s="69">
        <v>0.40632183908045977</v>
      </c>
      <c r="M84" s="69">
        <v>0.34266666666666667</v>
      </c>
      <c r="N84" s="69">
        <v>0.56562500000000004</v>
      </c>
      <c r="O84" s="69">
        <v>8.2617832798716914E-2</v>
      </c>
      <c r="P84" s="69">
        <v>5.4505813953488372E-2</v>
      </c>
      <c r="Q84" s="69">
        <v>8.3333333333333332E-3</v>
      </c>
      <c r="R84" s="69">
        <v>0.10096551724137931</v>
      </c>
      <c r="S84" s="111">
        <v>37</v>
      </c>
      <c r="T84" s="111">
        <v>8</v>
      </c>
    </row>
    <row r="85" spans="1:20" x14ac:dyDescent="0.25">
      <c r="A85" s="65" t="s">
        <v>372</v>
      </c>
      <c r="B85" s="65" t="s">
        <v>25</v>
      </c>
      <c r="C85" s="69">
        <v>0.66988098020506703</v>
      </c>
      <c r="D85" s="69">
        <v>0.63380281690140849</v>
      </c>
      <c r="E85" s="69">
        <v>0.48837209302325579</v>
      </c>
      <c r="F85" s="69">
        <v>0.88746803069053704</v>
      </c>
      <c r="G85" s="69">
        <v>3.0008636844561093E-2</v>
      </c>
      <c r="H85" s="69">
        <v>2.8169014084507043E-2</v>
      </c>
      <c r="I85" s="69">
        <v>1.5345268542199489E-2</v>
      </c>
      <c r="J85" s="69">
        <v>4.6511627906976744E-2</v>
      </c>
      <c r="K85" s="69">
        <v>0.37121212121212127</v>
      </c>
      <c r="L85" s="69">
        <v>0.36363636363636365</v>
      </c>
      <c r="M85" s="69">
        <v>0.25</v>
      </c>
      <c r="N85" s="69">
        <v>0.5</v>
      </c>
      <c r="O85" s="69">
        <v>4.5454545454545449E-2</v>
      </c>
      <c r="P85" s="69">
        <v>0</v>
      </c>
      <c r="Q85" s="69">
        <v>0</v>
      </c>
      <c r="R85" s="69">
        <v>0.13636363636363635</v>
      </c>
      <c r="S85" s="111">
        <v>37</v>
      </c>
      <c r="T85" s="111">
        <v>3</v>
      </c>
    </row>
    <row r="86" spans="1:20" x14ac:dyDescent="0.25">
      <c r="A86" s="65" t="s">
        <v>378</v>
      </c>
      <c r="B86" s="65" t="s">
        <v>10</v>
      </c>
      <c r="C86" s="69">
        <v>0.61859420722146086</v>
      </c>
      <c r="D86" s="69">
        <v>0.6223277909738717</v>
      </c>
      <c r="E86" s="69">
        <v>0.57058823529411762</v>
      </c>
      <c r="F86" s="69">
        <v>0.70029673590504449</v>
      </c>
      <c r="G86" s="69">
        <v>7.1709188548002303E-2</v>
      </c>
      <c r="H86" s="69">
        <v>6.2857142857142861E-2</v>
      </c>
      <c r="I86" s="69">
        <v>4.7619047619047616E-2</v>
      </c>
      <c r="J86" s="69">
        <v>9.0909090909090912E-2</v>
      </c>
      <c r="K86" s="69">
        <v>0.37208000401404523</v>
      </c>
      <c r="L86" s="69">
        <v>0.3282442748091603</v>
      </c>
      <c r="M86" s="69">
        <v>0.2421875</v>
      </c>
      <c r="N86" s="69">
        <v>0.44736842105263158</v>
      </c>
      <c r="O86" s="69">
        <v>0.10965234617613551</v>
      </c>
      <c r="P86" s="69">
        <v>0.10344827586206896</v>
      </c>
      <c r="Q86" s="69">
        <v>5.2631578947368418E-2</v>
      </c>
      <c r="R86" s="69">
        <v>0.15</v>
      </c>
      <c r="S86" s="111">
        <v>38</v>
      </c>
      <c r="T86" s="111">
        <v>27</v>
      </c>
    </row>
    <row r="87" spans="1:20" x14ac:dyDescent="0.25">
      <c r="A87" s="65" t="s">
        <v>378</v>
      </c>
      <c r="B87" s="65" t="s">
        <v>9</v>
      </c>
      <c r="C87" s="69">
        <v>0.57222083952177483</v>
      </c>
      <c r="D87" s="69">
        <v>0.59386245501799273</v>
      </c>
      <c r="E87" s="69">
        <v>0.52080344332855089</v>
      </c>
      <c r="F87" s="69">
        <v>0.60650753768844212</v>
      </c>
      <c r="G87" s="69">
        <v>0.10936459726357384</v>
      </c>
      <c r="H87" s="69">
        <v>0.12090756814374905</v>
      </c>
      <c r="I87" s="69">
        <v>8.9180327868852466E-2</v>
      </c>
      <c r="J87" s="69">
        <v>0.13696224758560141</v>
      </c>
      <c r="K87" s="69">
        <v>0.35524161102758645</v>
      </c>
      <c r="L87" s="69">
        <v>0.33012820512820512</v>
      </c>
      <c r="M87" s="69">
        <v>0.20606060606060606</v>
      </c>
      <c r="N87" s="69">
        <v>0.38275276125743418</v>
      </c>
      <c r="O87" s="69">
        <v>0.10771965494675484</v>
      </c>
      <c r="P87" s="69">
        <v>9.8699166456175796E-2</v>
      </c>
      <c r="Q87" s="69">
        <v>4.3478260869565216E-2</v>
      </c>
      <c r="R87" s="69">
        <v>0.16689560439560441</v>
      </c>
      <c r="S87" s="111">
        <v>38</v>
      </c>
      <c r="T87" s="111">
        <v>12</v>
      </c>
    </row>
    <row r="88" spans="1:20" x14ac:dyDescent="0.25">
      <c r="A88" s="65" t="s">
        <v>378</v>
      </c>
      <c r="B88" s="65" t="s">
        <v>11</v>
      </c>
      <c r="C88" s="69">
        <v>0.63278169699575437</v>
      </c>
      <c r="D88" s="69">
        <v>0.65943799965241578</v>
      </c>
      <c r="E88" s="69">
        <v>0.48314606741573035</v>
      </c>
      <c r="F88" s="69">
        <v>0.74825174825174823</v>
      </c>
      <c r="G88" s="69">
        <v>5.8214868556889676E-2</v>
      </c>
      <c r="H88" s="69">
        <v>5.0174710635509934E-2</v>
      </c>
      <c r="I88" s="69">
        <v>2.7522935779816515E-2</v>
      </c>
      <c r="J88" s="69">
        <v>6.0827250608272508E-2</v>
      </c>
      <c r="K88" s="69">
        <v>0.41697297001016265</v>
      </c>
      <c r="L88" s="69">
        <v>0.3745824476161555</v>
      </c>
      <c r="M88" s="69">
        <v>0.30612244897959184</v>
      </c>
      <c r="N88" s="69">
        <v>0.4375</v>
      </c>
      <c r="O88" s="69">
        <v>7.8991291267733771E-2</v>
      </c>
      <c r="P88" s="69">
        <v>6.6666666666666666E-2</v>
      </c>
      <c r="Q88" s="69">
        <v>5.4054054054054057E-2</v>
      </c>
      <c r="R88" s="69">
        <v>0.11428571428571428</v>
      </c>
      <c r="S88" s="111">
        <v>38</v>
      </c>
      <c r="T88" s="111">
        <v>10</v>
      </c>
    </row>
    <row r="89" spans="1:20" x14ac:dyDescent="0.25">
      <c r="A89" s="65" t="s">
        <v>381</v>
      </c>
      <c r="B89" s="65" t="s">
        <v>25</v>
      </c>
      <c r="C89" s="69">
        <v>0.40845070422535212</v>
      </c>
      <c r="D89" s="69">
        <v>0.40845070422535212</v>
      </c>
      <c r="E89" s="69">
        <v>0.40845070422535212</v>
      </c>
      <c r="F89" s="69">
        <v>0.40845070422535212</v>
      </c>
      <c r="G89" s="69">
        <v>9.154929577464789E-2</v>
      </c>
      <c r="H89" s="69">
        <v>9.154929577464789E-2</v>
      </c>
      <c r="I89" s="69">
        <v>9.154929577464789E-2</v>
      </c>
      <c r="J89" s="69">
        <v>9.154929577464789E-2</v>
      </c>
      <c r="K89" s="69">
        <v>0.23684210526315788</v>
      </c>
      <c r="L89" s="69">
        <v>0.23684210526315788</v>
      </c>
      <c r="M89" s="69">
        <v>0.23684210526315788</v>
      </c>
      <c r="N89" s="69">
        <v>0.23684210526315788</v>
      </c>
      <c r="O89" s="69">
        <v>0.10526315789473684</v>
      </c>
      <c r="P89" s="69">
        <v>0.10526315789473684</v>
      </c>
      <c r="Q89" s="69">
        <v>0.10526315789473684</v>
      </c>
      <c r="R89" s="69">
        <v>0.10526315789473684</v>
      </c>
      <c r="S89" s="111">
        <v>38</v>
      </c>
      <c r="T89" s="111">
        <v>1</v>
      </c>
    </row>
    <row r="90" spans="1:20" x14ac:dyDescent="0.25">
      <c r="A90" s="65" t="s">
        <v>384</v>
      </c>
      <c r="B90" s="65" t="s">
        <v>9</v>
      </c>
      <c r="C90" s="69">
        <v>0.55660687947971843</v>
      </c>
      <c r="D90" s="69">
        <v>0.52500000000000002</v>
      </c>
      <c r="E90" s="69">
        <v>0.47540983606557374</v>
      </c>
      <c r="F90" s="69">
        <v>0.62962962962962965</v>
      </c>
      <c r="G90" s="69">
        <v>0.10343721358447552</v>
      </c>
      <c r="H90" s="69">
        <v>7.5163398692810454E-2</v>
      </c>
      <c r="I90" s="69">
        <v>4.3478260869565216E-2</v>
      </c>
      <c r="J90" s="69">
        <v>0.17777777777777778</v>
      </c>
      <c r="K90" s="69">
        <v>0.32251715172884243</v>
      </c>
      <c r="L90" s="69">
        <v>0.27868852459016391</v>
      </c>
      <c r="M90" s="69">
        <v>0.17777777777777778</v>
      </c>
      <c r="N90" s="69">
        <v>0.5</v>
      </c>
      <c r="O90" s="69">
        <v>6.45477252163182E-2</v>
      </c>
      <c r="P90" s="69">
        <v>4.1666666666666664E-2</v>
      </c>
      <c r="Q90" s="69">
        <v>0</v>
      </c>
      <c r="R90" s="69">
        <v>0.13114754098360656</v>
      </c>
      <c r="S90" s="28">
        <v>39</v>
      </c>
      <c r="T90" s="111">
        <v>15</v>
      </c>
    </row>
    <row r="91" spans="1:20" x14ac:dyDescent="0.25">
      <c r="A91" s="65" t="s">
        <v>384</v>
      </c>
      <c r="B91" s="65" t="s">
        <v>10</v>
      </c>
      <c r="C91" s="69">
        <v>0.61139500235912203</v>
      </c>
      <c r="D91" s="69">
        <v>0.6352301501175619</v>
      </c>
      <c r="E91" s="69">
        <v>0.53612167300380231</v>
      </c>
      <c r="F91" s="69">
        <v>0.70499999999999996</v>
      </c>
      <c r="G91" s="69">
        <v>7.6502231050918759E-2</v>
      </c>
      <c r="H91" s="69">
        <v>7.5541125541125548E-2</v>
      </c>
      <c r="I91" s="69">
        <v>2.75E-2</v>
      </c>
      <c r="J91" s="69">
        <v>0.1</v>
      </c>
      <c r="K91" s="69">
        <v>0.40685280659972473</v>
      </c>
      <c r="L91" s="69">
        <v>0.38792335115864529</v>
      </c>
      <c r="M91" s="69">
        <v>0.30434782608695654</v>
      </c>
      <c r="N91" s="69">
        <v>0.5</v>
      </c>
      <c r="O91" s="69">
        <v>9.7162195962108525E-2</v>
      </c>
      <c r="P91" s="69">
        <v>7.4643493761140822E-2</v>
      </c>
      <c r="Q91" s="69">
        <v>1.8518518518518517E-2</v>
      </c>
      <c r="R91" s="69">
        <v>0.14285714285714285</v>
      </c>
      <c r="S91" s="28">
        <v>39</v>
      </c>
      <c r="T91" s="111">
        <v>30</v>
      </c>
    </row>
    <row r="92" spans="1:20" x14ac:dyDescent="0.25">
      <c r="A92" s="65" t="s">
        <v>384</v>
      </c>
      <c r="B92" s="65" t="s">
        <v>11</v>
      </c>
      <c r="C92" s="69">
        <v>0.62819410348241</v>
      </c>
      <c r="D92" s="69">
        <v>0.65464480874316933</v>
      </c>
      <c r="E92" s="69">
        <v>0.58277696357813602</v>
      </c>
      <c r="F92" s="69">
        <v>0.71168288555108949</v>
      </c>
      <c r="G92" s="69">
        <v>3.9002307408141729E-2</v>
      </c>
      <c r="H92" s="69">
        <v>2.8394952008531815E-2</v>
      </c>
      <c r="I92" s="69">
        <v>2.0897790804972047E-2</v>
      </c>
      <c r="J92" s="69">
        <v>6.3733831361969973E-2</v>
      </c>
      <c r="K92" s="69">
        <v>0.42591924315098095</v>
      </c>
      <c r="L92" s="69">
        <v>0.42927631578947367</v>
      </c>
      <c r="M92" s="69">
        <v>0.31857142857142862</v>
      </c>
      <c r="N92" s="69">
        <v>0.55238095238095242</v>
      </c>
      <c r="O92" s="69">
        <v>8.8033202618615497E-2</v>
      </c>
      <c r="P92" s="69">
        <v>0.11263157894736842</v>
      </c>
      <c r="Q92" s="69">
        <v>1.4285714285714285E-2</v>
      </c>
      <c r="R92" s="69">
        <v>0.14188218390804597</v>
      </c>
      <c r="S92" s="28">
        <v>39</v>
      </c>
      <c r="T92" s="111">
        <v>8</v>
      </c>
    </row>
    <row r="93" spans="1:20" x14ac:dyDescent="0.25">
      <c r="A93" s="65" t="s">
        <v>412</v>
      </c>
      <c r="B93" s="65" t="s">
        <v>25</v>
      </c>
      <c r="C93" s="69">
        <v>0.77511961722488043</v>
      </c>
      <c r="D93" s="69">
        <v>0.77511961722488043</v>
      </c>
      <c r="E93" s="69">
        <v>0.77511961722488043</v>
      </c>
      <c r="F93" s="69">
        <v>0.77511961722488043</v>
      </c>
      <c r="G93" s="69">
        <v>2.3923444976076555E-2</v>
      </c>
      <c r="H93" s="69">
        <v>2.3923444976076555E-2</v>
      </c>
      <c r="I93" s="69">
        <v>2.3923444976076555E-2</v>
      </c>
      <c r="J93" s="69">
        <v>2.3923444976076555E-2</v>
      </c>
      <c r="K93" s="69">
        <v>0.33333333333333331</v>
      </c>
      <c r="L93" s="69">
        <v>0.33333333333333331</v>
      </c>
      <c r="M93" s="69">
        <v>0.33333333333333331</v>
      </c>
      <c r="N93" s="69">
        <v>0.33333333333333331</v>
      </c>
      <c r="O93" s="69">
        <v>0</v>
      </c>
      <c r="P93" s="69">
        <v>0</v>
      </c>
      <c r="Q93" s="69">
        <v>0</v>
      </c>
      <c r="R93" s="69">
        <v>0</v>
      </c>
      <c r="S93" s="28">
        <v>39</v>
      </c>
      <c r="T93" s="111">
        <v>1</v>
      </c>
    </row>
    <row r="94" spans="1:20" x14ac:dyDescent="0.25">
      <c r="A94" s="65" t="s">
        <v>414</v>
      </c>
      <c r="B94" s="65" t="s">
        <v>10</v>
      </c>
      <c r="C94" s="69">
        <v>0.60891989046062278</v>
      </c>
      <c r="D94" s="69">
        <v>0.64974619289340096</v>
      </c>
      <c r="E94" s="69">
        <v>0.59643916913946593</v>
      </c>
      <c r="F94" s="69">
        <v>0.70238095238095233</v>
      </c>
      <c r="G94" s="69">
        <v>7.6311438049465372E-2</v>
      </c>
      <c r="H94" s="69">
        <v>6.4864864864864868E-2</v>
      </c>
      <c r="I94" s="69">
        <v>4.7477744807121663E-2</v>
      </c>
      <c r="J94" s="69">
        <v>0.116751269035533</v>
      </c>
      <c r="K94" s="69">
        <v>0.37338942152394744</v>
      </c>
      <c r="L94" s="69">
        <v>0.38181818181818183</v>
      </c>
      <c r="M94" s="69">
        <v>0.23076923076923078</v>
      </c>
      <c r="N94" s="69">
        <v>0.47619047619047616</v>
      </c>
      <c r="O94" s="69">
        <v>0.12663593439831289</v>
      </c>
      <c r="P94" s="69">
        <v>0.10344827586206896</v>
      </c>
      <c r="Q94" s="69">
        <v>6.25E-2</v>
      </c>
      <c r="R94" s="69">
        <v>0.18543046357615894</v>
      </c>
      <c r="S94" s="111">
        <v>40</v>
      </c>
      <c r="T94" s="111">
        <v>25</v>
      </c>
    </row>
    <row r="95" spans="1:20" x14ac:dyDescent="0.25">
      <c r="A95" s="65" t="s">
        <v>414</v>
      </c>
      <c r="B95" s="65" t="s">
        <v>9</v>
      </c>
      <c r="C95" s="69">
        <v>0.49976620627487855</v>
      </c>
      <c r="D95" s="69">
        <v>0.49056603773584906</v>
      </c>
      <c r="E95" s="69">
        <v>0.44144144144144143</v>
      </c>
      <c r="F95" s="69">
        <v>0.54585152838427953</v>
      </c>
      <c r="G95" s="69">
        <v>0.10669930369993411</v>
      </c>
      <c r="H95" s="69">
        <v>9.5000000000000001E-2</v>
      </c>
      <c r="I95" s="69">
        <v>5.6768558951965066E-2</v>
      </c>
      <c r="J95" s="69">
        <v>0.15094339622641509</v>
      </c>
      <c r="K95" s="69">
        <v>0.27328873249176849</v>
      </c>
      <c r="L95" s="69">
        <v>0.21666666666666667</v>
      </c>
      <c r="M95" s="69">
        <v>0.12962962962962962</v>
      </c>
      <c r="N95" s="69">
        <v>0.33333333333333331</v>
      </c>
      <c r="O95" s="69">
        <v>9.3322255086960959E-2</v>
      </c>
      <c r="P95" s="69">
        <v>3.7037037037037035E-2</v>
      </c>
      <c r="Q95" s="69">
        <v>0</v>
      </c>
      <c r="R95" s="69">
        <v>0.14285714285714285</v>
      </c>
      <c r="S95" s="111">
        <v>40</v>
      </c>
      <c r="T95" s="111">
        <v>13</v>
      </c>
    </row>
    <row r="96" spans="1:20" x14ac:dyDescent="0.25">
      <c r="A96" s="65" t="s">
        <v>414</v>
      </c>
      <c r="B96" s="65" t="s">
        <v>11</v>
      </c>
      <c r="C96" s="69">
        <v>0.62729190093377485</v>
      </c>
      <c r="D96" s="69">
        <v>0.67647058823529416</v>
      </c>
      <c r="E96" s="69">
        <v>0.5672268907563025</v>
      </c>
      <c r="F96" s="69">
        <v>0.72340425531914898</v>
      </c>
      <c r="G96" s="69">
        <v>7.5134772588774421E-2</v>
      </c>
      <c r="H96" s="69">
        <v>8.4112149532710276E-2</v>
      </c>
      <c r="I96" s="69">
        <v>7.3298429319371722E-2</v>
      </c>
      <c r="J96" s="69">
        <v>8.9783281733746126E-2</v>
      </c>
      <c r="K96" s="69">
        <v>0.32385786364567931</v>
      </c>
      <c r="L96" s="69">
        <v>0.2608695652173913</v>
      </c>
      <c r="M96" s="69">
        <v>0.20958083832335328</v>
      </c>
      <c r="N96" s="69">
        <v>0.48648648648648651</v>
      </c>
      <c r="O96" s="69">
        <v>0.10580497486251196</v>
      </c>
      <c r="P96" s="69">
        <v>0.1</v>
      </c>
      <c r="Q96" s="69">
        <v>6.5868263473053898E-2</v>
      </c>
      <c r="R96" s="69">
        <v>0.15384615384615385</v>
      </c>
      <c r="S96" s="111">
        <v>40</v>
      </c>
      <c r="T96" s="111">
        <v>9</v>
      </c>
    </row>
    <row r="97" spans="1:20" x14ac:dyDescent="0.25">
      <c r="A97" s="65" t="s">
        <v>420</v>
      </c>
      <c r="B97" s="65" t="s">
        <v>10</v>
      </c>
      <c r="C97" s="69">
        <v>0.63005501698638111</v>
      </c>
      <c r="D97" s="69">
        <v>0.67075189864305507</v>
      </c>
      <c r="E97" s="69">
        <v>0.5535714285714286</v>
      </c>
      <c r="F97" s="69">
        <v>0.71212121212121215</v>
      </c>
      <c r="G97" s="69">
        <v>4.6037532417504343E-2</v>
      </c>
      <c r="H97" s="69">
        <v>2.333469000135667E-2</v>
      </c>
      <c r="I97" s="69">
        <v>2.0202020202020204E-2</v>
      </c>
      <c r="J97" s="69">
        <v>7.6433121019108277E-2</v>
      </c>
      <c r="K97" s="69">
        <v>0.34260028239982127</v>
      </c>
      <c r="L97" s="69">
        <v>0.33333333333333331</v>
      </c>
      <c r="M97" s="69">
        <v>0.27906976744186046</v>
      </c>
      <c r="N97" s="69">
        <v>0.42307692307692307</v>
      </c>
      <c r="O97" s="69">
        <v>0.14419597119889629</v>
      </c>
      <c r="P97" s="69">
        <v>8.2092330603127331E-2</v>
      </c>
      <c r="Q97" s="69">
        <v>6.25E-2</v>
      </c>
      <c r="R97" s="69">
        <v>0.25</v>
      </c>
      <c r="S97" s="111">
        <v>41</v>
      </c>
      <c r="T97" s="111">
        <v>10</v>
      </c>
    </row>
    <row r="98" spans="1:20" x14ac:dyDescent="0.25">
      <c r="A98" s="65" t="s">
        <v>420</v>
      </c>
      <c r="B98" s="65" t="s">
        <v>9</v>
      </c>
      <c r="C98" s="69">
        <v>0.69230769230769229</v>
      </c>
      <c r="D98" s="69">
        <v>0.69230769230769229</v>
      </c>
      <c r="E98" s="69">
        <v>0.69230769230769229</v>
      </c>
      <c r="F98" s="69">
        <v>0.69230769230769229</v>
      </c>
      <c r="G98" s="69">
        <v>5.128205128205128E-2</v>
      </c>
      <c r="H98" s="69">
        <v>5.128205128205128E-2</v>
      </c>
      <c r="I98" s="69">
        <v>5.128205128205128E-2</v>
      </c>
      <c r="J98" s="69">
        <v>5.128205128205128E-2</v>
      </c>
      <c r="K98" s="69">
        <v>0.66666666666666663</v>
      </c>
      <c r="L98" s="69">
        <v>0.66666666666666663</v>
      </c>
      <c r="M98" s="69">
        <v>0.66666666666666663</v>
      </c>
      <c r="N98" s="69">
        <v>0.66666666666666663</v>
      </c>
      <c r="O98" s="69">
        <v>0</v>
      </c>
      <c r="P98" s="69">
        <v>0</v>
      </c>
      <c r="Q98" s="69">
        <v>0</v>
      </c>
      <c r="R98" s="69">
        <v>0</v>
      </c>
      <c r="S98" s="111">
        <v>41</v>
      </c>
      <c r="T98" s="111">
        <v>1</v>
      </c>
    </row>
    <row r="99" spans="1:20" x14ac:dyDescent="0.25">
      <c r="A99" s="65" t="s">
        <v>421</v>
      </c>
      <c r="B99" s="65" t="s">
        <v>11</v>
      </c>
      <c r="C99" s="69">
        <v>0.73786407766990292</v>
      </c>
      <c r="D99" s="69">
        <v>0.73786407766990292</v>
      </c>
      <c r="E99" s="69">
        <v>0.73786407766990292</v>
      </c>
      <c r="F99" s="69">
        <v>0.73786407766990292</v>
      </c>
      <c r="G99" s="69">
        <v>1.9417475728155338E-2</v>
      </c>
      <c r="H99" s="69">
        <v>1.9417475728155338E-2</v>
      </c>
      <c r="I99" s="69">
        <v>1.9417475728155338E-2</v>
      </c>
      <c r="J99" s="69">
        <v>1.9417475728155338E-2</v>
      </c>
      <c r="K99" s="69">
        <v>0.36842105263157893</v>
      </c>
      <c r="L99" s="69">
        <v>0.36842105263157893</v>
      </c>
      <c r="M99" s="69">
        <v>0.36842105263157893</v>
      </c>
      <c r="N99" s="69">
        <v>0.36842105263157893</v>
      </c>
      <c r="O99" s="69">
        <v>7.0175438596491224E-2</v>
      </c>
      <c r="P99" s="69">
        <v>7.0175438596491224E-2</v>
      </c>
      <c r="Q99" s="69">
        <v>7.0175438596491224E-2</v>
      </c>
      <c r="R99" s="69">
        <v>7.0175438596491224E-2</v>
      </c>
      <c r="S99" s="111">
        <v>41</v>
      </c>
      <c r="T99" s="111">
        <v>1</v>
      </c>
    </row>
    <row r="100" spans="1:20" x14ac:dyDescent="0.25">
      <c r="A100" s="65" t="s">
        <v>425</v>
      </c>
      <c r="B100" s="65" t="s">
        <v>11</v>
      </c>
      <c r="C100" s="69">
        <v>0.6858583477512622</v>
      </c>
      <c r="D100" s="69">
        <v>0.68235294117647061</v>
      </c>
      <c r="E100" s="69">
        <v>0.55968169761273212</v>
      </c>
      <c r="F100" s="69">
        <v>0.85532994923857864</v>
      </c>
      <c r="G100" s="69">
        <v>5.5253548073552324E-2</v>
      </c>
      <c r="H100" s="69">
        <v>2.3529411764705882E-2</v>
      </c>
      <c r="I100" s="69">
        <v>1.015228426395939E-2</v>
      </c>
      <c r="J100" s="69">
        <v>0.1095890410958904</v>
      </c>
      <c r="K100" s="69">
        <v>0.35735241430321518</v>
      </c>
      <c r="L100" s="69">
        <v>0.38095238095238093</v>
      </c>
      <c r="M100" s="69">
        <v>0.21333333333333335</v>
      </c>
      <c r="N100" s="69">
        <v>0.52</v>
      </c>
      <c r="O100" s="69">
        <v>8.2969767964047134E-2</v>
      </c>
      <c r="P100" s="69">
        <v>9.5238095238095233E-2</v>
      </c>
      <c r="Q100" s="69">
        <v>0</v>
      </c>
      <c r="R100" s="69">
        <v>0.13043478260869565</v>
      </c>
      <c r="S100" s="111">
        <v>42</v>
      </c>
      <c r="T100" s="111">
        <v>11</v>
      </c>
    </row>
    <row r="101" spans="1:20" x14ac:dyDescent="0.25">
      <c r="A101" s="65" t="s">
        <v>425</v>
      </c>
      <c r="B101" s="65" t="s">
        <v>10</v>
      </c>
      <c r="C101" s="69">
        <v>0.6247079251597627</v>
      </c>
      <c r="D101" s="69">
        <v>0.6328125</v>
      </c>
      <c r="E101" s="69">
        <v>0.52784503631961255</v>
      </c>
      <c r="F101" s="69">
        <v>0.74647887323943662</v>
      </c>
      <c r="G101" s="69">
        <v>7.523640405945084E-2</v>
      </c>
      <c r="H101" s="69">
        <v>6.7567567567567571E-2</v>
      </c>
      <c r="I101" s="69">
        <v>2.7210884353741496E-2</v>
      </c>
      <c r="J101" s="69">
        <v>0.11380145278450363</v>
      </c>
      <c r="K101" s="69">
        <v>0.36805671565063097</v>
      </c>
      <c r="L101" s="69">
        <v>0.38356164383561642</v>
      </c>
      <c r="M101" s="69">
        <v>0.25</v>
      </c>
      <c r="N101" s="69">
        <v>0.44444444444444442</v>
      </c>
      <c r="O101" s="69">
        <v>8.7529280615235433E-2</v>
      </c>
      <c r="P101" s="69">
        <v>6.0606060606060608E-2</v>
      </c>
      <c r="Q101" s="69">
        <v>0</v>
      </c>
      <c r="R101" s="69">
        <v>0.12328767123287671</v>
      </c>
      <c r="S101" s="111">
        <v>42</v>
      </c>
      <c r="T101" s="111">
        <v>27</v>
      </c>
    </row>
    <row r="102" spans="1:20" x14ac:dyDescent="0.25">
      <c r="A102" s="65" t="s">
        <v>426</v>
      </c>
      <c r="B102" s="65" t="s">
        <v>9</v>
      </c>
      <c r="C102" s="69">
        <v>0.57573357817116466</v>
      </c>
      <c r="D102" s="69">
        <v>0.57631578947368423</v>
      </c>
      <c r="E102" s="69">
        <v>0.48936170212765956</v>
      </c>
      <c r="F102" s="69">
        <v>0.68571428571428572</v>
      </c>
      <c r="G102" s="69">
        <v>9.4034263085939512E-2</v>
      </c>
      <c r="H102" s="69">
        <v>7.8371954842543085E-2</v>
      </c>
      <c r="I102" s="69">
        <v>5.3571428571428568E-2</v>
      </c>
      <c r="J102" s="69">
        <v>0.11428571428571428</v>
      </c>
      <c r="K102" s="69">
        <v>0.3820158692077783</v>
      </c>
      <c r="L102" s="69">
        <v>0.25289495450785771</v>
      </c>
      <c r="M102" s="69">
        <v>0.17857142857142858</v>
      </c>
      <c r="N102" s="69">
        <v>0.44155844155844154</v>
      </c>
      <c r="O102" s="69">
        <v>0.11580853637415023</v>
      </c>
      <c r="P102" s="69">
        <v>0.14485837438423643</v>
      </c>
      <c r="Q102" s="69">
        <v>0</v>
      </c>
      <c r="R102" s="69">
        <v>0.17948717948717949</v>
      </c>
      <c r="S102" s="111">
        <v>42</v>
      </c>
      <c r="T102" s="111">
        <v>10</v>
      </c>
    </row>
    <row r="103" spans="1:20" x14ac:dyDescent="0.25">
      <c r="A103" s="8" t="s">
        <v>431</v>
      </c>
      <c r="B103" s="65" t="s">
        <v>9</v>
      </c>
      <c r="C103" s="69">
        <v>0.61032359137321557</v>
      </c>
      <c r="D103" s="69">
        <v>0.64779874213836475</v>
      </c>
      <c r="E103" s="69">
        <v>0.57758620689655171</v>
      </c>
      <c r="F103" s="69">
        <v>0.68468468468468469</v>
      </c>
      <c r="G103" s="69">
        <v>0.12052311317686239</v>
      </c>
      <c r="H103" s="69">
        <v>0.1069182389937107</v>
      </c>
      <c r="I103" s="69">
        <v>6.5934065934065936E-2</v>
      </c>
      <c r="J103" s="69">
        <v>0.1415929203539823</v>
      </c>
      <c r="K103" s="69">
        <v>0.31700052816288465</v>
      </c>
      <c r="L103" s="69">
        <v>0.21428571428571427</v>
      </c>
      <c r="M103" s="69">
        <v>0.15068493150684931</v>
      </c>
      <c r="N103" s="69">
        <v>0.5</v>
      </c>
      <c r="O103" s="69">
        <v>0.10225835970526938</v>
      </c>
      <c r="P103" s="69">
        <v>9.2307692307692313E-2</v>
      </c>
      <c r="Q103" s="69">
        <v>2.1739130434782608E-2</v>
      </c>
      <c r="R103" s="69">
        <v>0.18461538461538463</v>
      </c>
      <c r="S103" s="111">
        <v>43</v>
      </c>
      <c r="T103" s="111">
        <v>7</v>
      </c>
    </row>
    <row r="104" spans="1:20" x14ac:dyDescent="0.25">
      <c r="A104" s="65" t="s">
        <v>431</v>
      </c>
      <c r="B104" s="65" t="s">
        <v>10</v>
      </c>
      <c r="C104" s="69">
        <v>0.73733874044431202</v>
      </c>
      <c r="D104" s="69">
        <v>0.75212663426081128</v>
      </c>
      <c r="E104" s="69">
        <v>0.70118343195266275</v>
      </c>
      <c r="F104" s="69">
        <v>0.77486910994764402</v>
      </c>
      <c r="G104" s="69">
        <v>5.3243491204220506E-2</v>
      </c>
      <c r="H104" s="69">
        <v>5.3137254901960786E-2</v>
      </c>
      <c r="I104" s="69">
        <v>4.2857142857142858E-2</v>
      </c>
      <c r="J104" s="69">
        <v>5.921052631578947E-2</v>
      </c>
      <c r="K104" s="69">
        <v>0.36329983121410431</v>
      </c>
      <c r="L104" s="69">
        <v>0.30952380952380953</v>
      </c>
      <c r="M104" s="69">
        <v>0.18279569892473119</v>
      </c>
      <c r="N104" s="69">
        <v>0.5</v>
      </c>
      <c r="O104" s="69">
        <v>0.13636155124886901</v>
      </c>
      <c r="P104" s="69">
        <v>0.14133156576815437</v>
      </c>
      <c r="Q104" s="69">
        <v>0</v>
      </c>
      <c r="R104" s="69">
        <v>0.16666666666666666</v>
      </c>
      <c r="S104" s="111">
        <v>43</v>
      </c>
      <c r="T104" s="111">
        <v>10</v>
      </c>
    </row>
    <row r="105" spans="1:20" x14ac:dyDescent="0.25">
      <c r="A105" s="65" t="s">
        <v>431</v>
      </c>
      <c r="B105" s="65" t="s">
        <v>11</v>
      </c>
      <c r="C105" s="69">
        <v>0.7427721088435375</v>
      </c>
      <c r="D105" s="69">
        <v>0.75</v>
      </c>
      <c r="E105" s="69">
        <v>0.6462585034013606</v>
      </c>
      <c r="F105" s="69">
        <v>0.8392857142857143</v>
      </c>
      <c r="G105" s="69">
        <v>3.3801020408163261E-2</v>
      </c>
      <c r="H105" s="69">
        <v>2.6785714285714284E-2</v>
      </c>
      <c r="I105" s="69">
        <v>5.9523809523809521E-3</v>
      </c>
      <c r="J105" s="69">
        <v>6.1649659863945577E-2</v>
      </c>
      <c r="K105" s="69">
        <v>0.23049812030075187</v>
      </c>
      <c r="L105" s="69">
        <v>0.23182957393483708</v>
      </c>
      <c r="M105" s="69">
        <v>4.7619047619047616E-2</v>
      </c>
      <c r="N105" s="69">
        <v>0.41337719298245612</v>
      </c>
      <c r="O105" s="69">
        <v>0.28673245614035087</v>
      </c>
      <c r="P105" s="69">
        <v>7.3464912280701747E-2</v>
      </c>
      <c r="Q105" s="69">
        <v>2.0833333333333332E-2</v>
      </c>
      <c r="R105" s="69">
        <v>0.55263157894736836</v>
      </c>
      <c r="S105" s="111">
        <v>43</v>
      </c>
      <c r="T105" s="111">
        <v>4</v>
      </c>
    </row>
    <row r="106" spans="1:20" x14ac:dyDescent="0.25">
      <c r="A106" s="65" t="s">
        <v>434</v>
      </c>
      <c r="B106" s="65" t="s">
        <v>9</v>
      </c>
      <c r="C106" s="69">
        <v>0.53606716205256355</v>
      </c>
      <c r="D106" s="69">
        <v>0.56000000000000005</v>
      </c>
      <c r="E106" s="69">
        <v>0.36936936936936937</v>
      </c>
      <c r="F106" s="69">
        <v>0.67883211678832112</v>
      </c>
      <c r="G106" s="69">
        <v>9.8911795006685524E-2</v>
      </c>
      <c r="H106" s="69">
        <v>8.7591240875912413E-2</v>
      </c>
      <c r="I106" s="69">
        <v>6.5000000000000002E-2</v>
      </c>
      <c r="J106" s="69">
        <v>0.14414414414414414</v>
      </c>
      <c r="K106" s="69">
        <v>0.19873285629099582</v>
      </c>
      <c r="L106" s="69">
        <v>0.20192307692307693</v>
      </c>
      <c r="M106" s="69">
        <v>0.13846153846153847</v>
      </c>
      <c r="N106" s="69">
        <v>0.2558139534883721</v>
      </c>
      <c r="O106" s="69">
        <v>0.16009242695289208</v>
      </c>
      <c r="P106" s="69">
        <v>0.18604651162790697</v>
      </c>
      <c r="Q106" s="69">
        <v>9.2307692307692313E-2</v>
      </c>
      <c r="R106" s="69">
        <v>0.20192307692307693</v>
      </c>
      <c r="S106" s="111">
        <v>44</v>
      </c>
      <c r="T106" s="111">
        <v>3</v>
      </c>
    </row>
    <row r="107" spans="1:20" x14ac:dyDescent="0.25">
      <c r="A107" s="65" t="s">
        <v>434</v>
      </c>
      <c r="B107" s="65" t="s">
        <v>10</v>
      </c>
      <c r="C107" s="69">
        <v>0.65587768110025069</v>
      </c>
      <c r="D107" s="69">
        <v>0.67204301075268813</v>
      </c>
      <c r="E107" s="69">
        <v>0.58823529411764708</v>
      </c>
      <c r="F107" s="69">
        <v>0.7410714285714286</v>
      </c>
      <c r="G107" s="69">
        <v>7.1581864323987471E-2</v>
      </c>
      <c r="H107" s="69">
        <v>6.273062730627306E-2</v>
      </c>
      <c r="I107" s="69">
        <v>2.6785714285714284E-2</v>
      </c>
      <c r="J107" s="69">
        <v>0.10784313725490197</v>
      </c>
      <c r="K107" s="69">
        <v>0.39288898852982307</v>
      </c>
      <c r="L107" s="69">
        <v>0.3888888888888889</v>
      </c>
      <c r="M107" s="69">
        <v>0.36065573770491804</v>
      </c>
      <c r="N107" s="69">
        <v>0.42857142857142855</v>
      </c>
      <c r="O107" s="69">
        <v>6.975370768217265E-2</v>
      </c>
      <c r="P107" s="69">
        <v>4.5454545454545456E-2</v>
      </c>
      <c r="Q107" s="69">
        <v>0</v>
      </c>
      <c r="R107" s="69">
        <v>0.125</v>
      </c>
      <c r="S107" s="111">
        <v>44</v>
      </c>
      <c r="T107" s="111">
        <v>11</v>
      </c>
    </row>
    <row r="108" spans="1:20" x14ac:dyDescent="0.25">
      <c r="A108" s="65" t="s">
        <v>434</v>
      </c>
      <c r="B108" s="65" t="s">
        <v>11</v>
      </c>
      <c r="C108" s="69">
        <v>0.61116343152555597</v>
      </c>
      <c r="D108" s="69">
        <v>0.73107686305111197</v>
      </c>
      <c r="E108" s="69">
        <v>0.32670454545454547</v>
      </c>
      <c r="F108" s="69">
        <v>0.89562231759656652</v>
      </c>
      <c r="G108" s="69">
        <v>2.8803299704587258E-2</v>
      </c>
      <c r="H108" s="69">
        <v>1.2152053954629063E-2</v>
      </c>
      <c r="I108" s="69">
        <v>5.7142857142857143E-3</v>
      </c>
      <c r="J108" s="69">
        <v>5.1892313694888802E-2</v>
      </c>
      <c r="K108" s="69">
        <v>0.68360071301247771</v>
      </c>
      <c r="L108" s="69">
        <v>0.70053475935828868</v>
      </c>
      <c r="M108" s="69">
        <v>0.48484848484848486</v>
      </c>
      <c r="N108" s="69">
        <v>0.88235294117647056</v>
      </c>
      <c r="O108" s="69">
        <v>8.3333333333333329E-2</v>
      </c>
      <c r="P108" s="69">
        <v>0</v>
      </c>
      <c r="Q108" s="69">
        <v>0</v>
      </c>
      <c r="R108" s="69">
        <v>0.16666666666666666</v>
      </c>
      <c r="S108" s="111">
        <v>44</v>
      </c>
      <c r="T108" s="111">
        <v>4</v>
      </c>
    </row>
    <row r="109" spans="1:20" x14ac:dyDescent="0.25">
      <c r="A109" s="65" t="s">
        <v>437</v>
      </c>
      <c r="B109" s="65" t="s">
        <v>10</v>
      </c>
      <c r="C109" s="69">
        <v>0.61065367106098822</v>
      </c>
      <c r="D109" s="69">
        <v>0.64098057354301574</v>
      </c>
      <c r="E109" s="69">
        <v>0.53986339803729888</v>
      </c>
      <c r="F109" s="69">
        <v>0.68645230925032652</v>
      </c>
      <c r="G109" s="69">
        <v>8.3260731860668596E-2</v>
      </c>
      <c r="H109" s="69">
        <v>8.0394260837574338E-2</v>
      </c>
      <c r="I109" s="69">
        <v>6.1697880026618496E-2</v>
      </c>
      <c r="J109" s="69">
        <v>8.6471891442813614E-2</v>
      </c>
      <c r="K109" s="69">
        <v>0.31896441940711556</v>
      </c>
      <c r="L109" s="69">
        <v>0.29285714285714282</v>
      </c>
      <c r="M109" s="69">
        <v>0.22767145135566186</v>
      </c>
      <c r="N109" s="69">
        <v>0.3839285714285714</v>
      </c>
      <c r="O109" s="69">
        <v>0.11557208040060946</v>
      </c>
      <c r="P109" s="69">
        <v>0.10795454545454546</v>
      </c>
      <c r="Q109" s="69">
        <v>6.4583333333333326E-2</v>
      </c>
      <c r="R109" s="69">
        <v>0.15876010781671157</v>
      </c>
      <c r="S109" s="111">
        <v>45</v>
      </c>
      <c r="T109" s="111">
        <v>16</v>
      </c>
    </row>
    <row r="110" spans="1:20" x14ac:dyDescent="0.25">
      <c r="A110" s="65" t="s">
        <v>437</v>
      </c>
      <c r="B110" s="65" t="s">
        <v>11</v>
      </c>
      <c r="C110" s="69">
        <v>0.59046182254081248</v>
      </c>
      <c r="D110" s="69">
        <v>0.58139534883720934</v>
      </c>
      <c r="E110" s="69">
        <v>0.47560975609756095</v>
      </c>
      <c r="F110" s="69">
        <v>0.72900763358778631</v>
      </c>
      <c r="G110" s="69">
        <v>6.5701803475373674E-2</v>
      </c>
      <c r="H110" s="69">
        <v>5.9748427672955975E-2</v>
      </c>
      <c r="I110" s="69">
        <v>4.9618320610687022E-2</v>
      </c>
      <c r="J110" s="69">
        <v>7.926829268292683E-2</v>
      </c>
      <c r="K110" s="69">
        <v>0.29440431233744307</v>
      </c>
      <c r="L110" s="69">
        <v>0.27272727272727271</v>
      </c>
      <c r="M110" s="69">
        <v>0.22222222222222221</v>
      </c>
      <c r="N110" s="69">
        <v>0.38636363636363635</v>
      </c>
      <c r="O110" s="69">
        <v>0.1053397632424988</v>
      </c>
      <c r="P110" s="69">
        <v>6.6666666666666666E-2</v>
      </c>
      <c r="Q110" s="69">
        <v>2.2727272727272728E-2</v>
      </c>
      <c r="R110" s="69">
        <v>0.12056737588652482</v>
      </c>
      <c r="S110" s="111">
        <v>45</v>
      </c>
      <c r="T110" s="111">
        <v>7</v>
      </c>
    </row>
    <row r="111" spans="1:20" x14ac:dyDescent="0.25">
      <c r="A111" s="65" t="s">
        <v>437</v>
      </c>
      <c r="B111" s="65" t="s">
        <v>9</v>
      </c>
      <c r="C111" s="69">
        <v>0.51023085331317897</v>
      </c>
      <c r="D111" s="69">
        <v>0.52287581699346408</v>
      </c>
      <c r="E111" s="69">
        <v>0.4731182795698925</v>
      </c>
      <c r="F111" s="69">
        <v>0.55000000000000004</v>
      </c>
      <c r="G111" s="69">
        <v>0.12704331371133473</v>
      </c>
      <c r="H111" s="69">
        <v>0.10526315789473684</v>
      </c>
      <c r="I111" s="69">
        <v>9.7560975609756101E-2</v>
      </c>
      <c r="J111" s="69">
        <v>0.17204301075268819</v>
      </c>
      <c r="K111" s="69">
        <v>0.17270575795556345</v>
      </c>
      <c r="L111" s="69">
        <v>0.20370370370370369</v>
      </c>
      <c r="M111" s="69">
        <v>0</v>
      </c>
      <c r="N111" s="69">
        <v>0.2289156626506024</v>
      </c>
      <c r="O111" s="69">
        <v>9.5713419328230825E-2</v>
      </c>
      <c r="P111" s="69">
        <v>8.9285714285714288E-2</v>
      </c>
      <c r="Q111" s="69">
        <v>0</v>
      </c>
      <c r="R111" s="69">
        <v>0.1</v>
      </c>
      <c r="S111" s="111">
        <v>45</v>
      </c>
      <c r="T111" s="111">
        <v>7</v>
      </c>
    </row>
    <row r="112" spans="1:20" x14ac:dyDescent="0.25">
      <c r="A112" s="65" t="s">
        <v>441</v>
      </c>
      <c r="B112" s="65" t="s">
        <v>10</v>
      </c>
      <c r="C112" s="69">
        <v>0.5711980507736566</v>
      </c>
      <c r="D112" s="69">
        <v>0.59829059829059827</v>
      </c>
      <c r="E112" s="69">
        <v>0.52713178294573648</v>
      </c>
      <c r="F112" s="69">
        <v>0.6</v>
      </c>
      <c r="G112" s="69">
        <v>6.5828072208218694E-2</v>
      </c>
      <c r="H112" s="69">
        <v>4.9861878453038674E-2</v>
      </c>
      <c r="I112" s="69">
        <v>1.7094017094017096E-2</v>
      </c>
      <c r="J112" s="69">
        <v>6.3157894736842107E-2</v>
      </c>
      <c r="K112" s="69">
        <v>0.31419456642335269</v>
      </c>
      <c r="L112" s="69">
        <v>0.27211538461538465</v>
      </c>
      <c r="M112" s="69">
        <v>0.24545454545454545</v>
      </c>
      <c r="N112" s="69">
        <v>0.36363636363636365</v>
      </c>
      <c r="O112" s="69">
        <v>0.24347264304299748</v>
      </c>
      <c r="P112" s="69">
        <v>0.13529856386999245</v>
      </c>
      <c r="Q112" s="69">
        <v>0.11538461538461539</v>
      </c>
      <c r="R112" s="69">
        <v>0.35</v>
      </c>
      <c r="S112" s="111">
        <v>46</v>
      </c>
      <c r="T112" s="111">
        <v>14</v>
      </c>
    </row>
    <row r="113" spans="1:20" x14ac:dyDescent="0.25">
      <c r="A113" s="65" t="s">
        <v>441</v>
      </c>
      <c r="B113" s="65" t="s">
        <v>11</v>
      </c>
      <c r="C113" s="69">
        <v>0.57773193325389571</v>
      </c>
      <c r="D113" s="69">
        <v>0.63108560497369681</v>
      </c>
      <c r="E113" s="69">
        <v>0.4833971458405848</v>
      </c>
      <c r="F113" s="69">
        <v>0.67206672066720663</v>
      </c>
      <c r="G113" s="69">
        <v>5.1681709472855254E-2</v>
      </c>
      <c r="H113" s="69">
        <v>5.6130561305613058E-2</v>
      </c>
      <c r="I113" s="69">
        <v>4.5322335576296939E-2</v>
      </c>
      <c r="J113" s="69">
        <v>5.8041083369413576E-2</v>
      </c>
      <c r="K113" s="69">
        <v>0.37681227317304744</v>
      </c>
      <c r="L113" s="69">
        <v>0.35052377115229649</v>
      </c>
      <c r="M113" s="69">
        <v>0.18741450068399451</v>
      </c>
      <c r="N113" s="69">
        <v>0.56621004566210043</v>
      </c>
      <c r="O113" s="69">
        <v>0.12147184101066004</v>
      </c>
      <c r="P113" s="69">
        <v>0.13618986938515451</v>
      </c>
      <c r="Q113" s="69">
        <v>7.331303906646372E-2</v>
      </c>
      <c r="R113" s="69">
        <v>0.16963064295485636</v>
      </c>
      <c r="S113" s="111">
        <v>46</v>
      </c>
      <c r="T113" s="111">
        <v>4</v>
      </c>
    </row>
    <row r="114" spans="1:20" x14ac:dyDescent="0.25">
      <c r="A114" s="65" t="s">
        <v>441</v>
      </c>
      <c r="B114" s="65" t="s">
        <v>9</v>
      </c>
      <c r="C114" s="69">
        <v>0.45448369565217389</v>
      </c>
      <c r="D114" s="69">
        <v>0.45448369565217389</v>
      </c>
      <c r="E114" s="69">
        <v>0.34375</v>
      </c>
      <c r="F114" s="69">
        <v>0.56521739130434778</v>
      </c>
      <c r="G114" s="69">
        <v>8.4239130434782608E-2</v>
      </c>
      <c r="H114" s="69">
        <v>8.4239130434782608E-2</v>
      </c>
      <c r="I114" s="69">
        <v>4.3478260869565216E-2</v>
      </c>
      <c r="J114" s="69">
        <v>0.125</v>
      </c>
      <c r="K114" s="69">
        <v>0.44927536231884058</v>
      </c>
      <c r="L114" s="69">
        <v>0.44927536231884058</v>
      </c>
      <c r="M114" s="69">
        <v>0.33333333333333331</v>
      </c>
      <c r="N114" s="69">
        <v>0.56521739130434778</v>
      </c>
      <c r="O114" s="69">
        <v>0.23188405797101447</v>
      </c>
      <c r="P114" s="69">
        <v>0.23188405797101447</v>
      </c>
      <c r="Q114" s="69">
        <v>0.13043478260869565</v>
      </c>
      <c r="R114" s="69">
        <v>0.33333333333333331</v>
      </c>
      <c r="S114" s="111">
        <v>46</v>
      </c>
      <c r="T114" s="111">
        <v>2</v>
      </c>
    </row>
    <row r="115" spans="1:20" x14ac:dyDescent="0.25">
      <c r="A115" s="65" t="s">
        <v>444</v>
      </c>
      <c r="B115" s="65" t="s">
        <v>25</v>
      </c>
      <c r="C115" s="69">
        <v>0.55555555555555558</v>
      </c>
      <c r="D115" s="69">
        <v>0.55555555555555558</v>
      </c>
      <c r="E115" s="69">
        <v>0.55555555555555558</v>
      </c>
      <c r="F115" s="69">
        <v>0.55555555555555558</v>
      </c>
      <c r="G115" s="69">
        <v>4.3771043771043773E-2</v>
      </c>
      <c r="H115" s="69">
        <v>4.3771043771043773E-2</v>
      </c>
      <c r="I115" s="69">
        <v>4.3771043771043773E-2</v>
      </c>
      <c r="J115" s="69">
        <v>4.3771043771043773E-2</v>
      </c>
      <c r="K115" s="69">
        <v>0.63888888888888884</v>
      </c>
      <c r="L115" s="69">
        <v>0.63888888888888884</v>
      </c>
      <c r="M115" s="69">
        <v>0.63888888888888884</v>
      </c>
      <c r="N115" s="69">
        <v>0.63888888888888884</v>
      </c>
      <c r="O115" s="69">
        <v>5.5555555555555552E-2</v>
      </c>
      <c r="P115" s="69">
        <v>5.5555555555555552E-2</v>
      </c>
      <c r="Q115" s="69">
        <v>5.5555555555555552E-2</v>
      </c>
      <c r="R115" s="69">
        <v>5.5555555555555552E-2</v>
      </c>
      <c r="S115" s="111">
        <v>46</v>
      </c>
      <c r="T115" s="111">
        <v>1</v>
      </c>
    </row>
    <row r="116" spans="1:20" x14ac:dyDescent="0.25">
      <c r="A116" s="65" t="s">
        <v>445</v>
      </c>
      <c r="B116" s="65" t="s">
        <v>10</v>
      </c>
      <c r="C116" s="69">
        <v>0.51272770625445308</v>
      </c>
      <c r="D116" s="69">
        <v>0.52631578947368418</v>
      </c>
      <c r="E116" s="69">
        <v>0.38202247191011235</v>
      </c>
      <c r="F116" s="69">
        <v>0.66367713004484308</v>
      </c>
      <c r="G116" s="69">
        <v>0.10285663640884279</v>
      </c>
      <c r="H116" s="69">
        <v>0.10762331838565023</v>
      </c>
      <c r="I116" s="69">
        <v>6.8249258160237386E-2</v>
      </c>
      <c r="J116" s="69">
        <v>0.12280701754385964</v>
      </c>
      <c r="K116" s="69">
        <v>0.35491317313146048</v>
      </c>
      <c r="L116" s="69">
        <v>0.3125</v>
      </c>
      <c r="M116" s="69">
        <v>0.27027027027027029</v>
      </c>
      <c r="N116" s="69">
        <v>0.46875</v>
      </c>
      <c r="O116" s="69">
        <v>0.20448615269732431</v>
      </c>
      <c r="P116" s="69">
        <v>0.1875</v>
      </c>
      <c r="Q116" s="69">
        <v>0.125</v>
      </c>
      <c r="R116" s="69">
        <v>0.26666666666666666</v>
      </c>
      <c r="S116" s="111">
        <v>47</v>
      </c>
      <c r="T116" s="111">
        <v>13</v>
      </c>
    </row>
    <row r="117" spans="1:20" x14ac:dyDescent="0.25">
      <c r="A117" s="65" t="s">
        <v>445</v>
      </c>
      <c r="B117" s="65" t="s">
        <v>9</v>
      </c>
      <c r="C117" s="69">
        <v>0.65724381625441697</v>
      </c>
      <c r="D117" s="69">
        <v>0.65724381625441697</v>
      </c>
      <c r="E117" s="69">
        <v>0.65724381625441697</v>
      </c>
      <c r="F117" s="69">
        <v>0.65724381625441697</v>
      </c>
      <c r="G117" s="69">
        <v>5.3003533568904596E-2</v>
      </c>
      <c r="H117" s="69">
        <v>5.3003533568904596E-2</v>
      </c>
      <c r="I117" s="69">
        <v>5.3003533568904596E-2</v>
      </c>
      <c r="J117" s="69">
        <v>5.3003533568904596E-2</v>
      </c>
      <c r="K117" s="69">
        <v>0.25641025641025639</v>
      </c>
      <c r="L117" s="69">
        <v>0.25641025641025639</v>
      </c>
      <c r="M117" s="69">
        <v>0.25641025641025639</v>
      </c>
      <c r="N117" s="69">
        <v>0.25641025641025639</v>
      </c>
      <c r="O117" s="69">
        <v>0.29487179487179488</v>
      </c>
      <c r="P117" s="69">
        <v>0.29487179487179488</v>
      </c>
      <c r="Q117" s="69">
        <v>0.29487179487179488</v>
      </c>
      <c r="R117" s="69">
        <v>0.29487179487179488</v>
      </c>
      <c r="S117" s="111">
        <v>47</v>
      </c>
      <c r="T117" s="111">
        <v>1</v>
      </c>
    </row>
    <row r="118" spans="1:20" x14ac:dyDescent="0.25">
      <c r="A118" s="65" t="s">
        <v>445</v>
      </c>
      <c r="B118" s="65" t="s">
        <v>11</v>
      </c>
      <c r="C118" s="69">
        <v>0.70107827084477214</v>
      </c>
      <c r="D118" s="69">
        <v>0.703125</v>
      </c>
      <c r="E118" s="69">
        <v>0.63934426229508201</v>
      </c>
      <c r="F118" s="69">
        <v>0.76076555023923442</v>
      </c>
      <c r="G118" s="69">
        <v>6.9825329437602959E-2</v>
      </c>
      <c r="H118" s="69">
        <v>4.784688995215311E-2</v>
      </c>
      <c r="I118" s="69">
        <v>4.6875E-2</v>
      </c>
      <c r="J118" s="69">
        <v>0.11475409836065574</v>
      </c>
      <c r="K118" s="69">
        <v>0.4216604875856646</v>
      </c>
      <c r="L118" s="69">
        <v>0.41860465116279072</v>
      </c>
      <c r="M118" s="69">
        <v>0.24637681159420291</v>
      </c>
      <c r="N118" s="69">
        <v>0.6</v>
      </c>
      <c r="O118" s="69">
        <v>0.10590944837658689</v>
      </c>
      <c r="P118" s="69">
        <v>0.10144927536231885</v>
      </c>
      <c r="Q118" s="69">
        <v>0.1</v>
      </c>
      <c r="R118" s="69">
        <v>0.11627906976744186</v>
      </c>
      <c r="S118" s="111">
        <v>47</v>
      </c>
      <c r="T118" s="111">
        <v>3</v>
      </c>
    </row>
    <row r="119" spans="1:20" x14ac:dyDescent="0.25">
      <c r="A119" s="65" t="s">
        <v>448</v>
      </c>
      <c r="B119" s="65" t="s">
        <v>25</v>
      </c>
      <c r="C119" s="69">
        <v>0.45348837209302323</v>
      </c>
      <c r="D119" s="69">
        <v>0.45348837209302323</v>
      </c>
      <c r="E119" s="69">
        <v>0.45348837209302323</v>
      </c>
      <c r="F119" s="69">
        <v>0.45348837209302323</v>
      </c>
      <c r="G119" s="69">
        <v>0.19767441860465115</v>
      </c>
      <c r="H119" s="69">
        <v>0.19767441860465115</v>
      </c>
      <c r="I119" s="69">
        <v>0.19767441860465115</v>
      </c>
      <c r="J119" s="69">
        <v>0.19767441860465115</v>
      </c>
      <c r="K119" s="69">
        <v>0.25</v>
      </c>
      <c r="L119" s="69">
        <v>0.25</v>
      </c>
      <c r="M119" s="69">
        <v>0.25</v>
      </c>
      <c r="N119" s="69">
        <v>0.25</v>
      </c>
      <c r="O119" s="69">
        <v>0.125</v>
      </c>
      <c r="P119" s="69">
        <v>0.125</v>
      </c>
      <c r="Q119" s="69">
        <v>0.125</v>
      </c>
      <c r="R119" s="69">
        <v>0.125</v>
      </c>
      <c r="S119" s="111">
        <v>47</v>
      </c>
      <c r="T119" s="111">
        <v>1</v>
      </c>
    </row>
    <row r="120" spans="1:20" x14ac:dyDescent="0.25">
      <c r="A120" s="65" t="s">
        <v>449</v>
      </c>
      <c r="B120" s="65" t="s">
        <v>10</v>
      </c>
      <c r="C120" s="69">
        <v>0.57552155957801454</v>
      </c>
      <c r="D120" s="69">
        <v>0.54838709677419351</v>
      </c>
      <c r="E120" s="69">
        <v>0.47337278106508873</v>
      </c>
      <c r="F120" s="69">
        <v>0.71140939597315433</v>
      </c>
      <c r="G120" s="69">
        <v>6.6856193086413565E-2</v>
      </c>
      <c r="H120" s="69">
        <v>5.5555555555555552E-2</v>
      </c>
      <c r="I120" s="69">
        <v>4.3701799485861184E-2</v>
      </c>
      <c r="J120" s="69">
        <v>9.6774193548387094E-2</v>
      </c>
      <c r="K120" s="69">
        <v>0.3665174258653176</v>
      </c>
      <c r="L120" s="69">
        <v>0.37037037037037035</v>
      </c>
      <c r="M120" s="69">
        <v>0.25</v>
      </c>
      <c r="N120" s="69">
        <v>0.43269230769230771</v>
      </c>
      <c r="O120" s="69">
        <v>8.9928901957218602E-2</v>
      </c>
      <c r="P120" s="69">
        <v>7.6923076923076927E-2</v>
      </c>
      <c r="Q120" s="69">
        <v>0</v>
      </c>
      <c r="R120" s="69">
        <v>0.13333333333333333</v>
      </c>
      <c r="S120" s="111">
        <v>48</v>
      </c>
      <c r="T120" s="111">
        <v>15</v>
      </c>
    </row>
    <row r="121" spans="1:20" x14ac:dyDescent="0.25">
      <c r="A121" s="65" t="s">
        <v>449</v>
      </c>
      <c r="B121" s="65" t="s">
        <v>9</v>
      </c>
      <c r="C121" s="69">
        <v>0.48270220590748447</v>
      </c>
      <c r="D121" s="69">
        <v>0.51606611570247929</v>
      </c>
      <c r="E121" s="69">
        <v>0.43217364258419977</v>
      </c>
      <c r="F121" s="69">
        <v>0.53323076923076917</v>
      </c>
      <c r="G121" s="69">
        <v>0.11576063818879068</v>
      </c>
      <c r="H121" s="69">
        <v>0.12861538461538463</v>
      </c>
      <c r="I121" s="69">
        <v>6.0129032258064513E-2</v>
      </c>
      <c r="J121" s="69">
        <v>0.17139224411951687</v>
      </c>
      <c r="K121" s="69">
        <v>0.16735857022234732</v>
      </c>
      <c r="L121" s="69">
        <v>0.14354066985645933</v>
      </c>
      <c r="M121" s="69">
        <v>5.2631578947368418E-2</v>
      </c>
      <c r="N121" s="69">
        <v>0.28208556149732622</v>
      </c>
      <c r="O121" s="69">
        <v>0.35465803546298902</v>
      </c>
      <c r="P121" s="69">
        <v>0.17990430622009568</v>
      </c>
      <c r="Q121" s="69">
        <v>8.2043343653250778E-2</v>
      </c>
      <c r="R121" s="69">
        <v>0.6272727272727272</v>
      </c>
      <c r="S121" s="111">
        <v>48</v>
      </c>
      <c r="T121" s="111">
        <v>4</v>
      </c>
    </row>
    <row r="122" spans="1:20" x14ac:dyDescent="0.25">
      <c r="A122" s="65" t="s">
        <v>450</v>
      </c>
      <c r="B122" s="65" t="s">
        <v>11</v>
      </c>
      <c r="C122" s="69">
        <v>0.5684754521963824</v>
      </c>
      <c r="D122" s="69">
        <v>0.5684754521963824</v>
      </c>
      <c r="E122" s="69">
        <v>0.55555555555555558</v>
      </c>
      <c r="F122" s="69">
        <v>0.58139534883720934</v>
      </c>
      <c r="G122" s="69">
        <v>2.3717238833517902E-2</v>
      </c>
      <c r="H122" s="69">
        <v>2.3717238833517902E-2</v>
      </c>
      <c r="I122" s="69">
        <v>7.7519379844961239E-3</v>
      </c>
      <c r="J122" s="69">
        <v>3.968253968253968E-2</v>
      </c>
      <c r="K122" s="69">
        <v>0.53492063492063491</v>
      </c>
      <c r="L122" s="69">
        <v>0.53492063492063491</v>
      </c>
      <c r="M122" s="69">
        <v>0.51428571428571423</v>
      </c>
      <c r="N122" s="69">
        <v>0.55555555555555558</v>
      </c>
      <c r="O122" s="69">
        <v>3.2804232804232801E-2</v>
      </c>
      <c r="P122" s="69">
        <v>3.2804232804232801E-2</v>
      </c>
      <c r="Q122" s="69">
        <v>2.8571428571428571E-2</v>
      </c>
      <c r="R122" s="69">
        <v>3.7037037037037035E-2</v>
      </c>
      <c r="S122" s="111">
        <v>48</v>
      </c>
      <c r="T122" s="111">
        <v>2</v>
      </c>
    </row>
    <row r="123" spans="1:20" x14ac:dyDescent="0.25">
      <c r="A123" s="65" t="s">
        <v>453</v>
      </c>
      <c r="B123" s="65" t="s">
        <v>10</v>
      </c>
      <c r="C123" s="69">
        <v>0.59218504646004955</v>
      </c>
      <c r="D123" s="69">
        <v>0.60564051434687627</v>
      </c>
      <c r="E123" s="69">
        <v>0.51439539347408825</v>
      </c>
      <c r="F123" s="69">
        <v>0.7183908045977011</v>
      </c>
      <c r="G123" s="69">
        <v>9.6045602391110749E-2</v>
      </c>
      <c r="H123" s="69">
        <v>7.7785017051424266E-2</v>
      </c>
      <c r="I123" s="69">
        <v>4.4354838709677422E-2</v>
      </c>
      <c r="J123" s="69">
        <v>0.10294117647058823</v>
      </c>
      <c r="K123" s="69">
        <v>0.28490705218949847</v>
      </c>
      <c r="L123" s="69">
        <v>0.30766632894292467</v>
      </c>
      <c r="M123" s="69">
        <v>0.22222222222222221</v>
      </c>
      <c r="N123" s="69">
        <v>0.36666666666666664</v>
      </c>
      <c r="O123" s="69">
        <v>0.15454074790974451</v>
      </c>
      <c r="P123" s="69">
        <v>0.14424951267056529</v>
      </c>
      <c r="Q123" s="69">
        <v>0.125</v>
      </c>
      <c r="R123" s="69">
        <v>0.18518518518518517</v>
      </c>
      <c r="S123" s="111">
        <v>49</v>
      </c>
      <c r="T123" s="111">
        <v>18</v>
      </c>
    </row>
    <row r="124" spans="1:20" x14ac:dyDescent="0.25">
      <c r="A124" s="65" t="s">
        <v>453</v>
      </c>
      <c r="B124" s="65" t="s">
        <v>11</v>
      </c>
      <c r="C124" s="69">
        <v>0.61317194384506868</v>
      </c>
      <c r="D124" s="69">
        <v>0.66714671467146713</v>
      </c>
      <c r="E124" s="69">
        <v>0.45733788395904434</v>
      </c>
      <c r="F124" s="69">
        <v>0.75374732334047112</v>
      </c>
      <c r="G124" s="69">
        <v>5.7057320693239801E-2</v>
      </c>
      <c r="H124" s="69">
        <v>5.3892889288928894E-2</v>
      </c>
      <c r="I124" s="69">
        <v>1.284796573875803E-2</v>
      </c>
      <c r="J124" s="69">
        <v>9.7826086956521743E-2</v>
      </c>
      <c r="K124" s="69">
        <v>0.33408007548322355</v>
      </c>
      <c r="L124" s="69">
        <v>0.33989266547406083</v>
      </c>
      <c r="M124" s="69">
        <v>0.22916666666666666</v>
      </c>
      <c r="N124" s="69">
        <v>0.45833333333333331</v>
      </c>
      <c r="O124" s="69">
        <v>0.15020273693345162</v>
      </c>
      <c r="P124" s="69">
        <v>0.15625</v>
      </c>
      <c r="Q124" s="69">
        <v>7.6923076923076927E-2</v>
      </c>
      <c r="R124" s="69">
        <v>0.20833333333333334</v>
      </c>
      <c r="S124" s="111">
        <v>49</v>
      </c>
      <c r="T124" s="111">
        <v>6</v>
      </c>
    </row>
    <row r="125" spans="1:20" x14ac:dyDescent="0.25">
      <c r="A125" s="65" t="s">
        <v>453</v>
      </c>
      <c r="B125" s="65" t="s">
        <v>9</v>
      </c>
      <c r="C125" s="69">
        <v>0.48081438942680804</v>
      </c>
      <c r="D125" s="69">
        <v>0.5112359550561798</v>
      </c>
      <c r="E125" s="69">
        <v>0.32743362831858408</v>
      </c>
      <c r="F125" s="69">
        <v>0.60377358490566035</v>
      </c>
      <c r="G125" s="69">
        <v>0.11542603387108574</v>
      </c>
      <c r="H125" s="69">
        <v>0.12921348314606743</v>
      </c>
      <c r="I125" s="69">
        <v>7.5471698113207544E-2</v>
      </c>
      <c r="J125" s="69">
        <v>0.1415929203539823</v>
      </c>
      <c r="K125" s="69">
        <v>8.6274509803921581E-2</v>
      </c>
      <c r="L125" s="69">
        <v>0</v>
      </c>
      <c r="M125" s="69">
        <v>0</v>
      </c>
      <c r="N125" s="69">
        <v>0.25882352941176473</v>
      </c>
      <c r="O125" s="69">
        <v>7.8431372549019607E-2</v>
      </c>
      <c r="P125" s="69">
        <v>0</v>
      </c>
      <c r="Q125" s="69">
        <v>0</v>
      </c>
      <c r="R125" s="69">
        <v>0.23529411764705882</v>
      </c>
      <c r="S125" s="111">
        <v>49</v>
      </c>
      <c r="T125" s="111">
        <v>3</v>
      </c>
    </row>
    <row r="126" spans="1:20" x14ac:dyDescent="0.25">
      <c r="A126" s="65" t="s">
        <v>457</v>
      </c>
      <c r="B126" s="65" t="s">
        <v>10</v>
      </c>
      <c r="C126" s="69">
        <v>0.58713181276712501</v>
      </c>
      <c r="D126" s="69">
        <v>0.58964143426294824</v>
      </c>
      <c r="E126" s="69">
        <v>0.53968253968253965</v>
      </c>
      <c r="F126" s="69">
        <v>0.66091954022988508</v>
      </c>
      <c r="G126" s="69">
        <v>0.12454664174835497</v>
      </c>
      <c r="H126" s="69">
        <v>0.13025210084033614</v>
      </c>
      <c r="I126" s="69">
        <v>0.10778443113772455</v>
      </c>
      <c r="J126" s="69">
        <v>0.1453287197231834</v>
      </c>
      <c r="K126" s="69">
        <v>0.29011621152573919</v>
      </c>
      <c r="L126" s="69">
        <v>0.25925925925925924</v>
      </c>
      <c r="M126" s="69">
        <v>0.22222222222222221</v>
      </c>
      <c r="N126" s="69">
        <v>0.35294117647058826</v>
      </c>
      <c r="O126" s="69">
        <v>0.1777821365570349</v>
      </c>
      <c r="P126" s="69">
        <v>0.14814814814814814</v>
      </c>
      <c r="Q126" s="69">
        <v>0.11764705882352941</v>
      </c>
      <c r="R126" s="69">
        <v>0.19047619047619047</v>
      </c>
      <c r="S126" s="111">
        <v>50</v>
      </c>
      <c r="T126" s="111">
        <v>17</v>
      </c>
    </row>
    <row r="127" spans="1:20" x14ac:dyDescent="0.25">
      <c r="A127" s="65" t="s">
        <v>457</v>
      </c>
      <c r="B127" s="65" t="s">
        <v>9</v>
      </c>
      <c r="C127" s="69">
        <v>0.64807245864629492</v>
      </c>
      <c r="D127" s="69">
        <v>0.63636363636363635</v>
      </c>
      <c r="E127" s="69">
        <v>0.61261261261261257</v>
      </c>
      <c r="F127" s="69">
        <v>0.69090909090909092</v>
      </c>
      <c r="G127" s="69">
        <v>0.12002869418599756</v>
      </c>
      <c r="H127" s="69">
        <v>0.1</v>
      </c>
      <c r="I127" s="69">
        <v>5.6179775280898875E-2</v>
      </c>
      <c r="J127" s="69">
        <v>0.16666666666666666</v>
      </c>
      <c r="K127" s="69">
        <v>0.13225313742231035</v>
      </c>
      <c r="L127" s="69">
        <v>0.1875</v>
      </c>
      <c r="M127" s="69">
        <v>0</v>
      </c>
      <c r="N127" s="69">
        <v>0.19736842105263158</v>
      </c>
      <c r="O127" s="69">
        <v>0.21075812241225772</v>
      </c>
      <c r="P127" s="69">
        <v>0.25</v>
      </c>
      <c r="Q127" s="69">
        <v>5.5555555555555552E-2</v>
      </c>
      <c r="R127" s="69">
        <v>0.33333333333333331</v>
      </c>
      <c r="S127" s="111">
        <v>50</v>
      </c>
      <c r="T127" s="111">
        <v>7</v>
      </c>
    </row>
    <row r="128" spans="1:20" x14ac:dyDescent="0.25">
      <c r="A128" s="65" t="s">
        <v>457</v>
      </c>
      <c r="B128" s="65" t="s">
        <v>11</v>
      </c>
      <c r="C128" s="69">
        <v>0.65246116184803138</v>
      </c>
      <c r="D128" s="69">
        <v>0.65851033295063144</v>
      </c>
      <c r="E128" s="69">
        <v>0.62761506276150625</v>
      </c>
      <c r="F128" s="69">
        <v>0.69836065573770489</v>
      </c>
      <c r="G128" s="69">
        <v>7.3112703941459731E-2</v>
      </c>
      <c r="H128" s="69">
        <v>6.3097171048523082E-2</v>
      </c>
      <c r="I128" s="69">
        <v>6.0773480662983423E-2</v>
      </c>
      <c r="J128" s="69">
        <v>7.6923076923076927E-2</v>
      </c>
      <c r="K128" s="69">
        <v>0.37159365545588452</v>
      </c>
      <c r="L128" s="69">
        <v>0.39108187134502925</v>
      </c>
      <c r="M128" s="69">
        <v>0.30769230769230771</v>
      </c>
      <c r="N128" s="69">
        <v>0.43137254901960786</v>
      </c>
      <c r="O128" s="69">
        <v>0.12398344402988365</v>
      </c>
      <c r="P128" s="69">
        <v>0.10818713450292397</v>
      </c>
      <c r="Q128" s="69">
        <v>9.8039215686274508E-2</v>
      </c>
      <c r="R128" s="69">
        <v>0.16666666666666666</v>
      </c>
      <c r="S128" s="111">
        <v>50</v>
      </c>
      <c r="T128" s="111">
        <v>6</v>
      </c>
    </row>
    <row r="129" spans="1:20" x14ac:dyDescent="0.25">
      <c r="A129" s="65" t="s">
        <v>461</v>
      </c>
      <c r="B129" s="65" t="s">
        <v>462</v>
      </c>
      <c r="C129" s="69">
        <v>0.54347826086956519</v>
      </c>
      <c r="D129" s="69">
        <v>0.54347826086956519</v>
      </c>
      <c r="E129" s="69">
        <v>0.54347826086956519</v>
      </c>
      <c r="F129" s="69">
        <v>0.54347826086956519</v>
      </c>
      <c r="G129" s="69">
        <v>0.17934782608695651</v>
      </c>
      <c r="H129" s="69">
        <v>0.17934782608695651</v>
      </c>
      <c r="I129" s="69">
        <v>0.17934782608695651</v>
      </c>
      <c r="J129" s="69">
        <v>0.17934782608695651</v>
      </c>
      <c r="K129" s="69">
        <v>0.42222222222222222</v>
      </c>
      <c r="L129" s="69">
        <v>0.42222222222222222</v>
      </c>
      <c r="M129" s="69">
        <v>0.42222222222222222</v>
      </c>
      <c r="N129" s="69">
        <v>0.42222222222222222</v>
      </c>
      <c r="O129" s="69">
        <v>8.8888888888888892E-2</v>
      </c>
      <c r="P129" s="69">
        <v>8.8888888888888892E-2</v>
      </c>
      <c r="Q129" s="69">
        <v>8.8888888888888892E-2</v>
      </c>
      <c r="R129" s="69">
        <v>8.8888888888888892E-2</v>
      </c>
      <c r="S129" s="111">
        <v>51</v>
      </c>
      <c r="T129" s="111">
        <v>1</v>
      </c>
    </row>
    <row r="130" spans="1:20" x14ac:dyDescent="0.25">
      <c r="A130" s="65" t="s">
        <v>461</v>
      </c>
      <c r="B130" s="65" t="s">
        <v>10</v>
      </c>
      <c r="C130" s="69">
        <v>0.54421308747956332</v>
      </c>
      <c r="D130" s="69">
        <v>0.53921568627450978</v>
      </c>
      <c r="E130" s="69">
        <v>0.44486692015209123</v>
      </c>
      <c r="F130" s="69">
        <v>0.56382978723404253</v>
      </c>
      <c r="G130" s="69">
        <v>6.595691573833333E-2</v>
      </c>
      <c r="H130" s="69">
        <v>6.6091954022988508E-2</v>
      </c>
      <c r="I130" s="69">
        <v>3.9215686274509803E-2</v>
      </c>
      <c r="J130" s="69">
        <v>0.10266159695817491</v>
      </c>
      <c r="K130" s="69">
        <v>0.2389282870658945</v>
      </c>
      <c r="L130" s="69">
        <v>0.24175824175824176</v>
      </c>
      <c r="M130" s="69">
        <v>0.18181818181818182</v>
      </c>
      <c r="N130" s="69">
        <v>0.27450980392156865</v>
      </c>
      <c r="O130" s="69">
        <v>0.21076735185921194</v>
      </c>
      <c r="P130" s="69">
        <v>0.18840579710144928</v>
      </c>
      <c r="Q130" s="69">
        <v>0.15789473684210525</v>
      </c>
      <c r="R130" s="69">
        <v>0.26666666666666666</v>
      </c>
      <c r="S130" s="111">
        <v>51</v>
      </c>
      <c r="T130" s="111">
        <v>7</v>
      </c>
    </row>
    <row r="131" spans="1:20" x14ac:dyDescent="0.25">
      <c r="A131" s="65" t="s">
        <v>461</v>
      </c>
      <c r="B131" s="65" t="s">
        <v>9</v>
      </c>
      <c r="C131" s="69">
        <v>0.59362934362934361</v>
      </c>
      <c r="D131" s="69">
        <v>0.59362934362934361</v>
      </c>
      <c r="E131" s="69">
        <v>0.47297297297297297</v>
      </c>
      <c r="F131" s="69">
        <v>0.7142857142857143</v>
      </c>
      <c r="G131" s="69">
        <v>6.6510387938959373E-2</v>
      </c>
      <c r="H131" s="69">
        <v>6.6510387938959373E-2</v>
      </c>
      <c r="I131" s="69">
        <v>2.0408163265306121E-2</v>
      </c>
      <c r="J131" s="69">
        <v>0.11261261261261261</v>
      </c>
      <c r="K131" s="69">
        <v>0.34149184149184147</v>
      </c>
      <c r="L131" s="69">
        <v>0.34149184149184147</v>
      </c>
      <c r="M131" s="69">
        <v>0.27272727272727271</v>
      </c>
      <c r="N131" s="69">
        <v>0.41025641025641024</v>
      </c>
      <c r="O131" s="69">
        <v>0.21911421911421911</v>
      </c>
      <c r="P131" s="69">
        <v>0.21911421911421911</v>
      </c>
      <c r="Q131" s="69">
        <v>0.18181818181818182</v>
      </c>
      <c r="R131" s="69">
        <v>0.25641025641025639</v>
      </c>
      <c r="S131" s="111">
        <v>51</v>
      </c>
      <c r="T131" s="111">
        <v>2</v>
      </c>
    </row>
    <row r="132" spans="1:20" x14ac:dyDescent="0.25">
      <c r="A132" s="65" t="s">
        <v>461</v>
      </c>
      <c r="B132" s="65" t="s">
        <v>11</v>
      </c>
      <c r="C132" s="69">
        <v>0.53861688387930018</v>
      </c>
      <c r="D132" s="69">
        <v>0.53861688387930018</v>
      </c>
      <c r="E132" s="69">
        <v>0.47843137254901963</v>
      </c>
      <c r="F132" s="69">
        <v>0.59880239520958078</v>
      </c>
      <c r="G132" s="69">
        <v>6.9977691675472575E-2</v>
      </c>
      <c r="H132" s="69">
        <v>6.9977691675472575E-2</v>
      </c>
      <c r="I132" s="69">
        <v>4.1916167664670656E-2</v>
      </c>
      <c r="J132" s="69">
        <v>9.8039215686274508E-2</v>
      </c>
      <c r="K132" s="69">
        <v>0.15653495440729481</v>
      </c>
      <c r="L132" s="69">
        <v>0.15653495440729481</v>
      </c>
      <c r="M132" s="69">
        <v>0.14285714285714285</v>
      </c>
      <c r="N132" s="69">
        <v>0.1702127659574468</v>
      </c>
      <c r="O132" s="69">
        <v>0.27051671732522797</v>
      </c>
      <c r="P132" s="69">
        <v>0.27051671732522797</v>
      </c>
      <c r="Q132" s="69">
        <v>0.25531914893617019</v>
      </c>
      <c r="R132" s="69">
        <v>0.2857142857142857</v>
      </c>
      <c r="S132" s="111">
        <v>51</v>
      </c>
      <c r="T132" s="111">
        <v>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48DA4-1CC6-4478-8803-CB8E0FF7368E}">
  <dimension ref="B2:V112"/>
  <sheetViews>
    <sheetView zoomScaleNormal="100" workbookViewId="0">
      <selection activeCell="F1139" sqref="F1139"/>
    </sheetView>
  </sheetViews>
  <sheetFormatPr baseColWidth="10" defaultRowHeight="15" x14ac:dyDescent="0.25"/>
  <cols>
    <col min="1" max="1" width="6.5703125" style="65" customWidth="1"/>
    <col min="2" max="2" width="25.7109375" style="65" customWidth="1"/>
    <col min="3" max="7" width="11.42578125" style="65"/>
    <col min="8" max="8" width="16" style="65" customWidth="1"/>
    <col min="9" max="13" width="16.28515625" style="65" customWidth="1"/>
    <col min="14" max="14" width="30.85546875" style="65" customWidth="1"/>
    <col min="15" max="18" width="16.28515625" style="65" customWidth="1"/>
    <col min="19" max="19" width="11.42578125" style="65"/>
    <col min="20" max="20" width="16.28515625" style="65" customWidth="1"/>
    <col min="21" max="16384" width="11.42578125" style="65"/>
  </cols>
  <sheetData>
    <row r="2" spans="2:22" ht="21" x14ac:dyDescent="0.35">
      <c r="B2" s="86" t="s">
        <v>542</v>
      </c>
    </row>
    <row r="3" spans="2:22" x14ac:dyDescent="0.25">
      <c r="D3" s="48"/>
      <c r="E3" s="12"/>
    </row>
    <row r="4" spans="2:22" x14ac:dyDescent="0.25">
      <c r="D4" s="48"/>
      <c r="E4" s="12"/>
    </row>
    <row r="6" spans="2:22" x14ac:dyDescent="0.25">
      <c r="J6" s="78"/>
      <c r="K6" s="78"/>
      <c r="L6" s="78"/>
    </row>
    <row r="7" spans="2:22" x14ac:dyDescent="0.25">
      <c r="J7" s="78"/>
      <c r="K7" s="78"/>
      <c r="L7" s="78"/>
    </row>
    <row r="8" spans="2:22" x14ac:dyDescent="0.25">
      <c r="J8" s="78"/>
      <c r="K8" s="78"/>
      <c r="L8" s="78"/>
      <c r="V8" s="85" t="s">
        <v>541</v>
      </c>
    </row>
    <row r="9" spans="2:22" x14ac:dyDescent="0.25">
      <c r="J9" s="78"/>
      <c r="K9" s="78"/>
      <c r="L9" s="78"/>
    </row>
    <row r="10" spans="2:22" x14ac:dyDescent="0.25">
      <c r="J10" s="78"/>
      <c r="K10" s="78"/>
      <c r="L10" s="78"/>
    </row>
    <row r="13" spans="2:22" x14ac:dyDescent="0.25">
      <c r="B13" s="65" t="s">
        <v>535</v>
      </c>
      <c r="E13" s="76"/>
      <c r="J13" s="76"/>
      <c r="K13" s="76"/>
      <c r="L13" s="76"/>
    </row>
    <row r="14" spans="2:22" x14ac:dyDescent="0.25">
      <c r="B14" s="65" t="s">
        <v>540</v>
      </c>
      <c r="C14" s="48">
        <f>+E47</f>
        <v>234481</v>
      </c>
      <c r="D14" s="76">
        <f>+C14/G47</f>
        <v>0.95471553686233479</v>
      </c>
      <c r="E14" s="76" t="s">
        <v>539</v>
      </c>
      <c r="F14" s="78">
        <v>0.98757387482951964</v>
      </c>
      <c r="J14" s="76"/>
      <c r="K14" s="76"/>
      <c r="L14" s="76"/>
    </row>
    <row r="15" spans="2:22" x14ac:dyDescent="0.25">
      <c r="B15" s="65" t="s">
        <v>227</v>
      </c>
      <c r="C15" s="48">
        <f>+F47</f>
        <v>11122</v>
      </c>
      <c r="D15" s="76">
        <f>+C15/G47</f>
        <v>4.5284463137665258E-2</v>
      </c>
      <c r="E15" s="76" t="s">
        <v>538</v>
      </c>
      <c r="F15" s="78">
        <v>0.8572963019794384</v>
      </c>
      <c r="J15" s="76"/>
      <c r="K15" s="76"/>
      <c r="L15" s="76"/>
    </row>
    <row r="16" spans="2:22" x14ac:dyDescent="0.25">
      <c r="C16" s="48">
        <f>+C14+C15</f>
        <v>245603</v>
      </c>
      <c r="E16" s="76"/>
      <c r="J16" s="78"/>
      <c r="K16" s="78"/>
      <c r="L16" s="78"/>
    </row>
    <row r="17" spans="2:21" x14ac:dyDescent="0.25">
      <c r="B17" s="76" t="s">
        <v>537</v>
      </c>
      <c r="C17" s="48">
        <f>+E47</f>
        <v>234481</v>
      </c>
      <c r="D17" s="76">
        <f>+C17/C19</f>
        <v>0.95471553686233479</v>
      </c>
      <c r="J17" s="78"/>
      <c r="K17" s="78"/>
      <c r="L17" s="78"/>
    </row>
    <row r="18" spans="2:21" x14ac:dyDescent="0.25">
      <c r="B18" s="65" t="s">
        <v>536</v>
      </c>
      <c r="C18" s="48">
        <f>+C47</f>
        <v>177557</v>
      </c>
      <c r="D18" s="76">
        <f>+C18/C17</f>
        <v>0.75723406160840323</v>
      </c>
      <c r="E18" s="76"/>
    </row>
    <row r="19" spans="2:21" x14ac:dyDescent="0.25">
      <c r="B19" s="84" t="s">
        <v>535</v>
      </c>
      <c r="C19" s="83">
        <f>+G47</f>
        <v>245603</v>
      </c>
      <c r="E19" s="76"/>
      <c r="J19" s="78"/>
      <c r="K19" s="78"/>
      <c r="L19" s="78"/>
    </row>
    <row r="20" spans="2:21" x14ac:dyDescent="0.25">
      <c r="J20" s="78"/>
      <c r="K20" s="78"/>
      <c r="L20" s="78"/>
      <c r="M20" s="76"/>
      <c r="N20" s="76"/>
      <c r="O20" s="76"/>
      <c r="P20" s="76"/>
      <c r="Q20" s="76"/>
      <c r="R20" s="76"/>
      <c r="T20" s="76"/>
    </row>
    <row r="21" spans="2:21" x14ac:dyDescent="0.25">
      <c r="B21" s="82" t="s">
        <v>534</v>
      </c>
      <c r="C21" s="81">
        <f>+G74</f>
        <v>45480</v>
      </c>
      <c r="J21" s="78"/>
      <c r="K21" s="78"/>
      <c r="L21" s="78"/>
      <c r="M21" s="76"/>
      <c r="N21" s="76"/>
      <c r="O21" s="76"/>
      <c r="P21" s="76"/>
      <c r="Q21" s="76"/>
      <c r="R21" s="76"/>
      <c r="T21" s="76"/>
    </row>
    <row r="22" spans="2:21" x14ac:dyDescent="0.25">
      <c r="B22" s="65" t="s">
        <v>533</v>
      </c>
      <c r="C22" s="48">
        <f>+G47</f>
        <v>245603</v>
      </c>
      <c r="I22" s="78"/>
      <c r="J22" s="78"/>
      <c r="K22" s="78"/>
      <c r="L22" s="78"/>
      <c r="M22" s="76"/>
      <c r="N22" s="76"/>
      <c r="O22" s="76"/>
      <c r="P22" s="76"/>
      <c r="Q22" s="76"/>
      <c r="R22" s="76"/>
      <c r="T22" s="76"/>
    </row>
    <row r="23" spans="2:21" x14ac:dyDescent="0.25">
      <c r="B23" s="80" t="s">
        <v>532</v>
      </c>
      <c r="C23" s="79">
        <f>SUM(C21:C22)</f>
        <v>291083</v>
      </c>
      <c r="J23" s="78"/>
      <c r="K23" s="78"/>
      <c r="L23" s="78"/>
      <c r="M23" s="76"/>
      <c r="N23" s="76"/>
      <c r="O23" s="76"/>
      <c r="P23" s="76"/>
      <c r="Q23" s="76"/>
      <c r="R23" s="76"/>
      <c r="T23" s="76"/>
    </row>
    <row r="24" spans="2:21" x14ac:dyDescent="0.25">
      <c r="I24" s="78"/>
      <c r="J24" s="78"/>
      <c r="K24" s="78"/>
      <c r="L24" s="78"/>
      <c r="M24" s="76"/>
      <c r="N24" s="76"/>
      <c r="O24" s="76"/>
      <c r="P24" s="76"/>
      <c r="Q24" s="76"/>
      <c r="R24" s="76"/>
      <c r="T24" s="76"/>
    </row>
    <row r="25" spans="2:21" x14ac:dyDescent="0.25">
      <c r="I25" s="78"/>
      <c r="J25" s="78"/>
      <c r="K25" s="78"/>
      <c r="L25" s="78"/>
      <c r="M25" s="76"/>
      <c r="N25" s="76"/>
      <c r="O25" s="76"/>
      <c r="P25" s="76"/>
      <c r="Q25" s="76"/>
      <c r="R25" s="76"/>
      <c r="T25" s="76"/>
    </row>
    <row r="26" spans="2:21" ht="15.75" x14ac:dyDescent="0.25">
      <c r="B26" s="74" t="s">
        <v>531</v>
      </c>
      <c r="M26" s="76"/>
      <c r="N26" s="76"/>
      <c r="O26" s="76"/>
      <c r="P26" s="76"/>
      <c r="Q26" s="76"/>
      <c r="R26" s="76"/>
      <c r="T26" s="76"/>
    </row>
    <row r="27" spans="2:21" x14ac:dyDescent="0.25">
      <c r="B27" s="66" t="s">
        <v>526</v>
      </c>
      <c r="C27" s="66" t="s">
        <v>500</v>
      </c>
      <c r="D27" s="66" t="s">
        <v>499</v>
      </c>
      <c r="E27" s="66" t="s">
        <v>530</v>
      </c>
      <c r="F27" s="66" t="s">
        <v>529</v>
      </c>
      <c r="G27" s="66" t="s">
        <v>528</v>
      </c>
      <c r="H27" s="66" t="s">
        <v>527</v>
      </c>
      <c r="I27" s="66" t="s">
        <v>525</v>
      </c>
      <c r="J27" s="66" t="s">
        <v>505</v>
      </c>
      <c r="K27" s="66" t="s">
        <v>526</v>
      </c>
      <c r="L27" s="66" t="s">
        <v>525</v>
      </c>
      <c r="M27" s="66" t="s">
        <v>505</v>
      </c>
      <c r="N27" s="76"/>
      <c r="O27" s="76"/>
      <c r="P27" s="76"/>
      <c r="Q27" s="76"/>
      <c r="R27" s="76"/>
      <c r="S27" s="76"/>
      <c r="U27" s="76"/>
    </row>
    <row r="28" spans="2:21" x14ac:dyDescent="0.25">
      <c r="B28" s="66" t="s">
        <v>26</v>
      </c>
      <c r="C28" s="73">
        <v>11381</v>
      </c>
      <c r="D28" s="73">
        <v>4101</v>
      </c>
      <c r="E28" s="73">
        <f>+SUM(C28:D28)</f>
        <v>15482</v>
      </c>
      <c r="F28" s="73">
        <v>779</v>
      </c>
      <c r="G28" s="73">
        <f>+SUM(C28,D28,F28)</f>
        <v>16261</v>
      </c>
      <c r="H28" s="71">
        <f>+G28/245603</f>
        <v>6.6208474652182589E-2</v>
      </c>
      <c r="I28" s="71">
        <f>+E28/G28</f>
        <v>0.95209396716069128</v>
      </c>
      <c r="J28" s="71">
        <f>+C28/E28</f>
        <v>0.73511174266890578</v>
      </c>
      <c r="K28" s="66" t="s">
        <v>20</v>
      </c>
      <c r="L28" s="71">
        <v>0.97494230135179694</v>
      </c>
      <c r="M28" s="71">
        <v>0.83150152181264791</v>
      </c>
      <c r="N28" s="4"/>
      <c r="O28" s="76"/>
      <c r="P28" s="76"/>
      <c r="Q28" s="76"/>
      <c r="R28" s="76"/>
      <c r="S28" s="76"/>
      <c r="U28" s="76"/>
    </row>
    <row r="29" spans="2:21" x14ac:dyDescent="0.25">
      <c r="B29" s="66" t="s">
        <v>76</v>
      </c>
      <c r="C29" s="73">
        <v>10055</v>
      </c>
      <c r="D29" s="73">
        <v>4520</v>
      </c>
      <c r="E29" s="73">
        <f>+SUM(C29:D29)</f>
        <v>14575</v>
      </c>
      <c r="F29" s="73">
        <v>818</v>
      </c>
      <c r="G29" s="73">
        <f>+SUM(C29,D29,F29)</f>
        <v>15393</v>
      </c>
      <c r="H29" s="71">
        <f>+G29/245603</f>
        <v>6.2674315867477196E-2</v>
      </c>
      <c r="I29" s="71">
        <f>+E29/G29</f>
        <v>0.94685896186578311</v>
      </c>
      <c r="J29" s="71">
        <f>+C29/E29</f>
        <v>0.68987993138936532</v>
      </c>
      <c r="K29" s="66" t="s">
        <v>57</v>
      </c>
      <c r="L29" s="71">
        <v>0.97492804120587795</v>
      </c>
      <c r="M29" s="71">
        <v>0.85051666537176596</v>
      </c>
      <c r="N29" s="4"/>
      <c r="O29" s="76"/>
      <c r="P29" s="76"/>
      <c r="Q29" s="76"/>
      <c r="R29" s="76"/>
      <c r="S29" s="76"/>
      <c r="U29" s="76"/>
    </row>
    <row r="30" spans="2:21" x14ac:dyDescent="0.25">
      <c r="B30" s="66" t="s">
        <v>32</v>
      </c>
      <c r="C30" s="73">
        <v>12028</v>
      </c>
      <c r="D30" s="73">
        <v>2942</v>
      </c>
      <c r="E30" s="73">
        <f>+SUM(C30:D30)</f>
        <v>14970</v>
      </c>
      <c r="F30" s="73">
        <v>387</v>
      </c>
      <c r="G30" s="73">
        <f>+SUM(C30,D30,F30)</f>
        <v>15357</v>
      </c>
      <c r="H30" s="71">
        <f>+G30/245603</f>
        <v>6.252773785336499E-2</v>
      </c>
      <c r="I30" s="71">
        <f>+E30/G30</f>
        <v>0.97479976557921466</v>
      </c>
      <c r="J30" s="71">
        <f>+C30/E30</f>
        <v>0.8034736138944556</v>
      </c>
      <c r="K30" s="66" t="s">
        <v>32</v>
      </c>
      <c r="L30" s="71">
        <v>0.97479976557921466</v>
      </c>
      <c r="M30" s="71">
        <v>0.8034736138944556</v>
      </c>
      <c r="N30" s="4"/>
      <c r="O30" s="76"/>
      <c r="P30" s="76"/>
      <c r="Q30" s="76"/>
      <c r="R30" s="76"/>
      <c r="S30" s="76"/>
      <c r="U30" s="76"/>
    </row>
    <row r="31" spans="2:21" x14ac:dyDescent="0.25">
      <c r="B31" s="66" t="s">
        <v>61</v>
      </c>
      <c r="C31" s="73">
        <v>9688</v>
      </c>
      <c r="D31" s="73">
        <v>4446</v>
      </c>
      <c r="E31" s="73">
        <f>+SUM(C31:D31)</f>
        <v>14134</v>
      </c>
      <c r="F31" s="73">
        <v>769</v>
      </c>
      <c r="G31" s="73">
        <f>+SUM(C31,D31,F31)</f>
        <v>14903</v>
      </c>
      <c r="H31" s="71">
        <f>+G31/245603</f>
        <v>6.0679226230949949E-2</v>
      </c>
      <c r="I31" s="71">
        <f>+E31/G31</f>
        <v>0.94839965107696433</v>
      </c>
      <c r="J31" s="71">
        <f>+C31/E31</f>
        <v>0.68543936606763833</v>
      </c>
      <c r="K31" s="66" t="s">
        <v>49</v>
      </c>
      <c r="L31" s="71">
        <v>0.97328180137791964</v>
      </c>
      <c r="M31" s="71">
        <v>0.77045925414364635</v>
      </c>
      <c r="N31" s="76"/>
      <c r="O31" s="76"/>
      <c r="P31" s="76"/>
      <c r="Q31" s="76"/>
      <c r="R31" s="76"/>
      <c r="S31" s="76"/>
      <c r="U31" s="76"/>
    </row>
    <row r="32" spans="2:21" x14ac:dyDescent="0.25">
      <c r="B32" s="66" t="s">
        <v>30</v>
      </c>
      <c r="C32" s="73">
        <v>10654</v>
      </c>
      <c r="D32" s="73">
        <v>3134</v>
      </c>
      <c r="E32" s="73">
        <f>+SUM(C32:D32)</f>
        <v>13788</v>
      </c>
      <c r="F32" s="73">
        <v>536</v>
      </c>
      <c r="G32" s="73">
        <f>+SUM(C32,D32,F32)</f>
        <v>14324</v>
      </c>
      <c r="H32" s="71">
        <f>+G32/245603</f>
        <v>5.8321763170645309E-2</v>
      </c>
      <c r="I32" s="71">
        <f>+E32/G32</f>
        <v>0.96258028483663782</v>
      </c>
      <c r="J32" s="71">
        <f>+C32/E32</f>
        <v>0.7727008993327531</v>
      </c>
      <c r="K32" s="66" t="s">
        <v>40</v>
      </c>
      <c r="L32" s="71">
        <v>0.96777767519157976</v>
      </c>
      <c r="M32" s="71">
        <v>0.78916237359282582</v>
      </c>
      <c r="N32" s="4"/>
      <c r="O32" s="76"/>
      <c r="P32" s="76"/>
      <c r="Q32" s="76"/>
      <c r="R32" s="76"/>
      <c r="S32" s="76"/>
      <c r="U32" s="76"/>
    </row>
    <row r="33" spans="2:21" x14ac:dyDescent="0.25">
      <c r="B33" s="66" t="s">
        <v>54</v>
      </c>
      <c r="C33" s="73">
        <v>10600</v>
      </c>
      <c r="D33" s="73">
        <v>3055</v>
      </c>
      <c r="E33" s="73">
        <f>+SUM(C33:D33)</f>
        <v>13655</v>
      </c>
      <c r="F33" s="73">
        <v>651</v>
      </c>
      <c r="G33" s="73">
        <f>+SUM(C33,D33,F33)</f>
        <v>14306</v>
      </c>
      <c r="H33" s="71">
        <f>+G33/245603</f>
        <v>5.8248474163589206E-2</v>
      </c>
      <c r="I33" s="71">
        <f>+E33/G33</f>
        <v>0.95449461764294696</v>
      </c>
      <c r="J33" s="71">
        <f>+C33/E33</f>
        <v>0.77627242768216775</v>
      </c>
      <c r="K33" s="66" t="s">
        <v>79</v>
      </c>
      <c r="L33" s="71">
        <v>0.96678065461651197</v>
      </c>
      <c r="M33" s="71">
        <v>0.76486440963449553</v>
      </c>
      <c r="N33" s="4"/>
      <c r="O33" s="76"/>
      <c r="P33" s="76"/>
      <c r="Q33" s="76"/>
      <c r="R33" s="76"/>
      <c r="S33" s="76"/>
      <c r="U33" s="76"/>
    </row>
    <row r="34" spans="2:21" x14ac:dyDescent="0.25">
      <c r="B34" s="66" t="s">
        <v>22</v>
      </c>
      <c r="C34" s="73">
        <v>10053</v>
      </c>
      <c r="D34" s="73">
        <v>2707</v>
      </c>
      <c r="E34" s="73">
        <f>+SUM(C34:D34)</f>
        <v>12760</v>
      </c>
      <c r="F34" s="73">
        <v>493</v>
      </c>
      <c r="G34" s="73">
        <f>+SUM(C34,D34,F34)</f>
        <v>13253</v>
      </c>
      <c r="H34" s="71">
        <f>+G34/245603</f>
        <v>5.3961067250807196E-2</v>
      </c>
      <c r="I34" s="71">
        <f>+E34/G34</f>
        <v>0.96280087527352298</v>
      </c>
      <c r="J34" s="71">
        <f>+C34/E34</f>
        <v>0.78785266457680247</v>
      </c>
      <c r="K34" s="66" t="s">
        <v>22</v>
      </c>
      <c r="L34" s="71">
        <v>0.96280087527352298</v>
      </c>
      <c r="M34" s="71">
        <v>0.78785266457680247</v>
      </c>
      <c r="N34" s="76"/>
    </row>
    <row r="35" spans="2:21" x14ac:dyDescent="0.25">
      <c r="B35" s="66" t="s">
        <v>57</v>
      </c>
      <c r="C35" s="73">
        <v>10947</v>
      </c>
      <c r="D35" s="73">
        <v>1924</v>
      </c>
      <c r="E35" s="73">
        <f>+SUM(C35:D35)</f>
        <v>12871</v>
      </c>
      <c r="F35" s="73">
        <v>331</v>
      </c>
      <c r="G35" s="73">
        <f>+SUM(C35,D35,F35)</f>
        <v>13202</v>
      </c>
      <c r="H35" s="71">
        <f>+G35/245603</f>
        <v>5.3753415064148241E-2</v>
      </c>
      <c r="I35" s="71">
        <f>+E35/G35</f>
        <v>0.97492804120587795</v>
      </c>
      <c r="J35" s="71">
        <f>+C35/E35</f>
        <v>0.85051666537176596</v>
      </c>
      <c r="K35" s="66" t="s">
        <v>30</v>
      </c>
      <c r="L35" s="71">
        <v>0.96258028483663782</v>
      </c>
      <c r="M35" s="71">
        <v>0.7727008993327531</v>
      </c>
      <c r="N35" s="4"/>
    </row>
    <row r="36" spans="2:21" x14ac:dyDescent="0.25">
      <c r="B36" s="66" t="s">
        <v>44</v>
      </c>
      <c r="C36" s="73">
        <v>7934</v>
      </c>
      <c r="D36" s="73">
        <v>3922</v>
      </c>
      <c r="E36" s="73">
        <f>+SUM(C36:D36)</f>
        <v>11856</v>
      </c>
      <c r="F36" s="73">
        <v>1174</v>
      </c>
      <c r="G36" s="73">
        <f>+SUM(C36,D36,F36)</f>
        <v>13030</v>
      </c>
      <c r="H36" s="71">
        <f>+G36/245603</f>
        <v>5.3053097885612147E-2</v>
      </c>
      <c r="I36" s="71">
        <f>+E36/G36</f>
        <v>0.90990023023791256</v>
      </c>
      <c r="J36" s="71">
        <f>+C36/E36</f>
        <v>0.6691970310391363</v>
      </c>
      <c r="K36" s="66" t="s">
        <v>36</v>
      </c>
      <c r="L36" s="71">
        <v>0.95486221095977197</v>
      </c>
      <c r="M36" s="71">
        <v>0.7959031348482335</v>
      </c>
      <c r="N36" s="4"/>
    </row>
    <row r="37" spans="2:21" x14ac:dyDescent="0.25">
      <c r="B37" s="66" t="s">
        <v>63</v>
      </c>
      <c r="C37" s="73">
        <v>8763</v>
      </c>
      <c r="D37" s="73">
        <v>3280</v>
      </c>
      <c r="E37" s="73">
        <f>+SUM(C37:D37)</f>
        <v>12043</v>
      </c>
      <c r="F37" s="73">
        <v>788</v>
      </c>
      <c r="G37" s="73">
        <f>+SUM(C37,D37,F37)</f>
        <v>12831</v>
      </c>
      <c r="H37" s="71">
        <f>+G37/245603</f>
        <v>5.2242847196491901E-2</v>
      </c>
      <c r="I37" s="71">
        <f>+E37/G37</f>
        <v>0.93858623645857686</v>
      </c>
      <c r="J37" s="71">
        <f>+C37/E37</f>
        <v>0.72764261396661967</v>
      </c>
      <c r="K37" s="66" t="s">
        <v>54</v>
      </c>
      <c r="L37" s="71">
        <v>0.95449461764294696</v>
      </c>
      <c r="M37" s="71">
        <v>0.77627242768216775</v>
      </c>
      <c r="N37" s="4"/>
    </row>
    <row r="38" spans="2:21" x14ac:dyDescent="0.25">
      <c r="B38" s="66" t="s">
        <v>36</v>
      </c>
      <c r="C38" s="73">
        <v>9597</v>
      </c>
      <c r="D38" s="73">
        <v>2461</v>
      </c>
      <c r="E38" s="73">
        <f>+SUM(C38:D38)</f>
        <v>12058</v>
      </c>
      <c r="F38" s="73">
        <v>570</v>
      </c>
      <c r="G38" s="73">
        <f>+SUM(C38,D38,F38)</f>
        <v>12628</v>
      </c>
      <c r="H38" s="71">
        <f>+G38/245603</f>
        <v>5.1416310061359188E-2</v>
      </c>
      <c r="I38" s="71">
        <f>+E38/G38</f>
        <v>0.95486221095977197</v>
      </c>
      <c r="J38" s="71">
        <f>+C38/E38</f>
        <v>0.7959031348482335</v>
      </c>
      <c r="K38" s="66" t="s">
        <v>26</v>
      </c>
      <c r="L38" s="71">
        <v>0.95209396716069128</v>
      </c>
      <c r="M38" s="71">
        <v>0.73511174266890578</v>
      </c>
      <c r="N38" s="76"/>
    </row>
    <row r="39" spans="2:21" x14ac:dyDescent="0.25">
      <c r="B39" s="66" t="s">
        <v>14</v>
      </c>
      <c r="C39" s="73">
        <v>8737</v>
      </c>
      <c r="D39" s="73">
        <v>3054</v>
      </c>
      <c r="E39" s="73">
        <f>+SUM(C39:D39)</f>
        <v>11791</v>
      </c>
      <c r="F39" s="73">
        <v>705</v>
      </c>
      <c r="G39" s="73">
        <f>+SUM(C39,D39,F39)</f>
        <v>12496</v>
      </c>
      <c r="H39" s="71">
        <f>+G39/245603</f>
        <v>5.0878857342947767E-2</v>
      </c>
      <c r="I39" s="71">
        <f>+E39/G39</f>
        <v>0.94358194622279135</v>
      </c>
      <c r="J39" s="71">
        <f>+C39/E39</f>
        <v>0.74098888983122724</v>
      </c>
      <c r="K39" s="66" t="s">
        <v>12</v>
      </c>
      <c r="L39" s="71">
        <v>0.95182067146769445</v>
      </c>
      <c r="M39" s="71">
        <v>0.75841858482523439</v>
      </c>
      <c r="N39" s="4"/>
    </row>
    <row r="40" spans="2:21" x14ac:dyDescent="0.25">
      <c r="B40" s="66" t="s">
        <v>79</v>
      </c>
      <c r="C40" s="73">
        <v>9082</v>
      </c>
      <c r="D40" s="73">
        <v>2792</v>
      </c>
      <c r="E40" s="73">
        <f>+SUM(C40:D40)</f>
        <v>11874</v>
      </c>
      <c r="F40" s="73">
        <v>408</v>
      </c>
      <c r="G40" s="73">
        <f>+SUM(C40,D40,F40)</f>
        <v>12282</v>
      </c>
      <c r="H40" s="71">
        <f>+G40/245603</f>
        <v>5.0007532481280766E-2</v>
      </c>
      <c r="I40" s="71">
        <f>+E40/G40</f>
        <v>0.96678065461651197</v>
      </c>
      <c r="J40" s="71">
        <f>+C40/E40</f>
        <v>0.76486440963449553</v>
      </c>
      <c r="K40" s="66" t="s">
        <v>106</v>
      </c>
      <c r="L40" s="71">
        <v>0.95057483614483718</v>
      </c>
      <c r="M40" s="71">
        <v>0.72182660788968012</v>
      </c>
      <c r="N40" s="4"/>
    </row>
    <row r="41" spans="2:21" x14ac:dyDescent="0.25">
      <c r="B41" s="66" t="s">
        <v>20</v>
      </c>
      <c r="C41" s="73">
        <v>9835</v>
      </c>
      <c r="D41" s="73">
        <v>1993</v>
      </c>
      <c r="E41" s="73">
        <f>+SUM(C41:D41)</f>
        <v>11828</v>
      </c>
      <c r="F41" s="73">
        <v>304</v>
      </c>
      <c r="G41" s="73">
        <f>+SUM(C41,D41,F41)</f>
        <v>12132</v>
      </c>
      <c r="H41" s="71">
        <f>+G41/245603</f>
        <v>4.9396790755813241E-2</v>
      </c>
      <c r="I41" s="71">
        <f>+E41/G41</f>
        <v>0.97494230135179694</v>
      </c>
      <c r="J41" s="71">
        <f>+C41/E41</f>
        <v>0.83150152181264791</v>
      </c>
      <c r="K41" s="66" t="s">
        <v>61</v>
      </c>
      <c r="L41" s="71">
        <v>0.94839965107696433</v>
      </c>
      <c r="M41" s="71">
        <v>0.68543936606763833</v>
      </c>
      <c r="N41" s="76"/>
    </row>
    <row r="42" spans="2:21" x14ac:dyDescent="0.25">
      <c r="B42" s="66" t="s">
        <v>49</v>
      </c>
      <c r="C42" s="73">
        <v>8925</v>
      </c>
      <c r="D42" s="73">
        <v>2659</v>
      </c>
      <c r="E42" s="73">
        <f>+SUM(C42:D42)</f>
        <v>11584</v>
      </c>
      <c r="F42" s="73">
        <v>318</v>
      </c>
      <c r="G42" s="73">
        <f>+SUM(C42,D42,F42)</f>
        <v>11902</v>
      </c>
      <c r="H42" s="71">
        <f>+G42/245603</f>
        <v>4.8460320110096378E-2</v>
      </c>
      <c r="I42" s="71">
        <f>+E42/G42</f>
        <v>0.97328180137791964</v>
      </c>
      <c r="J42" s="71">
        <f>+C42/E42</f>
        <v>0.77045925414364635</v>
      </c>
      <c r="K42" s="66" t="s">
        <v>76</v>
      </c>
      <c r="L42" s="71">
        <v>0.94685896186578311</v>
      </c>
      <c r="M42" s="71">
        <v>0.68987993138936532</v>
      </c>
      <c r="N42" s="76"/>
    </row>
    <row r="43" spans="2:21" x14ac:dyDescent="0.25">
      <c r="B43" s="66" t="s">
        <v>7</v>
      </c>
      <c r="C43" s="73">
        <v>7503</v>
      </c>
      <c r="D43" s="73">
        <v>2996</v>
      </c>
      <c r="E43" s="73">
        <f>+SUM(C43:D43)</f>
        <v>10499</v>
      </c>
      <c r="F43" s="73">
        <v>807</v>
      </c>
      <c r="G43" s="73">
        <f>+SUM(C43,D43,F43)</f>
        <v>11306</v>
      </c>
      <c r="H43" s="71">
        <f>+G43/245603</f>
        <v>4.6033639654238748E-2</v>
      </c>
      <c r="I43" s="71">
        <f>+E43/G43</f>
        <v>0.92862197063506102</v>
      </c>
      <c r="J43" s="71">
        <f>+C43/E43</f>
        <v>0.71463948947518807</v>
      </c>
      <c r="K43" s="66" t="s">
        <v>14</v>
      </c>
      <c r="L43" s="71">
        <v>0.94358194622279135</v>
      </c>
      <c r="M43" s="71">
        <v>0.74098888983122724</v>
      </c>
      <c r="N43" s="4"/>
    </row>
    <row r="44" spans="2:21" x14ac:dyDescent="0.25">
      <c r="B44" s="66" t="s">
        <v>40</v>
      </c>
      <c r="C44" s="73">
        <v>8272</v>
      </c>
      <c r="D44" s="73">
        <v>2210</v>
      </c>
      <c r="E44" s="73">
        <f>+SUM(C44:D44)</f>
        <v>10482</v>
      </c>
      <c r="F44" s="73">
        <v>349</v>
      </c>
      <c r="G44" s="73">
        <f>+SUM(C44,D44,F44)</f>
        <v>10831</v>
      </c>
      <c r="H44" s="71">
        <f>+G44/245603</f>
        <v>4.4099624190258264E-2</v>
      </c>
      <c r="I44" s="71">
        <f>+E44/G44</f>
        <v>0.96777767519157976</v>
      </c>
      <c r="J44" s="71">
        <f>+C44/E44</f>
        <v>0.78916237359282582</v>
      </c>
      <c r="K44" s="66" t="s">
        <v>63</v>
      </c>
      <c r="L44" s="71">
        <v>0.93858623645857686</v>
      </c>
      <c r="M44" s="71">
        <v>0.72764261396661967</v>
      </c>
      <c r="N44" s="4"/>
    </row>
    <row r="45" spans="2:21" x14ac:dyDescent="0.25">
      <c r="B45" s="66" t="s">
        <v>12</v>
      </c>
      <c r="C45" s="73">
        <v>7117</v>
      </c>
      <c r="D45" s="73">
        <v>2267</v>
      </c>
      <c r="E45" s="73">
        <f>+SUM(C45:D45)</f>
        <v>9384</v>
      </c>
      <c r="F45" s="73">
        <v>475</v>
      </c>
      <c r="G45" s="73">
        <f>+SUM(C45,D45,F45)</f>
        <v>9859</v>
      </c>
      <c r="H45" s="71">
        <f>+G45/245603</f>
        <v>4.0142017809228714E-2</v>
      </c>
      <c r="I45" s="71">
        <f>+E45/G45</f>
        <v>0.95182067146769445</v>
      </c>
      <c r="J45" s="71">
        <f>+C45/E45</f>
        <v>0.75841858482523439</v>
      </c>
      <c r="K45" s="66" t="s">
        <v>7</v>
      </c>
      <c r="L45" s="71">
        <v>0.92862197063506102</v>
      </c>
      <c r="M45" s="71">
        <v>0.71463948947518807</v>
      </c>
      <c r="N45" s="4"/>
    </row>
    <row r="46" spans="2:21" x14ac:dyDescent="0.25">
      <c r="B46" s="66" t="s">
        <v>106</v>
      </c>
      <c r="C46" s="73">
        <v>6386</v>
      </c>
      <c r="D46" s="73">
        <v>2461</v>
      </c>
      <c r="E46" s="73">
        <f>+SUM(C46:D46)</f>
        <v>8847</v>
      </c>
      <c r="F46" s="73">
        <v>460</v>
      </c>
      <c r="G46" s="73">
        <f>+SUM(C46,D46,F46)</f>
        <v>9307</v>
      </c>
      <c r="H46" s="71">
        <f>+G46/245603</f>
        <v>3.7894488259508231E-2</v>
      </c>
      <c r="I46" s="71">
        <f>+E46/G46</f>
        <v>0.95057483614483718</v>
      </c>
      <c r="J46" s="71">
        <f>+C46/E46</f>
        <v>0.72182660788968012</v>
      </c>
      <c r="K46" s="66" t="s">
        <v>44</v>
      </c>
      <c r="L46" s="71">
        <v>0.90990023023791256</v>
      </c>
      <c r="M46" s="71">
        <v>0.6691970310391363</v>
      </c>
      <c r="N46" s="4"/>
    </row>
    <row r="47" spans="2:21" x14ac:dyDescent="0.25">
      <c r="B47" s="66" t="s">
        <v>465</v>
      </c>
      <c r="C47" s="73">
        <f>SUM(C28:C46)</f>
        <v>177557</v>
      </c>
      <c r="D47" s="73">
        <f>SUM(D28:D46)</f>
        <v>56924</v>
      </c>
      <c r="E47" s="73">
        <f>SUM(E28:E46)</f>
        <v>234481</v>
      </c>
      <c r="F47" s="73">
        <f>SUM(F28:F46)</f>
        <v>11122</v>
      </c>
      <c r="G47" s="72">
        <f>SUM(G28:G46)</f>
        <v>245603</v>
      </c>
      <c r="H47" s="71">
        <f>+G47/245603</f>
        <v>1</v>
      </c>
      <c r="I47" s="71">
        <f>+E47/G47</f>
        <v>0.95471553686233479</v>
      </c>
      <c r="J47" s="71">
        <f>+C47/E47</f>
        <v>0.75723406160840323</v>
      </c>
      <c r="K47" s="77" t="s">
        <v>465</v>
      </c>
      <c r="L47" s="75">
        <v>0.95471553686233479</v>
      </c>
      <c r="M47" s="75">
        <v>0.75723406160840323</v>
      </c>
      <c r="N47" s="76"/>
    </row>
    <row r="53" spans="2:13" ht="15.75" x14ac:dyDescent="0.25">
      <c r="B53" s="74" t="s">
        <v>524</v>
      </c>
    </row>
    <row r="54" spans="2:13" x14ac:dyDescent="0.25">
      <c r="B54" s="66" t="s">
        <v>519</v>
      </c>
      <c r="C54" s="66" t="s">
        <v>523</v>
      </c>
      <c r="D54" s="66" t="s">
        <v>496</v>
      </c>
      <c r="E54" s="66" t="s">
        <v>522</v>
      </c>
      <c r="F54" s="66" t="s">
        <v>495</v>
      </c>
      <c r="G54" s="66" t="s">
        <v>521</v>
      </c>
      <c r="H54" s="66" t="s">
        <v>520</v>
      </c>
      <c r="I54" s="66" t="s">
        <v>518</v>
      </c>
      <c r="J54" s="66" t="s">
        <v>517</v>
      </c>
      <c r="K54" s="75" t="s">
        <v>519</v>
      </c>
      <c r="L54" s="75" t="s">
        <v>518</v>
      </c>
      <c r="M54" s="75" t="s">
        <v>517</v>
      </c>
    </row>
    <row r="55" spans="2:13" x14ac:dyDescent="0.25">
      <c r="B55" s="66" t="s">
        <v>61</v>
      </c>
      <c r="C55" s="73">
        <v>1539</v>
      </c>
      <c r="D55" s="73">
        <v>3085</v>
      </c>
      <c r="E55" s="73">
        <f>+D55+C55</f>
        <v>4624</v>
      </c>
      <c r="F55" s="73">
        <v>395</v>
      </c>
      <c r="G55" s="73">
        <f>+C55+D55+F55</f>
        <v>5019</v>
      </c>
      <c r="H55" s="71">
        <f>+G55/35392</f>
        <v>0.1418117088607595</v>
      </c>
      <c r="I55" s="71">
        <f>+E55/G55</f>
        <v>0.92129906355847779</v>
      </c>
      <c r="J55" s="71">
        <f>+C55/E55</f>
        <v>0.3328287197231834</v>
      </c>
      <c r="K55" s="75" t="s">
        <v>22</v>
      </c>
      <c r="L55" s="75">
        <v>0.95424039048200127</v>
      </c>
      <c r="M55" s="75">
        <v>0.50639386189258317</v>
      </c>
    </row>
    <row r="56" spans="2:13" x14ac:dyDescent="0.25">
      <c r="B56" s="66" t="s">
        <v>12</v>
      </c>
      <c r="C56" s="73">
        <v>1332</v>
      </c>
      <c r="D56" s="73">
        <v>1984</v>
      </c>
      <c r="E56" s="73">
        <f>+D56+C56</f>
        <v>3316</v>
      </c>
      <c r="F56" s="73">
        <v>525</v>
      </c>
      <c r="G56" s="73">
        <f>+C56+D56+F56</f>
        <v>3841</v>
      </c>
      <c r="H56" s="71">
        <f>+G56/35392</f>
        <v>0.10852735081374322</v>
      </c>
      <c r="I56" s="71">
        <f>+E56/G56</f>
        <v>0.86331684457172608</v>
      </c>
      <c r="J56" s="71">
        <f>+C56/E56</f>
        <v>0.40168878166465621</v>
      </c>
      <c r="K56" s="75" t="s">
        <v>20</v>
      </c>
      <c r="L56" s="75">
        <v>0.95269016697588127</v>
      </c>
      <c r="M56" s="75">
        <v>0.53261927945472254</v>
      </c>
    </row>
    <row r="57" spans="2:13" x14ac:dyDescent="0.25">
      <c r="B57" s="66" t="s">
        <v>79</v>
      </c>
      <c r="C57" s="73">
        <v>1610</v>
      </c>
      <c r="D57" s="73">
        <v>1699</v>
      </c>
      <c r="E57" s="73">
        <f>+D57+C57</f>
        <v>3309</v>
      </c>
      <c r="F57" s="73">
        <v>394</v>
      </c>
      <c r="G57" s="73">
        <f>+C57+D57+F57</f>
        <v>3703</v>
      </c>
      <c r="H57" s="71">
        <f>+G57/35392</f>
        <v>0.10462816455696203</v>
      </c>
      <c r="I57" s="71">
        <f>+E57/G57</f>
        <v>0.89359978395895223</v>
      </c>
      <c r="J57" s="71">
        <f>+C57/E57</f>
        <v>0.48655182834693261</v>
      </c>
      <c r="K57" s="75" t="s">
        <v>32</v>
      </c>
      <c r="L57" s="75">
        <v>0.9469328140214216</v>
      </c>
      <c r="M57" s="75">
        <v>0.43136246786632393</v>
      </c>
    </row>
    <row r="58" spans="2:13" x14ac:dyDescent="0.25">
      <c r="B58" s="66" t="s">
        <v>30</v>
      </c>
      <c r="C58" s="73">
        <v>1492</v>
      </c>
      <c r="D58" s="73">
        <v>1710</v>
      </c>
      <c r="E58" s="73">
        <f>+D58+C58</f>
        <v>3202</v>
      </c>
      <c r="F58" s="73">
        <v>205</v>
      </c>
      <c r="G58" s="73">
        <f>+C58+D58+F58</f>
        <v>3407</v>
      </c>
      <c r="H58" s="71">
        <f>+G58/35392</f>
        <v>9.6264692585895123E-2</v>
      </c>
      <c r="I58" s="71">
        <f>+E58/G58</f>
        <v>0.93982976225418258</v>
      </c>
      <c r="J58" s="71">
        <f>+C58/E58</f>
        <v>0.46595877576514677</v>
      </c>
      <c r="K58" s="75" t="s">
        <v>49</v>
      </c>
      <c r="L58" s="75">
        <v>0.94339622641509435</v>
      </c>
      <c r="M58" s="75">
        <v>0.48636363636363639</v>
      </c>
    </row>
    <row r="59" spans="2:13" x14ac:dyDescent="0.25">
      <c r="B59" s="66" t="s">
        <v>26</v>
      </c>
      <c r="C59" s="73">
        <v>1109</v>
      </c>
      <c r="D59" s="73">
        <v>1623</v>
      </c>
      <c r="E59" s="73">
        <f>+D59+C59</f>
        <v>2732</v>
      </c>
      <c r="F59" s="73">
        <v>235</v>
      </c>
      <c r="G59" s="73">
        <f>+C59+D59+F59</f>
        <v>2967</v>
      </c>
      <c r="H59" s="71">
        <f>+G59/35392</f>
        <v>8.3832504520795659E-2</v>
      </c>
      <c r="I59" s="71">
        <f>+E59/G59</f>
        <v>0.92079541624536565</v>
      </c>
      <c r="J59" s="71">
        <f>+C59/E59</f>
        <v>0.40592972181551978</v>
      </c>
      <c r="K59" s="75" t="s">
        <v>30</v>
      </c>
      <c r="L59" s="75">
        <v>0.93982976225418258</v>
      </c>
      <c r="M59" s="75">
        <v>0.46595877576514677</v>
      </c>
    </row>
    <row r="60" spans="2:13" x14ac:dyDescent="0.25">
      <c r="B60" s="66" t="s">
        <v>7</v>
      </c>
      <c r="C60" s="73">
        <v>946</v>
      </c>
      <c r="D60" s="73">
        <v>1589</v>
      </c>
      <c r="E60" s="73">
        <f>+D60+C60</f>
        <v>2535</v>
      </c>
      <c r="F60" s="73">
        <v>369</v>
      </c>
      <c r="G60" s="73">
        <f>+C60+D60+F60</f>
        <v>2904</v>
      </c>
      <c r="H60" s="71">
        <f>+G60/35392</f>
        <v>8.2052441229656423E-2</v>
      </c>
      <c r="I60" s="71">
        <f>+E60/G60</f>
        <v>0.87293388429752061</v>
      </c>
      <c r="J60" s="71">
        <f>+C60/E60</f>
        <v>0.37317554240631162</v>
      </c>
      <c r="K60" s="75" t="s">
        <v>57</v>
      </c>
      <c r="L60" s="75">
        <v>0.9314980793854033</v>
      </c>
      <c r="M60" s="75">
        <v>0.49484536082474229</v>
      </c>
    </row>
    <row r="61" spans="2:13" x14ac:dyDescent="0.25">
      <c r="B61" s="66" t="s">
        <v>63</v>
      </c>
      <c r="C61" s="73">
        <v>999</v>
      </c>
      <c r="D61" s="73">
        <v>1571</v>
      </c>
      <c r="E61" s="73">
        <f>+D61+C61</f>
        <v>2570</v>
      </c>
      <c r="F61" s="73">
        <v>308</v>
      </c>
      <c r="G61" s="73">
        <f>+C61+D61+F61</f>
        <v>2878</v>
      </c>
      <c r="H61" s="71">
        <f>+G61/35392</f>
        <v>8.1317811934900536E-2</v>
      </c>
      <c r="I61" s="71">
        <f>+E61/G61</f>
        <v>0.89298123697011811</v>
      </c>
      <c r="J61" s="71">
        <f>+C61/E61</f>
        <v>0.388715953307393</v>
      </c>
      <c r="K61" s="75" t="s">
        <v>106</v>
      </c>
      <c r="L61" s="75">
        <v>0.92474048442906576</v>
      </c>
      <c r="M61" s="75">
        <v>0.5163704396632367</v>
      </c>
    </row>
    <row r="62" spans="2:13" x14ac:dyDescent="0.25">
      <c r="B62" s="66" t="s">
        <v>14</v>
      </c>
      <c r="C62" s="73">
        <v>1142</v>
      </c>
      <c r="D62" s="73">
        <v>1343</v>
      </c>
      <c r="E62" s="73">
        <f>+D62+C62</f>
        <v>2485</v>
      </c>
      <c r="F62" s="73">
        <v>346</v>
      </c>
      <c r="G62" s="73">
        <f>+C62+D62+F62</f>
        <v>2831</v>
      </c>
      <c r="H62" s="71">
        <f>+G62/35392</f>
        <v>7.9989828209764913E-2</v>
      </c>
      <c r="I62" s="71">
        <f>+E62/G62</f>
        <v>0.87778170257859411</v>
      </c>
      <c r="J62" s="71">
        <f>+C62/E62</f>
        <v>0.45955734406438631</v>
      </c>
      <c r="K62" s="75" t="s">
        <v>61</v>
      </c>
      <c r="L62" s="75">
        <v>0.92129906355847779</v>
      </c>
      <c r="M62" s="75">
        <v>0.3328287197231834</v>
      </c>
    </row>
    <row r="63" spans="2:13" x14ac:dyDescent="0.25">
      <c r="B63" s="66" t="s">
        <v>36</v>
      </c>
      <c r="C63" s="73">
        <v>753</v>
      </c>
      <c r="D63" s="73">
        <v>1328</v>
      </c>
      <c r="E63" s="73">
        <f>+D63+C63</f>
        <v>2081</v>
      </c>
      <c r="F63" s="73">
        <v>178</v>
      </c>
      <c r="G63" s="73">
        <f>+C63+D63+F63</f>
        <v>2259</v>
      </c>
      <c r="H63" s="71">
        <f>+G63/35392</f>
        <v>6.3827983725135623E-2</v>
      </c>
      <c r="I63" s="71">
        <f>+E63/G63</f>
        <v>0.92120407259849491</v>
      </c>
      <c r="J63" s="71">
        <f>+C63/E63</f>
        <v>0.36184526669870254</v>
      </c>
      <c r="K63" s="75" t="s">
        <v>36</v>
      </c>
      <c r="L63" s="75">
        <v>0.92120407259849491</v>
      </c>
      <c r="M63" s="75">
        <v>0.36184526669870254</v>
      </c>
    </row>
    <row r="64" spans="2:13" x14ac:dyDescent="0.25">
      <c r="B64" s="66" t="s">
        <v>76</v>
      </c>
      <c r="C64" s="73">
        <v>833</v>
      </c>
      <c r="D64" s="73">
        <v>1058</v>
      </c>
      <c r="E64" s="73">
        <f>+D64+C64</f>
        <v>1891</v>
      </c>
      <c r="F64" s="73">
        <v>259</v>
      </c>
      <c r="G64" s="73">
        <f>+C64+D64+F64</f>
        <v>2150</v>
      </c>
      <c r="H64" s="71">
        <f>+G64/35392</f>
        <v>6.0748191681735987E-2</v>
      </c>
      <c r="I64" s="71">
        <f>+E64/G64</f>
        <v>0.87953488372093025</v>
      </c>
      <c r="J64" s="71">
        <f>+C64/E64</f>
        <v>0.44050766790058171</v>
      </c>
      <c r="K64" s="75" t="s">
        <v>26</v>
      </c>
      <c r="L64" s="75">
        <v>0.92079541624536565</v>
      </c>
      <c r="M64" s="75">
        <v>0.40592972181551978</v>
      </c>
    </row>
    <row r="65" spans="2:13" x14ac:dyDescent="0.25">
      <c r="B65" s="66" t="s">
        <v>32</v>
      </c>
      <c r="C65" s="73">
        <v>839</v>
      </c>
      <c r="D65" s="73">
        <v>1106</v>
      </c>
      <c r="E65" s="73">
        <f>+D65+C65</f>
        <v>1945</v>
      </c>
      <c r="F65" s="73">
        <v>109</v>
      </c>
      <c r="G65" s="73">
        <f>+C65+D65+F65</f>
        <v>2054</v>
      </c>
      <c r="H65" s="71">
        <f>+G65/35392</f>
        <v>5.8035714285714288E-2</v>
      </c>
      <c r="I65" s="71">
        <f>+E65/G65</f>
        <v>0.9469328140214216</v>
      </c>
      <c r="J65" s="71">
        <f>+C65/E65</f>
        <v>0.43136246786632393</v>
      </c>
      <c r="K65" s="75" t="s">
        <v>40</v>
      </c>
      <c r="L65" s="75">
        <v>0.90766445383222694</v>
      </c>
      <c r="M65" s="75">
        <v>0.40159574468085107</v>
      </c>
    </row>
    <row r="66" spans="2:13" x14ac:dyDescent="0.25">
      <c r="B66" s="66" t="s">
        <v>44</v>
      </c>
      <c r="C66" s="73">
        <v>723</v>
      </c>
      <c r="D66" s="73">
        <v>863</v>
      </c>
      <c r="E66" s="73">
        <f>+D66+C66</f>
        <v>1586</v>
      </c>
      <c r="F66" s="73">
        <v>245</v>
      </c>
      <c r="G66" s="73">
        <f>+C66+D66+F66</f>
        <v>1831</v>
      </c>
      <c r="H66" s="71">
        <f>+G66/35392</f>
        <v>5.1734855334538879E-2</v>
      </c>
      <c r="I66" s="71">
        <f>+E66/G66</f>
        <v>0.86619333697433099</v>
      </c>
      <c r="J66" s="71">
        <f>+C66/E66</f>
        <v>0.45586380832282469</v>
      </c>
      <c r="K66" s="75" t="s">
        <v>79</v>
      </c>
      <c r="L66" s="75">
        <v>0.89359978395895223</v>
      </c>
      <c r="M66" s="75">
        <v>0.48655182834693261</v>
      </c>
    </row>
    <row r="67" spans="2:13" x14ac:dyDescent="0.25">
      <c r="B67" s="66" t="s">
        <v>40</v>
      </c>
      <c r="C67" s="73">
        <v>604</v>
      </c>
      <c r="D67" s="73">
        <v>900</v>
      </c>
      <c r="E67" s="73">
        <f>+D67+C67</f>
        <v>1504</v>
      </c>
      <c r="F67" s="73">
        <v>153</v>
      </c>
      <c r="G67" s="73">
        <f>+C67+D67+F67</f>
        <v>1657</v>
      </c>
      <c r="H67" s="71">
        <f>+G67/35392</f>
        <v>4.6818490054249547E-2</v>
      </c>
      <c r="I67" s="71">
        <f>+E67/G67</f>
        <v>0.90766445383222694</v>
      </c>
      <c r="J67" s="71">
        <f>+C67/E67</f>
        <v>0.40159574468085107</v>
      </c>
      <c r="K67" s="75" t="s">
        <v>63</v>
      </c>
      <c r="L67" s="75">
        <v>0.89298123697011811</v>
      </c>
      <c r="M67" s="75">
        <v>0.388715953307393</v>
      </c>
    </row>
    <row r="68" spans="2:13" x14ac:dyDescent="0.25">
      <c r="B68" s="66" t="s">
        <v>22</v>
      </c>
      <c r="C68" s="73">
        <v>792</v>
      </c>
      <c r="D68" s="73">
        <v>772</v>
      </c>
      <c r="E68" s="73">
        <f>+D68+C68</f>
        <v>1564</v>
      </c>
      <c r="F68" s="73">
        <v>75</v>
      </c>
      <c r="G68" s="73">
        <f>+C68+D68+F68</f>
        <v>1639</v>
      </c>
      <c r="H68" s="71">
        <f>+G68/35392</f>
        <v>4.630990054249548E-2</v>
      </c>
      <c r="I68" s="71">
        <f>+E68/G68</f>
        <v>0.95424039048200127</v>
      </c>
      <c r="J68" s="71">
        <f>+C68/E68</f>
        <v>0.50639386189258317</v>
      </c>
      <c r="K68" s="75" t="s">
        <v>76</v>
      </c>
      <c r="L68" s="75">
        <v>0.87953488372093025</v>
      </c>
      <c r="M68" s="75">
        <v>0.44050766790058171</v>
      </c>
    </row>
    <row r="69" spans="2:13" x14ac:dyDescent="0.25">
      <c r="B69" s="66" t="s">
        <v>57</v>
      </c>
      <c r="C69" s="73">
        <v>720</v>
      </c>
      <c r="D69" s="73">
        <v>735</v>
      </c>
      <c r="E69" s="73">
        <f>+D69+C69</f>
        <v>1455</v>
      </c>
      <c r="F69" s="73">
        <v>107</v>
      </c>
      <c r="G69" s="73">
        <f>+C69+D69+F69</f>
        <v>1562</v>
      </c>
      <c r="H69" s="71">
        <f>+G69/35392</f>
        <v>4.4134267631103077E-2</v>
      </c>
      <c r="I69" s="71">
        <f>+E69/G69</f>
        <v>0.9314980793854033</v>
      </c>
      <c r="J69" s="71">
        <f>+C69/E69</f>
        <v>0.49484536082474229</v>
      </c>
      <c r="K69" s="75" t="s">
        <v>14</v>
      </c>
      <c r="L69" s="75">
        <v>0.87778170257859411</v>
      </c>
      <c r="M69" s="75">
        <v>0.45955734406438631</v>
      </c>
    </row>
    <row r="70" spans="2:13" x14ac:dyDescent="0.25">
      <c r="B70" s="66" t="s">
        <v>54</v>
      </c>
      <c r="C70" s="73">
        <v>537</v>
      </c>
      <c r="D70" s="73">
        <v>650</v>
      </c>
      <c r="E70" s="73">
        <f>+D70+C70</f>
        <v>1187</v>
      </c>
      <c r="F70" s="73">
        <v>191</v>
      </c>
      <c r="G70" s="73">
        <f>+C70+D70+F70</f>
        <v>1378</v>
      </c>
      <c r="H70" s="71">
        <f>+G70/35392</f>
        <v>3.8935352622061485E-2</v>
      </c>
      <c r="I70" s="71">
        <f>+E70/G70</f>
        <v>0.86139332365747456</v>
      </c>
      <c r="J70" s="71">
        <f>+C70/E70</f>
        <v>0.45240101095197977</v>
      </c>
      <c r="K70" s="75" t="s">
        <v>7</v>
      </c>
      <c r="L70" s="75">
        <v>0.87293388429752061</v>
      </c>
      <c r="M70" s="75">
        <v>0.37317554240631162</v>
      </c>
    </row>
    <row r="71" spans="2:13" x14ac:dyDescent="0.25">
      <c r="B71" s="66" t="s">
        <v>49</v>
      </c>
      <c r="C71" s="73">
        <v>535</v>
      </c>
      <c r="D71" s="73">
        <v>565</v>
      </c>
      <c r="E71" s="73">
        <f>+D71+C71</f>
        <v>1100</v>
      </c>
      <c r="F71" s="73">
        <v>66</v>
      </c>
      <c r="G71" s="73">
        <f>+C71+D71+F71</f>
        <v>1166</v>
      </c>
      <c r="H71" s="71">
        <f>+G71/35392</f>
        <v>3.294529837251356E-2</v>
      </c>
      <c r="I71" s="71">
        <f>+E71/G71</f>
        <v>0.94339622641509435</v>
      </c>
      <c r="J71" s="71">
        <f>+C71/E71</f>
        <v>0.48636363636363639</v>
      </c>
      <c r="K71" s="75" t="s">
        <v>44</v>
      </c>
      <c r="L71" s="75">
        <v>0.86619333697433099</v>
      </c>
      <c r="M71" s="75">
        <v>0.45586380832282469</v>
      </c>
    </row>
    <row r="72" spans="2:13" x14ac:dyDescent="0.25">
      <c r="B72" s="66" t="s">
        <v>106</v>
      </c>
      <c r="C72" s="73">
        <v>552</v>
      </c>
      <c r="D72" s="73">
        <v>517</v>
      </c>
      <c r="E72" s="73">
        <f>+D72+C72</f>
        <v>1069</v>
      </c>
      <c r="F72" s="73">
        <v>87</v>
      </c>
      <c r="G72" s="73">
        <f>+C72+D72+F72</f>
        <v>1156</v>
      </c>
      <c r="H72" s="71">
        <f>+G72/35392</f>
        <v>3.26627486437613E-2</v>
      </c>
      <c r="I72" s="71">
        <f>+E72/G72</f>
        <v>0.92474048442906576</v>
      </c>
      <c r="J72" s="71">
        <f>+C72/E72</f>
        <v>0.5163704396632367</v>
      </c>
      <c r="K72" s="75" t="s">
        <v>12</v>
      </c>
      <c r="L72" s="75">
        <v>0.86331684457172608</v>
      </c>
      <c r="M72" s="75">
        <v>0.40168878166465621</v>
      </c>
    </row>
    <row r="73" spans="2:13" x14ac:dyDescent="0.25">
      <c r="B73" s="66" t="s">
        <v>20</v>
      </c>
      <c r="C73" s="73">
        <v>547</v>
      </c>
      <c r="D73" s="73">
        <v>480</v>
      </c>
      <c r="E73" s="73">
        <f>+D73+C73</f>
        <v>1027</v>
      </c>
      <c r="F73" s="73">
        <v>51</v>
      </c>
      <c r="G73" s="73">
        <f>+C73+D73+F73</f>
        <v>1078</v>
      </c>
      <c r="H73" s="71">
        <f>+G73/35392</f>
        <v>3.045886075949367E-2</v>
      </c>
      <c r="I73" s="71">
        <f>+E73/G73</f>
        <v>0.95269016697588127</v>
      </c>
      <c r="J73" s="71">
        <f>+C73/E73</f>
        <v>0.53261927945472254</v>
      </c>
      <c r="K73" s="75" t="s">
        <v>54</v>
      </c>
      <c r="L73" s="75">
        <v>0.86139332365747456</v>
      </c>
      <c r="M73" s="75">
        <v>0.45240101095197977</v>
      </c>
    </row>
    <row r="74" spans="2:13" x14ac:dyDescent="0.25">
      <c r="B74" s="66" t="s">
        <v>465</v>
      </c>
      <c r="C74" s="73">
        <f>+SUM(C55:C73)</f>
        <v>17604</v>
      </c>
      <c r="D74" s="73">
        <f>+SUM(D55:D73)</f>
        <v>23578</v>
      </c>
      <c r="E74" s="73">
        <f>SUM(E55:E73)</f>
        <v>41182</v>
      </c>
      <c r="F74" s="73">
        <f>SUM(F55:F73)</f>
        <v>4298</v>
      </c>
      <c r="G74" s="72">
        <f>SUM(G55:G73)</f>
        <v>45480</v>
      </c>
      <c r="H74" s="71">
        <f>+G74/35392</f>
        <v>1.2850361663652803</v>
      </c>
      <c r="I74" s="71">
        <f>+E74/G74</f>
        <v>0.90549692172383467</v>
      </c>
      <c r="J74" s="71">
        <f>+C74/E74</f>
        <v>0.4274683113981837</v>
      </c>
      <c r="K74" s="75" t="s">
        <v>465</v>
      </c>
      <c r="L74" s="75">
        <v>0.90549692172383467</v>
      </c>
      <c r="M74" s="75">
        <v>0.4274683113981837</v>
      </c>
    </row>
    <row r="83" spans="2:9" ht="15.75" x14ac:dyDescent="0.25">
      <c r="B83" s="74" t="s">
        <v>516</v>
      </c>
    </row>
    <row r="84" spans="2:9" x14ac:dyDescent="0.25">
      <c r="B84" s="66" t="s">
        <v>510</v>
      </c>
      <c r="C84" s="73" t="s">
        <v>515</v>
      </c>
      <c r="D84" s="73" t="s">
        <v>514</v>
      </c>
      <c r="E84" s="73" t="s">
        <v>513</v>
      </c>
      <c r="F84" s="73" t="s">
        <v>498</v>
      </c>
      <c r="G84" s="73" t="s">
        <v>512</v>
      </c>
      <c r="H84" s="73" t="s">
        <v>506</v>
      </c>
      <c r="I84" s="73" t="s">
        <v>505</v>
      </c>
    </row>
    <row r="85" spans="2:9" x14ac:dyDescent="0.25">
      <c r="B85" s="66" t="s">
        <v>504</v>
      </c>
      <c r="C85" s="48">
        <v>101479</v>
      </c>
      <c r="D85" s="48">
        <v>34746</v>
      </c>
      <c r="E85" s="73">
        <f>+C85+D85</f>
        <v>136225</v>
      </c>
      <c r="F85" s="48">
        <v>7390</v>
      </c>
      <c r="G85" s="73">
        <f>+E85+F85</f>
        <v>143615</v>
      </c>
      <c r="H85" s="71">
        <f>+E85/G85</f>
        <v>0.94854297949378552</v>
      </c>
      <c r="I85" s="71">
        <f>+C85/E85</f>
        <v>0.74493668563039095</v>
      </c>
    </row>
    <row r="86" spans="2:9" x14ac:dyDescent="0.25">
      <c r="B86" s="66" t="s">
        <v>503</v>
      </c>
      <c r="C86" s="73">
        <v>46548</v>
      </c>
      <c r="D86" s="73">
        <v>12356</v>
      </c>
      <c r="E86" s="73">
        <f>+C86+D86</f>
        <v>58904</v>
      </c>
      <c r="F86" s="73">
        <v>1770</v>
      </c>
      <c r="G86" s="73">
        <f>+E86+F86</f>
        <v>60674</v>
      </c>
      <c r="H86" s="71">
        <f>+E86/G86</f>
        <v>0.97082770214589442</v>
      </c>
      <c r="I86" s="71">
        <f>+C86/E86</f>
        <v>0.79023495857666715</v>
      </c>
    </row>
    <row r="87" spans="2:9" x14ac:dyDescent="0.25">
      <c r="B87" s="66" t="s">
        <v>502</v>
      </c>
      <c r="C87" s="48">
        <v>29530</v>
      </c>
      <c r="D87" s="48">
        <v>9822</v>
      </c>
      <c r="E87" s="73">
        <f>+C87+D87</f>
        <v>39352</v>
      </c>
      <c r="F87" s="48">
        <v>1962</v>
      </c>
      <c r="G87" s="73">
        <f>+E87+F87</f>
        <v>41314</v>
      </c>
      <c r="H87" s="71">
        <f>+E87/G87</f>
        <v>0.95251004502105818</v>
      </c>
      <c r="I87" s="71">
        <f>+C87/E87</f>
        <v>0.7504065867046148</v>
      </c>
    </row>
    <row r="88" spans="2:9" x14ac:dyDescent="0.25">
      <c r="B88" s="66" t="s">
        <v>465</v>
      </c>
      <c r="C88" s="73">
        <f>+SUM(C85:C87)</f>
        <v>177557</v>
      </c>
      <c r="D88" s="73">
        <f>+SUM(D85:D87)</f>
        <v>56924</v>
      </c>
      <c r="E88" s="73">
        <f>+SUM(E85:E87)</f>
        <v>234481</v>
      </c>
      <c r="F88" s="73">
        <f>+SUM(F85:F87)</f>
        <v>11122</v>
      </c>
      <c r="G88" s="72">
        <f>+E88+F88</f>
        <v>245603</v>
      </c>
      <c r="H88" s="71">
        <f>+E88/G88</f>
        <v>0.95471553686233479</v>
      </c>
      <c r="I88" s="71">
        <f>+C88/E88</f>
        <v>0.75723406160840323</v>
      </c>
    </row>
    <row r="92" spans="2:9" x14ac:dyDescent="0.25">
      <c r="B92" s="47"/>
    </row>
    <row r="93" spans="2:9" x14ac:dyDescent="0.25">
      <c r="B93" s="47"/>
    </row>
    <row r="94" spans="2:9" x14ac:dyDescent="0.25">
      <c r="B94" s="47"/>
    </row>
    <row r="95" spans="2:9" x14ac:dyDescent="0.25">
      <c r="B95" s="47"/>
    </row>
    <row r="101" spans="2:9" ht="15.75" x14ac:dyDescent="0.25">
      <c r="B101" s="74" t="s">
        <v>511</v>
      </c>
    </row>
    <row r="102" spans="2:9" x14ac:dyDescent="0.25">
      <c r="B102" s="66" t="s">
        <v>510</v>
      </c>
      <c r="C102" s="66" t="s">
        <v>497</v>
      </c>
      <c r="D102" s="66" t="s">
        <v>509</v>
      </c>
      <c r="E102" s="66" t="s">
        <v>508</v>
      </c>
      <c r="F102" s="66" t="s">
        <v>495</v>
      </c>
      <c r="G102" s="66" t="s">
        <v>507</v>
      </c>
      <c r="H102" s="73" t="s">
        <v>506</v>
      </c>
      <c r="I102" s="73" t="s">
        <v>505</v>
      </c>
    </row>
    <row r="103" spans="2:9" x14ac:dyDescent="0.25">
      <c r="B103" s="66" t="s">
        <v>504</v>
      </c>
      <c r="C103" s="73">
        <v>10514</v>
      </c>
      <c r="D103" s="73">
        <v>13418</v>
      </c>
      <c r="E103" s="73">
        <f>+C103+D103</f>
        <v>23932</v>
      </c>
      <c r="F103" s="73">
        <v>2662</v>
      </c>
      <c r="G103" s="73">
        <f>+E103+F103</f>
        <v>26594</v>
      </c>
      <c r="H103" s="71">
        <f>+E103/G103</f>
        <v>0.89990223358652333</v>
      </c>
      <c r="I103" s="71">
        <f>+C103/E103</f>
        <v>0.43932809627277286</v>
      </c>
    </row>
    <row r="104" spans="2:9" x14ac:dyDescent="0.25">
      <c r="B104" s="66" t="s">
        <v>503</v>
      </c>
      <c r="C104" s="73">
        <v>3721</v>
      </c>
      <c r="D104" s="73">
        <v>4580</v>
      </c>
      <c r="E104" s="73">
        <f>+C104+D104</f>
        <v>8301</v>
      </c>
      <c r="F104" s="73">
        <v>625</v>
      </c>
      <c r="G104" s="73">
        <f>+E104+F104</f>
        <v>8926</v>
      </c>
      <c r="H104" s="71">
        <f>+E104/G104</f>
        <v>0.92997983419224739</v>
      </c>
      <c r="I104" s="71">
        <f>+C104/E104</f>
        <v>0.44825924587399107</v>
      </c>
    </row>
    <row r="105" spans="2:9" x14ac:dyDescent="0.25">
      <c r="B105" s="66" t="s">
        <v>502</v>
      </c>
      <c r="C105" s="73">
        <v>3369</v>
      </c>
      <c r="D105" s="73">
        <v>5580</v>
      </c>
      <c r="E105" s="73">
        <f>+C105+D105</f>
        <v>8949</v>
      </c>
      <c r="F105" s="48">
        <v>1011</v>
      </c>
      <c r="G105" s="73">
        <f>+E105+F105</f>
        <v>9960</v>
      </c>
      <c r="H105" s="71">
        <f>+E105/G105</f>
        <v>0.89849397590361446</v>
      </c>
      <c r="I105" s="71">
        <f>+C105/E105</f>
        <v>0.37646664431780086</v>
      </c>
    </row>
    <row r="106" spans="2:9" x14ac:dyDescent="0.25">
      <c r="B106" s="66" t="s">
        <v>465</v>
      </c>
      <c r="C106" s="73">
        <f>+SUM(C103:C105)</f>
        <v>17604</v>
      </c>
      <c r="D106" s="73">
        <f>+SUM(D103:D105)</f>
        <v>23578</v>
      </c>
      <c r="E106" s="73">
        <f>+SUM(E103:E105)</f>
        <v>41182</v>
      </c>
      <c r="F106" s="73">
        <f>+SUM(F103:F105)</f>
        <v>4298</v>
      </c>
      <c r="G106" s="72">
        <f>+E106+F106</f>
        <v>45480</v>
      </c>
      <c r="H106" s="71">
        <f>+E106/G106</f>
        <v>0.90549692172383467</v>
      </c>
      <c r="I106" s="71">
        <f>+C106/E106</f>
        <v>0.4274683113981837</v>
      </c>
    </row>
    <row r="110" spans="2:9" x14ac:dyDescent="0.25">
      <c r="B110" s="47"/>
    </row>
    <row r="111" spans="2:9" x14ac:dyDescent="0.25">
      <c r="B111" s="47"/>
    </row>
    <row r="112" spans="2:9" x14ac:dyDescent="0.25">
      <c r="B112" s="47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F8F42-2453-4BC6-B517-C55F3FCBD780}">
  <dimension ref="B2:N1180"/>
  <sheetViews>
    <sheetView topLeftCell="A1143" zoomScale="70" zoomScaleNormal="70" workbookViewId="0">
      <selection activeCell="F1139" sqref="F1139"/>
    </sheetView>
  </sheetViews>
  <sheetFormatPr baseColWidth="10" defaultRowHeight="15" x14ac:dyDescent="0.25"/>
  <cols>
    <col min="1" max="1" width="17.5703125" style="65" bestFit="1" customWidth="1"/>
    <col min="2" max="2" width="19.7109375" style="65" bestFit="1" customWidth="1"/>
    <col min="3" max="3" width="20.5703125" style="65" bestFit="1" customWidth="1"/>
    <col min="4" max="4" width="14.28515625" style="65" bestFit="1" customWidth="1"/>
    <col min="5" max="5" width="13.5703125" style="65" bestFit="1" customWidth="1"/>
    <col min="6" max="6" width="12" style="65" bestFit="1" customWidth="1"/>
    <col min="7" max="7" width="18" style="65" bestFit="1" customWidth="1"/>
    <col min="8" max="8" width="13.28515625" style="65" bestFit="1" customWidth="1"/>
    <col min="9" max="9" width="12.7109375" style="65" bestFit="1" customWidth="1"/>
    <col min="10" max="10" width="12" style="65" bestFit="1" customWidth="1"/>
    <col min="11" max="11" width="17.85546875" style="65" bestFit="1" customWidth="1"/>
    <col min="12" max="12" width="18" style="65" bestFit="1" customWidth="1"/>
    <col min="13" max="13" width="13.28515625" style="65" bestFit="1" customWidth="1"/>
    <col min="14" max="14" width="12.7109375" style="65" bestFit="1" customWidth="1"/>
    <col min="15" max="15" width="12" style="65" bestFit="1" customWidth="1"/>
    <col min="16" max="16" width="6.140625" style="65" customWidth="1"/>
    <col min="17" max="17" width="17.85546875" style="65" bestFit="1" customWidth="1"/>
    <col min="18" max="18" width="15.28515625" style="65" bestFit="1" customWidth="1"/>
    <col min="19" max="19" width="14.7109375" style="65" bestFit="1" customWidth="1"/>
    <col min="20" max="20" width="14.140625" style="65" bestFit="1" customWidth="1"/>
    <col min="21" max="22" width="6.85546875" style="65" bestFit="1" customWidth="1"/>
    <col min="23" max="24" width="5.85546875" style="65" bestFit="1" customWidth="1"/>
    <col min="25" max="29" width="6.85546875" style="65" bestFit="1" customWidth="1"/>
    <col min="30" max="30" width="5.42578125" style="65" bestFit="1" customWidth="1"/>
    <col min="31" max="32" width="6.42578125" style="65" bestFit="1" customWidth="1"/>
    <col min="33" max="33" width="12.5703125" style="65" bestFit="1" customWidth="1"/>
    <col min="34" max="34" width="6.42578125" style="65" bestFit="1" customWidth="1"/>
    <col min="35" max="35" width="8.5703125" style="65" bestFit="1" customWidth="1"/>
    <col min="36" max="36" width="12.5703125" style="65" bestFit="1" customWidth="1"/>
    <col min="37" max="16384" width="11.42578125" style="65"/>
  </cols>
  <sheetData>
    <row r="2" spans="2:10" x14ac:dyDescent="0.25">
      <c r="B2" s="3" t="s">
        <v>4</v>
      </c>
      <c r="C2" s="65" t="s">
        <v>554</v>
      </c>
      <c r="E2" s="96"/>
    </row>
    <row r="4" spans="2:10" x14ac:dyDescent="0.25">
      <c r="B4" s="3" t="s">
        <v>423</v>
      </c>
      <c r="C4" s="65" t="s">
        <v>553</v>
      </c>
      <c r="D4" s="65" t="s">
        <v>552</v>
      </c>
      <c r="E4" s="65" t="s">
        <v>551</v>
      </c>
    </row>
    <row r="5" spans="2:10" x14ac:dyDescent="0.25">
      <c r="B5" s="47" t="s">
        <v>5</v>
      </c>
      <c r="C5" s="65">
        <v>358</v>
      </c>
      <c r="D5" s="65">
        <v>58</v>
      </c>
      <c r="E5" s="65">
        <v>4</v>
      </c>
    </row>
    <row r="6" spans="2:10" x14ac:dyDescent="0.25">
      <c r="B6" s="47" t="s">
        <v>18</v>
      </c>
      <c r="C6" s="65">
        <v>990</v>
      </c>
      <c r="D6" s="65">
        <v>105</v>
      </c>
      <c r="E6" s="65">
        <v>5</v>
      </c>
    </row>
    <row r="7" spans="2:10" x14ac:dyDescent="0.25">
      <c r="B7" s="47" t="s">
        <v>29</v>
      </c>
      <c r="C7" s="65">
        <v>620</v>
      </c>
      <c r="D7" s="65">
        <v>73</v>
      </c>
      <c r="E7" s="65">
        <v>6</v>
      </c>
    </row>
    <row r="8" spans="2:10" x14ac:dyDescent="0.25">
      <c r="B8" s="47" t="s">
        <v>39</v>
      </c>
      <c r="C8" s="65">
        <v>1080</v>
      </c>
      <c r="D8" s="65">
        <v>160</v>
      </c>
      <c r="E8" s="65">
        <v>13</v>
      </c>
    </row>
    <row r="9" spans="2:10" x14ac:dyDescent="0.25">
      <c r="B9" s="47" t="s">
        <v>53</v>
      </c>
      <c r="C9" s="65">
        <v>1040</v>
      </c>
      <c r="D9" s="65">
        <v>166</v>
      </c>
      <c r="E9" s="65">
        <v>14</v>
      </c>
    </row>
    <row r="10" spans="2:10" x14ac:dyDescent="0.25">
      <c r="B10" s="47" t="s">
        <v>67</v>
      </c>
      <c r="C10" s="65">
        <v>1140</v>
      </c>
      <c r="D10" s="65">
        <v>108</v>
      </c>
      <c r="E10" s="65">
        <v>11</v>
      </c>
    </row>
    <row r="11" spans="2:10" x14ac:dyDescent="0.25">
      <c r="B11" s="47" t="s">
        <v>73</v>
      </c>
      <c r="C11" s="65">
        <v>1160</v>
      </c>
      <c r="D11" s="65">
        <v>201</v>
      </c>
      <c r="E11" s="65">
        <v>23</v>
      </c>
    </row>
    <row r="12" spans="2:10" x14ac:dyDescent="0.25">
      <c r="B12" s="47" t="s">
        <v>75</v>
      </c>
      <c r="C12" s="65">
        <v>960</v>
      </c>
      <c r="D12" s="65">
        <v>103</v>
      </c>
      <c r="E12" s="65">
        <v>13</v>
      </c>
      <c r="G12" s="92"/>
      <c r="H12" s="92"/>
      <c r="I12" s="92"/>
      <c r="J12" s="92"/>
    </row>
    <row r="13" spans="2:10" x14ac:dyDescent="0.25">
      <c r="B13" s="47" t="s">
        <v>83</v>
      </c>
      <c r="C13" s="65">
        <v>211</v>
      </c>
      <c r="D13" s="65">
        <v>44</v>
      </c>
      <c r="E13" s="65">
        <v>2</v>
      </c>
      <c r="G13" s="47"/>
    </row>
    <row r="14" spans="2:10" x14ac:dyDescent="0.25">
      <c r="B14" s="47" t="s">
        <v>87</v>
      </c>
      <c r="C14" s="65">
        <v>1290</v>
      </c>
      <c r="D14" s="65">
        <v>176</v>
      </c>
      <c r="E14" s="65">
        <v>8</v>
      </c>
      <c r="G14" s="47"/>
    </row>
    <row r="15" spans="2:10" x14ac:dyDescent="0.25">
      <c r="B15" s="47" t="s">
        <v>91</v>
      </c>
      <c r="C15" s="65">
        <v>1050</v>
      </c>
      <c r="D15" s="65">
        <v>181</v>
      </c>
      <c r="E15" s="65">
        <v>15</v>
      </c>
      <c r="G15" s="47"/>
    </row>
    <row r="16" spans="2:10" x14ac:dyDescent="0.25">
      <c r="B16" s="47" t="s">
        <v>94</v>
      </c>
      <c r="C16" s="65">
        <v>1190</v>
      </c>
      <c r="D16" s="65">
        <v>204</v>
      </c>
      <c r="E16" s="65">
        <v>14</v>
      </c>
      <c r="G16" s="47"/>
    </row>
    <row r="17" spans="2:7" x14ac:dyDescent="0.25">
      <c r="B17" s="47" t="s">
        <v>99</v>
      </c>
      <c r="C17" s="65">
        <v>2049</v>
      </c>
      <c r="D17" s="65">
        <v>312</v>
      </c>
      <c r="E17" s="65">
        <v>36</v>
      </c>
      <c r="G17" s="47"/>
    </row>
    <row r="18" spans="2:7" x14ac:dyDescent="0.25">
      <c r="B18" s="47" t="s">
        <v>111</v>
      </c>
      <c r="C18" s="65">
        <v>722</v>
      </c>
      <c r="D18" s="65">
        <v>126</v>
      </c>
      <c r="E18" s="65">
        <v>5</v>
      </c>
      <c r="G18" s="47"/>
    </row>
    <row r="19" spans="2:7" x14ac:dyDescent="0.25">
      <c r="B19" s="47" t="s">
        <v>118</v>
      </c>
      <c r="C19" s="65">
        <v>1100</v>
      </c>
      <c r="D19" s="65">
        <v>103</v>
      </c>
      <c r="E19" s="65">
        <v>8</v>
      </c>
      <c r="G19" s="47"/>
    </row>
    <row r="20" spans="2:7" x14ac:dyDescent="0.25">
      <c r="B20" s="47" t="s">
        <v>120</v>
      </c>
      <c r="C20" s="65">
        <v>930</v>
      </c>
      <c r="D20" s="65">
        <v>107</v>
      </c>
      <c r="E20" s="65">
        <v>6</v>
      </c>
      <c r="G20" s="47"/>
    </row>
    <row r="21" spans="2:7" x14ac:dyDescent="0.25">
      <c r="B21" s="47" t="s">
        <v>124</v>
      </c>
      <c r="C21" s="65">
        <v>470</v>
      </c>
      <c r="D21" s="65">
        <v>52</v>
      </c>
      <c r="E21" s="65">
        <v>9</v>
      </c>
      <c r="G21" s="47"/>
    </row>
    <row r="22" spans="2:7" x14ac:dyDescent="0.25">
      <c r="B22" s="47" t="s">
        <v>125</v>
      </c>
      <c r="C22" s="65">
        <v>1210</v>
      </c>
      <c r="D22" s="65">
        <v>259</v>
      </c>
      <c r="E22" s="65">
        <v>49</v>
      </c>
      <c r="G22" s="47"/>
    </row>
    <row r="23" spans="2:7" x14ac:dyDescent="0.25">
      <c r="B23" s="47" t="s">
        <v>134</v>
      </c>
      <c r="C23" s="65">
        <v>257</v>
      </c>
      <c r="D23" s="65">
        <v>46</v>
      </c>
      <c r="E23" s="65">
        <v>5</v>
      </c>
      <c r="G23" s="47"/>
    </row>
    <row r="24" spans="2:7" x14ac:dyDescent="0.25">
      <c r="B24" s="47" t="s">
        <v>136</v>
      </c>
      <c r="C24" s="65">
        <v>672</v>
      </c>
      <c r="D24" s="65">
        <v>184</v>
      </c>
      <c r="E24" s="65">
        <v>28</v>
      </c>
      <c r="G24" s="47"/>
    </row>
    <row r="25" spans="2:7" x14ac:dyDescent="0.25">
      <c r="B25" s="47" t="s">
        <v>141</v>
      </c>
      <c r="C25" s="65">
        <v>1175</v>
      </c>
      <c r="D25" s="65">
        <v>251</v>
      </c>
      <c r="E25" s="65">
        <v>26</v>
      </c>
      <c r="G25" s="47"/>
    </row>
    <row r="26" spans="2:7" x14ac:dyDescent="0.25">
      <c r="B26" s="47" t="s">
        <v>149</v>
      </c>
      <c r="C26" s="65">
        <v>988</v>
      </c>
      <c r="D26" s="65">
        <v>215</v>
      </c>
      <c r="E26" s="65">
        <v>69</v>
      </c>
      <c r="G26" s="47"/>
    </row>
    <row r="27" spans="2:7" x14ac:dyDescent="0.25">
      <c r="B27" s="47" t="s">
        <v>159</v>
      </c>
      <c r="C27" s="65">
        <v>685</v>
      </c>
      <c r="D27" s="65">
        <v>150</v>
      </c>
      <c r="E27" s="65">
        <v>24</v>
      </c>
      <c r="G27" s="47"/>
    </row>
    <row r="28" spans="2:7" x14ac:dyDescent="0.25">
      <c r="B28" s="47" t="s">
        <v>163</v>
      </c>
      <c r="C28" s="65">
        <v>274</v>
      </c>
      <c r="D28" s="65">
        <v>82</v>
      </c>
      <c r="E28" s="65">
        <v>3</v>
      </c>
      <c r="G28" s="47"/>
    </row>
    <row r="29" spans="2:7" x14ac:dyDescent="0.25">
      <c r="B29" s="47" t="s">
        <v>165</v>
      </c>
      <c r="C29" s="65">
        <v>1352</v>
      </c>
      <c r="D29" s="65">
        <v>296</v>
      </c>
      <c r="E29" s="65">
        <v>68</v>
      </c>
      <c r="G29" s="47"/>
    </row>
    <row r="30" spans="2:7" x14ac:dyDescent="0.25">
      <c r="B30" s="47" t="s">
        <v>173</v>
      </c>
      <c r="C30" s="65">
        <v>1836</v>
      </c>
      <c r="D30" s="65">
        <v>403</v>
      </c>
      <c r="E30" s="65">
        <v>60</v>
      </c>
      <c r="G30" s="47"/>
    </row>
    <row r="31" spans="2:7" x14ac:dyDescent="0.25">
      <c r="B31" s="47" t="s">
        <v>178</v>
      </c>
      <c r="C31" s="65">
        <v>1510</v>
      </c>
      <c r="D31" s="65">
        <v>370</v>
      </c>
      <c r="E31" s="65">
        <v>66</v>
      </c>
      <c r="G31" s="47"/>
    </row>
    <row r="32" spans="2:7" x14ac:dyDescent="0.25">
      <c r="B32" s="47" t="s">
        <v>183</v>
      </c>
      <c r="C32" s="65">
        <v>510</v>
      </c>
      <c r="D32" s="65">
        <v>101</v>
      </c>
      <c r="E32" s="65">
        <v>5</v>
      </c>
      <c r="G32" s="47"/>
    </row>
    <row r="33" spans="2:7" x14ac:dyDescent="0.25">
      <c r="B33" s="47" t="s">
        <v>184</v>
      </c>
      <c r="C33" s="65">
        <v>823</v>
      </c>
      <c r="D33" s="65">
        <v>135</v>
      </c>
      <c r="E33" s="65">
        <v>33</v>
      </c>
      <c r="G33" s="47"/>
    </row>
    <row r="34" spans="2:7" x14ac:dyDescent="0.25">
      <c r="B34" s="47" t="s">
        <v>185</v>
      </c>
      <c r="C34" s="65">
        <v>1200</v>
      </c>
      <c r="D34" s="65">
        <v>306</v>
      </c>
      <c r="E34" s="65">
        <v>79</v>
      </c>
      <c r="G34" s="47"/>
    </row>
    <row r="35" spans="2:7" x14ac:dyDescent="0.25">
      <c r="B35" s="47" t="s">
        <v>195</v>
      </c>
      <c r="C35" s="65">
        <v>1434</v>
      </c>
      <c r="D35" s="65">
        <v>423</v>
      </c>
      <c r="E35" s="65">
        <v>80</v>
      </c>
      <c r="G35" s="47"/>
    </row>
    <row r="36" spans="2:7" x14ac:dyDescent="0.25">
      <c r="B36" s="47" t="s">
        <v>202</v>
      </c>
      <c r="C36" s="65">
        <v>1572</v>
      </c>
      <c r="D36" s="65">
        <v>529</v>
      </c>
      <c r="E36" s="65">
        <v>80</v>
      </c>
      <c r="G36" s="47"/>
    </row>
    <row r="37" spans="2:7" x14ac:dyDescent="0.25">
      <c r="B37" s="47" t="s">
        <v>211</v>
      </c>
      <c r="C37" s="65">
        <v>1133</v>
      </c>
      <c r="D37" s="65">
        <v>225</v>
      </c>
      <c r="E37" s="65">
        <v>68</v>
      </c>
      <c r="G37" s="47"/>
    </row>
    <row r="38" spans="2:7" x14ac:dyDescent="0.25">
      <c r="B38" s="47" t="s">
        <v>216</v>
      </c>
      <c r="C38" s="65">
        <v>1224</v>
      </c>
      <c r="D38" s="65">
        <v>290</v>
      </c>
      <c r="E38" s="65">
        <v>21</v>
      </c>
      <c r="G38" s="47"/>
    </row>
    <row r="39" spans="2:7" x14ac:dyDescent="0.25">
      <c r="B39" s="47" t="s">
        <v>223</v>
      </c>
      <c r="C39" s="65">
        <v>687</v>
      </c>
      <c r="D39" s="65">
        <v>188</v>
      </c>
      <c r="E39" s="65">
        <v>35</v>
      </c>
      <c r="G39" s="47"/>
    </row>
    <row r="40" spans="2:7" x14ac:dyDescent="0.25">
      <c r="B40" s="47" t="s">
        <v>232</v>
      </c>
      <c r="C40" s="65">
        <v>620</v>
      </c>
      <c r="D40" s="65">
        <v>164</v>
      </c>
      <c r="E40" s="65">
        <v>33</v>
      </c>
      <c r="G40" s="47"/>
    </row>
    <row r="41" spans="2:7" x14ac:dyDescent="0.25">
      <c r="B41" s="47" t="s">
        <v>229</v>
      </c>
      <c r="C41" s="65">
        <v>480</v>
      </c>
      <c r="D41" s="65">
        <v>100</v>
      </c>
      <c r="E41" s="65">
        <v>10</v>
      </c>
      <c r="G41" s="47"/>
    </row>
    <row r="42" spans="2:7" x14ac:dyDescent="0.25">
      <c r="B42" s="47" t="s">
        <v>235</v>
      </c>
      <c r="C42" s="65">
        <v>417</v>
      </c>
      <c r="D42" s="65">
        <v>109</v>
      </c>
      <c r="E42" s="65">
        <v>26</v>
      </c>
      <c r="G42" s="47"/>
    </row>
    <row r="43" spans="2:7" x14ac:dyDescent="0.25">
      <c r="B43" s="47" t="s">
        <v>240</v>
      </c>
      <c r="C43" s="65">
        <v>1071</v>
      </c>
      <c r="D43" s="65">
        <v>255</v>
      </c>
      <c r="E43" s="65">
        <v>51</v>
      </c>
      <c r="G43" s="47"/>
    </row>
    <row r="44" spans="2:7" x14ac:dyDescent="0.25">
      <c r="B44" s="47" t="s">
        <v>247</v>
      </c>
      <c r="C44" s="65">
        <v>575</v>
      </c>
      <c r="D44" s="65">
        <v>198</v>
      </c>
      <c r="E44" s="65">
        <v>45</v>
      </c>
      <c r="G44" s="47"/>
    </row>
    <row r="45" spans="2:7" x14ac:dyDescent="0.25">
      <c r="B45" s="47" t="s">
        <v>252</v>
      </c>
      <c r="C45" s="65">
        <v>730</v>
      </c>
      <c r="D45" s="65">
        <v>247</v>
      </c>
      <c r="E45" s="65">
        <v>31</v>
      </c>
      <c r="G45" s="47"/>
    </row>
    <row r="46" spans="2:7" x14ac:dyDescent="0.25">
      <c r="B46" s="47" t="s">
        <v>253</v>
      </c>
      <c r="C46" s="65">
        <v>365</v>
      </c>
      <c r="D46" s="65">
        <v>187</v>
      </c>
      <c r="E46" s="65">
        <v>21</v>
      </c>
      <c r="G46" s="47"/>
    </row>
    <row r="47" spans="2:7" x14ac:dyDescent="0.25">
      <c r="B47" s="47" t="s">
        <v>254</v>
      </c>
      <c r="C47" s="65">
        <v>1041</v>
      </c>
      <c r="D47" s="65">
        <v>309</v>
      </c>
      <c r="E47" s="65">
        <v>45</v>
      </c>
      <c r="G47" s="47"/>
    </row>
    <row r="48" spans="2:7" x14ac:dyDescent="0.25">
      <c r="B48" s="47" t="s">
        <v>262</v>
      </c>
      <c r="C48" s="65">
        <v>1105</v>
      </c>
      <c r="D48" s="65">
        <v>247</v>
      </c>
      <c r="E48" s="65">
        <v>71</v>
      </c>
      <c r="G48" s="47"/>
    </row>
    <row r="49" spans="2:7" x14ac:dyDescent="0.25">
      <c r="B49" s="47" t="s">
        <v>251</v>
      </c>
      <c r="C49" s="65">
        <v>864</v>
      </c>
      <c r="D49" s="65">
        <v>265</v>
      </c>
      <c r="E49" s="65">
        <v>91</v>
      </c>
      <c r="G49" s="47"/>
    </row>
    <row r="50" spans="2:7" x14ac:dyDescent="0.25">
      <c r="B50" s="47" t="s">
        <v>268</v>
      </c>
      <c r="C50" s="65">
        <v>617</v>
      </c>
      <c r="D50" s="65">
        <v>151</v>
      </c>
      <c r="E50" s="65">
        <v>17</v>
      </c>
      <c r="G50" s="47"/>
    </row>
    <row r="51" spans="2:7" x14ac:dyDescent="0.25">
      <c r="B51" s="47" t="s">
        <v>269</v>
      </c>
      <c r="C51" s="65">
        <v>925</v>
      </c>
      <c r="D51" s="65">
        <v>432</v>
      </c>
      <c r="E51" s="65">
        <v>80</v>
      </c>
      <c r="G51" s="47"/>
    </row>
    <row r="52" spans="2:7" x14ac:dyDescent="0.25">
      <c r="B52" s="47" t="s">
        <v>270</v>
      </c>
      <c r="C52" s="65">
        <v>718</v>
      </c>
      <c r="D52" s="65">
        <v>136</v>
      </c>
      <c r="E52" s="65">
        <v>20</v>
      </c>
      <c r="G52" s="47"/>
    </row>
    <row r="53" spans="2:7" x14ac:dyDescent="0.25">
      <c r="B53" s="47" t="s">
        <v>271</v>
      </c>
      <c r="C53" s="65">
        <v>436</v>
      </c>
      <c r="D53" s="65">
        <v>57</v>
      </c>
      <c r="E53" s="65">
        <v>35</v>
      </c>
      <c r="G53" s="47"/>
    </row>
    <row r="54" spans="2:7" x14ac:dyDescent="0.25">
      <c r="B54" s="47" t="s">
        <v>272</v>
      </c>
      <c r="C54" s="65">
        <v>532</v>
      </c>
      <c r="D54" s="65">
        <v>103</v>
      </c>
      <c r="E54" s="65">
        <v>20</v>
      </c>
      <c r="G54" s="47"/>
    </row>
    <row r="55" spans="2:7" x14ac:dyDescent="0.25">
      <c r="B55" s="47" t="s">
        <v>273</v>
      </c>
      <c r="C55" s="65">
        <v>955</v>
      </c>
      <c r="D55" s="65">
        <v>211</v>
      </c>
      <c r="E55" s="65">
        <v>31</v>
      </c>
      <c r="G55" s="47"/>
    </row>
    <row r="56" spans="2:7" x14ac:dyDescent="0.25">
      <c r="B56" s="47" t="s">
        <v>290</v>
      </c>
      <c r="C56" s="65">
        <v>1136</v>
      </c>
      <c r="D56" s="65">
        <v>373</v>
      </c>
      <c r="E56" s="65">
        <v>62</v>
      </c>
      <c r="G56" s="47"/>
    </row>
    <row r="57" spans="2:7" x14ac:dyDescent="0.25">
      <c r="B57" s="47" t="s">
        <v>295</v>
      </c>
      <c r="C57" s="65">
        <v>1206</v>
      </c>
      <c r="D57" s="65">
        <v>213</v>
      </c>
      <c r="E57" s="65">
        <v>45</v>
      </c>
      <c r="G57" s="47"/>
    </row>
    <row r="58" spans="2:7" x14ac:dyDescent="0.25">
      <c r="B58" s="47" t="s">
        <v>297</v>
      </c>
      <c r="C58" s="65">
        <v>197</v>
      </c>
      <c r="D58" s="65">
        <v>70</v>
      </c>
      <c r="E58" s="65">
        <v>17</v>
      </c>
      <c r="G58" s="47"/>
    </row>
    <row r="59" spans="2:7" x14ac:dyDescent="0.25">
      <c r="B59" s="47" t="s">
        <v>298</v>
      </c>
      <c r="C59" s="65">
        <v>1131</v>
      </c>
      <c r="D59" s="65">
        <v>448</v>
      </c>
      <c r="E59" s="65">
        <v>169</v>
      </c>
      <c r="G59" s="47"/>
    </row>
    <row r="60" spans="2:7" x14ac:dyDescent="0.25">
      <c r="B60" s="47" t="s">
        <v>286</v>
      </c>
      <c r="C60" s="65">
        <v>395</v>
      </c>
      <c r="D60" s="65">
        <v>74</v>
      </c>
      <c r="E60" s="65">
        <v>28</v>
      </c>
      <c r="G60" s="47"/>
    </row>
    <row r="61" spans="2:7" x14ac:dyDescent="0.25">
      <c r="B61" s="47" t="s">
        <v>302</v>
      </c>
      <c r="C61" s="65">
        <v>902</v>
      </c>
      <c r="D61" s="65">
        <v>367</v>
      </c>
      <c r="E61" s="65">
        <v>54</v>
      </c>
      <c r="G61" s="47"/>
    </row>
    <row r="62" spans="2:7" x14ac:dyDescent="0.25">
      <c r="B62" s="47" t="s">
        <v>308</v>
      </c>
      <c r="C62" s="65">
        <v>1086</v>
      </c>
      <c r="D62" s="65">
        <v>209</v>
      </c>
      <c r="E62" s="65">
        <v>50</v>
      </c>
      <c r="G62" s="47"/>
    </row>
    <row r="63" spans="2:7" x14ac:dyDescent="0.25">
      <c r="B63" s="47" t="s">
        <v>312</v>
      </c>
      <c r="C63" s="65">
        <v>689</v>
      </c>
      <c r="D63" s="65">
        <v>277</v>
      </c>
      <c r="E63" s="65">
        <v>37</v>
      </c>
      <c r="G63" s="47"/>
    </row>
    <row r="64" spans="2:7" x14ac:dyDescent="0.25">
      <c r="B64" s="47" t="s">
        <v>335</v>
      </c>
      <c r="C64" s="65">
        <v>97</v>
      </c>
      <c r="D64" s="65">
        <v>69</v>
      </c>
      <c r="E64" s="65">
        <v>7</v>
      </c>
      <c r="G64" s="47"/>
    </row>
    <row r="65" spans="2:7" x14ac:dyDescent="0.25">
      <c r="B65" s="47" t="s">
        <v>315</v>
      </c>
      <c r="C65" s="65">
        <v>849</v>
      </c>
      <c r="D65" s="65">
        <v>303</v>
      </c>
      <c r="E65" s="65">
        <v>70</v>
      </c>
      <c r="G65" s="47"/>
    </row>
    <row r="66" spans="2:7" x14ac:dyDescent="0.25">
      <c r="B66" s="47" t="s">
        <v>318</v>
      </c>
      <c r="C66" s="65">
        <v>990</v>
      </c>
      <c r="D66" s="65">
        <v>432</v>
      </c>
      <c r="E66" s="65">
        <v>35</v>
      </c>
      <c r="G66" s="47"/>
    </row>
    <row r="67" spans="2:7" x14ac:dyDescent="0.25">
      <c r="B67" s="47" t="s">
        <v>321</v>
      </c>
      <c r="C67" s="65">
        <v>1136</v>
      </c>
      <c r="D67" s="65">
        <v>510</v>
      </c>
      <c r="E67" s="65">
        <v>135</v>
      </c>
      <c r="G67" s="47"/>
    </row>
    <row r="68" spans="2:7" x14ac:dyDescent="0.25">
      <c r="B68" s="47" t="s">
        <v>323</v>
      </c>
      <c r="C68" s="65">
        <v>237</v>
      </c>
      <c r="D68" s="65">
        <v>124</v>
      </c>
      <c r="E68" s="65">
        <v>23</v>
      </c>
      <c r="G68" s="47"/>
    </row>
    <row r="69" spans="2:7" x14ac:dyDescent="0.25">
      <c r="B69" s="47" t="s">
        <v>326</v>
      </c>
      <c r="C69" s="65">
        <v>272</v>
      </c>
      <c r="D69" s="65">
        <v>53</v>
      </c>
      <c r="E69" s="65">
        <v>13</v>
      </c>
      <c r="G69" s="47"/>
    </row>
    <row r="70" spans="2:7" x14ac:dyDescent="0.25">
      <c r="B70" s="47" t="s">
        <v>327</v>
      </c>
      <c r="C70" s="65">
        <v>824</v>
      </c>
      <c r="D70" s="65">
        <v>180</v>
      </c>
      <c r="E70" s="65">
        <v>30</v>
      </c>
      <c r="G70" s="47"/>
    </row>
    <row r="71" spans="2:7" x14ac:dyDescent="0.25">
      <c r="B71" s="47" t="s">
        <v>328</v>
      </c>
      <c r="C71" s="65">
        <v>159</v>
      </c>
      <c r="D71" s="65">
        <v>52</v>
      </c>
      <c r="E71" s="65">
        <v>7</v>
      </c>
      <c r="G71" s="47"/>
    </row>
    <row r="72" spans="2:7" x14ac:dyDescent="0.25">
      <c r="B72" s="47" t="s">
        <v>329</v>
      </c>
      <c r="C72" s="65">
        <v>263</v>
      </c>
      <c r="D72" s="65">
        <v>102</v>
      </c>
      <c r="E72" s="65">
        <v>41</v>
      </c>
      <c r="G72" s="47"/>
    </row>
    <row r="73" spans="2:7" x14ac:dyDescent="0.25">
      <c r="B73" s="47" t="s">
        <v>330</v>
      </c>
      <c r="C73" s="65">
        <v>172</v>
      </c>
      <c r="D73" s="65">
        <v>122</v>
      </c>
      <c r="E73" s="65">
        <v>17</v>
      </c>
      <c r="G73" s="47"/>
    </row>
    <row r="74" spans="2:7" x14ac:dyDescent="0.25">
      <c r="B74" s="47" t="s">
        <v>362</v>
      </c>
      <c r="C74" s="65">
        <v>262</v>
      </c>
      <c r="D74" s="65">
        <v>92</v>
      </c>
      <c r="E74" s="65">
        <v>44</v>
      </c>
      <c r="G74" s="47"/>
    </row>
    <row r="75" spans="2:7" x14ac:dyDescent="0.25">
      <c r="B75" s="47" t="s">
        <v>363</v>
      </c>
      <c r="C75" s="65">
        <v>391</v>
      </c>
      <c r="D75" s="65">
        <v>270</v>
      </c>
      <c r="E75" s="65">
        <v>30</v>
      </c>
      <c r="G75" s="47"/>
    </row>
    <row r="76" spans="2:7" x14ac:dyDescent="0.25">
      <c r="B76" s="47" t="s">
        <v>364</v>
      </c>
      <c r="C76" s="65">
        <v>1055</v>
      </c>
      <c r="D76" s="65">
        <v>425</v>
      </c>
      <c r="E76" s="65">
        <v>70</v>
      </c>
      <c r="G76" s="47"/>
    </row>
    <row r="77" spans="2:7" x14ac:dyDescent="0.25">
      <c r="B77" s="47" t="s">
        <v>365</v>
      </c>
      <c r="C77" s="65">
        <v>785</v>
      </c>
      <c r="D77" s="65">
        <v>433</v>
      </c>
      <c r="E77" s="65">
        <v>159</v>
      </c>
      <c r="G77" s="47"/>
    </row>
    <row r="78" spans="2:7" x14ac:dyDescent="0.25">
      <c r="B78" s="47" t="s">
        <v>367</v>
      </c>
      <c r="C78" s="65">
        <v>874</v>
      </c>
      <c r="D78" s="65">
        <v>433</v>
      </c>
      <c r="E78" s="65">
        <v>99</v>
      </c>
      <c r="G78" s="47"/>
    </row>
    <row r="79" spans="2:7" x14ac:dyDescent="0.25">
      <c r="B79" s="47" t="s">
        <v>369</v>
      </c>
      <c r="C79" s="65">
        <v>1134</v>
      </c>
      <c r="D79" s="65">
        <v>642</v>
      </c>
      <c r="E79" s="65">
        <v>227</v>
      </c>
      <c r="G79" s="47"/>
    </row>
    <row r="80" spans="2:7" x14ac:dyDescent="0.25">
      <c r="B80" s="47" t="s">
        <v>370</v>
      </c>
      <c r="C80" s="65">
        <v>977</v>
      </c>
      <c r="D80" s="65">
        <v>319</v>
      </c>
      <c r="E80" s="65">
        <v>33</v>
      </c>
      <c r="G80" s="47"/>
    </row>
    <row r="81" spans="2:10" x14ac:dyDescent="0.25">
      <c r="B81" s="47" t="s">
        <v>372</v>
      </c>
      <c r="C81" s="65">
        <v>1123</v>
      </c>
      <c r="D81" s="65">
        <v>425</v>
      </c>
      <c r="E81" s="65">
        <v>61</v>
      </c>
      <c r="G81" s="47"/>
    </row>
    <row r="82" spans="2:10" x14ac:dyDescent="0.25">
      <c r="B82" s="47" t="s">
        <v>374</v>
      </c>
      <c r="C82" s="65">
        <v>864</v>
      </c>
      <c r="D82" s="65">
        <v>300</v>
      </c>
      <c r="E82" s="65">
        <v>29</v>
      </c>
      <c r="G82" s="99"/>
      <c r="H82" s="92"/>
      <c r="I82" s="92"/>
      <c r="J82" s="92"/>
    </row>
    <row r="83" spans="2:10" x14ac:dyDescent="0.25">
      <c r="B83" s="47" t="s">
        <v>377</v>
      </c>
      <c r="C83" s="65">
        <v>1172</v>
      </c>
      <c r="D83" s="65">
        <v>240</v>
      </c>
      <c r="E83" s="65">
        <v>49</v>
      </c>
    </row>
    <row r="84" spans="2:10" x14ac:dyDescent="0.25">
      <c r="B84" s="47" t="s">
        <v>378</v>
      </c>
      <c r="C84" s="65">
        <v>574</v>
      </c>
      <c r="D84" s="65">
        <v>177</v>
      </c>
      <c r="E84" s="65">
        <v>40</v>
      </c>
    </row>
    <row r="85" spans="2:10" x14ac:dyDescent="0.25">
      <c r="B85" s="47" t="s">
        <v>379</v>
      </c>
      <c r="C85" s="65">
        <v>563</v>
      </c>
      <c r="D85" s="65">
        <v>385</v>
      </c>
      <c r="E85" s="65">
        <v>91</v>
      </c>
    </row>
    <row r="86" spans="2:10" x14ac:dyDescent="0.25">
      <c r="B86" s="47" t="s">
        <v>380</v>
      </c>
      <c r="C86" s="65">
        <v>218</v>
      </c>
      <c r="D86" s="65">
        <v>136</v>
      </c>
      <c r="E86" s="65">
        <v>31</v>
      </c>
    </row>
    <row r="87" spans="2:10" x14ac:dyDescent="0.25">
      <c r="B87" s="47" t="s">
        <v>381</v>
      </c>
      <c r="C87" s="65">
        <v>803</v>
      </c>
      <c r="D87" s="65">
        <v>464</v>
      </c>
      <c r="E87" s="65">
        <v>83</v>
      </c>
    </row>
    <row r="88" spans="2:10" x14ac:dyDescent="0.25">
      <c r="B88" s="47" t="s">
        <v>382</v>
      </c>
      <c r="C88" s="65">
        <v>592</v>
      </c>
      <c r="D88" s="65">
        <v>166</v>
      </c>
      <c r="E88" s="65">
        <v>54</v>
      </c>
    </row>
    <row r="89" spans="2:10" x14ac:dyDescent="0.25">
      <c r="B89" s="47" t="s">
        <v>383</v>
      </c>
      <c r="C89" s="65">
        <v>799</v>
      </c>
      <c r="D89" s="65">
        <v>460</v>
      </c>
      <c r="E89" s="65">
        <v>111</v>
      </c>
    </row>
    <row r="90" spans="2:10" x14ac:dyDescent="0.25">
      <c r="B90" s="47" t="s">
        <v>384</v>
      </c>
      <c r="C90" s="65">
        <v>784</v>
      </c>
      <c r="D90" s="65">
        <v>572</v>
      </c>
      <c r="E90" s="65">
        <v>184</v>
      </c>
    </row>
    <row r="91" spans="2:10" x14ac:dyDescent="0.25">
      <c r="B91" s="47" t="s">
        <v>385</v>
      </c>
      <c r="C91" s="65">
        <v>1259</v>
      </c>
      <c r="D91" s="65">
        <v>528</v>
      </c>
      <c r="E91" s="65">
        <v>129</v>
      </c>
    </row>
    <row r="92" spans="2:10" x14ac:dyDescent="0.25">
      <c r="B92" s="47" t="s">
        <v>387</v>
      </c>
      <c r="C92" s="65">
        <v>604</v>
      </c>
      <c r="D92" s="65">
        <v>266</v>
      </c>
      <c r="E92" s="65">
        <v>74</v>
      </c>
    </row>
    <row r="93" spans="2:10" x14ac:dyDescent="0.25">
      <c r="B93" s="47" t="s">
        <v>412</v>
      </c>
      <c r="C93" s="65">
        <v>1082</v>
      </c>
      <c r="D93" s="65">
        <v>465</v>
      </c>
      <c r="E93" s="65">
        <v>86</v>
      </c>
    </row>
    <row r="94" spans="2:10" x14ac:dyDescent="0.25">
      <c r="B94" s="47" t="s">
        <v>480</v>
      </c>
      <c r="C94" s="65">
        <v>783</v>
      </c>
      <c r="D94" s="65">
        <v>241</v>
      </c>
      <c r="E94" s="65">
        <v>40</v>
      </c>
    </row>
    <row r="95" spans="2:10" x14ac:dyDescent="0.25">
      <c r="B95" s="47" t="s">
        <v>413</v>
      </c>
      <c r="C95" s="65">
        <v>737</v>
      </c>
      <c r="D95" s="65">
        <v>338</v>
      </c>
      <c r="E95" s="65">
        <v>80</v>
      </c>
    </row>
    <row r="96" spans="2:10" x14ac:dyDescent="0.25">
      <c r="B96" s="47" t="s">
        <v>414</v>
      </c>
      <c r="C96" s="65">
        <v>656</v>
      </c>
      <c r="D96" s="65">
        <v>586</v>
      </c>
      <c r="E96" s="65">
        <v>132</v>
      </c>
    </row>
    <row r="97" spans="2:5" x14ac:dyDescent="0.25">
      <c r="B97" s="47" t="s">
        <v>415</v>
      </c>
      <c r="C97" s="65">
        <v>1049</v>
      </c>
      <c r="D97" s="65">
        <v>391</v>
      </c>
      <c r="E97" s="65">
        <v>116</v>
      </c>
    </row>
    <row r="98" spans="2:5" x14ac:dyDescent="0.25">
      <c r="B98" s="47" t="s">
        <v>416</v>
      </c>
      <c r="C98" s="65">
        <v>545</v>
      </c>
      <c r="D98" s="65">
        <v>261</v>
      </c>
      <c r="E98" s="65">
        <v>73</v>
      </c>
    </row>
    <row r="99" spans="2:5" x14ac:dyDescent="0.25">
      <c r="B99" s="47" t="s">
        <v>417</v>
      </c>
      <c r="C99" s="65">
        <v>1240</v>
      </c>
      <c r="D99" s="65">
        <v>451</v>
      </c>
      <c r="E99" s="65">
        <v>82</v>
      </c>
    </row>
    <row r="100" spans="2:5" x14ac:dyDescent="0.25">
      <c r="B100" s="47" t="s">
        <v>479</v>
      </c>
      <c r="C100" s="65">
        <v>184</v>
      </c>
      <c r="D100" s="65">
        <v>122</v>
      </c>
      <c r="E100" s="65">
        <v>38</v>
      </c>
    </row>
    <row r="101" spans="2:5" x14ac:dyDescent="0.25">
      <c r="B101" s="47" t="s">
        <v>420</v>
      </c>
      <c r="C101" s="65">
        <v>587</v>
      </c>
      <c r="D101" s="65">
        <v>270</v>
      </c>
      <c r="E101" s="65">
        <v>25</v>
      </c>
    </row>
    <row r="102" spans="2:5" x14ac:dyDescent="0.25">
      <c r="B102" s="47" t="s">
        <v>421</v>
      </c>
      <c r="C102" s="65">
        <v>451</v>
      </c>
      <c r="D102" s="65">
        <v>188</v>
      </c>
      <c r="E102" s="65">
        <v>31</v>
      </c>
    </row>
    <row r="103" spans="2:5" x14ac:dyDescent="0.25">
      <c r="B103" s="47" t="s">
        <v>478</v>
      </c>
      <c r="C103" s="65">
        <v>720</v>
      </c>
      <c r="D103" s="65">
        <v>341</v>
      </c>
      <c r="E103" s="65">
        <v>75</v>
      </c>
    </row>
    <row r="104" spans="2:5" x14ac:dyDescent="0.25">
      <c r="B104" s="47" t="s">
        <v>425</v>
      </c>
      <c r="C104" s="65">
        <v>900</v>
      </c>
      <c r="D104" s="65">
        <v>583</v>
      </c>
      <c r="E104" s="65">
        <v>85</v>
      </c>
    </row>
    <row r="105" spans="2:5" x14ac:dyDescent="0.25">
      <c r="B105" s="47" t="s">
        <v>426</v>
      </c>
      <c r="C105" s="65">
        <v>825</v>
      </c>
      <c r="D105" s="65">
        <v>330</v>
      </c>
      <c r="E105" s="65">
        <v>94</v>
      </c>
    </row>
    <row r="106" spans="2:5" x14ac:dyDescent="0.25">
      <c r="B106" s="47" t="s">
        <v>427</v>
      </c>
      <c r="C106" s="65">
        <v>598</v>
      </c>
      <c r="D106" s="65">
        <v>237</v>
      </c>
      <c r="E106" s="65">
        <v>31</v>
      </c>
    </row>
    <row r="107" spans="2:5" x14ac:dyDescent="0.25">
      <c r="B107" s="47" t="s">
        <v>428</v>
      </c>
      <c r="C107" s="65">
        <v>47</v>
      </c>
      <c r="D107" s="65">
        <v>11</v>
      </c>
      <c r="E107" s="65">
        <v>3</v>
      </c>
    </row>
    <row r="108" spans="2:5" x14ac:dyDescent="0.25">
      <c r="B108" s="47" t="s">
        <v>429</v>
      </c>
      <c r="C108" s="65">
        <v>788</v>
      </c>
      <c r="D108" s="65">
        <v>502</v>
      </c>
      <c r="E108" s="65">
        <v>159</v>
      </c>
    </row>
    <row r="109" spans="2:5" x14ac:dyDescent="0.25">
      <c r="B109" s="47" t="s">
        <v>431</v>
      </c>
      <c r="C109" s="65">
        <v>274</v>
      </c>
      <c r="D109" s="65">
        <v>71</v>
      </c>
      <c r="E109" s="65">
        <v>22</v>
      </c>
    </row>
    <row r="110" spans="2:5" x14ac:dyDescent="0.25">
      <c r="B110" s="47" t="s">
        <v>432</v>
      </c>
      <c r="C110" s="65">
        <v>1049</v>
      </c>
      <c r="D110" s="65">
        <v>287</v>
      </c>
      <c r="E110" s="65">
        <v>69</v>
      </c>
    </row>
    <row r="111" spans="2:5" x14ac:dyDescent="0.25">
      <c r="B111" s="47" t="s">
        <v>433</v>
      </c>
      <c r="C111" s="65">
        <v>148</v>
      </c>
      <c r="D111" s="65">
        <v>34</v>
      </c>
      <c r="E111" s="65">
        <v>9</v>
      </c>
    </row>
    <row r="112" spans="2:5" x14ac:dyDescent="0.25">
      <c r="B112" s="47" t="s">
        <v>434</v>
      </c>
      <c r="C112" s="65">
        <v>66</v>
      </c>
      <c r="D112" s="65">
        <v>32</v>
      </c>
      <c r="E112" s="65">
        <v>7</v>
      </c>
    </row>
    <row r="113" spans="2:5" x14ac:dyDescent="0.25">
      <c r="B113" s="47" t="s">
        <v>435</v>
      </c>
      <c r="C113" s="65">
        <v>671</v>
      </c>
      <c r="D113" s="65">
        <v>224</v>
      </c>
      <c r="E113" s="65">
        <v>58</v>
      </c>
    </row>
    <row r="114" spans="2:5" x14ac:dyDescent="0.25">
      <c r="B114" s="47" t="s">
        <v>436</v>
      </c>
      <c r="C114" s="65">
        <v>454</v>
      </c>
      <c r="D114" s="65">
        <v>245</v>
      </c>
      <c r="E114" s="65">
        <v>56</v>
      </c>
    </row>
    <row r="115" spans="2:5" x14ac:dyDescent="0.25">
      <c r="B115" s="47" t="s">
        <v>437</v>
      </c>
      <c r="C115" s="65">
        <v>1006</v>
      </c>
      <c r="D115" s="65">
        <v>419</v>
      </c>
      <c r="E115" s="65">
        <v>117</v>
      </c>
    </row>
    <row r="116" spans="2:5" x14ac:dyDescent="0.25">
      <c r="B116" s="47" t="s">
        <v>438</v>
      </c>
      <c r="C116" s="65">
        <v>594</v>
      </c>
      <c r="D116" s="65">
        <v>333</v>
      </c>
      <c r="E116" s="65">
        <v>95</v>
      </c>
    </row>
    <row r="117" spans="2:5" x14ac:dyDescent="0.25">
      <c r="B117" s="47" t="s">
        <v>440</v>
      </c>
      <c r="C117" s="65">
        <v>810</v>
      </c>
      <c r="D117" s="65">
        <v>446</v>
      </c>
      <c r="E117" s="65">
        <v>112</v>
      </c>
    </row>
    <row r="118" spans="2:5" x14ac:dyDescent="0.25">
      <c r="B118" s="47" t="s">
        <v>441</v>
      </c>
      <c r="C118" s="65">
        <v>288</v>
      </c>
      <c r="D118" s="65">
        <v>244</v>
      </c>
      <c r="E118" s="65">
        <v>40</v>
      </c>
    </row>
    <row r="119" spans="2:5" x14ac:dyDescent="0.25">
      <c r="B119" s="47" t="s">
        <v>442</v>
      </c>
      <c r="C119" s="65">
        <v>481</v>
      </c>
      <c r="D119" s="65">
        <v>320</v>
      </c>
      <c r="E119" s="65">
        <v>22</v>
      </c>
    </row>
    <row r="120" spans="2:5" x14ac:dyDescent="0.25">
      <c r="B120" s="47" t="s">
        <v>444</v>
      </c>
      <c r="C120" s="65">
        <v>723</v>
      </c>
      <c r="D120" s="65">
        <v>356</v>
      </c>
      <c r="E120" s="65">
        <v>62</v>
      </c>
    </row>
    <row r="121" spans="2:5" x14ac:dyDescent="0.25">
      <c r="B121" s="47" t="s">
        <v>445</v>
      </c>
      <c r="C121" s="65">
        <v>640</v>
      </c>
      <c r="D121" s="65">
        <v>280</v>
      </c>
      <c r="E121" s="65">
        <v>116</v>
      </c>
    </row>
    <row r="122" spans="2:5" x14ac:dyDescent="0.25">
      <c r="B122" s="47" t="s">
        <v>446</v>
      </c>
      <c r="C122" s="65">
        <v>359</v>
      </c>
      <c r="D122" s="65">
        <v>468</v>
      </c>
      <c r="E122" s="65">
        <v>86</v>
      </c>
    </row>
    <row r="123" spans="2:5" x14ac:dyDescent="0.25">
      <c r="B123" s="47" t="s">
        <v>448</v>
      </c>
      <c r="C123" s="65">
        <v>385</v>
      </c>
      <c r="D123" s="65">
        <v>241</v>
      </c>
      <c r="E123" s="65">
        <v>62</v>
      </c>
    </row>
    <row r="124" spans="2:5" x14ac:dyDescent="0.25">
      <c r="B124" s="47" t="s">
        <v>449</v>
      </c>
      <c r="C124" s="65">
        <v>733</v>
      </c>
      <c r="D124" s="65">
        <v>324</v>
      </c>
      <c r="E124" s="65">
        <v>81</v>
      </c>
    </row>
    <row r="125" spans="2:5" x14ac:dyDescent="0.25">
      <c r="B125" s="47" t="s">
        <v>450</v>
      </c>
      <c r="C125" s="65">
        <v>168</v>
      </c>
      <c r="D125" s="65">
        <v>95</v>
      </c>
      <c r="E125" s="65">
        <v>15</v>
      </c>
    </row>
    <row r="126" spans="2:5" x14ac:dyDescent="0.25">
      <c r="B126" s="47" t="s">
        <v>451</v>
      </c>
      <c r="C126" s="65">
        <v>628</v>
      </c>
      <c r="D126" s="65">
        <v>281</v>
      </c>
      <c r="E126" s="65">
        <v>65</v>
      </c>
    </row>
    <row r="127" spans="2:5" x14ac:dyDescent="0.25">
      <c r="B127" s="47" t="s">
        <v>452</v>
      </c>
      <c r="C127" s="65">
        <v>669</v>
      </c>
      <c r="D127" s="65">
        <v>611</v>
      </c>
      <c r="E127" s="65">
        <v>79</v>
      </c>
    </row>
    <row r="128" spans="2:5" x14ac:dyDescent="0.25">
      <c r="B128" s="47" t="s">
        <v>475</v>
      </c>
      <c r="C128" s="65">
        <v>1276</v>
      </c>
      <c r="D128" s="65">
        <v>379</v>
      </c>
      <c r="E128" s="65">
        <v>101</v>
      </c>
    </row>
    <row r="129" spans="2:13" x14ac:dyDescent="0.25">
      <c r="B129" s="47" t="s">
        <v>453</v>
      </c>
      <c r="C129" s="65">
        <v>1237</v>
      </c>
      <c r="D129" s="65">
        <v>838</v>
      </c>
      <c r="E129" s="65">
        <v>162</v>
      </c>
    </row>
    <row r="130" spans="2:13" x14ac:dyDescent="0.25">
      <c r="B130" s="47" t="s">
        <v>455</v>
      </c>
      <c r="C130" s="65">
        <v>565</v>
      </c>
      <c r="D130" s="65">
        <v>285</v>
      </c>
      <c r="E130" s="65">
        <v>65</v>
      </c>
    </row>
    <row r="131" spans="2:13" x14ac:dyDescent="0.25">
      <c r="B131" s="47" t="s">
        <v>456</v>
      </c>
      <c r="C131" s="65">
        <v>1117</v>
      </c>
      <c r="D131" s="65">
        <v>381</v>
      </c>
      <c r="E131" s="65">
        <v>131</v>
      </c>
    </row>
    <row r="132" spans="2:13" x14ac:dyDescent="0.25">
      <c r="B132" s="47" t="s">
        <v>457</v>
      </c>
      <c r="C132" s="65">
        <v>95</v>
      </c>
      <c r="D132" s="65">
        <v>29</v>
      </c>
      <c r="E132" s="65">
        <v>18</v>
      </c>
    </row>
    <row r="133" spans="2:13" x14ac:dyDescent="0.25">
      <c r="B133" s="47" t="s">
        <v>458</v>
      </c>
      <c r="C133" s="65">
        <v>906</v>
      </c>
      <c r="D133" s="65">
        <v>508</v>
      </c>
      <c r="E133" s="65">
        <v>168</v>
      </c>
    </row>
    <row r="134" spans="2:13" x14ac:dyDescent="0.25">
      <c r="B134" s="47" t="s">
        <v>459</v>
      </c>
      <c r="C134" s="65">
        <v>186</v>
      </c>
      <c r="D134" s="65">
        <v>66</v>
      </c>
      <c r="E134" s="65">
        <v>37</v>
      </c>
    </row>
    <row r="135" spans="2:13" x14ac:dyDescent="0.25">
      <c r="B135" s="47" t="s">
        <v>460</v>
      </c>
      <c r="C135" s="65">
        <v>944</v>
      </c>
      <c r="D135" s="65">
        <v>470</v>
      </c>
      <c r="E135" s="65">
        <v>208</v>
      </c>
    </row>
    <row r="136" spans="2:13" x14ac:dyDescent="0.25">
      <c r="B136" s="47" t="s">
        <v>461</v>
      </c>
      <c r="C136" s="65">
        <v>474</v>
      </c>
      <c r="D136" s="65">
        <v>209</v>
      </c>
      <c r="E136" s="65">
        <v>65</v>
      </c>
    </row>
    <row r="137" spans="2:13" x14ac:dyDescent="0.25">
      <c r="B137" s="47" t="s">
        <v>463</v>
      </c>
      <c r="C137" s="65">
        <v>414</v>
      </c>
      <c r="D137" s="65">
        <v>339</v>
      </c>
      <c r="E137" s="65">
        <v>56</v>
      </c>
    </row>
    <row r="138" spans="2:13" x14ac:dyDescent="0.25">
      <c r="B138" s="47" t="s">
        <v>465</v>
      </c>
      <c r="C138" s="65">
        <v>101479</v>
      </c>
      <c r="D138" s="65">
        <v>34746</v>
      </c>
      <c r="E138" s="65">
        <v>7390</v>
      </c>
    </row>
    <row r="141" spans="2:13" ht="30" x14ac:dyDescent="0.25">
      <c r="C141" s="95" t="s">
        <v>423</v>
      </c>
      <c r="D141" s="94" t="s">
        <v>550</v>
      </c>
      <c r="E141" s="94" t="s">
        <v>228</v>
      </c>
      <c r="F141" s="94" t="s">
        <v>227</v>
      </c>
      <c r="G141" s="94" t="s">
        <v>549</v>
      </c>
      <c r="H141" s="94" t="s">
        <v>548</v>
      </c>
      <c r="I141" s="94" t="s">
        <v>547</v>
      </c>
      <c r="J141" s="94" t="s">
        <v>546</v>
      </c>
      <c r="K141" s="94" t="s">
        <v>545</v>
      </c>
      <c r="L141" s="94" t="s">
        <v>544</v>
      </c>
      <c r="M141" s="102"/>
    </row>
    <row r="142" spans="2:13" x14ac:dyDescent="0.25">
      <c r="C142" s="66" t="s">
        <v>5</v>
      </c>
      <c r="D142" s="66">
        <v>358</v>
      </c>
      <c r="E142" s="66">
        <v>58</v>
      </c>
      <c r="F142" s="66">
        <v>4</v>
      </c>
      <c r="G142" s="73">
        <f>+SUM(D142:F142)</f>
        <v>420</v>
      </c>
      <c r="H142" s="73">
        <f>+SUM(D142:E142)</f>
        <v>416</v>
      </c>
      <c r="I142" s="71">
        <f>+H142/G142</f>
        <v>0.99047619047619051</v>
      </c>
      <c r="J142" s="71">
        <f>+D142/G142</f>
        <v>0.85238095238095235</v>
      </c>
      <c r="K142" s="71">
        <f>+E142/G142</f>
        <v>0.1380952380952381</v>
      </c>
      <c r="L142" s="71">
        <f>+F142/G142</f>
        <v>9.5238095238095247E-3</v>
      </c>
      <c r="M142" s="48"/>
    </row>
    <row r="143" spans="2:13" x14ac:dyDescent="0.25">
      <c r="C143" s="66" t="s">
        <v>18</v>
      </c>
      <c r="D143" s="66">
        <v>990</v>
      </c>
      <c r="E143" s="66">
        <v>105</v>
      </c>
      <c r="F143" s="66">
        <v>5</v>
      </c>
      <c r="G143" s="73">
        <f>+SUM(D143:F143)</f>
        <v>1100</v>
      </c>
      <c r="H143" s="73">
        <f>+SUM(D143:E143)</f>
        <v>1095</v>
      </c>
      <c r="I143" s="71">
        <f>+H143/G143</f>
        <v>0.99545454545454548</v>
      </c>
      <c r="J143" s="71">
        <f>+D143/G143</f>
        <v>0.9</v>
      </c>
      <c r="K143" s="71">
        <f>+E143/G143</f>
        <v>9.5454545454545459E-2</v>
      </c>
      <c r="L143" s="71">
        <f>+F143/G143</f>
        <v>4.5454545454545452E-3</v>
      </c>
      <c r="M143" s="48"/>
    </row>
    <row r="144" spans="2:13" x14ac:dyDescent="0.25">
      <c r="C144" s="66" t="s">
        <v>29</v>
      </c>
      <c r="D144" s="66">
        <v>620</v>
      </c>
      <c r="E144" s="66">
        <v>73</v>
      </c>
      <c r="F144" s="66">
        <v>6</v>
      </c>
      <c r="G144" s="73">
        <f>+SUM(D144:F144)</f>
        <v>699</v>
      </c>
      <c r="H144" s="73">
        <f>+SUM(D144:E144)</f>
        <v>693</v>
      </c>
      <c r="I144" s="71">
        <f>+H144/G144</f>
        <v>0.99141630901287559</v>
      </c>
      <c r="J144" s="71">
        <f>+D144/G144</f>
        <v>0.88698140200286124</v>
      </c>
      <c r="K144" s="71">
        <f>+E144/G144</f>
        <v>0.1044349070100143</v>
      </c>
      <c r="L144" s="71">
        <f>+F144/G144</f>
        <v>8.5836909871244635E-3</v>
      </c>
      <c r="M144" s="48"/>
    </row>
    <row r="145" spans="3:13" x14ac:dyDescent="0.25">
      <c r="C145" s="91" t="s">
        <v>39</v>
      </c>
      <c r="D145" s="66">
        <v>1080</v>
      </c>
      <c r="E145" s="66">
        <v>160</v>
      </c>
      <c r="F145" s="66">
        <v>13</v>
      </c>
      <c r="G145" s="73">
        <f>+SUM(D145:F145)</f>
        <v>1253</v>
      </c>
      <c r="H145" s="73">
        <f>+SUM(D145:E145)</f>
        <v>1240</v>
      </c>
      <c r="I145" s="71">
        <f>+H145/G145</f>
        <v>0.9896249002394254</v>
      </c>
      <c r="J145" s="71">
        <f>+D145/G145</f>
        <v>0.86193136472466081</v>
      </c>
      <c r="K145" s="71">
        <f>+E145/G145</f>
        <v>0.12769353551476456</v>
      </c>
      <c r="L145" s="71">
        <f>+F145/G145</f>
        <v>1.0375099760574621E-2</v>
      </c>
      <c r="M145" s="48"/>
    </row>
    <row r="146" spans="3:13" x14ac:dyDescent="0.25">
      <c r="C146" s="91" t="s">
        <v>53</v>
      </c>
      <c r="D146" s="66">
        <v>1040</v>
      </c>
      <c r="E146" s="66">
        <v>166</v>
      </c>
      <c r="F146" s="66">
        <v>14</v>
      </c>
      <c r="G146" s="73">
        <f>+SUM(D146:F146)</f>
        <v>1220</v>
      </c>
      <c r="H146" s="73">
        <f>+SUM(D146:E146)</f>
        <v>1206</v>
      </c>
      <c r="I146" s="71">
        <f>+H146/G146</f>
        <v>0.98852459016393446</v>
      </c>
      <c r="J146" s="71">
        <f>+D146/G146</f>
        <v>0.85245901639344257</v>
      </c>
      <c r="K146" s="71">
        <f>+E146/G146</f>
        <v>0.1360655737704918</v>
      </c>
      <c r="L146" s="71">
        <f>+F146/G146</f>
        <v>1.1475409836065573E-2</v>
      </c>
      <c r="M146" s="48"/>
    </row>
    <row r="147" spans="3:13" x14ac:dyDescent="0.25">
      <c r="C147" s="91" t="s">
        <v>67</v>
      </c>
      <c r="D147" s="66">
        <v>1140</v>
      </c>
      <c r="E147" s="66">
        <v>108</v>
      </c>
      <c r="F147" s="66">
        <v>11</v>
      </c>
      <c r="G147" s="73">
        <f>+SUM(D147:F147)</f>
        <v>1259</v>
      </c>
      <c r="H147" s="73">
        <f>+SUM(D147:E147)</f>
        <v>1248</v>
      </c>
      <c r="I147" s="71">
        <f>+H147/G147</f>
        <v>0.99126290706910247</v>
      </c>
      <c r="J147" s="71">
        <f>+D147/G147</f>
        <v>0.90548054011119938</v>
      </c>
      <c r="K147" s="71">
        <f>+E147/G147</f>
        <v>8.5782366957903103E-2</v>
      </c>
      <c r="L147" s="71">
        <f>+F147/G147</f>
        <v>8.737092930897538E-3</v>
      </c>
      <c r="M147" s="48"/>
    </row>
    <row r="148" spans="3:13" x14ac:dyDescent="0.25">
      <c r="C148" s="91" t="s">
        <v>73</v>
      </c>
      <c r="D148" s="66">
        <v>1160</v>
      </c>
      <c r="E148" s="66">
        <v>201</v>
      </c>
      <c r="F148" s="66">
        <v>23</v>
      </c>
      <c r="G148" s="73">
        <f>+SUM(D148:F148)</f>
        <v>1384</v>
      </c>
      <c r="H148" s="73">
        <f>+SUM(D148:E148)</f>
        <v>1361</v>
      </c>
      <c r="I148" s="71">
        <f>+H148/G148</f>
        <v>0.98338150289017345</v>
      </c>
      <c r="J148" s="71">
        <f>+D148/G148</f>
        <v>0.83815028901734101</v>
      </c>
      <c r="K148" s="71">
        <f>+E148/G148</f>
        <v>0.14523121387283236</v>
      </c>
      <c r="L148" s="71">
        <f>+F148/G148</f>
        <v>1.6618497109826588E-2</v>
      </c>
      <c r="M148" s="48"/>
    </row>
    <row r="149" spans="3:13" x14ac:dyDescent="0.25">
      <c r="C149" s="91" t="s">
        <v>75</v>
      </c>
      <c r="D149" s="66">
        <v>960</v>
      </c>
      <c r="E149" s="66">
        <v>103</v>
      </c>
      <c r="F149" s="66">
        <v>13</v>
      </c>
      <c r="G149" s="73">
        <f>+SUM(D149:F149)</f>
        <v>1076</v>
      </c>
      <c r="H149" s="73">
        <f>+SUM(D149:E149)</f>
        <v>1063</v>
      </c>
      <c r="I149" s="71">
        <f>+H149/G149</f>
        <v>0.98791821561338289</v>
      </c>
      <c r="J149" s="71">
        <f>+D149/G149</f>
        <v>0.89219330855018586</v>
      </c>
      <c r="K149" s="71">
        <f>+E149/G149</f>
        <v>9.5724907063197029E-2</v>
      </c>
      <c r="L149" s="71">
        <f>+F149/G149</f>
        <v>1.2081784386617101E-2</v>
      </c>
      <c r="M149" s="48"/>
    </row>
    <row r="150" spans="3:13" x14ac:dyDescent="0.25">
      <c r="C150" s="91" t="s">
        <v>83</v>
      </c>
      <c r="D150" s="66">
        <v>211</v>
      </c>
      <c r="E150" s="66">
        <v>44</v>
      </c>
      <c r="F150" s="66">
        <v>2</v>
      </c>
      <c r="G150" s="73">
        <f>+SUM(D150:F150)</f>
        <v>257</v>
      </c>
      <c r="H150" s="73">
        <f>+SUM(D150:E150)</f>
        <v>255</v>
      </c>
      <c r="I150" s="71">
        <f>+H150/G150</f>
        <v>0.99221789883268485</v>
      </c>
      <c r="J150" s="71">
        <f>+D150/G150</f>
        <v>0.82101167315175094</v>
      </c>
      <c r="K150" s="71">
        <f>+E150/G150</f>
        <v>0.17120622568093385</v>
      </c>
      <c r="L150" s="71">
        <f>+F150/G150</f>
        <v>7.7821011673151752E-3</v>
      </c>
      <c r="M150" s="48"/>
    </row>
    <row r="151" spans="3:13" x14ac:dyDescent="0.25">
      <c r="C151" s="91" t="s">
        <v>87</v>
      </c>
      <c r="D151" s="66">
        <v>1290</v>
      </c>
      <c r="E151" s="66">
        <v>176</v>
      </c>
      <c r="F151" s="66">
        <v>8</v>
      </c>
      <c r="G151" s="73">
        <f>+SUM(D151:F151)</f>
        <v>1474</v>
      </c>
      <c r="H151" s="73">
        <f>+SUM(D151:E151)</f>
        <v>1466</v>
      </c>
      <c r="I151" s="71">
        <f>+H151/G151</f>
        <v>0.99457259158751699</v>
      </c>
      <c r="J151" s="71">
        <f>+D151/G151</f>
        <v>0.87516960651289011</v>
      </c>
      <c r="K151" s="71">
        <f>+E151/G151</f>
        <v>0.11940298507462686</v>
      </c>
      <c r="L151" s="71">
        <f>+F151/G151</f>
        <v>5.4274084124830389E-3</v>
      </c>
      <c r="M151" s="48"/>
    </row>
    <row r="152" spans="3:13" x14ac:dyDescent="0.25">
      <c r="C152" s="91" t="s">
        <v>91</v>
      </c>
      <c r="D152" s="66">
        <v>1050</v>
      </c>
      <c r="E152" s="66">
        <v>181</v>
      </c>
      <c r="F152" s="66">
        <v>15</v>
      </c>
      <c r="G152" s="73">
        <f>+SUM(D152:F152)</f>
        <v>1246</v>
      </c>
      <c r="H152" s="73">
        <f>+SUM(D152:E152)</f>
        <v>1231</v>
      </c>
      <c r="I152" s="71">
        <f>+H152/G152</f>
        <v>0.9879614767255217</v>
      </c>
      <c r="J152" s="71">
        <f>+D152/G152</f>
        <v>0.84269662921348309</v>
      </c>
      <c r="K152" s="71">
        <f>+E152/G152</f>
        <v>0.14526484751203853</v>
      </c>
      <c r="L152" s="71">
        <f>+F152/G152</f>
        <v>1.2038523274478331E-2</v>
      </c>
      <c r="M152" s="48"/>
    </row>
    <row r="153" spans="3:13" x14ac:dyDescent="0.25">
      <c r="C153" s="91" t="s">
        <v>94</v>
      </c>
      <c r="D153" s="66">
        <v>1190</v>
      </c>
      <c r="E153" s="66">
        <v>204</v>
      </c>
      <c r="F153" s="66">
        <v>14</v>
      </c>
      <c r="G153" s="73">
        <f>+SUM(D153:F153)</f>
        <v>1408</v>
      </c>
      <c r="H153" s="73">
        <f>+SUM(D153:E153)</f>
        <v>1394</v>
      </c>
      <c r="I153" s="71">
        <f>+H153/G153</f>
        <v>0.99005681818181823</v>
      </c>
      <c r="J153" s="71">
        <f>+D153/G153</f>
        <v>0.84517045454545459</v>
      </c>
      <c r="K153" s="71">
        <f>+E153/G153</f>
        <v>0.14488636363636365</v>
      </c>
      <c r="L153" s="71">
        <f>+F153/G153</f>
        <v>9.943181818181818E-3</v>
      </c>
      <c r="M153" s="48"/>
    </row>
    <row r="154" spans="3:13" x14ac:dyDescent="0.25">
      <c r="C154" s="91" t="s">
        <v>99</v>
      </c>
      <c r="D154" s="66">
        <v>2049</v>
      </c>
      <c r="E154" s="66">
        <v>312</v>
      </c>
      <c r="F154" s="66">
        <v>36</v>
      </c>
      <c r="G154" s="73">
        <f>+SUM(D154:F154)</f>
        <v>2397</v>
      </c>
      <c r="H154" s="73">
        <f>+SUM(D154:E154)</f>
        <v>2361</v>
      </c>
      <c r="I154" s="71">
        <f>+H154/G154</f>
        <v>0.98498122653316644</v>
      </c>
      <c r="J154" s="71">
        <f>+D154/G154</f>
        <v>0.85481852315394247</v>
      </c>
      <c r="K154" s="71">
        <f>+E154/G154</f>
        <v>0.13016270337922403</v>
      </c>
      <c r="L154" s="71">
        <f>+F154/G154</f>
        <v>1.5018773466833541E-2</v>
      </c>
      <c r="M154" s="48"/>
    </row>
    <row r="155" spans="3:13" x14ac:dyDescent="0.25">
      <c r="C155" s="91" t="s">
        <v>111</v>
      </c>
      <c r="D155" s="66">
        <v>722</v>
      </c>
      <c r="E155" s="66">
        <v>126</v>
      </c>
      <c r="F155" s="66">
        <v>5</v>
      </c>
      <c r="G155" s="73">
        <f>+SUM(D155:F155)</f>
        <v>853</v>
      </c>
      <c r="H155" s="73">
        <f>+SUM(D155:E155)</f>
        <v>848</v>
      </c>
      <c r="I155" s="71">
        <f>+H155/G155</f>
        <v>0.99413833528722162</v>
      </c>
      <c r="J155" s="71">
        <f>+D155/G155</f>
        <v>0.84642438452520519</v>
      </c>
      <c r="K155" s="71">
        <f>+E155/G155</f>
        <v>0.1477139507620164</v>
      </c>
      <c r="L155" s="71">
        <f>+F155/G155</f>
        <v>5.8616647127784291E-3</v>
      </c>
      <c r="M155" s="48"/>
    </row>
    <row r="156" spans="3:13" x14ac:dyDescent="0.25">
      <c r="C156" s="91" t="s">
        <v>118</v>
      </c>
      <c r="D156" s="66">
        <v>1100</v>
      </c>
      <c r="E156" s="66">
        <v>103</v>
      </c>
      <c r="F156" s="66">
        <v>8</v>
      </c>
      <c r="G156" s="73">
        <f>+SUM(D156:F156)</f>
        <v>1211</v>
      </c>
      <c r="H156" s="73">
        <f>+SUM(D156:E156)</f>
        <v>1203</v>
      </c>
      <c r="I156" s="71">
        <f>+H156/G156</f>
        <v>0.99339388934764661</v>
      </c>
      <c r="J156" s="71">
        <f>+D156/G156</f>
        <v>0.90834021469859616</v>
      </c>
      <c r="K156" s="71">
        <f>+E156/G156</f>
        <v>8.5053674649050365E-2</v>
      </c>
      <c r="L156" s="71">
        <f>+F156/G156</f>
        <v>6.6061106523534266E-3</v>
      </c>
      <c r="M156" s="48"/>
    </row>
    <row r="157" spans="3:13" x14ac:dyDescent="0.25">
      <c r="C157" s="91" t="s">
        <v>120</v>
      </c>
      <c r="D157" s="66">
        <v>930</v>
      </c>
      <c r="E157" s="66">
        <v>107</v>
      </c>
      <c r="F157" s="66">
        <v>6</v>
      </c>
      <c r="G157" s="73">
        <f>+SUM(D157:F157)</f>
        <v>1043</v>
      </c>
      <c r="H157" s="73">
        <f>+SUM(D157:E157)</f>
        <v>1037</v>
      </c>
      <c r="I157" s="71">
        <f>+H157/G157</f>
        <v>0.99424736337488018</v>
      </c>
      <c r="J157" s="71">
        <f>+D157/G157</f>
        <v>0.89165867689357625</v>
      </c>
      <c r="K157" s="71">
        <f>+E157/G157</f>
        <v>0.10258868648130393</v>
      </c>
      <c r="L157" s="71">
        <f>+F157/G157</f>
        <v>5.7526366251198467E-3</v>
      </c>
      <c r="M157" s="48"/>
    </row>
    <row r="158" spans="3:13" x14ac:dyDescent="0.25">
      <c r="C158" s="91" t="s">
        <v>124</v>
      </c>
      <c r="D158" s="66">
        <v>470</v>
      </c>
      <c r="E158" s="66">
        <v>52</v>
      </c>
      <c r="F158" s="66">
        <v>9</v>
      </c>
      <c r="G158" s="73">
        <f>+SUM(D158:F158)</f>
        <v>531</v>
      </c>
      <c r="H158" s="73">
        <f>+SUM(D158:E158)</f>
        <v>522</v>
      </c>
      <c r="I158" s="71">
        <f>+H158/G158</f>
        <v>0.98305084745762716</v>
      </c>
      <c r="J158" s="71">
        <f>+D158/G158</f>
        <v>0.88512241054613938</v>
      </c>
      <c r="K158" s="71">
        <f>+E158/G158</f>
        <v>9.7928436911487754E-2</v>
      </c>
      <c r="L158" s="71">
        <f>+F158/G158</f>
        <v>1.6949152542372881E-2</v>
      </c>
      <c r="M158" s="48"/>
    </row>
    <row r="159" spans="3:13" x14ac:dyDescent="0.25">
      <c r="C159" s="91" t="s">
        <v>125</v>
      </c>
      <c r="D159" s="66">
        <v>1210</v>
      </c>
      <c r="E159" s="66">
        <v>259</v>
      </c>
      <c r="F159" s="66">
        <v>49</v>
      </c>
      <c r="G159" s="73">
        <f>+SUM(D159:F159)</f>
        <v>1518</v>
      </c>
      <c r="H159" s="73">
        <f>+SUM(D159:E159)</f>
        <v>1469</v>
      </c>
      <c r="I159" s="71">
        <f>+H159/G159</f>
        <v>0.9677206851119895</v>
      </c>
      <c r="J159" s="71">
        <f>+D159/G159</f>
        <v>0.79710144927536231</v>
      </c>
      <c r="K159" s="71">
        <f>+E159/G159</f>
        <v>0.17061923583662714</v>
      </c>
      <c r="L159" s="71">
        <f>+F159/G159</f>
        <v>3.2279314888010543E-2</v>
      </c>
      <c r="M159" s="48"/>
    </row>
    <row r="160" spans="3:13" x14ac:dyDescent="0.25">
      <c r="C160" s="91" t="s">
        <v>134</v>
      </c>
      <c r="D160" s="66">
        <v>257</v>
      </c>
      <c r="E160" s="66">
        <v>46</v>
      </c>
      <c r="F160" s="66">
        <v>5</v>
      </c>
      <c r="G160" s="73">
        <f>+SUM(D160:F160)</f>
        <v>308</v>
      </c>
      <c r="H160" s="73">
        <f>+SUM(D160:E160)</f>
        <v>303</v>
      </c>
      <c r="I160" s="71">
        <f>+H160/G160</f>
        <v>0.98376623376623373</v>
      </c>
      <c r="J160" s="71">
        <f>+D160/G160</f>
        <v>0.83441558441558439</v>
      </c>
      <c r="K160" s="71">
        <f>+E160/G160</f>
        <v>0.14935064935064934</v>
      </c>
      <c r="L160" s="71">
        <f>+F160/G160</f>
        <v>1.6233766233766232E-2</v>
      </c>
      <c r="M160" s="48"/>
    </row>
    <row r="161" spans="3:13" x14ac:dyDescent="0.25">
      <c r="C161" s="91" t="s">
        <v>136</v>
      </c>
      <c r="D161" s="66">
        <v>672</v>
      </c>
      <c r="E161" s="66">
        <v>184</v>
      </c>
      <c r="F161" s="66">
        <v>28</v>
      </c>
      <c r="G161" s="73">
        <f>+SUM(D161:F161)</f>
        <v>884</v>
      </c>
      <c r="H161" s="73">
        <f>+SUM(D161:E161)</f>
        <v>856</v>
      </c>
      <c r="I161" s="71">
        <f>+H161/G161</f>
        <v>0.96832579185520362</v>
      </c>
      <c r="J161" s="71">
        <f>+D161/G161</f>
        <v>0.76018099547511309</v>
      </c>
      <c r="K161" s="71">
        <f>+E161/G161</f>
        <v>0.20814479638009051</v>
      </c>
      <c r="L161" s="71">
        <f>+F161/G161</f>
        <v>3.1674208144796379E-2</v>
      </c>
      <c r="M161" s="48"/>
    </row>
    <row r="162" spans="3:13" x14ac:dyDescent="0.25">
      <c r="C162" s="91" t="s">
        <v>141</v>
      </c>
      <c r="D162" s="66">
        <v>1175</v>
      </c>
      <c r="E162" s="66">
        <v>251</v>
      </c>
      <c r="F162" s="66">
        <v>26</v>
      </c>
      <c r="G162" s="73">
        <f>+SUM(D162:F162)</f>
        <v>1452</v>
      </c>
      <c r="H162" s="73">
        <f>+SUM(D162:E162)</f>
        <v>1426</v>
      </c>
      <c r="I162" s="71">
        <f>+H162/G162</f>
        <v>0.98209366391184572</v>
      </c>
      <c r="J162" s="71">
        <f>+D162/G162</f>
        <v>0.80922865013774103</v>
      </c>
      <c r="K162" s="71">
        <f>+E162/G162</f>
        <v>0.17286501377410468</v>
      </c>
      <c r="L162" s="71">
        <f>+F162/G162</f>
        <v>1.790633608815427E-2</v>
      </c>
      <c r="M162" s="48"/>
    </row>
    <row r="163" spans="3:13" x14ac:dyDescent="0.25">
      <c r="C163" s="91" t="s">
        <v>149</v>
      </c>
      <c r="D163" s="66">
        <v>988</v>
      </c>
      <c r="E163" s="66">
        <v>215</v>
      </c>
      <c r="F163" s="66">
        <v>69</v>
      </c>
      <c r="G163" s="73">
        <f>+SUM(D163:F163)</f>
        <v>1272</v>
      </c>
      <c r="H163" s="73">
        <f>+SUM(D163:E163)</f>
        <v>1203</v>
      </c>
      <c r="I163" s="71">
        <f>+H163/G163</f>
        <v>0.94575471698113212</v>
      </c>
      <c r="J163" s="71">
        <f>+D163/G163</f>
        <v>0.77672955974842772</v>
      </c>
      <c r="K163" s="71">
        <f>+E163/G163</f>
        <v>0.16902515723270439</v>
      </c>
      <c r="L163" s="71">
        <f>+F163/G163</f>
        <v>5.4245283018867926E-2</v>
      </c>
      <c r="M163" s="48"/>
    </row>
    <row r="164" spans="3:13" x14ac:dyDescent="0.25">
      <c r="C164" s="91" t="s">
        <v>159</v>
      </c>
      <c r="D164" s="66">
        <v>685</v>
      </c>
      <c r="E164" s="66">
        <v>150</v>
      </c>
      <c r="F164" s="66">
        <v>24</v>
      </c>
      <c r="G164" s="73">
        <f>+SUM(D164:F164)</f>
        <v>859</v>
      </c>
      <c r="H164" s="73">
        <f>+SUM(D164:E164)</f>
        <v>835</v>
      </c>
      <c r="I164" s="71">
        <f>+H164/G164</f>
        <v>0.97206053550640281</v>
      </c>
      <c r="J164" s="71">
        <f>+D164/G164</f>
        <v>0.79743888242142025</v>
      </c>
      <c r="K164" s="71">
        <f>+E164/G164</f>
        <v>0.17462165308498254</v>
      </c>
      <c r="L164" s="71">
        <f>+F164/G164</f>
        <v>2.7939464493597205E-2</v>
      </c>
      <c r="M164" s="48"/>
    </row>
    <row r="165" spans="3:13" x14ac:dyDescent="0.25">
      <c r="C165" s="91" t="s">
        <v>163</v>
      </c>
      <c r="D165" s="66">
        <v>274</v>
      </c>
      <c r="E165" s="66">
        <v>82</v>
      </c>
      <c r="F165" s="66">
        <v>3</v>
      </c>
      <c r="G165" s="73">
        <f>+SUM(D165:F165)</f>
        <v>359</v>
      </c>
      <c r="H165" s="73">
        <f>+SUM(D165:E165)</f>
        <v>356</v>
      </c>
      <c r="I165" s="71">
        <f>+H165/G165</f>
        <v>0.99164345403899723</v>
      </c>
      <c r="J165" s="71">
        <f>+D165/G165</f>
        <v>0.76323119777158777</v>
      </c>
      <c r="K165" s="71">
        <f>+E165/G165</f>
        <v>0.22841225626740946</v>
      </c>
      <c r="L165" s="71">
        <f>+F165/G165</f>
        <v>8.356545961002786E-3</v>
      </c>
      <c r="M165" s="48"/>
    </row>
    <row r="166" spans="3:13" x14ac:dyDescent="0.25">
      <c r="C166" s="91" t="s">
        <v>165</v>
      </c>
      <c r="D166" s="66">
        <v>1352</v>
      </c>
      <c r="E166" s="66">
        <v>296</v>
      </c>
      <c r="F166" s="66">
        <v>68</v>
      </c>
      <c r="G166" s="73">
        <f>+SUM(D166:F166)</f>
        <v>1716</v>
      </c>
      <c r="H166" s="73">
        <f>+SUM(D166:E166)</f>
        <v>1648</v>
      </c>
      <c r="I166" s="71">
        <f>+H166/G166</f>
        <v>0.96037296037296038</v>
      </c>
      <c r="J166" s="71">
        <f>+D166/G166</f>
        <v>0.78787878787878785</v>
      </c>
      <c r="K166" s="71">
        <f>+E166/G166</f>
        <v>0.17249417249417248</v>
      </c>
      <c r="L166" s="71">
        <f>+F166/G166</f>
        <v>3.9627039627039624E-2</v>
      </c>
      <c r="M166" s="48"/>
    </row>
    <row r="167" spans="3:13" x14ac:dyDescent="0.25">
      <c r="C167" s="91" t="s">
        <v>173</v>
      </c>
      <c r="D167" s="66">
        <v>1836</v>
      </c>
      <c r="E167" s="66">
        <v>403</v>
      </c>
      <c r="F167" s="66">
        <v>60</v>
      </c>
      <c r="G167" s="73">
        <f>+SUM(D167:F167)</f>
        <v>2299</v>
      </c>
      <c r="H167" s="73">
        <f>+SUM(D167:E167)</f>
        <v>2239</v>
      </c>
      <c r="I167" s="71">
        <f>+H167/G167</f>
        <v>0.97390169638973467</v>
      </c>
      <c r="J167" s="71">
        <f>+D167/G167</f>
        <v>0.79860809047411918</v>
      </c>
      <c r="K167" s="71">
        <f>+E167/G167</f>
        <v>0.17529360591561549</v>
      </c>
      <c r="L167" s="71">
        <f>+F167/G167</f>
        <v>2.6098303610265331E-2</v>
      </c>
      <c r="M167" s="48"/>
    </row>
    <row r="168" spans="3:13" x14ac:dyDescent="0.25">
      <c r="C168" s="91" t="s">
        <v>178</v>
      </c>
      <c r="D168" s="66">
        <v>1510</v>
      </c>
      <c r="E168" s="66">
        <v>370</v>
      </c>
      <c r="F168" s="66">
        <v>66</v>
      </c>
      <c r="G168" s="73">
        <f>+SUM(D168:F168)</f>
        <v>1946</v>
      </c>
      <c r="H168" s="73">
        <f>+SUM(D168:E168)</f>
        <v>1880</v>
      </c>
      <c r="I168" s="71">
        <f>+H168/G168</f>
        <v>0.96608427543679343</v>
      </c>
      <c r="J168" s="71">
        <f>+D168/G168</f>
        <v>0.77595066803699897</v>
      </c>
      <c r="K168" s="71">
        <f>+E168/G168</f>
        <v>0.19013360739979446</v>
      </c>
      <c r="L168" s="71">
        <f>+F168/G168</f>
        <v>3.391572456320658E-2</v>
      </c>
      <c r="M168" s="48"/>
    </row>
    <row r="169" spans="3:13" x14ac:dyDescent="0.25">
      <c r="C169" s="91" t="s">
        <v>183</v>
      </c>
      <c r="D169" s="66">
        <v>510</v>
      </c>
      <c r="E169" s="66">
        <v>101</v>
      </c>
      <c r="F169" s="66">
        <v>5</v>
      </c>
      <c r="G169" s="73">
        <f>+SUM(D169:F169)</f>
        <v>616</v>
      </c>
      <c r="H169" s="73">
        <f>+SUM(D169:E169)</f>
        <v>611</v>
      </c>
      <c r="I169" s="71">
        <f>+H169/G169</f>
        <v>0.99188311688311692</v>
      </c>
      <c r="J169" s="71">
        <f>+D169/G169</f>
        <v>0.82792207792207795</v>
      </c>
      <c r="K169" s="71">
        <f>+E169/G169</f>
        <v>0.16396103896103897</v>
      </c>
      <c r="L169" s="71">
        <f>+F169/G169</f>
        <v>8.1168831168831161E-3</v>
      </c>
      <c r="M169" s="48"/>
    </row>
    <row r="170" spans="3:13" x14ac:dyDescent="0.25">
      <c r="C170" s="91" t="s">
        <v>184</v>
      </c>
      <c r="D170" s="66">
        <v>823</v>
      </c>
      <c r="E170" s="66">
        <v>135</v>
      </c>
      <c r="F170" s="66">
        <v>33</v>
      </c>
      <c r="G170" s="73">
        <f>+SUM(D170:F170)</f>
        <v>991</v>
      </c>
      <c r="H170" s="73">
        <f>+SUM(D170:E170)</f>
        <v>958</v>
      </c>
      <c r="I170" s="71">
        <f>+H170/G170</f>
        <v>0.96670030272452068</v>
      </c>
      <c r="J170" s="71">
        <f>+D170/G170</f>
        <v>0.83047426841574168</v>
      </c>
      <c r="K170" s="71">
        <f>+E170/G170</f>
        <v>0.136226034308779</v>
      </c>
      <c r="L170" s="71">
        <f>+F170/G170</f>
        <v>3.3299697275479316E-2</v>
      </c>
      <c r="M170" s="48"/>
    </row>
    <row r="171" spans="3:13" x14ac:dyDescent="0.25">
      <c r="C171" s="91" t="s">
        <v>185</v>
      </c>
      <c r="D171" s="66">
        <v>1200</v>
      </c>
      <c r="E171" s="66">
        <v>306</v>
      </c>
      <c r="F171" s="66">
        <v>79</v>
      </c>
      <c r="G171" s="73">
        <f>+SUM(D171:F171)</f>
        <v>1585</v>
      </c>
      <c r="H171" s="73">
        <f>+SUM(D171:E171)</f>
        <v>1506</v>
      </c>
      <c r="I171" s="71">
        <f>+H171/G171</f>
        <v>0.95015772870662463</v>
      </c>
      <c r="J171" s="71">
        <f>+D171/G171</f>
        <v>0.75709779179810721</v>
      </c>
      <c r="K171" s="71">
        <f>+E171/G171</f>
        <v>0.19305993690851736</v>
      </c>
      <c r="L171" s="71">
        <f>+F171/G171</f>
        <v>4.9842271293375394E-2</v>
      </c>
      <c r="M171" s="48"/>
    </row>
    <row r="172" spans="3:13" x14ac:dyDescent="0.25">
      <c r="C172" s="91" t="s">
        <v>195</v>
      </c>
      <c r="D172" s="66">
        <v>1434</v>
      </c>
      <c r="E172" s="66">
        <v>423</v>
      </c>
      <c r="F172" s="66">
        <v>80</v>
      </c>
      <c r="G172" s="73">
        <f>+SUM(D172:F172)</f>
        <v>1937</v>
      </c>
      <c r="H172" s="73">
        <f>+SUM(D172:E172)</f>
        <v>1857</v>
      </c>
      <c r="I172" s="71">
        <f>+H172/G172</f>
        <v>0.95869901910170363</v>
      </c>
      <c r="J172" s="71">
        <f>+D172/G172</f>
        <v>0.7403200826019618</v>
      </c>
      <c r="K172" s="71">
        <f>+E172/G172</f>
        <v>0.21837893649974188</v>
      </c>
      <c r="L172" s="71">
        <f>+F172/G172</f>
        <v>4.1300980898296334E-2</v>
      </c>
      <c r="M172" s="48"/>
    </row>
    <row r="173" spans="3:13" x14ac:dyDescent="0.25">
      <c r="C173" s="91" t="s">
        <v>202</v>
      </c>
      <c r="D173" s="66">
        <v>1572</v>
      </c>
      <c r="E173" s="66">
        <v>529</v>
      </c>
      <c r="F173" s="66">
        <v>80</v>
      </c>
      <c r="G173" s="73">
        <f>+SUM(D173:F173)</f>
        <v>2181</v>
      </c>
      <c r="H173" s="73">
        <f>+SUM(D173:E173)</f>
        <v>2101</v>
      </c>
      <c r="I173" s="71">
        <f>+H173/G173</f>
        <v>0.96331957817514902</v>
      </c>
      <c r="J173" s="71">
        <f>+D173/G173</f>
        <v>0.72077028885832184</v>
      </c>
      <c r="K173" s="71">
        <f>+E173/G173</f>
        <v>0.24254928931682715</v>
      </c>
      <c r="L173" s="71">
        <f>+F173/G173</f>
        <v>3.6680421824850984E-2</v>
      </c>
      <c r="M173" s="48"/>
    </row>
    <row r="174" spans="3:13" x14ac:dyDescent="0.25">
      <c r="C174" s="91" t="s">
        <v>211</v>
      </c>
      <c r="D174" s="66">
        <v>1133</v>
      </c>
      <c r="E174" s="66">
        <v>225</v>
      </c>
      <c r="F174" s="66">
        <v>68</v>
      </c>
      <c r="G174" s="73">
        <f>+SUM(D174:F174)</f>
        <v>1426</v>
      </c>
      <c r="H174" s="73">
        <f>+SUM(D174:E174)</f>
        <v>1358</v>
      </c>
      <c r="I174" s="71">
        <f>+H174/G174</f>
        <v>0.95231416549789616</v>
      </c>
      <c r="J174" s="71">
        <f>+D174/G174</f>
        <v>0.79453015427769991</v>
      </c>
      <c r="K174" s="71">
        <f>+E174/G174</f>
        <v>0.15778401122019636</v>
      </c>
      <c r="L174" s="71">
        <f>+F174/G174</f>
        <v>4.7685834502103785E-2</v>
      </c>
      <c r="M174" s="48"/>
    </row>
    <row r="175" spans="3:13" x14ac:dyDescent="0.25">
      <c r="C175" s="91" t="s">
        <v>216</v>
      </c>
      <c r="D175" s="66">
        <v>1224</v>
      </c>
      <c r="E175" s="66">
        <v>290</v>
      </c>
      <c r="F175" s="66">
        <v>21</v>
      </c>
      <c r="G175" s="73">
        <f>+SUM(D175:F175)</f>
        <v>1535</v>
      </c>
      <c r="H175" s="73">
        <f>+SUM(D175:E175)</f>
        <v>1514</v>
      </c>
      <c r="I175" s="71">
        <f>+H175/G175</f>
        <v>0.98631921824104229</v>
      </c>
      <c r="J175" s="71">
        <f>+D175/G175</f>
        <v>0.79739413680781757</v>
      </c>
      <c r="K175" s="71">
        <f>+E175/G175</f>
        <v>0.18892508143322476</v>
      </c>
      <c r="L175" s="71">
        <f>+F175/G175</f>
        <v>1.3680781758957655E-2</v>
      </c>
      <c r="M175" s="48"/>
    </row>
    <row r="176" spans="3:13" x14ac:dyDescent="0.25">
      <c r="C176" s="91" t="s">
        <v>223</v>
      </c>
      <c r="D176" s="66">
        <v>687</v>
      </c>
      <c r="E176" s="66">
        <v>188</v>
      </c>
      <c r="F176" s="66">
        <v>35</v>
      </c>
      <c r="G176" s="73">
        <f>+SUM(D176:F176)</f>
        <v>910</v>
      </c>
      <c r="H176" s="73">
        <f>+SUM(D176:E176)</f>
        <v>875</v>
      </c>
      <c r="I176" s="71">
        <f>+H176/G176</f>
        <v>0.96153846153846156</v>
      </c>
      <c r="J176" s="71">
        <f>+D176/G176</f>
        <v>0.75494505494505493</v>
      </c>
      <c r="K176" s="71">
        <f>+E176/G176</f>
        <v>0.20659340659340658</v>
      </c>
      <c r="L176" s="71">
        <f>+F176/G176</f>
        <v>3.8461538461538464E-2</v>
      </c>
      <c r="M176" s="48"/>
    </row>
    <row r="177" spans="3:13" x14ac:dyDescent="0.25">
      <c r="C177" s="91" t="s">
        <v>232</v>
      </c>
      <c r="D177" s="66">
        <v>620</v>
      </c>
      <c r="E177" s="66">
        <v>164</v>
      </c>
      <c r="F177" s="66">
        <v>33</v>
      </c>
      <c r="G177" s="73">
        <f>+SUM(D177:F177)</f>
        <v>817</v>
      </c>
      <c r="H177" s="73">
        <f>+SUM(D177:E177)</f>
        <v>784</v>
      </c>
      <c r="I177" s="71">
        <f>+H177/G177</f>
        <v>0.95960832313341493</v>
      </c>
      <c r="J177" s="71">
        <f>+D177/G177</f>
        <v>0.75887392900856798</v>
      </c>
      <c r="K177" s="71">
        <f>+E177/G177</f>
        <v>0.200734394124847</v>
      </c>
      <c r="L177" s="71">
        <f>+F177/G177</f>
        <v>4.0391676866585069E-2</v>
      </c>
      <c r="M177" s="48"/>
    </row>
    <row r="178" spans="3:13" x14ac:dyDescent="0.25">
      <c r="C178" s="91" t="s">
        <v>229</v>
      </c>
      <c r="D178" s="66">
        <v>480</v>
      </c>
      <c r="E178" s="66">
        <v>100</v>
      </c>
      <c r="F178" s="66">
        <v>10</v>
      </c>
      <c r="G178" s="73">
        <f>+SUM(D178:F178)</f>
        <v>590</v>
      </c>
      <c r="H178" s="73">
        <f>+SUM(D178:E178)</f>
        <v>580</v>
      </c>
      <c r="I178" s="71">
        <f>+H178/G178</f>
        <v>0.98305084745762716</v>
      </c>
      <c r="J178" s="71">
        <f>+D178/G178</f>
        <v>0.81355932203389836</v>
      </c>
      <c r="K178" s="71">
        <f>+E178/G178</f>
        <v>0.16949152542372881</v>
      </c>
      <c r="L178" s="71">
        <f>+F178/G178</f>
        <v>1.6949152542372881E-2</v>
      </c>
      <c r="M178" s="48"/>
    </row>
    <row r="179" spans="3:13" x14ac:dyDescent="0.25">
      <c r="C179" s="91" t="s">
        <v>235</v>
      </c>
      <c r="D179" s="66">
        <v>417</v>
      </c>
      <c r="E179" s="66">
        <v>109</v>
      </c>
      <c r="F179" s="66">
        <v>26</v>
      </c>
      <c r="G179" s="73">
        <f>+SUM(D179:F179)</f>
        <v>552</v>
      </c>
      <c r="H179" s="73">
        <f>+SUM(D179:E179)</f>
        <v>526</v>
      </c>
      <c r="I179" s="71">
        <f>+H179/G179</f>
        <v>0.95289855072463769</v>
      </c>
      <c r="J179" s="71">
        <f>+D179/G179</f>
        <v>0.75543478260869568</v>
      </c>
      <c r="K179" s="71">
        <f>+E179/G179</f>
        <v>0.19746376811594202</v>
      </c>
      <c r="L179" s="71">
        <f>+F179/G179</f>
        <v>4.710144927536232E-2</v>
      </c>
      <c r="M179" s="48"/>
    </row>
    <row r="180" spans="3:13" x14ac:dyDescent="0.25">
      <c r="C180" s="91" t="s">
        <v>240</v>
      </c>
      <c r="D180" s="66">
        <v>1071</v>
      </c>
      <c r="E180" s="66">
        <v>255</v>
      </c>
      <c r="F180" s="66">
        <v>51</v>
      </c>
      <c r="G180" s="73">
        <f>+SUM(D180:F180)</f>
        <v>1377</v>
      </c>
      <c r="H180" s="73">
        <f>+SUM(D180:E180)</f>
        <v>1326</v>
      </c>
      <c r="I180" s="71">
        <f>+H180/G180</f>
        <v>0.96296296296296291</v>
      </c>
      <c r="J180" s="71">
        <f>+D180/G180</f>
        <v>0.77777777777777779</v>
      </c>
      <c r="K180" s="71">
        <f>+E180/G180</f>
        <v>0.18518518518518517</v>
      </c>
      <c r="L180" s="71">
        <f>+F180/G180</f>
        <v>3.7037037037037035E-2</v>
      </c>
      <c r="M180" s="48"/>
    </row>
    <row r="181" spans="3:13" x14ac:dyDescent="0.25">
      <c r="C181" s="91" t="s">
        <v>247</v>
      </c>
      <c r="D181" s="66">
        <v>575</v>
      </c>
      <c r="E181" s="66">
        <v>198</v>
      </c>
      <c r="F181" s="66">
        <v>45</v>
      </c>
      <c r="G181" s="73">
        <f>+SUM(D181:F181)</f>
        <v>818</v>
      </c>
      <c r="H181" s="73">
        <f>+SUM(D181:E181)</f>
        <v>773</v>
      </c>
      <c r="I181" s="71">
        <f>+H181/G181</f>
        <v>0.94498777506112475</v>
      </c>
      <c r="J181" s="71">
        <f>+D181/G181</f>
        <v>0.70293398533007334</v>
      </c>
      <c r="K181" s="71">
        <f>+E181/G181</f>
        <v>0.24205378973105135</v>
      </c>
      <c r="L181" s="71">
        <f>+F181/G181</f>
        <v>5.5012224938875302E-2</v>
      </c>
      <c r="M181" s="48"/>
    </row>
    <row r="182" spans="3:13" x14ac:dyDescent="0.25">
      <c r="C182" s="91" t="s">
        <v>252</v>
      </c>
      <c r="D182" s="66">
        <v>730</v>
      </c>
      <c r="E182" s="66">
        <v>247</v>
      </c>
      <c r="F182" s="66">
        <v>31</v>
      </c>
      <c r="G182" s="73">
        <f>+SUM(D182:F182)</f>
        <v>1008</v>
      </c>
      <c r="H182" s="73">
        <f>+SUM(D182:E182)</f>
        <v>977</v>
      </c>
      <c r="I182" s="71">
        <f>+H182/G182</f>
        <v>0.96924603174603174</v>
      </c>
      <c r="J182" s="71">
        <f>+D182/G182</f>
        <v>0.72420634920634919</v>
      </c>
      <c r="K182" s="71">
        <f>+E182/G182</f>
        <v>0.24503968253968253</v>
      </c>
      <c r="L182" s="71">
        <f>+F182/G182</f>
        <v>3.0753968253968252E-2</v>
      </c>
      <c r="M182" s="48"/>
    </row>
    <row r="183" spans="3:13" x14ac:dyDescent="0.25">
      <c r="C183" s="91" t="s">
        <v>253</v>
      </c>
      <c r="D183" s="66">
        <v>365</v>
      </c>
      <c r="E183" s="66">
        <v>187</v>
      </c>
      <c r="F183" s="66">
        <v>21</v>
      </c>
      <c r="G183" s="73">
        <f>+SUM(D183:F183)</f>
        <v>573</v>
      </c>
      <c r="H183" s="73">
        <f>+SUM(D183:E183)</f>
        <v>552</v>
      </c>
      <c r="I183" s="71">
        <f>+H183/G183</f>
        <v>0.96335078534031415</v>
      </c>
      <c r="J183" s="71">
        <f>+D183/G183</f>
        <v>0.63699825479930194</v>
      </c>
      <c r="K183" s="71">
        <f>+E183/G183</f>
        <v>0.32635253054101221</v>
      </c>
      <c r="L183" s="71">
        <f>+F183/G183</f>
        <v>3.6649214659685861E-2</v>
      </c>
      <c r="M183" s="48"/>
    </row>
    <row r="184" spans="3:13" x14ac:dyDescent="0.25">
      <c r="C184" s="91" t="s">
        <v>254</v>
      </c>
      <c r="D184" s="66">
        <v>1041</v>
      </c>
      <c r="E184" s="66">
        <v>309</v>
      </c>
      <c r="F184" s="66">
        <v>45</v>
      </c>
      <c r="G184" s="73">
        <f>+SUM(D184:F184)</f>
        <v>1395</v>
      </c>
      <c r="H184" s="73">
        <f>+SUM(D184:E184)</f>
        <v>1350</v>
      </c>
      <c r="I184" s="71">
        <f>+H184/G184</f>
        <v>0.967741935483871</v>
      </c>
      <c r="J184" s="71">
        <f>+D184/G184</f>
        <v>0.74623655913978493</v>
      </c>
      <c r="K184" s="71">
        <f>+E184/G184</f>
        <v>0.22150537634408601</v>
      </c>
      <c r="L184" s="71">
        <f>+F184/G184</f>
        <v>3.2258064516129031E-2</v>
      </c>
      <c r="M184" s="48"/>
    </row>
    <row r="185" spans="3:13" x14ac:dyDescent="0.25">
      <c r="C185" s="91" t="s">
        <v>262</v>
      </c>
      <c r="D185" s="66">
        <v>1105</v>
      </c>
      <c r="E185" s="66">
        <v>247</v>
      </c>
      <c r="F185" s="66">
        <v>71</v>
      </c>
      <c r="G185" s="73">
        <f>+SUM(D185:F185)</f>
        <v>1423</v>
      </c>
      <c r="H185" s="73">
        <f>+SUM(D185:E185)</f>
        <v>1352</v>
      </c>
      <c r="I185" s="71">
        <f>+H185/G185</f>
        <v>0.95010541110330293</v>
      </c>
      <c r="J185" s="71">
        <f>+D185/G185</f>
        <v>0.77652846099789175</v>
      </c>
      <c r="K185" s="71">
        <f>+E185/G185</f>
        <v>0.1735769501054111</v>
      </c>
      <c r="L185" s="71">
        <f>+F185/G185</f>
        <v>4.9894588896697116E-2</v>
      </c>
      <c r="M185" s="48"/>
    </row>
    <row r="186" spans="3:13" x14ac:dyDescent="0.25">
      <c r="C186" s="91" t="s">
        <v>251</v>
      </c>
      <c r="D186" s="66">
        <v>864</v>
      </c>
      <c r="E186" s="66">
        <v>265</v>
      </c>
      <c r="F186" s="66">
        <v>91</v>
      </c>
      <c r="G186" s="73">
        <f>+SUM(D186:F186)</f>
        <v>1220</v>
      </c>
      <c r="H186" s="73">
        <f>+SUM(D186:E186)</f>
        <v>1129</v>
      </c>
      <c r="I186" s="71">
        <f>+H186/G186</f>
        <v>0.92540983606557381</v>
      </c>
      <c r="J186" s="71">
        <f>+D186/G186</f>
        <v>0.70819672131147537</v>
      </c>
      <c r="K186" s="71">
        <f>+E186/G186</f>
        <v>0.21721311475409835</v>
      </c>
      <c r="L186" s="71">
        <f>+F186/G186</f>
        <v>7.4590163934426232E-2</v>
      </c>
      <c r="M186" s="48"/>
    </row>
    <row r="187" spans="3:13" x14ac:dyDescent="0.25">
      <c r="C187" s="91" t="s">
        <v>268</v>
      </c>
      <c r="D187" s="66">
        <v>617</v>
      </c>
      <c r="E187" s="66">
        <v>151</v>
      </c>
      <c r="F187" s="66">
        <v>17</v>
      </c>
      <c r="G187" s="73">
        <f>+SUM(D187:F187)</f>
        <v>785</v>
      </c>
      <c r="H187" s="73">
        <f>+SUM(D187:E187)</f>
        <v>768</v>
      </c>
      <c r="I187" s="71">
        <f>+H187/G187</f>
        <v>0.97834394904458599</v>
      </c>
      <c r="J187" s="71">
        <f>+D187/G187</f>
        <v>0.78598726114649686</v>
      </c>
      <c r="K187" s="71">
        <f>+E187/G187</f>
        <v>0.19235668789808918</v>
      </c>
      <c r="L187" s="71">
        <f>+F187/G187</f>
        <v>2.1656050955414011E-2</v>
      </c>
      <c r="M187" s="48"/>
    </row>
    <row r="188" spans="3:13" x14ac:dyDescent="0.25">
      <c r="C188" s="91" t="s">
        <v>269</v>
      </c>
      <c r="D188" s="66">
        <v>925</v>
      </c>
      <c r="E188" s="66">
        <v>432</v>
      </c>
      <c r="F188" s="66">
        <v>80</v>
      </c>
      <c r="G188" s="73">
        <f>+SUM(D188:F188)</f>
        <v>1437</v>
      </c>
      <c r="H188" s="73">
        <f>+SUM(D188:E188)</f>
        <v>1357</v>
      </c>
      <c r="I188" s="71">
        <f>+H188/G188</f>
        <v>0.94432846207376475</v>
      </c>
      <c r="J188" s="71">
        <f>+D188/G188</f>
        <v>0.64370215727209468</v>
      </c>
      <c r="K188" s="71">
        <f>+E188/G188</f>
        <v>0.30062630480167013</v>
      </c>
      <c r="L188" s="71">
        <f>+F188/G188</f>
        <v>5.5671537926235214E-2</v>
      </c>
      <c r="M188" s="48"/>
    </row>
    <row r="189" spans="3:13" x14ac:dyDescent="0.25">
      <c r="C189" s="91" t="s">
        <v>270</v>
      </c>
      <c r="D189" s="66">
        <v>718</v>
      </c>
      <c r="E189" s="66">
        <v>136</v>
      </c>
      <c r="F189" s="66">
        <v>20</v>
      </c>
      <c r="G189" s="73">
        <f>+SUM(D189:F189)</f>
        <v>874</v>
      </c>
      <c r="H189" s="73">
        <f>+SUM(D189:E189)</f>
        <v>854</v>
      </c>
      <c r="I189" s="71">
        <f>+H189/G189</f>
        <v>0.97711670480549195</v>
      </c>
      <c r="J189" s="71">
        <f>+D189/G189</f>
        <v>0.82151029748283755</v>
      </c>
      <c r="K189" s="71">
        <f>+E189/G189</f>
        <v>0.15560640732265446</v>
      </c>
      <c r="L189" s="71">
        <f>+F189/G189</f>
        <v>2.2883295194508008E-2</v>
      </c>
      <c r="M189" s="48"/>
    </row>
    <row r="190" spans="3:13" x14ac:dyDescent="0.25">
      <c r="C190" s="91" t="s">
        <v>271</v>
      </c>
      <c r="D190" s="66">
        <v>436</v>
      </c>
      <c r="E190" s="66">
        <v>57</v>
      </c>
      <c r="F190" s="66">
        <v>35</v>
      </c>
      <c r="G190" s="73">
        <f>+SUM(D190:F190)</f>
        <v>528</v>
      </c>
      <c r="H190" s="73">
        <f>+SUM(D190:E190)</f>
        <v>493</v>
      </c>
      <c r="I190" s="71">
        <f>+H190/G190</f>
        <v>0.93371212121212122</v>
      </c>
      <c r="J190" s="71">
        <f>+D190/G190</f>
        <v>0.8257575757575758</v>
      </c>
      <c r="K190" s="71">
        <f>+E190/G190</f>
        <v>0.10795454545454546</v>
      </c>
      <c r="L190" s="71">
        <f>+F190/G190</f>
        <v>6.6287878787878785E-2</v>
      </c>
      <c r="M190" s="48"/>
    </row>
    <row r="191" spans="3:13" x14ac:dyDescent="0.25">
      <c r="C191" s="91" t="s">
        <v>272</v>
      </c>
      <c r="D191" s="66">
        <v>532</v>
      </c>
      <c r="E191" s="66">
        <v>103</v>
      </c>
      <c r="F191" s="66">
        <v>20</v>
      </c>
      <c r="G191" s="73">
        <f>+SUM(D191:F191)</f>
        <v>655</v>
      </c>
      <c r="H191" s="73">
        <f>+SUM(D191:E191)</f>
        <v>635</v>
      </c>
      <c r="I191" s="71">
        <f>+H191/G191</f>
        <v>0.96946564885496178</v>
      </c>
      <c r="J191" s="71">
        <f>+D191/G191</f>
        <v>0.81221374045801531</v>
      </c>
      <c r="K191" s="71">
        <f>+E191/G191</f>
        <v>0.15725190839694655</v>
      </c>
      <c r="L191" s="71">
        <f>+F191/G191</f>
        <v>3.0534351145038167E-2</v>
      </c>
      <c r="M191" s="48"/>
    </row>
    <row r="192" spans="3:13" x14ac:dyDescent="0.25">
      <c r="C192" s="91" t="s">
        <v>273</v>
      </c>
      <c r="D192" s="66">
        <v>955</v>
      </c>
      <c r="E192" s="66">
        <v>211</v>
      </c>
      <c r="F192" s="66">
        <v>31</v>
      </c>
      <c r="G192" s="73">
        <f>+SUM(D192:F192)</f>
        <v>1197</v>
      </c>
      <c r="H192" s="73">
        <f>+SUM(D192:E192)</f>
        <v>1166</v>
      </c>
      <c r="I192" s="71">
        <f>+H192/G192</f>
        <v>0.97410192147034247</v>
      </c>
      <c r="J192" s="71">
        <f>+D192/G192</f>
        <v>0.797827903091061</v>
      </c>
      <c r="K192" s="71">
        <f>+E192/G192</f>
        <v>0.17627401837928153</v>
      </c>
      <c r="L192" s="71">
        <f>+F192/G192</f>
        <v>2.5898078529657476E-2</v>
      </c>
      <c r="M192" s="48"/>
    </row>
    <row r="193" spans="3:13" x14ac:dyDescent="0.25">
      <c r="C193" s="91" t="s">
        <v>290</v>
      </c>
      <c r="D193" s="66">
        <v>1136</v>
      </c>
      <c r="E193" s="66">
        <v>373</v>
      </c>
      <c r="F193" s="66">
        <v>62</v>
      </c>
      <c r="G193" s="73">
        <f>+SUM(D193:F193)</f>
        <v>1571</v>
      </c>
      <c r="H193" s="73">
        <f>+SUM(D193:E193)</f>
        <v>1509</v>
      </c>
      <c r="I193" s="71">
        <f>+H193/G193</f>
        <v>0.9605346912794398</v>
      </c>
      <c r="J193" s="71">
        <f>+D193/G193</f>
        <v>0.72310630171865053</v>
      </c>
      <c r="K193" s="71">
        <f>+E193/G193</f>
        <v>0.23742838956078929</v>
      </c>
      <c r="L193" s="71">
        <f>+F193/G193</f>
        <v>3.9465308720560151E-2</v>
      </c>
      <c r="M193" s="48"/>
    </row>
    <row r="194" spans="3:13" x14ac:dyDescent="0.25">
      <c r="C194" s="91" t="s">
        <v>295</v>
      </c>
      <c r="D194" s="66">
        <v>1206</v>
      </c>
      <c r="E194" s="66">
        <v>213</v>
      </c>
      <c r="F194" s="66">
        <v>45</v>
      </c>
      <c r="G194" s="73">
        <f>+SUM(D194:F194)</f>
        <v>1464</v>
      </c>
      <c r="H194" s="73">
        <f>+SUM(D194:E194)</f>
        <v>1419</v>
      </c>
      <c r="I194" s="71">
        <f>+H194/G194</f>
        <v>0.96926229508196726</v>
      </c>
      <c r="J194" s="71">
        <f>+D194/G194</f>
        <v>0.82377049180327866</v>
      </c>
      <c r="K194" s="71">
        <f>+E194/G194</f>
        <v>0.14549180327868852</v>
      </c>
      <c r="L194" s="71">
        <f>+F194/G194</f>
        <v>3.0737704918032786E-2</v>
      </c>
      <c r="M194" s="48"/>
    </row>
    <row r="195" spans="3:13" x14ac:dyDescent="0.25">
      <c r="C195" s="91" t="s">
        <v>297</v>
      </c>
      <c r="D195" s="66">
        <v>197</v>
      </c>
      <c r="E195" s="66">
        <v>70</v>
      </c>
      <c r="F195" s="66">
        <v>17</v>
      </c>
      <c r="G195" s="73">
        <f>+SUM(D195:F195)</f>
        <v>284</v>
      </c>
      <c r="H195" s="73">
        <f>+SUM(D195:E195)</f>
        <v>267</v>
      </c>
      <c r="I195" s="71">
        <f>+H195/G195</f>
        <v>0.9401408450704225</v>
      </c>
      <c r="J195" s="71">
        <f>+D195/G195</f>
        <v>0.69366197183098588</v>
      </c>
      <c r="K195" s="71">
        <f>+E195/G195</f>
        <v>0.24647887323943662</v>
      </c>
      <c r="L195" s="71">
        <f>+F195/G195</f>
        <v>5.9859154929577461E-2</v>
      </c>
      <c r="M195" s="48"/>
    </row>
    <row r="196" spans="3:13" x14ac:dyDescent="0.25">
      <c r="C196" s="91" t="s">
        <v>298</v>
      </c>
      <c r="D196" s="66">
        <v>1131</v>
      </c>
      <c r="E196" s="66">
        <v>448</v>
      </c>
      <c r="F196" s="66">
        <v>169</v>
      </c>
      <c r="G196" s="73">
        <f>+SUM(D196:F196)</f>
        <v>1748</v>
      </c>
      <c r="H196" s="73">
        <f>+SUM(D196:E196)</f>
        <v>1579</v>
      </c>
      <c r="I196" s="71">
        <f>+H196/G196</f>
        <v>0.90331807780320361</v>
      </c>
      <c r="J196" s="71">
        <f>+D196/G196</f>
        <v>0.64702517162471396</v>
      </c>
      <c r="K196" s="71">
        <f>+E196/G196</f>
        <v>0.25629290617848971</v>
      </c>
      <c r="L196" s="71">
        <f>+F196/G196</f>
        <v>9.6681922196796333E-2</v>
      </c>
      <c r="M196" s="48"/>
    </row>
    <row r="197" spans="3:13" x14ac:dyDescent="0.25">
      <c r="C197" s="91" t="s">
        <v>286</v>
      </c>
      <c r="D197" s="66">
        <v>395</v>
      </c>
      <c r="E197" s="66">
        <v>74</v>
      </c>
      <c r="F197" s="66">
        <v>28</v>
      </c>
      <c r="G197" s="73">
        <f>+SUM(D197:F197)</f>
        <v>497</v>
      </c>
      <c r="H197" s="73">
        <f>+SUM(D197:E197)</f>
        <v>469</v>
      </c>
      <c r="I197" s="71">
        <f>+H197/G197</f>
        <v>0.94366197183098588</v>
      </c>
      <c r="J197" s="71">
        <f>+D197/G197</f>
        <v>0.79476861167002011</v>
      </c>
      <c r="K197" s="71">
        <f>+E197/G197</f>
        <v>0.1488933601609658</v>
      </c>
      <c r="L197" s="71">
        <f>+F197/G197</f>
        <v>5.6338028169014086E-2</v>
      </c>
      <c r="M197" s="48"/>
    </row>
    <row r="198" spans="3:13" x14ac:dyDescent="0.25">
      <c r="C198" s="91" t="s">
        <v>302</v>
      </c>
      <c r="D198" s="66">
        <v>902</v>
      </c>
      <c r="E198" s="66">
        <v>367</v>
      </c>
      <c r="F198" s="66">
        <v>54</v>
      </c>
      <c r="G198" s="73">
        <f>+SUM(D198:F198)</f>
        <v>1323</v>
      </c>
      <c r="H198" s="73">
        <f>+SUM(D198:E198)</f>
        <v>1269</v>
      </c>
      <c r="I198" s="71">
        <f>+H198/G198</f>
        <v>0.95918367346938771</v>
      </c>
      <c r="J198" s="71">
        <f>+D198/G198</f>
        <v>0.68178382464096754</v>
      </c>
      <c r="K198" s="71">
        <f>+E198/G198</f>
        <v>0.27739984882842028</v>
      </c>
      <c r="L198" s="71">
        <f>+F198/G198</f>
        <v>4.0816326530612242E-2</v>
      </c>
      <c r="M198" s="48"/>
    </row>
    <row r="199" spans="3:13" x14ac:dyDescent="0.25">
      <c r="C199" s="91" t="s">
        <v>308</v>
      </c>
      <c r="D199" s="66">
        <v>1086</v>
      </c>
      <c r="E199" s="66">
        <v>209</v>
      </c>
      <c r="F199" s="66">
        <v>50</v>
      </c>
      <c r="G199" s="73">
        <f>+SUM(D199:F199)</f>
        <v>1345</v>
      </c>
      <c r="H199" s="73">
        <f>+SUM(D199:E199)</f>
        <v>1295</v>
      </c>
      <c r="I199" s="71">
        <f>+H199/G199</f>
        <v>0.96282527881040891</v>
      </c>
      <c r="J199" s="71">
        <f>+D199/G199</f>
        <v>0.80743494423791817</v>
      </c>
      <c r="K199" s="71">
        <f>+E199/G199</f>
        <v>0.15539033457249071</v>
      </c>
      <c r="L199" s="71">
        <f>+F199/G199</f>
        <v>3.717472118959108E-2</v>
      </c>
      <c r="M199" s="48"/>
    </row>
    <row r="200" spans="3:13" x14ac:dyDescent="0.25">
      <c r="C200" s="91" t="s">
        <v>312</v>
      </c>
      <c r="D200" s="66">
        <v>689</v>
      </c>
      <c r="E200" s="66">
        <v>277</v>
      </c>
      <c r="F200" s="66">
        <v>37</v>
      </c>
      <c r="G200" s="73">
        <f>+SUM(D200:F200)</f>
        <v>1003</v>
      </c>
      <c r="H200" s="73">
        <f>+SUM(D200:E200)</f>
        <v>966</v>
      </c>
      <c r="I200" s="71">
        <f>+H200/G200</f>
        <v>0.96311066799601197</v>
      </c>
      <c r="J200" s="71">
        <f>+D200/G200</f>
        <v>0.68693918245264207</v>
      </c>
      <c r="K200" s="71">
        <f>+E200/G200</f>
        <v>0.2761714855433699</v>
      </c>
      <c r="L200" s="71">
        <f>+F200/G200</f>
        <v>3.6889332003988036E-2</v>
      </c>
      <c r="M200" s="48"/>
    </row>
    <row r="201" spans="3:13" x14ac:dyDescent="0.25">
      <c r="C201" s="91" t="s">
        <v>335</v>
      </c>
      <c r="D201" s="66">
        <v>97</v>
      </c>
      <c r="E201" s="66">
        <v>69</v>
      </c>
      <c r="F201" s="66">
        <v>7</v>
      </c>
      <c r="G201" s="73">
        <f>+SUM(D201:F201)</f>
        <v>173</v>
      </c>
      <c r="H201" s="73">
        <f>+SUM(D201:E201)</f>
        <v>166</v>
      </c>
      <c r="I201" s="71">
        <f>+H201/G201</f>
        <v>0.95953757225433522</v>
      </c>
      <c r="J201" s="71">
        <f>+D201/G201</f>
        <v>0.56069364161849711</v>
      </c>
      <c r="K201" s="71">
        <f>+E201/G201</f>
        <v>0.39884393063583817</v>
      </c>
      <c r="L201" s="71">
        <f>+F201/G201</f>
        <v>4.046242774566474E-2</v>
      </c>
      <c r="M201" s="48"/>
    </row>
    <row r="202" spans="3:13" x14ac:dyDescent="0.25">
      <c r="C202" s="91" t="s">
        <v>315</v>
      </c>
      <c r="D202" s="66">
        <v>849</v>
      </c>
      <c r="E202" s="66">
        <v>303</v>
      </c>
      <c r="F202" s="66">
        <v>70</v>
      </c>
      <c r="G202" s="73">
        <f>+SUM(D202:F202)</f>
        <v>1222</v>
      </c>
      <c r="H202" s="73">
        <f>+SUM(D202:E202)</f>
        <v>1152</v>
      </c>
      <c r="I202" s="71">
        <f>+H202/G202</f>
        <v>0.94271685761047463</v>
      </c>
      <c r="J202" s="71">
        <f>+D202/G202</f>
        <v>0.69476268412438624</v>
      </c>
      <c r="K202" s="71">
        <f>+E202/G202</f>
        <v>0.24795417348608839</v>
      </c>
      <c r="L202" s="71">
        <f>+F202/G202</f>
        <v>5.7283142389525366E-2</v>
      </c>
      <c r="M202" s="48"/>
    </row>
    <row r="203" spans="3:13" x14ac:dyDescent="0.25">
      <c r="C203" s="91" t="s">
        <v>318</v>
      </c>
      <c r="D203" s="66">
        <v>990</v>
      </c>
      <c r="E203" s="66">
        <v>432</v>
      </c>
      <c r="F203" s="66">
        <v>35</v>
      </c>
      <c r="G203" s="73">
        <f>+SUM(D203:F203)</f>
        <v>1457</v>
      </c>
      <c r="H203" s="73">
        <f>+SUM(D203:E203)</f>
        <v>1422</v>
      </c>
      <c r="I203" s="71">
        <f>+H203/G203</f>
        <v>0.97597803706245712</v>
      </c>
      <c r="J203" s="71">
        <f>+D203/G203</f>
        <v>0.67947838023335616</v>
      </c>
      <c r="K203" s="71">
        <f>+E203/G203</f>
        <v>0.2964996568291009</v>
      </c>
      <c r="L203" s="71">
        <f>+F203/G203</f>
        <v>2.4021962937542895E-2</v>
      </c>
      <c r="M203" s="48"/>
    </row>
    <row r="204" spans="3:13" x14ac:dyDescent="0.25">
      <c r="C204" s="91" t="s">
        <v>321</v>
      </c>
      <c r="D204" s="66">
        <v>1136</v>
      </c>
      <c r="E204" s="66">
        <v>510</v>
      </c>
      <c r="F204" s="66">
        <v>135</v>
      </c>
      <c r="G204" s="73">
        <f>+SUM(D204:F204)</f>
        <v>1781</v>
      </c>
      <c r="H204" s="73">
        <f>+SUM(D204:E204)</f>
        <v>1646</v>
      </c>
      <c r="I204" s="71">
        <f>+H204/G204</f>
        <v>0.92419988770353734</v>
      </c>
      <c r="J204" s="71">
        <f>+D204/G204</f>
        <v>0.6378439079169006</v>
      </c>
      <c r="K204" s="71">
        <f>+E204/G204</f>
        <v>0.28635597978663674</v>
      </c>
      <c r="L204" s="71">
        <f>+F204/G204</f>
        <v>7.5800112296462663E-2</v>
      </c>
      <c r="M204" s="48"/>
    </row>
    <row r="205" spans="3:13" x14ac:dyDescent="0.25">
      <c r="C205" s="91" t="s">
        <v>323</v>
      </c>
      <c r="D205" s="66">
        <v>237</v>
      </c>
      <c r="E205" s="66">
        <v>124</v>
      </c>
      <c r="F205" s="66">
        <v>23</v>
      </c>
      <c r="G205" s="73">
        <f>+SUM(D205:F205)</f>
        <v>384</v>
      </c>
      <c r="H205" s="73">
        <f>+SUM(D205:E205)</f>
        <v>361</v>
      </c>
      <c r="I205" s="71">
        <f>+H205/G205</f>
        <v>0.94010416666666663</v>
      </c>
      <c r="J205" s="71">
        <f>+D205/G205</f>
        <v>0.6171875</v>
      </c>
      <c r="K205" s="71">
        <f>+E205/G205</f>
        <v>0.32291666666666669</v>
      </c>
      <c r="L205" s="71">
        <f>+F205/G205</f>
        <v>5.9895833333333336E-2</v>
      </c>
      <c r="M205" s="48"/>
    </row>
    <row r="206" spans="3:13" x14ac:dyDescent="0.25">
      <c r="C206" s="91" t="s">
        <v>326</v>
      </c>
      <c r="D206" s="66">
        <v>272</v>
      </c>
      <c r="E206" s="66">
        <v>53</v>
      </c>
      <c r="F206" s="66">
        <v>13</v>
      </c>
      <c r="G206" s="73">
        <f>+SUM(D206:F206)</f>
        <v>338</v>
      </c>
      <c r="H206" s="73">
        <f>+SUM(D206:E206)</f>
        <v>325</v>
      </c>
      <c r="I206" s="71">
        <f>+H206/G206</f>
        <v>0.96153846153846156</v>
      </c>
      <c r="J206" s="71">
        <f>+D206/G206</f>
        <v>0.80473372781065089</v>
      </c>
      <c r="K206" s="71">
        <f>+E206/G206</f>
        <v>0.15680473372781065</v>
      </c>
      <c r="L206" s="71">
        <f>+F206/G206</f>
        <v>3.8461538461538464E-2</v>
      </c>
      <c r="M206" s="48"/>
    </row>
    <row r="207" spans="3:13" x14ac:dyDescent="0.25">
      <c r="C207" s="91" t="s">
        <v>327</v>
      </c>
      <c r="D207" s="66">
        <v>824</v>
      </c>
      <c r="E207" s="66">
        <v>180</v>
      </c>
      <c r="F207" s="66">
        <v>30</v>
      </c>
      <c r="G207" s="73">
        <f>+SUM(D207:F207)</f>
        <v>1034</v>
      </c>
      <c r="H207" s="73">
        <f>+SUM(D207:E207)</f>
        <v>1004</v>
      </c>
      <c r="I207" s="71">
        <f>+H207/G207</f>
        <v>0.97098646034816249</v>
      </c>
      <c r="J207" s="71">
        <f>+D207/G207</f>
        <v>0.79690522243713735</v>
      </c>
      <c r="K207" s="71">
        <f>+E207/G207</f>
        <v>0.17408123791102514</v>
      </c>
      <c r="L207" s="71">
        <f>+F207/G207</f>
        <v>2.9013539651837523E-2</v>
      </c>
      <c r="M207" s="48"/>
    </row>
    <row r="208" spans="3:13" x14ac:dyDescent="0.25">
      <c r="C208" s="91" t="s">
        <v>328</v>
      </c>
      <c r="D208" s="66">
        <v>159</v>
      </c>
      <c r="E208" s="66">
        <v>52</v>
      </c>
      <c r="F208" s="66">
        <v>7</v>
      </c>
      <c r="G208" s="73">
        <f>+SUM(D208:F208)</f>
        <v>218</v>
      </c>
      <c r="H208" s="73">
        <f>+SUM(D208:E208)</f>
        <v>211</v>
      </c>
      <c r="I208" s="71">
        <f>+H208/G208</f>
        <v>0.9678899082568807</v>
      </c>
      <c r="J208" s="71">
        <f>+D208/G208</f>
        <v>0.72935779816513757</v>
      </c>
      <c r="K208" s="71">
        <f>+E208/G208</f>
        <v>0.23853211009174313</v>
      </c>
      <c r="L208" s="71">
        <f>+F208/G208</f>
        <v>3.2110091743119268E-2</v>
      </c>
      <c r="M208" s="48"/>
    </row>
    <row r="209" spans="3:13" x14ac:dyDescent="0.25">
      <c r="C209" s="91" t="s">
        <v>329</v>
      </c>
      <c r="D209" s="66">
        <v>263</v>
      </c>
      <c r="E209" s="66">
        <v>102</v>
      </c>
      <c r="F209" s="66">
        <v>41</v>
      </c>
      <c r="G209" s="73">
        <f>+SUM(D209:F209)</f>
        <v>406</v>
      </c>
      <c r="H209" s="73">
        <f>+SUM(D209:E209)</f>
        <v>365</v>
      </c>
      <c r="I209" s="71">
        <f>+H209/G209</f>
        <v>0.89901477832512311</v>
      </c>
      <c r="J209" s="71">
        <f>+D209/G209</f>
        <v>0.64778325123152714</v>
      </c>
      <c r="K209" s="71">
        <f>+E209/G209</f>
        <v>0.25123152709359609</v>
      </c>
      <c r="L209" s="71">
        <f>+F209/G209</f>
        <v>0.10098522167487685</v>
      </c>
      <c r="M209" s="48"/>
    </row>
    <row r="210" spans="3:13" x14ac:dyDescent="0.25">
      <c r="C210" s="91" t="s">
        <v>330</v>
      </c>
      <c r="D210" s="66">
        <v>172</v>
      </c>
      <c r="E210" s="66">
        <v>122</v>
      </c>
      <c r="F210" s="66">
        <v>17</v>
      </c>
      <c r="G210" s="73">
        <f>+SUM(D210:F210)</f>
        <v>311</v>
      </c>
      <c r="H210" s="73">
        <f>+SUM(D210:E210)</f>
        <v>294</v>
      </c>
      <c r="I210" s="71">
        <f>+H210/G210</f>
        <v>0.94533762057877813</v>
      </c>
      <c r="J210" s="71">
        <f>+D210/G210</f>
        <v>0.55305466237942125</v>
      </c>
      <c r="K210" s="71">
        <f>+E210/G210</f>
        <v>0.39228295819935693</v>
      </c>
      <c r="L210" s="71">
        <f>+F210/G210</f>
        <v>5.4662379421221867E-2</v>
      </c>
      <c r="M210" s="48"/>
    </row>
    <row r="211" spans="3:13" x14ac:dyDescent="0.25">
      <c r="C211" s="91" t="s">
        <v>362</v>
      </c>
      <c r="D211" s="66">
        <v>262</v>
      </c>
      <c r="E211" s="66">
        <v>92</v>
      </c>
      <c r="F211" s="66">
        <v>44</v>
      </c>
      <c r="G211" s="73">
        <f>+SUM(D211:F211)</f>
        <v>398</v>
      </c>
      <c r="H211" s="73">
        <f>+SUM(D211:E211)</f>
        <v>354</v>
      </c>
      <c r="I211" s="71">
        <f>+H211/G211</f>
        <v>0.88944723618090449</v>
      </c>
      <c r="J211" s="71">
        <f>+D211/G211</f>
        <v>0.65829145728643212</v>
      </c>
      <c r="K211" s="71">
        <f>+E211/G211</f>
        <v>0.23115577889447236</v>
      </c>
      <c r="L211" s="71">
        <f>+F211/G211</f>
        <v>0.11055276381909548</v>
      </c>
      <c r="M211" s="48"/>
    </row>
    <row r="212" spans="3:13" x14ac:dyDescent="0.25">
      <c r="C212" s="91" t="s">
        <v>363</v>
      </c>
      <c r="D212" s="66">
        <v>391</v>
      </c>
      <c r="E212" s="66">
        <v>270</v>
      </c>
      <c r="F212" s="66">
        <v>30</v>
      </c>
      <c r="G212" s="73">
        <f>+SUM(D212:F212)</f>
        <v>691</v>
      </c>
      <c r="H212" s="73">
        <f>+SUM(D212:E212)</f>
        <v>661</v>
      </c>
      <c r="I212" s="71">
        <f>+H212/G212</f>
        <v>0.95658465991316932</v>
      </c>
      <c r="J212" s="71">
        <f>+D212/G212</f>
        <v>0.56584659913169322</v>
      </c>
      <c r="K212" s="71">
        <f>+E212/G212</f>
        <v>0.3907380607814761</v>
      </c>
      <c r="L212" s="71">
        <f>+F212/G212</f>
        <v>4.3415340086830678E-2</v>
      </c>
      <c r="M212" s="48"/>
    </row>
    <row r="213" spans="3:13" x14ac:dyDescent="0.25">
      <c r="C213" s="91" t="s">
        <v>364</v>
      </c>
      <c r="D213" s="66">
        <v>1055</v>
      </c>
      <c r="E213" s="66">
        <v>425</v>
      </c>
      <c r="F213" s="66">
        <v>70</v>
      </c>
      <c r="G213" s="73">
        <f>+SUM(D213:F213)</f>
        <v>1550</v>
      </c>
      <c r="H213" s="73">
        <f>+SUM(D213:E213)</f>
        <v>1480</v>
      </c>
      <c r="I213" s="71">
        <f>+H213/G213</f>
        <v>0.95483870967741935</v>
      </c>
      <c r="J213" s="71">
        <f>+D213/G213</f>
        <v>0.6806451612903226</v>
      </c>
      <c r="K213" s="71">
        <f>+E213/G213</f>
        <v>0.27419354838709675</v>
      </c>
      <c r="L213" s="71">
        <f>+F213/G213</f>
        <v>4.5161290322580643E-2</v>
      </c>
      <c r="M213" s="48"/>
    </row>
    <row r="214" spans="3:13" x14ac:dyDescent="0.25">
      <c r="C214" s="91" t="s">
        <v>365</v>
      </c>
      <c r="D214" s="66">
        <v>785</v>
      </c>
      <c r="E214" s="66">
        <v>433</v>
      </c>
      <c r="F214" s="66">
        <v>159</v>
      </c>
      <c r="G214" s="73">
        <f>+SUM(D214:F214)</f>
        <v>1377</v>
      </c>
      <c r="H214" s="73">
        <f>+SUM(D214:E214)</f>
        <v>1218</v>
      </c>
      <c r="I214" s="71">
        <f>+H214/G214</f>
        <v>0.88453159041394336</v>
      </c>
      <c r="J214" s="71">
        <f>+D214/G214</f>
        <v>0.570079883805374</v>
      </c>
      <c r="K214" s="71">
        <f>+E214/G214</f>
        <v>0.31445170660856936</v>
      </c>
      <c r="L214" s="71">
        <f>+F214/G214</f>
        <v>0.11546840958605664</v>
      </c>
      <c r="M214" s="48"/>
    </row>
    <row r="215" spans="3:13" x14ac:dyDescent="0.25">
      <c r="C215" s="91" t="s">
        <v>367</v>
      </c>
      <c r="D215" s="66">
        <v>874</v>
      </c>
      <c r="E215" s="66">
        <v>433</v>
      </c>
      <c r="F215" s="66">
        <v>99</v>
      </c>
      <c r="G215" s="73">
        <f>+SUM(D215:F215)</f>
        <v>1406</v>
      </c>
      <c r="H215" s="73">
        <f>+SUM(D215:E215)</f>
        <v>1307</v>
      </c>
      <c r="I215" s="71">
        <f>+H215/G215</f>
        <v>0.92958748221906118</v>
      </c>
      <c r="J215" s="71">
        <f>+D215/G215</f>
        <v>0.6216216216216216</v>
      </c>
      <c r="K215" s="71">
        <f>+E215/G215</f>
        <v>0.30796586059743952</v>
      </c>
      <c r="L215" s="71">
        <f>+F215/G215</f>
        <v>7.0412517780938835E-2</v>
      </c>
      <c r="M215" s="48"/>
    </row>
    <row r="216" spans="3:13" x14ac:dyDescent="0.25">
      <c r="C216" s="91" t="s">
        <v>369</v>
      </c>
      <c r="D216" s="66">
        <v>1134</v>
      </c>
      <c r="E216" s="66">
        <v>642</v>
      </c>
      <c r="F216" s="66">
        <v>227</v>
      </c>
      <c r="G216" s="73">
        <f>+SUM(D216:F216)</f>
        <v>2003</v>
      </c>
      <c r="H216" s="73">
        <f>+SUM(D216:E216)</f>
        <v>1776</v>
      </c>
      <c r="I216" s="71">
        <f>+H216/G216</f>
        <v>0.88666999500748878</v>
      </c>
      <c r="J216" s="71">
        <f>+D216/G216</f>
        <v>0.56615077383924117</v>
      </c>
      <c r="K216" s="71">
        <f>+E216/G216</f>
        <v>0.3205192211682476</v>
      </c>
      <c r="L216" s="71">
        <f>+F216/G216</f>
        <v>0.11333000499251124</v>
      </c>
      <c r="M216" s="48"/>
    </row>
    <row r="217" spans="3:13" x14ac:dyDescent="0.25">
      <c r="C217" s="91" t="s">
        <v>370</v>
      </c>
      <c r="D217" s="66">
        <v>977</v>
      </c>
      <c r="E217" s="66">
        <v>319</v>
      </c>
      <c r="F217" s="66">
        <v>33</v>
      </c>
      <c r="G217" s="73">
        <f>+SUM(D217:F217)</f>
        <v>1329</v>
      </c>
      <c r="H217" s="73">
        <f>+SUM(D217:E217)</f>
        <v>1296</v>
      </c>
      <c r="I217" s="71">
        <f>+H217/G217</f>
        <v>0.97516930022573367</v>
      </c>
      <c r="J217" s="71">
        <f>+D217/G217</f>
        <v>0.73513920240782549</v>
      </c>
      <c r="K217" s="71">
        <f>+E217/G217</f>
        <v>0.24003009781790821</v>
      </c>
      <c r="L217" s="71">
        <f>+F217/G217</f>
        <v>2.4830699774266364E-2</v>
      </c>
      <c r="M217" s="48"/>
    </row>
    <row r="218" spans="3:13" x14ac:dyDescent="0.25">
      <c r="C218" s="91" t="s">
        <v>372</v>
      </c>
      <c r="D218" s="66">
        <v>1123</v>
      </c>
      <c r="E218" s="66">
        <v>425</v>
      </c>
      <c r="F218" s="66">
        <v>61</v>
      </c>
      <c r="G218" s="73">
        <f>+SUM(D218:F218)</f>
        <v>1609</v>
      </c>
      <c r="H218" s="73">
        <f>+SUM(D218:E218)</f>
        <v>1548</v>
      </c>
      <c r="I218" s="71">
        <f>+H218/G218</f>
        <v>0.96208825357364824</v>
      </c>
      <c r="J218" s="71">
        <f>+D218/G218</f>
        <v>0.69794903666873831</v>
      </c>
      <c r="K218" s="71">
        <f>+E218/G218</f>
        <v>0.26413921690490988</v>
      </c>
      <c r="L218" s="71">
        <f>+F218/G218</f>
        <v>3.791174642635177E-2</v>
      </c>
      <c r="M218" s="48"/>
    </row>
    <row r="219" spans="3:13" x14ac:dyDescent="0.25">
      <c r="C219" s="91" t="s">
        <v>374</v>
      </c>
      <c r="D219" s="66">
        <v>864</v>
      </c>
      <c r="E219" s="66">
        <v>300</v>
      </c>
      <c r="F219" s="66">
        <v>29</v>
      </c>
      <c r="G219" s="73">
        <f>+SUM(D219:F219)</f>
        <v>1193</v>
      </c>
      <c r="H219" s="73">
        <f>+SUM(D219:E219)</f>
        <v>1164</v>
      </c>
      <c r="I219" s="71">
        <f>+H219/G219</f>
        <v>0.97569153394803021</v>
      </c>
      <c r="J219" s="71">
        <f>+D219/G219</f>
        <v>0.72422464375523887</v>
      </c>
      <c r="K219" s="71">
        <f>+E219/G219</f>
        <v>0.25146689019279128</v>
      </c>
      <c r="L219" s="71">
        <f>+F219/G219</f>
        <v>2.4308466051969825E-2</v>
      </c>
      <c r="M219" s="48"/>
    </row>
    <row r="220" spans="3:13" x14ac:dyDescent="0.25">
      <c r="C220" s="91" t="s">
        <v>377</v>
      </c>
      <c r="D220" s="66">
        <v>1172</v>
      </c>
      <c r="E220" s="66">
        <v>240</v>
      </c>
      <c r="F220" s="66">
        <v>49</v>
      </c>
      <c r="G220" s="73">
        <f>+SUM(D220:F220)</f>
        <v>1461</v>
      </c>
      <c r="H220" s="73">
        <f>+SUM(D220:E220)</f>
        <v>1412</v>
      </c>
      <c r="I220" s="71">
        <f>+H220/G220</f>
        <v>0.96646132785763172</v>
      </c>
      <c r="J220" s="71">
        <f>+D220/G220</f>
        <v>0.80219028062970565</v>
      </c>
      <c r="K220" s="71">
        <f>+E220/G220</f>
        <v>0.16427104722792607</v>
      </c>
      <c r="L220" s="71">
        <f>+F220/G220</f>
        <v>3.3538672142368241E-2</v>
      </c>
      <c r="M220" s="48"/>
    </row>
    <row r="221" spans="3:13" x14ac:dyDescent="0.25">
      <c r="C221" s="91" t="s">
        <v>378</v>
      </c>
      <c r="D221" s="66">
        <v>574</v>
      </c>
      <c r="E221" s="66">
        <v>177</v>
      </c>
      <c r="F221" s="66">
        <v>40</v>
      </c>
      <c r="G221" s="73">
        <f>+SUM(D221:F221)</f>
        <v>791</v>
      </c>
      <c r="H221" s="73">
        <f>+SUM(D221:E221)</f>
        <v>751</v>
      </c>
      <c r="I221" s="71">
        <f>+H221/G221</f>
        <v>0.94943109987357777</v>
      </c>
      <c r="J221" s="71">
        <f>+D221/G221</f>
        <v>0.72566371681415931</v>
      </c>
      <c r="K221" s="71">
        <f>+E221/G221</f>
        <v>0.22376738305941846</v>
      </c>
      <c r="L221" s="71">
        <f>+F221/G221</f>
        <v>5.0568900126422248E-2</v>
      </c>
      <c r="M221" s="48"/>
    </row>
    <row r="222" spans="3:13" x14ac:dyDescent="0.25">
      <c r="C222" s="91" t="s">
        <v>379</v>
      </c>
      <c r="D222" s="66">
        <v>563</v>
      </c>
      <c r="E222" s="66">
        <v>385</v>
      </c>
      <c r="F222" s="66">
        <v>91</v>
      </c>
      <c r="G222" s="73">
        <f>+SUM(D222:F222)</f>
        <v>1039</v>
      </c>
      <c r="H222" s="73">
        <f>+SUM(D222:E222)</f>
        <v>948</v>
      </c>
      <c r="I222" s="71">
        <f>+H222/G222</f>
        <v>0.91241578440808468</v>
      </c>
      <c r="J222" s="71">
        <f>+D222/G222</f>
        <v>0.54186717998075073</v>
      </c>
      <c r="K222" s="71">
        <f>+E222/G222</f>
        <v>0.37054860442733395</v>
      </c>
      <c r="L222" s="71">
        <f>+F222/G222</f>
        <v>8.7584215591915301E-2</v>
      </c>
      <c r="M222" s="48"/>
    </row>
    <row r="223" spans="3:13" x14ac:dyDescent="0.25">
      <c r="C223" s="91" t="s">
        <v>380</v>
      </c>
      <c r="D223" s="66">
        <v>218</v>
      </c>
      <c r="E223" s="66">
        <v>136</v>
      </c>
      <c r="F223" s="66">
        <v>31</v>
      </c>
      <c r="G223" s="73">
        <f>+SUM(D223:F223)</f>
        <v>385</v>
      </c>
      <c r="H223" s="73">
        <f>+SUM(D223:E223)</f>
        <v>354</v>
      </c>
      <c r="I223" s="71">
        <f>+H223/G223</f>
        <v>0.91948051948051945</v>
      </c>
      <c r="J223" s="71">
        <f>+D223/G223</f>
        <v>0.5662337662337662</v>
      </c>
      <c r="K223" s="71">
        <f>+E223/G223</f>
        <v>0.35324675324675325</v>
      </c>
      <c r="L223" s="71">
        <f>+F223/G223</f>
        <v>8.0519480519480519E-2</v>
      </c>
      <c r="M223" s="48"/>
    </row>
    <row r="224" spans="3:13" x14ac:dyDescent="0.25">
      <c r="C224" s="91" t="s">
        <v>381</v>
      </c>
      <c r="D224" s="66">
        <v>803</v>
      </c>
      <c r="E224" s="66">
        <v>464</v>
      </c>
      <c r="F224" s="66">
        <v>83</v>
      </c>
      <c r="G224" s="73">
        <f>+SUM(D224:F224)</f>
        <v>1350</v>
      </c>
      <c r="H224" s="73">
        <f>+SUM(D224:E224)</f>
        <v>1267</v>
      </c>
      <c r="I224" s="71">
        <f>+H224/G224</f>
        <v>0.93851851851851853</v>
      </c>
      <c r="J224" s="71">
        <f>+D224/G224</f>
        <v>0.5948148148148148</v>
      </c>
      <c r="K224" s="71">
        <f>+E224/G224</f>
        <v>0.34370370370370368</v>
      </c>
      <c r="L224" s="71">
        <f>+F224/G224</f>
        <v>6.1481481481481484E-2</v>
      </c>
      <c r="M224" s="48"/>
    </row>
    <row r="225" spans="3:13" x14ac:dyDescent="0.25">
      <c r="C225" s="91" t="s">
        <v>382</v>
      </c>
      <c r="D225" s="66">
        <v>592</v>
      </c>
      <c r="E225" s="66">
        <v>166</v>
      </c>
      <c r="F225" s="66">
        <v>54</v>
      </c>
      <c r="G225" s="73">
        <f>+SUM(D225:F225)</f>
        <v>812</v>
      </c>
      <c r="H225" s="73">
        <f>+SUM(D225:E225)</f>
        <v>758</v>
      </c>
      <c r="I225" s="71">
        <f>+H225/G225</f>
        <v>0.93349753694581283</v>
      </c>
      <c r="J225" s="71">
        <f>+D225/G225</f>
        <v>0.72906403940886699</v>
      </c>
      <c r="K225" s="71">
        <f>+E225/G225</f>
        <v>0.20443349753694581</v>
      </c>
      <c r="L225" s="71">
        <f>+F225/G225</f>
        <v>6.6502463054187194E-2</v>
      </c>
      <c r="M225" s="48"/>
    </row>
    <row r="226" spans="3:13" x14ac:dyDescent="0.25">
      <c r="C226" s="91" t="s">
        <v>383</v>
      </c>
      <c r="D226" s="66">
        <v>799</v>
      </c>
      <c r="E226" s="66">
        <v>460</v>
      </c>
      <c r="F226" s="66">
        <v>111</v>
      </c>
      <c r="G226" s="73">
        <f>+SUM(D226:F226)</f>
        <v>1370</v>
      </c>
      <c r="H226" s="73">
        <f>+SUM(D226:E226)</f>
        <v>1259</v>
      </c>
      <c r="I226" s="71">
        <f>+H226/G226</f>
        <v>0.91897810218978104</v>
      </c>
      <c r="J226" s="71">
        <f>+D226/G226</f>
        <v>0.58321167883211678</v>
      </c>
      <c r="K226" s="71">
        <f>+E226/G226</f>
        <v>0.33576642335766421</v>
      </c>
      <c r="L226" s="71">
        <f>+F226/G226</f>
        <v>8.1021897810218985E-2</v>
      </c>
      <c r="M226" s="48"/>
    </row>
    <row r="227" spans="3:13" x14ac:dyDescent="0.25">
      <c r="C227" s="91" t="s">
        <v>384</v>
      </c>
      <c r="D227" s="66">
        <v>784</v>
      </c>
      <c r="E227" s="66">
        <v>572</v>
      </c>
      <c r="F227" s="66">
        <v>184</v>
      </c>
      <c r="G227" s="73">
        <f>+SUM(D227:F227)</f>
        <v>1540</v>
      </c>
      <c r="H227" s="73">
        <f>+SUM(D227:E227)</f>
        <v>1356</v>
      </c>
      <c r="I227" s="71">
        <f>+H227/G227</f>
        <v>0.88051948051948048</v>
      </c>
      <c r="J227" s="71">
        <f>+D227/G227</f>
        <v>0.50909090909090904</v>
      </c>
      <c r="K227" s="71">
        <f>+E227/G227</f>
        <v>0.37142857142857144</v>
      </c>
      <c r="L227" s="71">
        <f>+F227/G227</f>
        <v>0.11948051948051948</v>
      </c>
      <c r="M227" s="48"/>
    </row>
    <row r="228" spans="3:13" x14ac:dyDescent="0.25">
      <c r="C228" s="91" t="s">
        <v>385</v>
      </c>
      <c r="D228" s="66">
        <v>1259</v>
      </c>
      <c r="E228" s="66">
        <v>528</v>
      </c>
      <c r="F228" s="66">
        <v>129</v>
      </c>
      <c r="G228" s="73">
        <f>+SUM(D228:F228)</f>
        <v>1916</v>
      </c>
      <c r="H228" s="73">
        <f>+SUM(D228:E228)</f>
        <v>1787</v>
      </c>
      <c r="I228" s="71">
        <f>+H228/G228</f>
        <v>0.93267223382045927</v>
      </c>
      <c r="J228" s="71">
        <f>+D228/G228</f>
        <v>0.65709812108559496</v>
      </c>
      <c r="K228" s="71">
        <f>+E228/G228</f>
        <v>0.27557411273486432</v>
      </c>
      <c r="L228" s="71">
        <f>+F228/G228</f>
        <v>6.7327766179540713E-2</v>
      </c>
      <c r="M228" s="48"/>
    </row>
    <row r="229" spans="3:13" x14ac:dyDescent="0.25">
      <c r="C229" s="91" t="s">
        <v>387</v>
      </c>
      <c r="D229" s="66">
        <v>604</v>
      </c>
      <c r="E229" s="66">
        <v>266</v>
      </c>
      <c r="F229" s="66">
        <v>74</v>
      </c>
      <c r="G229" s="73">
        <f>+SUM(D229:F229)</f>
        <v>944</v>
      </c>
      <c r="H229" s="73">
        <f>+SUM(D229:E229)</f>
        <v>870</v>
      </c>
      <c r="I229" s="71">
        <f>+H229/G229</f>
        <v>0.92161016949152541</v>
      </c>
      <c r="J229" s="71">
        <f>+D229/G229</f>
        <v>0.63983050847457623</v>
      </c>
      <c r="K229" s="71">
        <f>+E229/G229</f>
        <v>0.28177966101694918</v>
      </c>
      <c r="L229" s="71">
        <f>+F229/G229</f>
        <v>7.8389830508474576E-2</v>
      </c>
      <c r="M229" s="48"/>
    </row>
    <row r="230" spans="3:13" x14ac:dyDescent="0.25">
      <c r="C230" s="91" t="s">
        <v>412</v>
      </c>
      <c r="D230" s="66">
        <v>1082</v>
      </c>
      <c r="E230" s="66">
        <v>465</v>
      </c>
      <c r="F230" s="66">
        <v>86</v>
      </c>
      <c r="G230" s="73">
        <f>+SUM(D230:F230)</f>
        <v>1633</v>
      </c>
      <c r="H230" s="73">
        <f>+SUM(D230:E230)</f>
        <v>1547</v>
      </c>
      <c r="I230" s="71">
        <f>+H230/G230</f>
        <v>0.94733619105939992</v>
      </c>
      <c r="J230" s="71">
        <f>+D230/G230</f>
        <v>0.66258420085731784</v>
      </c>
      <c r="K230" s="71">
        <f>+E230/G230</f>
        <v>0.28475199020208208</v>
      </c>
      <c r="L230" s="71">
        <f>+F230/G230</f>
        <v>5.2663808940600125E-2</v>
      </c>
      <c r="M230" s="48"/>
    </row>
    <row r="231" spans="3:13" x14ac:dyDescent="0.25">
      <c r="C231" s="91" t="s">
        <v>480</v>
      </c>
      <c r="D231" s="66">
        <v>783</v>
      </c>
      <c r="E231" s="66">
        <v>241</v>
      </c>
      <c r="F231" s="66">
        <v>40</v>
      </c>
      <c r="G231" s="73">
        <f>+SUM(D231:F231)</f>
        <v>1064</v>
      </c>
      <c r="H231" s="73">
        <f>+SUM(D231:E231)</f>
        <v>1024</v>
      </c>
      <c r="I231" s="71">
        <f>+H231/G231</f>
        <v>0.96240601503759393</v>
      </c>
      <c r="J231" s="71">
        <f>+D231/G231</f>
        <v>0.73590225563909772</v>
      </c>
      <c r="K231" s="71">
        <f>+E231/G231</f>
        <v>0.22650375939849623</v>
      </c>
      <c r="L231" s="71">
        <f>+F231/G231</f>
        <v>3.7593984962406013E-2</v>
      </c>
      <c r="M231" s="48"/>
    </row>
    <row r="232" spans="3:13" x14ac:dyDescent="0.25">
      <c r="C232" s="91" t="s">
        <v>413</v>
      </c>
      <c r="D232" s="66">
        <v>737</v>
      </c>
      <c r="E232" s="66">
        <v>338</v>
      </c>
      <c r="F232" s="66">
        <v>80</v>
      </c>
      <c r="G232" s="73">
        <f>+SUM(D232:F232)</f>
        <v>1155</v>
      </c>
      <c r="H232" s="73">
        <f>+SUM(D232:E232)</f>
        <v>1075</v>
      </c>
      <c r="I232" s="71">
        <f>+H232/G232</f>
        <v>0.93073593073593075</v>
      </c>
      <c r="J232" s="71">
        <f>+D232/G232</f>
        <v>0.63809523809523805</v>
      </c>
      <c r="K232" s="71">
        <f>+E232/G232</f>
        <v>0.29264069264069265</v>
      </c>
      <c r="L232" s="71">
        <f>+F232/G232</f>
        <v>6.9264069264069264E-2</v>
      </c>
      <c r="M232" s="48"/>
    </row>
    <row r="233" spans="3:13" x14ac:dyDescent="0.25">
      <c r="C233" s="91" t="s">
        <v>414</v>
      </c>
      <c r="D233" s="66">
        <v>656</v>
      </c>
      <c r="E233" s="66">
        <v>586</v>
      </c>
      <c r="F233" s="66">
        <v>132</v>
      </c>
      <c r="G233" s="73">
        <f>+SUM(D233:F233)</f>
        <v>1374</v>
      </c>
      <c r="H233" s="73">
        <f>+SUM(D233:E233)</f>
        <v>1242</v>
      </c>
      <c r="I233" s="71">
        <f>+H233/G233</f>
        <v>0.90393013100436681</v>
      </c>
      <c r="J233" s="71">
        <f>+D233/G233</f>
        <v>0.4774381368267831</v>
      </c>
      <c r="K233" s="71">
        <f>+E233/G233</f>
        <v>0.42649199417758371</v>
      </c>
      <c r="L233" s="71">
        <f>+F233/G233</f>
        <v>9.606986899563319E-2</v>
      </c>
      <c r="M233" s="48"/>
    </row>
    <row r="234" spans="3:13" x14ac:dyDescent="0.25">
      <c r="C234" s="91" t="s">
        <v>415</v>
      </c>
      <c r="D234" s="66">
        <v>1049</v>
      </c>
      <c r="E234" s="66">
        <v>391</v>
      </c>
      <c r="F234" s="66">
        <v>116</v>
      </c>
      <c r="G234" s="73">
        <f>+SUM(D234:F234)</f>
        <v>1556</v>
      </c>
      <c r="H234" s="73">
        <f>+SUM(D234:E234)</f>
        <v>1440</v>
      </c>
      <c r="I234" s="71">
        <f>+H234/G234</f>
        <v>0.92544987146529567</v>
      </c>
      <c r="J234" s="71">
        <f>+D234/G234</f>
        <v>0.6741645244215938</v>
      </c>
      <c r="K234" s="71">
        <f>+E234/G234</f>
        <v>0.25128534704370181</v>
      </c>
      <c r="L234" s="71">
        <f>+F234/G234</f>
        <v>7.4550128534704371E-2</v>
      </c>
      <c r="M234" s="48"/>
    </row>
    <row r="235" spans="3:13" x14ac:dyDescent="0.25">
      <c r="C235" s="91" t="s">
        <v>416</v>
      </c>
      <c r="D235" s="66">
        <v>545</v>
      </c>
      <c r="E235" s="66">
        <v>261</v>
      </c>
      <c r="F235" s="66">
        <v>73</v>
      </c>
      <c r="G235" s="73">
        <f>+SUM(D235:F235)</f>
        <v>879</v>
      </c>
      <c r="H235" s="73">
        <f>+SUM(D235:E235)</f>
        <v>806</v>
      </c>
      <c r="I235" s="71">
        <f>+H235/G235</f>
        <v>0.91695108077360632</v>
      </c>
      <c r="J235" s="71">
        <f>+D235/G235</f>
        <v>0.62002275312855515</v>
      </c>
      <c r="K235" s="71">
        <f>+E235/G235</f>
        <v>0.29692832764505117</v>
      </c>
      <c r="L235" s="71">
        <f>+F235/G235</f>
        <v>8.3048919226393625E-2</v>
      </c>
      <c r="M235" s="48"/>
    </row>
    <row r="236" spans="3:13" x14ac:dyDescent="0.25">
      <c r="C236" s="91" t="s">
        <v>417</v>
      </c>
      <c r="D236" s="66">
        <v>1240</v>
      </c>
      <c r="E236" s="66">
        <v>451</v>
      </c>
      <c r="F236" s="66">
        <v>82</v>
      </c>
      <c r="G236" s="73">
        <f>+SUM(D236:F236)</f>
        <v>1773</v>
      </c>
      <c r="H236" s="73">
        <f>+SUM(D236:E236)</f>
        <v>1691</v>
      </c>
      <c r="I236" s="71">
        <f>+H236/G236</f>
        <v>0.95375070501974057</v>
      </c>
      <c r="J236" s="71">
        <f>+D236/G236</f>
        <v>0.69937958262831357</v>
      </c>
      <c r="K236" s="71">
        <f>+E236/G236</f>
        <v>0.25437112239142695</v>
      </c>
      <c r="L236" s="71">
        <f>+F236/G236</f>
        <v>4.6249294980259446E-2</v>
      </c>
      <c r="M236" s="48"/>
    </row>
    <row r="237" spans="3:13" x14ac:dyDescent="0.25">
      <c r="C237" s="91" t="s">
        <v>479</v>
      </c>
      <c r="D237" s="66">
        <v>184</v>
      </c>
      <c r="E237" s="66">
        <v>122</v>
      </c>
      <c r="F237" s="66">
        <v>38</v>
      </c>
      <c r="G237" s="73">
        <f>+SUM(D237:F237)</f>
        <v>344</v>
      </c>
      <c r="H237" s="73">
        <f>+SUM(D237:E237)</f>
        <v>306</v>
      </c>
      <c r="I237" s="71">
        <f>+H237/G237</f>
        <v>0.88953488372093026</v>
      </c>
      <c r="J237" s="71">
        <f>+D237/G237</f>
        <v>0.53488372093023251</v>
      </c>
      <c r="K237" s="71">
        <f>+E237/G237</f>
        <v>0.35465116279069769</v>
      </c>
      <c r="L237" s="71">
        <f>+F237/G237</f>
        <v>0.11046511627906977</v>
      </c>
      <c r="M237" s="48"/>
    </row>
    <row r="238" spans="3:13" x14ac:dyDescent="0.25">
      <c r="C238" s="91" t="s">
        <v>420</v>
      </c>
      <c r="D238" s="66">
        <v>587</v>
      </c>
      <c r="E238" s="66">
        <v>270</v>
      </c>
      <c r="F238" s="66">
        <v>25</v>
      </c>
      <c r="G238" s="73">
        <f>+SUM(D238:F238)</f>
        <v>882</v>
      </c>
      <c r="H238" s="73">
        <f>+SUM(D238:E238)</f>
        <v>857</v>
      </c>
      <c r="I238" s="71">
        <f>+H238/G238</f>
        <v>0.97165532879818595</v>
      </c>
      <c r="J238" s="71">
        <f>+D238/G238</f>
        <v>0.6655328798185941</v>
      </c>
      <c r="K238" s="71">
        <f>+E238/G238</f>
        <v>0.30612244897959184</v>
      </c>
      <c r="L238" s="71">
        <f>+F238/G238</f>
        <v>2.834467120181406E-2</v>
      </c>
      <c r="M238" s="48"/>
    </row>
    <row r="239" spans="3:13" x14ac:dyDescent="0.25">
      <c r="C239" s="91" t="s">
        <v>421</v>
      </c>
      <c r="D239" s="66">
        <v>451</v>
      </c>
      <c r="E239" s="66">
        <v>188</v>
      </c>
      <c r="F239" s="66">
        <v>31</v>
      </c>
      <c r="G239" s="73">
        <f>+SUM(D239:F239)</f>
        <v>670</v>
      </c>
      <c r="H239" s="73">
        <f>+SUM(D239:E239)</f>
        <v>639</v>
      </c>
      <c r="I239" s="71">
        <f>+H239/G239</f>
        <v>0.95373134328358211</v>
      </c>
      <c r="J239" s="71">
        <f>+D239/G239</f>
        <v>0.67313432835820897</v>
      </c>
      <c r="K239" s="71">
        <f>+E239/G239</f>
        <v>0.28059701492537314</v>
      </c>
      <c r="L239" s="71">
        <f>+F239/G239</f>
        <v>4.6268656716417909E-2</v>
      </c>
      <c r="M239" s="48"/>
    </row>
    <row r="240" spans="3:13" x14ac:dyDescent="0.25">
      <c r="C240" s="91" t="s">
        <v>478</v>
      </c>
      <c r="D240" s="66">
        <v>720</v>
      </c>
      <c r="E240" s="66">
        <v>341</v>
      </c>
      <c r="F240" s="66">
        <v>75</v>
      </c>
      <c r="G240" s="73">
        <f>+SUM(D240:F240)</f>
        <v>1136</v>
      </c>
      <c r="H240" s="73">
        <f>+SUM(D240:E240)</f>
        <v>1061</v>
      </c>
      <c r="I240" s="71">
        <f>+H240/G240</f>
        <v>0.93397887323943662</v>
      </c>
      <c r="J240" s="71">
        <f>+D240/G240</f>
        <v>0.63380281690140849</v>
      </c>
      <c r="K240" s="71">
        <f>+E240/G240</f>
        <v>0.30017605633802819</v>
      </c>
      <c r="L240" s="71">
        <f>+F240/G240</f>
        <v>6.6021126760563376E-2</v>
      </c>
      <c r="M240" s="48"/>
    </row>
    <row r="241" spans="3:13" x14ac:dyDescent="0.25">
      <c r="C241" s="91" t="s">
        <v>425</v>
      </c>
      <c r="D241" s="66">
        <v>900</v>
      </c>
      <c r="E241" s="66">
        <v>583</v>
      </c>
      <c r="F241" s="66">
        <v>85</v>
      </c>
      <c r="G241" s="73">
        <f>+SUM(D241:F241)</f>
        <v>1568</v>
      </c>
      <c r="H241" s="73">
        <f>+SUM(D241:E241)</f>
        <v>1483</v>
      </c>
      <c r="I241" s="71">
        <f>+H241/G241</f>
        <v>0.94579081632653061</v>
      </c>
      <c r="J241" s="71">
        <f>+D241/G241</f>
        <v>0.57397959183673475</v>
      </c>
      <c r="K241" s="71">
        <f>+E241/G241</f>
        <v>0.37181122448979592</v>
      </c>
      <c r="L241" s="71">
        <f>+F241/G241</f>
        <v>5.4209183673469385E-2</v>
      </c>
      <c r="M241" s="48"/>
    </row>
    <row r="242" spans="3:13" x14ac:dyDescent="0.25">
      <c r="C242" s="91" t="s">
        <v>426</v>
      </c>
      <c r="D242" s="66">
        <v>825</v>
      </c>
      <c r="E242" s="66">
        <v>330</v>
      </c>
      <c r="F242" s="66">
        <v>94</v>
      </c>
      <c r="G242" s="73">
        <f>+SUM(D242:F242)</f>
        <v>1249</v>
      </c>
      <c r="H242" s="73">
        <f>+SUM(D242:E242)</f>
        <v>1155</v>
      </c>
      <c r="I242" s="71">
        <f>+H242/G242</f>
        <v>0.92473979183346677</v>
      </c>
      <c r="J242" s="71">
        <f>+D242/G242</f>
        <v>0.66052842273819057</v>
      </c>
      <c r="K242" s="71">
        <f>+E242/G242</f>
        <v>0.26421136909527621</v>
      </c>
      <c r="L242" s="71">
        <f>+F242/G242</f>
        <v>7.5260208166533227E-2</v>
      </c>
      <c r="M242" s="48"/>
    </row>
    <row r="243" spans="3:13" x14ac:dyDescent="0.25">
      <c r="C243" s="91" t="s">
        <v>427</v>
      </c>
      <c r="D243" s="66">
        <v>598</v>
      </c>
      <c r="E243" s="66">
        <v>237</v>
      </c>
      <c r="F243" s="66">
        <v>31</v>
      </c>
      <c r="G243" s="73">
        <f>+SUM(D243:F243)</f>
        <v>866</v>
      </c>
      <c r="H243" s="73">
        <f>+SUM(D243:E243)</f>
        <v>835</v>
      </c>
      <c r="I243" s="71">
        <f>+H243/G243</f>
        <v>0.96420323325635104</v>
      </c>
      <c r="J243" s="71">
        <f>+D243/G243</f>
        <v>0.69053117782909934</v>
      </c>
      <c r="K243" s="71">
        <f>+E243/G243</f>
        <v>0.27367205542725176</v>
      </c>
      <c r="L243" s="71">
        <f>+F243/G243</f>
        <v>3.5796766743648963E-2</v>
      </c>
      <c r="M243" s="48"/>
    </row>
    <row r="244" spans="3:13" x14ac:dyDescent="0.25">
      <c r="C244" s="91" t="s">
        <v>428</v>
      </c>
      <c r="D244" s="66">
        <v>47</v>
      </c>
      <c r="E244" s="66">
        <v>11</v>
      </c>
      <c r="F244" s="66">
        <v>3</v>
      </c>
      <c r="G244" s="73">
        <f>+SUM(D244:F244)</f>
        <v>61</v>
      </c>
      <c r="H244" s="73">
        <f>+SUM(D244:E244)</f>
        <v>58</v>
      </c>
      <c r="I244" s="71">
        <f>+H244/G244</f>
        <v>0.95081967213114749</v>
      </c>
      <c r="J244" s="71">
        <f>+D244/G244</f>
        <v>0.77049180327868849</v>
      </c>
      <c r="K244" s="71">
        <f>+E244/G244</f>
        <v>0.18032786885245902</v>
      </c>
      <c r="L244" s="71">
        <f>+F244/G244</f>
        <v>4.9180327868852458E-2</v>
      </c>
      <c r="M244" s="48"/>
    </row>
    <row r="245" spans="3:13" x14ac:dyDescent="0.25">
      <c r="C245" s="91" t="s">
        <v>429</v>
      </c>
      <c r="D245" s="66">
        <v>788</v>
      </c>
      <c r="E245" s="66">
        <v>502</v>
      </c>
      <c r="F245" s="66">
        <v>159</v>
      </c>
      <c r="G245" s="73">
        <f>+SUM(D245:F245)</f>
        <v>1449</v>
      </c>
      <c r="H245" s="73">
        <f>+SUM(D245:E245)</f>
        <v>1290</v>
      </c>
      <c r="I245" s="71">
        <f>+H245/G245</f>
        <v>0.89026915113871641</v>
      </c>
      <c r="J245" s="71">
        <f>+D245/G245</f>
        <v>0.54382332643202214</v>
      </c>
      <c r="K245" s="71">
        <f>+E245/G245</f>
        <v>0.34644582470669427</v>
      </c>
      <c r="L245" s="71">
        <f>+F245/G245</f>
        <v>0.10973084886128365</v>
      </c>
      <c r="M245" s="48"/>
    </row>
    <row r="246" spans="3:13" x14ac:dyDescent="0.25">
      <c r="C246" s="91" t="s">
        <v>431</v>
      </c>
      <c r="D246" s="66">
        <v>274</v>
      </c>
      <c r="E246" s="66">
        <v>71</v>
      </c>
      <c r="F246" s="66">
        <v>22</v>
      </c>
      <c r="G246" s="73">
        <f>+SUM(D246:F246)</f>
        <v>367</v>
      </c>
      <c r="H246" s="73">
        <f>+SUM(D246:E246)</f>
        <v>345</v>
      </c>
      <c r="I246" s="71">
        <f>+H246/G246</f>
        <v>0.94005449591280654</v>
      </c>
      <c r="J246" s="71">
        <f>+D246/G246</f>
        <v>0.74659400544959131</v>
      </c>
      <c r="K246" s="71">
        <f>+E246/G246</f>
        <v>0.19346049046321526</v>
      </c>
      <c r="L246" s="71">
        <f>+F246/G246</f>
        <v>5.9945504087193457E-2</v>
      </c>
      <c r="M246" s="48"/>
    </row>
    <row r="247" spans="3:13" x14ac:dyDescent="0.25">
      <c r="C247" s="91" t="s">
        <v>432</v>
      </c>
      <c r="D247" s="66">
        <v>1049</v>
      </c>
      <c r="E247" s="66">
        <v>287</v>
      </c>
      <c r="F247" s="66">
        <v>69</v>
      </c>
      <c r="G247" s="73">
        <f>+SUM(D247:F247)</f>
        <v>1405</v>
      </c>
      <c r="H247" s="73">
        <f>+SUM(D247:E247)</f>
        <v>1336</v>
      </c>
      <c r="I247" s="71">
        <f>+H247/G247</f>
        <v>0.95088967971530247</v>
      </c>
      <c r="J247" s="71">
        <f>+D247/G247</f>
        <v>0.74661921708185053</v>
      </c>
      <c r="K247" s="71">
        <f>+E247/G247</f>
        <v>0.20427046263345194</v>
      </c>
      <c r="L247" s="71">
        <f>+F247/G247</f>
        <v>4.9110320284697508E-2</v>
      </c>
      <c r="M247" s="48"/>
    </row>
    <row r="248" spans="3:13" x14ac:dyDescent="0.25">
      <c r="C248" s="91" t="s">
        <v>433</v>
      </c>
      <c r="D248" s="66">
        <v>148</v>
      </c>
      <c r="E248" s="66">
        <v>34</v>
      </c>
      <c r="F248" s="66">
        <v>9</v>
      </c>
      <c r="G248" s="73">
        <f>+SUM(D248:F248)</f>
        <v>191</v>
      </c>
      <c r="H248" s="73">
        <f>+SUM(D248:E248)</f>
        <v>182</v>
      </c>
      <c r="I248" s="71">
        <f>+H248/G248</f>
        <v>0.95287958115183247</v>
      </c>
      <c r="J248" s="71">
        <f>+D248/G248</f>
        <v>0.77486910994764402</v>
      </c>
      <c r="K248" s="71">
        <f>+E248/G248</f>
        <v>0.17801047120418848</v>
      </c>
      <c r="L248" s="71">
        <f>+F248/G248</f>
        <v>4.712041884816754E-2</v>
      </c>
      <c r="M248" s="48"/>
    </row>
    <row r="249" spans="3:13" x14ac:dyDescent="0.25">
      <c r="C249" s="91" t="s">
        <v>434</v>
      </c>
      <c r="D249" s="66">
        <v>66</v>
      </c>
      <c r="E249" s="66">
        <v>32</v>
      </c>
      <c r="F249" s="66">
        <v>7</v>
      </c>
      <c r="G249" s="73">
        <f>+SUM(D249:F249)</f>
        <v>105</v>
      </c>
      <c r="H249" s="73">
        <f>+SUM(D249:E249)</f>
        <v>98</v>
      </c>
      <c r="I249" s="71">
        <f>+H249/G249</f>
        <v>0.93333333333333335</v>
      </c>
      <c r="J249" s="71">
        <f>+D249/G249</f>
        <v>0.62857142857142856</v>
      </c>
      <c r="K249" s="71">
        <f>+E249/G249</f>
        <v>0.30476190476190479</v>
      </c>
      <c r="L249" s="71">
        <f>+F249/G249</f>
        <v>6.6666666666666666E-2</v>
      </c>
      <c r="M249" s="48"/>
    </row>
    <row r="250" spans="3:13" x14ac:dyDescent="0.25">
      <c r="C250" s="91" t="s">
        <v>435</v>
      </c>
      <c r="D250" s="66">
        <v>671</v>
      </c>
      <c r="E250" s="66">
        <v>224</v>
      </c>
      <c r="F250" s="66">
        <v>58</v>
      </c>
      <c r="G250" s="73">
        <f>+SUM(D250:F250)</f>
        <v>953</v>
      </c>
      <c r="H250" s="73">
        <f>+SUM(D250:E250)</f>
        <v>895</v>
      </c>
      <c r="I250" s="71">
        <f>+H250/G250</f>
        <v>0.93913955928646375</v>
      </c>
      <c r="J250" s="71">
        <f>+D250/G250</f>
        <v>0.70409233997901366</v>
      </c>
      <c r="K250" s="71">
        <f>+E250/G250</f>
        <v>0.23504721930745015</v>
      </c>
      <c r="L250" s="71">
        <f>+F250/G250</f>
        <v>6.0860440713536204E-2</v>
      </c>
      <c r="M250" s="48"/>
    </row>
    <row r="251" spans="3:13" x14ac:dyDescent="0.25">
      <c r="C251" s="91" t="s">
        <v>436</v>
      </c>
      <c r="D251" s="66">
        <v>454</v>
      </c>
      <c r="E251" s="66">
        <v>245</v>
      </c>
      <c r="F251" s="66">
        <v>56</v>
      </c>
      <c r="G251" s="73">
        <f>+SUM(D251:F251)</f>
        <v>755</v>
      </c>
      <c r="H251" s="73">
        <f>+SUM(D251:E251)</f>
        <v>699</v>
      </c>
      <c r="I251" s="71">
        <f>+H251/G251</f>
        <v>0.92582781456953644</v>
      </c>
      <c r="J251" s="71">
        <f>+D251/G251</f>
        <v>0.60132450331125831</v>
      </c>
      <c r="K251" s="71">
        <f>+E251/G251</f>
        <v>0.32450331125827814</v>
      </c>
      <c r="L251" s="71">
        <f>+F251/G251</f>
        <v>7.4172185430463583E-2</v>
      </c>
      <c r="M251" s="48"/>
    </row>
    <row r="252" spans="3:13" x14ac:dyDescent="0.25">
      <c r="C252" s="91" t="s">
        <v>437</v>
      </c>
      <c r="D252" s="66">
        <v>1006</v>
      </c>
      <c r="E252" s="66">
        <v>419</v>
      </c>
      <c r="F252" s="66">
        <v>117</v>
      </c>
      <c r="G252" s="73">
        <f>+SUM(D252:F252)</f>
        <v>1542</v>
      </c>
      <c r="H252" s="73">
        <f>+SUM(D252:E252)</f>
        <v>1425</v>
      </c>
      <c r="I252" s="71">
        <f>+H252/G252</f>
        <v>0.92412451361867709</v>
      </c>
      <c r="J252" s="71">
        <f>+D252/G252</f>
        <v>0.65239948119325553</v>
      </c>
      <c r="K252" s="71">
        <f>+E252/G252</f>
        <v>0.27172503242542151</v>
      </c>
      <c r="L252" s="71">
        <f>+F252/G252</f>
        <v>7.5875486381322951E-2</v>
      </c>
      <c r="M252" s="48"/>
    </row>
    <row r="253" spans="3:13" x14ac:dyDescent="0.25">
      <c r="C253" s="91" t="s">
        <v>438</v>
      </c>
      <c r="D253" s="66">
        <v>594</v>
      </c>
      <c r="E253" s="66">
        <v>333</v>
      </c>
      <c r="F253" s="66">
        <v>95</v>
      </c>
      <c r="G253" s="73">
        <f>+SUM(D253:F253)</f>
        <v>1022</v>
      </c>
      <c r="H253" s="73">
        <f>+SUM(D253:E253)</f>
        <v>927</v>
      </c>
      <c r="I253" s="71">
        <f>+H253/G253</f>
        <v>0.90704500978473579</v>
      </c>
      <c r="J253" s="71">
        <f>+D253/G253</f>
        <v>0.58121330724070452</v>
      </c>
      <c r="K253" s="71">
        <f>+E253/G253</f>
        <v>0.32583170254403132</v>
      </c>
      <c r="L253" s="71">
        <f>+F253/G253</f>
        <v>9.2954990215264183E-2</v>
      </c>
      <c r="M253" s="48"/>
    </row>
    <row r="254" spans="3:13" x14ac:dyDescent="0.25">
      <c r="C254" s="91" t="s">
        <v>440</v>
      </c>
      <c r="D254" s="66">
        <v>810</v>
      </c>
      <c r="E254" s="66">
        <v>446</v>
      </c>
      <c r="F254" s="66">
        <v>112</v>
      </c>
      <c r="G254" s="73">
        <f>+SUM(D254:F254)</f>
        <v>1368</v>
      </c>
      <c r="H254" s="73">
        <f>+SUM(D254:E254)</f>
        <v>1256</v>
      </c>
      <c r="I254" s="71">
        <f>+H254/G254</f>
        <v>0.91812865497076024</v>
      </c>
      <c r="J254" s="71">
        <f>+D254/G254</f>
        <v>0.59210526315789469</v>
      </c>
      <c r="K254" s="71">
        <f>+E254/G254</f>
        <v>0.32602339181286549</v>
      </c>
      <c r="L254" s="71">
        <f>+F254/G254</f>
        <v>8.1871345029239762E-2</v>
      </c>
      <c r="M254" s="48"/>
    </row>
    <row r="255" spans="3:13" x14ac:dyDescent="0.25">
      <c r="C255" s="91" t="s">
        <v>441</v>
      </c>
      <c r="D255" s="66">
        <v>288</v>
      </c>
      <c r="E255" s="66">
        <v>244</v>
      </c>
      <c r="F255" s="66">
        <v>40</v>
      </c>
      <c r="G255" s="73">
        <f>+SUM(D255:F255)</f>
        <v>572</v>
      </c>
      <c r="H255" s="73">
        <f>+SUM(D255:E255)</f>
        <v>532</v>
      </c>
      <c r="I255" s="71">
        <f>+H255/G255</f>
        <v>0.93006993006993011</v>
      </c>
      <c r="J255" s="71">
        <f>+D255/G255</f>
        <v>0.50349650349650354</v>
      </c>
      <c r="K255" s="71">
        <f>+E255/G255</f>
        <v>0.42657342657342656</v>
      </c>
      <c r="L255" s="71">
        <f>+F255/G255</f>
        <v>6.9930069930069935E-2</v>
      </c>
      <c r="M255" s="48"/>
    </row>
    <row r="256" spans="3:13" x14ac:dyDescent="0.25">
      <c r="C256" s="91" t="s">
        <v>442</v>
      </c>
      <c r="D256" s="66">
        <v>481</v>
      </c>
      <c r="E256" s="66">
        <v>320</v>
      </c>
      <c r="F256" s="66">
        <v>22</v>
      </c>
      <c r="G256" s="73">
        <f>+SUM(D256:F256)</f>
        <v>823</v>
      </c>
      <c r="H256" s="73">
        <f>+SUM(D256:E256)</f>
        <v>801</v>
      </c>
      <c r="I256" s="71">
        <f>+H256/G256</f>
        <v>0.97326852976913725</v>
      </c>
      <c r="J256" s="71">
        <f>+D256/G256</f>
        <v>0.58444714459295266</v>
      </c>
      <c r="K256" s="71">
        <f>+E256/G256</f>
        <v>0.3888213851761847</v>
      </c>
      <c r="L256" s="71">
        <f>+F256/G256</f>
        <v>2.6731470230862697E-2</v>
      </c>
      <c r="M256" s="48"/>
    </row>
    <row r="257" spans="3:13" x14ac:dyDescent="0.25">
      <c r="C257" s="91" t="s">
        <v>444</v>
      </c>
      <c r="D257" s="66">
        <v>723</v>
      </c>
      <c r="E257" s="66">
        <v>356</v>
      </c>
      <c r="F257" s="66">
        <v>62</v>
      </c>
      <c r="G257" s="73">
        <f>+SUM(D257:F257)</f>
        <v>1141</v>
      </c>
      <c r="H257" s="73">
        <f>+SUM(D257:E257)</f>
        <v>1079</v>
      </c>
      <c r="I257" s="71">
        <f>+H257/G257</f>
        <v>0.94566170026292729</v>
      </c>
      <c r="J257" s="71">
        <f>+D257/G257</f>
        <v>0.63365468886941279</v>
      </c>
      <c r="K257" s="71">
        <f>+E257/G257</f>
        <v>0.31200701139351444</v>
      </c>
      <c r="L257" s="71">
        <f>+F257/G257</f>
        <v>5.4338299737072743E-2</v>
      </c>
      <c r="M257" s="48"/>
    </row>
    <row r="258" spans="3:13" x14ac:dyDescent="0.25">
      <c r="C258" s="91" t="s">
        <v>445</v>
      </c>
      <c r="D258" s="66">
        <v>640</v>
      </c>
      <c r="E258" s="66">
        <v>280</v>
      </c>
      <c r="F258" s="66">
        <v>116</v>
      </c>
      <c r="G258" s="73">
        <f>+SUM(D258:F258)</f>
        <v>1036</v>
      </c>
      <c r="H258" s="73">
        <f>+SUM(D258:E258)</f>
        <v>920</v>
      </c>
      <c r="I258" s="71">
        <f>+H258/G258</f>
        <v>0.88803088803088803</v>
      </c>
      <c r="J258" s="71">
        <f>+D258/G258</f>
        <v>0.61776061776061775</v>
      </c>
      <c r="K258" s="71">
        <f>+E258/G258</f>
        <v>0.27027027027027029</v>
      </c>
      <c r="L258" s="71">
        <f>+F258/G258</f>
        <v>0.11196911196911197</v>
      </c>
      <c r="M258" s="48"/>
    </row>
    <row r="259" spans="3:13" x14ac:dyDescent="0.25">
      <c r="C259" s="91" t="s">
        <v>446</v>
      </c>
      <c r="D259" s="66">
        <v>359</v>
      </c>
      <c r="E259" s="66">
        <v>468</v>
      </c>
      <c r="F259" s="66">
        <v>86</v>
      </c>
      <c r="G259" s="73">
        <f>+SUM(D259:F259)</f>
        <v>913</v>
      </c>
      <c r="H259" s="73">
        <f>+SUM(D259:E259)</f>
        <v>827</v>
      </c>
      <c r="I259" s="71">
        <f>+H259/G259</f>
        <v>0.9058050383351588</v>
      </c>
      <c r="J259" s="71">
        <f>+D259/G259</f>
        <v>0.39320920043811608</v>
      </c>
      <c r="K259" s="71">
        <f>+E259/G259</f>
        <v>0.51259583789704266</v>
      </c>
      <c r="L259" s="71">
        <f>+F259/G259</f>
        <v>9.419496166484119E-2</v>
      </c>
      <c r="M259" s="48"/>
    </row>
    <row r="260" spans="3:13" x14ac:dyDescent="0.25">
      <c r="C260" s="91" t="s">
        <v>448</v>
      </c>
      <c r="D260" s="66">
        <v>385</v>
      </c>
      <c r="E260" s="66">
        <v>241</v>
      </c>
      <c r="F260" s="66">
        <v>62</v>
      </c>
      <c r="G260" s="73">
        <f>+SUM(D260:F260)</f>
        <v>688</v>
      </c>
      <c r="H260" s="73">
        <f>+SUM(D260:E260)</f>
        <v>626</v>
      </c>
      <c r="I260" s="71">
        <f>+H260/G260</f>
        <v>0.90988372093023251</v>
      </c>
      <c r="J260" s="71">
        <f>+D260/G260</f>
        <v>0.55959302325581395</v>
      </c>
      <c r="K260" s="71">
        <f>+E260/G260</f>
        <v>0.35029069767441862</v>
      </c>
      <c r="L260" s="71">
        <f>+F260/G260</f>
        <v>9.0116279069767435E-2</v>
      </c>
      <c r="M260" s="48"/>
    </row>
    <row r="261" spans="3:13" x14ac:dyDescent="0.25">
      <c r="C261" s="91" t="s">
        <v>449</v>
      </c>
      <c r="D261" s="66">
        <v>733</v>
      </c>
      <c r="E261" s="66">
        <v>324</v>
      </c>
      <c r="F261" s="66">
        <v>81</v>
      </c>
      <c r="G261" s="73">
        <f>+SUM(D261:F261)</f>
        <v>1138</v>
      </c>
      <c r="H261" s="73">
        <f>+SUM(D261:E261)</f>
        <v>1057</v>
      </c>
      <c r="I261" s="71">
        <f>+H261/G261</f>
        <v>0.9288224956063269</v>
      </c>
      <c r="J261" s="71">
        <f>+D261/G261</f>
        <v>0.64411247803163441</v>
      </c>
      <c r="K261" s="71">
        <f>+E261/G261</f>
        <v>0.28471001757469244</v>
      </c>
      <c r="L261" s="71">
        <f>+F261/G261</f>
        <v>7.1177504393673111E-2</v>
      </c>
      <c r="M261" s="48"/>
    </row>
    <row r="262" spans="3:13" x14ac:dyDescent="0.25">
      <c r="C262" s="91" t="s">
        <v>450</v>
      </c>
      <c r="D262" s="66">
        <v>168</v>
      </c>
      <c r="E262" s="66">
        <v>95</v>
      </c>
      <c r="F262" s="66">
        <v>15</v>
      </c>
      <c r="G262" s="73">
        <f>+SUM(D262:F262)</f>
        <v>278</v>
      </c>
      <c r="H262" s="73">
        <f>+SUM(D262:E262)</f>
        <v>263</v>
      </c>
      <c r="I262" s="71">
        <f>+H262/G262</f>
        <v>0.9460431654676259</v>
      </c>
      <c r="J262" s="71">
        <f>+D262/G262</f>
        <v>0.60431654676258995</v>
      </c>
      <c r="K262" s="71">
        <f>+E262/G262</f>
        <v>0.34172661870503596</v>
      </c>
      <c r="L262" s="71">
        <f>+F262/G262</f>
        <v>5.3956834532374098E-2</v>
      </c>
      <c r="M262" s="48"/>
    </row>
    <row r="263" spans="3:13" x14ac:dyDescent="0.25">
      <c r="C263" s="91" t="s">
        <v>451</v>
      </c>
      <c r="D263" s="66">
        <v>628</v>
      </c>
      <c r="E263" s="66">
        <v>281</v>
      </c>
      <c r="F263" s="66">
        <v>65</v>
      </c>
      <c r="G263" s="73">
        <f>+SUM(D263:F263)</f>
        <v>974</v>
      </c>
      <c r="H263" s="73">
        <f>+SUM(D263:E263)</f>
        <v>909</v>
      </c>
      <c r="I263" s="71">
        <f>+H263/G263</f>
        <v>0.93326488706365507</v>
      </c>
      <c r="J263" s="71">
        <f>+D263/G263</f>
        <v>0.64476386036960986</v>
      </c>
      <c r="K263" s="71">
        <f>+E263/G263</f>
        <v>0.28850102669404515</v>
      </c>
      <c r="L263" s="71">
        <f>+F263/G263</f>
        <v>6.6735112936344973E-2</v>
      </c>
      <c r="M263" s="48"/>
    </row>
    <row r="264" spans="3:13" x14ac:dyDescent="0.25">
      <c r="C264" s="91" t="s">
        <v>452</v>
      </c>
      <c r="D264" s="66">
        <v>669</v>
      </c>
      <c r="E264" s="66">
        <v>611</v>
      </c>
      <c r="F264" s="66">
        <v>79</v>
      </c>
      <c r="G264" s="73">
        <f>+SUM(D264:F264)</f>
        <v>1359</v>
      </c>
      <c r="H264" s="73">
        <f>+SUM(D264:E264)</f>
        <v>1280</v>
      </c>
      <c r="I264" s="71">
        <f>+H264/G264</f>
        <v>0.94186902133922001</v>
      </c>
      <c r="J264" s="71">
        <f>+D264/G264</f>
        <v>0.49227373068432673</v>
      </c>
      <c r="K264" s="71">
        <f>+E264/G264</f>
        <v>0.44959529065489329</v>
      </c>
      <c r="L264" s="71">
        <f>+F264/G264</f>
        <v>5.8130978660779986E-2</v>
      </c>
      <c r="M264" s="48"/>
    </row>
    <row r="265" spans="3:13" x14ac:dyDescent="0.25">
      <c r="C265" s="91" t="s">
        <v>475</v>
      </c>
      <c r="D265" s="66">
        <v>1276</v>
      </c>
      <c r="E265" s="66">
        <v>379</v>
      </c>
      <c r="F265" s="66">
        <v>101</v>
      </c>
      <c r="G265" s="73">
        <f>+SUM(D265:F265)</f>
        <v>1756</v>
      </c>
      <c r="H265" s="73">
        <f>+SUM(D265:E265)</f>
        <v>1655</v>
      </c>
      <c r="I265" s="71">
        <f>+H265/G265</f>
        <v>0.94248291571753984</v>
      </c>
      <c r="J265" s="71">
        <f>+D265/G265</f>
        <v>0.72665148063781326</v>
      </c>
      <c r="K265" s="71">
        <f>+E265/G265</f>
        <v>0.21583143507972666</v>
      </c>
      <c r="L265" s="71">
        <f>+F265/G265</f>
        <v>5.7517084282460135E-2</v>
      </c>
      <c r="M265" s="48"/>
    </row>
    <row r="266" spans="3:13" x14ac:dyDescent="0.25">
      <c r="C266" s="91" t="s">
        <v>453</v>
      </c>
      <c r="D266" s="66">
        <v>1237</v>
      </c>
      <c r="E266" s="66">
        <v>838</v>
      </c>
      <c r="F266" s="66">
        <v>162</v>
      </c>
      <c r="G266" s="73">
        <f>+SUM(D266:F266)</f>
        <v>2237</v>
      </c>
      <c r="H266" s="73">
        <f>+SUM(D266:E266)</f>
        <v>2075</v>
      </c>
      <c r="I266" s="71">
        <f>+H266/G266</f>
        <v>0.92758158247653111</v>
      </c>
      <c r="J266" s="71">
        <f>+D266/G266</f>
        <v>0.55297273133661151</v>
      </c>
      <c r="K266" s="71">
        <f>+E266/G266</f>
        <v>0.37460885113991954</v>
      </c>
      <c r="L266" s="71">
        <f>+F266/G266</f>
        <v>7.2418417523468934E-2</v>
      </c>
      <c r="M266" s="48"/>
    </row>
    <row r="267" spans="3:13" x14ac:dyDescent="0.25">
      <c r="C267" s="91" t="s">
        <v>455</v>
      </c>
      <c r="D267" s="66">
        <v>565</v>
      </c>
      <c r="E267" s="66">
        <v>285</v>
      </c>
      <c r="F267" s="66">
        <v>65</v>
      </c>
      <c r="G267" s="73">
        <f>+SUM(D267:F267)</f>
        <v>915</v>
      </c>
      <c r="H267" s="73">
        <f>+SUM(D267:E267)</f>
        <v>850</v>
      </c>
      <c r="I267" s="71">
        <f>+H267/G267</f>
        <v>0.92896174863387981</v>
      </c>
      <c r="J267" s="71">
        <f>+D267/G267</f>
        <v>0.61748633879781423</v>
      </c>
      <c r="K267" s="71">
        <f>+E267/G267</f>
        <v>0.31147540983606559</v>
      </c>
      <c r="L267" s="71">
        <f>+F267/G267</f>
        <v>7.1038251366120214E-2</v>
      </c>
      <c r="M267" s="48"/>
    </row>
    <row r="268" spans="3:13" x14ac:dyDescent="0.25">
      <c r="C268" s="91" t="s">
        <v>456</v>
      </c>
      <c r="D268" s="66">
        <v>1117</v>
      </c>
      <c r="E268" s="66">
        <v>381</v>
      </c>
      <c r="F268" s="66">
        <v>131</v>
      </c>
      <c r="G268" s="73">
        <f>+SUM(D268:F268)</f>
        <v>1629</v>
      </c>
      <c r="H268" s="73">
        <f>+SUM(D268:E268)</f>
        <v>1498</v>
      </c>
      <c r="I268" s="71">
        <f>+H268/G268</f>
        <v>0.91958256599140575</v>
      </c>
      <c r="J268" s="71">
        <f>+D268/G268</f>
        <v>0.68569674647022716</v>
      </c>
      <c r="K268" s="71">
        <f>+E268/G268</f>
        <v>0.23388581952117865</v>
      </c>
      <c r="L268" s="71">
        <f>+F268/G268</f>
        <v>8.0417434008594232E-2</v>
      </c>
      <c r="M268" s="48"/>
    </row>
    <row r="269" spans="3:13" x14ac:dyDescent="0.25">
      <c r="C269" s="91" t="s">
        <v>457</v>
      </c>
      <c r="D269" s="66">
        <v>95</v>
      </c>
      <c r="E269" s="66">
        <v>29</v>
      </c>
      <c r="F269" s="66">
        <v>18</v>
      </c>
      <c r="G269" s="73">
        <f>+SUM(D269:F269)</f>
        <v>142</v>
      </c>
      <c r="H269" s="73">
        <f>+SUM(D269:E269)</f>
        <v>124</v>
      </c>
      <c r="I269" s="71">
        <f>+H269/G269</f>
        <v>0.87323943661971826</v>
      </c>
      <c r="J269" s="71">
        <f>+D269/G269</f>
        <v>0.66901408450704225</v>
      </c>
      <c r="K269" s="71">
        <f>+E269/G269</f>
        <v>0.20422535211267606</v>
      </c>
      <c r="L269" s="71">
        <f>+F269/G269</f>
        <v>0.12676056338028169</v>
      </c>
      <c r="M269" s="48"/>
    </row>
    <row r="270" spans="3:13" x14ac:dyDescent="0.25">
      <c r="C270" s="91" t="s">
        <v>458</v>
      </c>
      <c r="D270" s="66">
        <v>906</v>
      </c>
      <c r="E270" s="66">
        <v>508</v>
      </c>
      <c r="F270" s="66">
        <v>168</v>
      </c>
      <c r="G270" s="73">
        <f>+SUM(D270:F270)</f>
        <v>1582</v>
      </c>
      <c r="H270" s="73">
        <f>+SUM(D270:E270)</f>
        <v>1414</v>
      </c>
      <c r="I270" s="71">
        <f>+H270/G270</f>
        <v>0.89380530973451322</v>
      </c>
      <c r="J270" s="71">
        <f>+D270/G270</f>
        <v>0.572692793931732</v>
      </c>
      <c r="K270" s="71">
        <f>+E270/G270</f>
        <v>0.32111251580278127</v>
      </c>
      <c r="L270" s="71">
        <f>+F270/G270</f>
        <v>0.10619469026548672</v>
      </c>
      <c r="M270" s="48"/>
    </row>
    <row r="271" spans="3:13" x14ac:dyDescent="0.25">
      <c r="C271" s="91" t="s">
        <v>459</v>
      </c>
      <c r="D271" s="66">
        <v>186</v>
      </c>
      <c r="E271" s="66">
        <v>66</v>
      </c>
      <c r="F271" s="66">
        <v>37</v>
      </c>
      <c r="G271" s="73">
        <f>+SUM(D271:F271)</f>
        <v>289</v>
      </c>
      <c r="H271" s="73">
        <f>+SUM(D271:E271)</f>
        <v>252</v>
      </c>
      <c r="I271" s="71">
        <f>+H271/G271</f>
        <v>0.87197231833910038</v>
      </c>
      <c r="J271" s="71">
        <f>+D271/G271</f>
        <v>0.643598615916955</v>
      </c>
      <c r="K271" s="71">
        <f>+E271/G271</f>
        <v>0.22837370242214533</v>
      </c>
      <c r="L271" s="71">
        <f>+F271/G271</f>
        <v>0.12802768166089964</v>
      </c>
      <c r="M271" s="48"/>
    </row>
    <row r="272" spans="3:13" x14ac:dyDescent="0.25">
      <c r="C272" s="91" t="s">
        <v>460</v>
      </c>
      <c r="D272" s="66">
        <v>944</v>
      </c>
      <c r="E272" s="66">
        <v>470</v>
      </c>
      <c r="F272" s="66">
        <v>208</v>
      </c>
      <c r="G272" s="73">
        <f>+SUM(D272:F272)</f>
        <v>1622</v>
      </c>
      <c r="H272" s="73">
        <f>+SUM(D272:E272)</f>
        <v>1414</v>
      </c>
      <c r="I272" s="71">
        <f>+H272/G272</f>
        <v>0.87176325524044385</v>
      </c>
      <c r="J272" s="71">
        <f>+D272/G272</f>
        <v>0.58199753390875464</v>
      </c>
      <c r="K272" s="71">
        <f>+E272/G272</f>
        <v>0.28976572133168926</v>
      </c>
      <c r="L272" s="71">
        <f>+F272/G272</f>
        <v>0.1282367447595561</v>
      </c>
      <c r="M272" s="48"/>
    </row>
    <row r="273" spans="3:14" x14ac:dyDescent="0.25">
      <c r="C273" s="91" t="s">
        <v>461</v>
      </c>
      <c r="D273" s="66">
        <v>474</v>
      </c>
      <c r="E273" s="66">
        <v>209</v>
      </c>
      <c r="F273" s="66">
        <v>65</v>
      </c>
      <c r="G273" s="73">
        <f>+SUM(D273:F273)</f>
        <v>748</v>
      </c>
      <c r="H273" s="73">
        <f>+SUM(D273:E273)</f>
        <v>683</v>
      </c>
      <c r="I273" s="71">
        <f>+H273/G273</f>
        <v>0.91310160427807485</v>
      </c>
      <c r="J273" s="71">
        <f>+D273/G273</f>
        <v>0.63368983957219249</v>
      </c>
      <c r="K273" s="71">
        <f>+E273/G273</f>
        <v>0.27941176470588236</v>
      </c>
      <c r="L273" s="71">
        <f>+F273/G273</f>
        <v>8.6898395721925134E-2</v>
      </c>
      <c r="M273" s="48"/>
    </row>
    <row r="274" spans="3:14" x14ac:dyDescent="0.25">
      <c r="C274" s="91" t="s">
        <v>463</v>
      </c>
      <c r="D274" s="66">
        <v>414</v>
      </c>
      <c r="E274" s="66">
        <v>339</v>
      </c>
      <c r="F274" s="66">
        <v>56</v>
      </c>
      <c r="G274" s="73">
        <f>+SUM(D274:F274)</f>
        <v>809</v>
      </c>
      <c r="H274" s="73">
        <f>+SUM(D274:E274)</f>
        <v>753</v>
      </c>
      <c r="I274" s="71">
        <f>+H274/G274</f>
        <v>0.93077873918417797</v>
      </c>
      <c r="J274" s="71">
        <f>+D274/G274</f>
        <v>0.51174289245982696</v>
      </c>
      <c r="K274" s="71">
        <f>+E274/G274</f>
        <v>0.41903584672435107</v>
      </c>
      <c r="L274" s="71">
        <f>+F274/G274</f>
        <v>6.9221260815822E-2</v>
      </c>
      <c r="M274" s="48"/>
    </row>
    <row r="275" spans="3:14" x14ac:dyDescent="0.25">
      <c r="C275" s="66" t="s">
        <v>543</v>
      </c>
      <c r="D275" s="73">
        <f>+SUM(D142:D274)</f>
        <v>101479</v>
      </c>
      <c r="E275" s="73">
        <f>+SUM(E142:E274)</f>
        <v>34746</v>
      </c>
      <c r="F275" s="73">
        <f>+SUM(F142:F274)</f>
        <v>7390</v>
      </c>
      <c r="G275" s="73">
        <f>+SUM(D275:F275)</f>
        <v>143615</v>
      </c>
      <c r="H275" s="73">
        <f>+SUM(D275:E275)</f>
        <v>136225</v>
      </c>
      <c r="I275" s="71">
        <f>+H275/G275</f>
        <v>0.94854297949378552</v>
      </c>
      <c r="J275" s="71">
        <f>+D275/G275</f>
        <v>0.70660446332207638</v>
      </c>
      <c r="K275" s="71">
        <f>+E275/G275</f>
        <v>0.24193851617170908</v>
      </c>
      <c r="L275" s="71">
        <f>+F275/G275</f>
        <v>5.1457020506214535E-2</v>
      </c>
      <c r="M275" s="4"/>
      <c r="N275" s="48"/>
    </row>
    <row r="276" spans="3:14" x14ac:dyDescent="0.25">
      <c r="D276" s="48"/>
      <c r="E276" s="48"/>
      <c r="F276" s="48"/>
      <c r="G276" s="48"/>
      <c r="H276" s="48"/>
      <c r="I276" s="76"/>
      <c r="J276" s="76"/>
      <c r="K276" s="76"/>
      <c r="L276" s="76"/>
      <c r="M276" s="4"/>
      <c r="N276" s="48"/>
    </row>
    <row r="277" spans="3:14" x14ac:dyDescent="0.25">
      <c r="D277" s="48"/>
      <c r="E277" s="48"/>
      <c r="F277" s="48"/>
      <c r="G277" s="48"/>
      <c r="H277" s="48"/>
      <c r="I277" s="76"/>
      <c r="J277" s="76"/>
      <c r="K277" s="76"/>
      <c r="L277" s="76"/>
      <c r="M277" s="4"/>
      <c r="N277" s="48"/>
    </row>
    <row r="278" spans="3:14" x14ac:dyDescent="0.25">
      <c r="D278" s="48"/>
      <c r="E278" s="48"/>
      <c r="F278" s="48"/>
      <c r="G278" s="48"/>
      <c r="H278" s="48"/>
      <c r="I278" s="76"/>
      <c r="J278" s="76"/>
      <c r="K278" s="76"/>
      <c r="L278" s="76"/>
      <c r="M278" s="4"/>
      <c r="N278" s="48"/>
    </row>
    <row r="279" spans="3:14" x14ac:dyDescent="0.25">
      <c r="D279" s="48"/>
      <c r="E279" s="48"/>
      <c r="F279" s="48"/>
      <c r="G279" s="48"/>
      <c r="H279" s="48"/>
      <c r="I279" s="76"/>
      <c r="J279" s="76"/>
      <c r="K279" s="76"/>
      <c r="L279" s="76"/>
      <c r="M279" s="4"/>
      <c r="N279" s="48"/>
    </row>
    <row r="280" spans="3:14" x14ac:dyDescent="0.25">
      <c r="D280" s="48"/>
      <c r="E280" s="48"/>
      <c r="F280" s="48"/>
      <c r="G280" s="48"/>
      <c r="H280" s="48"/>
      <c r="I280" s="76"/>
      <c r="J280" s="76"/>
      <c r="K280" s="76"/>
      <c r="L280" s="76"/>
      <c r="M280" s="4"/>
      <c r="N280" s="48"/>
    </row>
    <row r="281" spans="3:14" x14ac:dyDescent="0.25">
      <c r="D281" s="48"/>
      <c r="E281" s="48"/>
      <c r="F281" s="48"/>
      <c r="G281" s="48"/>
      <c r="H281" s="48"/>
      <c r="I281" s="76"/>
      <c r="J281" s="76"/>
      <c r="K281" s="76"/>
      <c r="L281" s="76"/>
      <c r="M281" s="4"/>
      <c r="N281" s="48"/>
    </row>
    <row r="282" spans="3:14" x14ac:dyDescent="0.25">
      <c r="D282" s="48"/>
      <c r="E282" s="48"/>
      <c r="F282" s="48"/>
      <c r="G282" s="48"/>
      <c r="H282" s="48"/>
      <c r="I282" s="76"/>
      <c r="J282" s="76"/>
      <c r="K282" s="76"/>
      <c r="L282" s="76"/>
      <c r="M282" s="4"/>
      <c r="N282" s="48"/>
    </row>
    <row r="283" spans="3:14" x14ac:dyDescent="0.25">
      <c r="D283" s="48"/>
      <c r="E283" s="48"/>
      <c r="F283" s="48"/>
      <c r="G283" s="48"/>
      <c r="H283" s="48"/>
      <c r="I283" s="76"/>
      <c r="J283" s="76"/>
      <c r="K283" s="76"/>
      <c r="L283" s="76"/>
      <c r="M283" s="4"/>
      <c r="N283" s="48"/>
    </row>
    <row r="284" spans="3:14" x14ac:dyDescent="0.25">
      <c r="D284" s="48"/>
      <c r="E284" s="48"/>
      <c r="F284" s="48"/>
      <c r="G284" s="48"/>
      <c r="H284" s="48"/>
      <c r="I284" s="76"/>
      <c r="J284" s="76"/>
      <c r="K284" s="76"/>
      <c r="L284" s="76"/>
      <c r="M284" s="4"/>
      <c r="N284" s="48"/>
    </row>
    <row r="285" spans="3:14" x14ac:dyDescent="0.25">
      <c r="D285" s="48"/>
      <c r="E285" s="48"/>
      <c r="F285" s="48"/>
      <c r="G285" s="48"/>
      <c r="H285" s="48"/>
      <c r="I285" s="76"/>
      <c r="J285" s="76"/>
      <c r="K285" s="76"/>
      <c r="L285" s="76"/>
      <c r="M285" s="4"/>
      <c r="N285" s="48"/>
    </row>
    <row r="286" spans="3:14" x14ac:dyDescent="0.25">
      <c r="D286" s="48"/>
      <c r="E286" s="48"/>
      <c r="F286" s="48"/>
      <c r="G286" s="48"/>
      <c r="H286" s="48"/>
      <c r="I286" s="76"/>
      <c r="J286" s="76"/>
      <c r="K286" s="76"/>
      <c r="L286" s="76"/>
      <c r="M286" s="4"/>
      <c r="N286" s="48"/>
    </row>
    <row r="287" spans="3:14" x14ac:dyDescent="0.25">
      <c r="D287" s="48"/>
      <c r="E287" s="48"/>
      <c r="F287" s="48"/>
      <c r="G287" s="48"/>
      <c r="H287" s="48"/>
      <c r="I287" s="76"/>
      <c r="J287" s="76"/>
      <c r="K287" s="76"/>
      <c r="L287" s="76"/>
      <c r="M287" s="4"/>
      <c r="N287" s="48"/>
    </row>
    <row r="288" spans="3:14" x14ac:dyDescent="0.25">
      <c r="D288" s="48"/>
      <c r="E288" s="48"/>
      <c r="F288" s="48"/>
      <c r="G288" s="48"/>
      <c r="H288" s="48"/>
      <c r="I288" s="76"/>
      <c r="J288" s="76"/>
      <c r="K288" s="76"/>
      <c r="L288" s="76"/>
      <c r="M288" s="4"/>
      <c r="N288" s="48"/>
    </row>
    <row r="289" spans="2:14" x14ac:dyDescent="0.25">
      <c r="D289" s="48"/>
      <c r="E289" s="48"/>
      <c r="F289" s="48"/>
      <c r="G289" s="48"/>
      <c r="H289" s="48"/>
      <c r="I289" s="76"/>
      <c r="J289" s="76"/>
      <c r="K289" s="76"/>
      <c r="L289" s="76"/>
      <c r="M289" s="4"/>
      <c r="N289" s="48"/>
    </row>
    <row r="290" spans="2:14" x14ac:dyDescent="0.25">
      <c r="D290" s="48"/>
      <c r="E290" s="48"/>
      <c r="F290" s="48"/>
      <c r="G290" s="48"/>
      <c r="H290" s="48"/>
      <c r="I290" s="76"/>
      <c r="J290" s="76"/>
      <c r="K290" s="76"/>
      <c r="L290" s="76"/>
      <c r="M290" s="4"/>
      <c r="N290" s="48"/>
    </row>
    <row r="291" spans="2:14" x14ac:dyDescent="0.25">
      <c r="D291" s="48"/>
      <c r="E291" s="48"/>
      <c r="F291" s="48"/>
      <c r="G291" s="48"/>
      <c r="H291" s="48"/>
      <c r="I291" s="76"/>
      <c r="J291" s="76"/>
      <c r="K291" s="76"/>
      <c r="L291" s="76"/>
      <c r="M291" s="4"/>
      <c r="N291" s="48"/>
    </row>
    <row r="292" spans="2:14" x14ac:dyDescent="0.25">
      <c r="D292" s="48"/>
      <c r="E292" s="48"/>
      <c r="F292" s="48"/>
      <c r="G292" s="48"/>
      <c r="H292" s="48"/>
      <c r="I292" s="76"/>
      <c r="J292" s="76"/>
      <c r="K292" s="76"/>
      <c r="L292" s="76"/>
      <c r="M292" s="4"/>
      <c r="N292" s="48"/>
    </row>
    <row r="293" spans="2:14" x14ac:dyDescent="0.25">
      <c r="D293" s="48"/>
      <c r="E293" s="48"/>
      <c r="F293" s="48"/>
      <c r="G293" s="48"/>
      <c r="H293" s="48"/>
      <c r="I293" s="76"/>
      <c r="J293" s="76"/>
      <c r="K293" s="76"/>
      <c r="L293" s="76"/>
      <c r="M293" s="4"/>
      <c r="N293" s="48"/>
    </row>
    <row r="294" spans="2:14" x14ac:dyDescent="0.25">
      <c r="D294" s="48"/>
      <c r="E294" s="48"/>
      <c r="F294" s="48"/>
      <c r="G294" s="48"/>
      <c r="H294" s="48"/>
      <c r="I294" s="76"/>
      <c r="J294" s="76"/>
      <c r="K294" s="76"/>
      <c r="L294" s="76"/>
      <c r="M294" s="4"/>
      <c r="N294" s="48"/>
    </row>
    <row r="295" spans="2:14" x14ac:dyDescent="0.25">
      <c r="H295" s="48"/>
      <c r="I295" s="48"/>
      <c r="J295" s="4"/>
      <c r="K295" s="4"/>
      <c r="L295" s="4"/>
      <c r="M295" s="4"/>
      <c r="N295" s="48"/>
    </row>
    <row r="296" spans="2:14" x14ac:dyDescent="0.25">
      <c r="H296" s="48"/>
      <c r="I296" s="48"/>
      <c r="J296" s="4"/>
      <c r="K296" s="4"/>
      <c r="L296" s="4"/>
      <c r="M296" s="4"/>
      <c r="N296" s="48"/>
    </row>
    <row r="297" spans="2:14" x14ac:dyDescent="0.25">
      <c r="H297" s="48"/>
      <c r="I297" s="48"/>
      <c r="J297" s="4"/>
      <c r="K297" s="4"/>
      <c r="L297" s="4"/>
      <c r="M297" s="4"/>
      <c r="N297" s="48"/>
    </row>
    <row r="298" spans="2:14" ht="18.75" x14ac:dyDescent="0.3">
      <c r="B298" s="97" t="s">
        <v>558</v>
      </c>
      <c r="H298" s="48"/>
      <c r="I298" s="48"/>
      <c r="J298" s="4"/>
      <c r="K298" s="4"/>
      <c r="L298" s="4"/>
      <c r="M298" s="4"/>
      <c r="N298" s="48"/>
    </row>
    <row r="299" spans="2:14" x14ac:dyDescent="0.25">
      <c r="B299" s="48"/>
      <c r="C299" s="48"/>
      <c r="D299" s="48"/>
      <c r="E299" s="48"/>
      <c r="H299" s="48"/>
      <c r="I299" s="48"/>
      <c r="J299" s="4"/>
      <c r="K299" s="4"/>
      <c r="L299" s="4"/>
      <c r="M299" s="4"/>
      <c r="N299" s="48"/>
    </row>
    <row r="300" spans="2:14" x14ac:dyDescent="0.25">
      <c r="B300" s="3" t="s">
        <v>4</v>
      </c>
      <c r="C300" s="65" t="s">
        <v>11</v>
      </c>
      <c r="H300" s="4"/>
      <c r="I300" s="4"/>
      <c r="J300" s="4"/>
      <c r="K300" s="4"/>
      <c r="L300" s="4"/>
      <c r="M300" s="4"/>
      <c r="N300" s="48"/>
    </row>
    <row r="301" spans="2:14" x14ac:dyDescent="0.25">
      <c r="L301" s="4"/>
      <c r="M301" s="4"/>
      <c r="N301" s="48"/>
    </row>
    <row r="302" spans="2:14" x14ac:dyDescent="0.25">
      <c r="B302" s="3" t="s">
        <v>423</v>
      </c>
      <c r="C302" s="65" t="s">
        <v>553</v>
      </c>
      <c r="D302" s="65" t="s">
        <v>552</v>
      </c>
      <c r="E302" s="65" t="s">
        <v>551</v>
      </c>
      <c r="F302" s="3"/>
      <c r="G302" s="3"/>
      <c r="H302" s="3"/>
      <c r="I302" s="3"/>
      <c r="J302" s="3"/>
      <c r="K302" s="3"/>
      <c r="L302" s="101"/>
      <c r="M302" s="101"/>
      <c r="N302" s="100"/>
    </row>
    <row r="303" spans="2:14" x14ac:dyDescent="0.25">
      <c r="B303" s="47" t="s">
        <v>5</v>
      </c>
      <c r="C303" s="65">
        <v>361</v>
      </c>
      <c r="D303" s="65">
        <v>67</v>
      </c>
      <c r="E303" s="65">
        <v>2</v>
      </c>
      <c r="G303" s="3"/>
      <c r="H303" s="3"/>
      <c r="I303" s="3"/>
      <c r="J303" s="3"/>
      <c r="K303" s="3"/>
      <c r="L303" s="101"/>
      <c r="M303" s="101"/>
      <c r="N303" s="100"/>
    </row>
    <row r="304" spans="2:14" x14ac:dyDescent="0.25">
      <c r="B304" s="47" t="s">
        <v>18</v>
      </c>
      <c r="C304" s="65">
        <v>800</v>
      </c>
      <c r="D304" s="65">
        <v>92</v>
      </c>
      <c r="E304" s="65">
        <v>6</v>
      </c>
      <c r="G304" s="3"/>
      <c r="H304" s="3"/>
      <c r="I304" s="3"/>
      <c r="J304" s="3"/>
      <c r="K304" s="3"/>
      <c r="L304" s="101"/>
      <c r="M304" s="101"/>
      <c r="N304" s="100"/>
    </row>
    <row r="305" spans="2:14" x14ac:dyDescent="0.25">
      <c r="B305" s="47" t="s">
        <v>29</v>
      </c>
      <c r="C305" s="65">
        <v>940</v>
      </c>
      <c r="D305" s="65">
        <v>86</v>
      </c>
      <c r="E305" s="65">
        <v>4</v>
      </c>
      <c r="L305" s="4"/>
      <c r="M305" s="4"/>
      <c r="N305" s="48"/>
    </row>
    <row r="306" spans="2:14" x14ac:dyDescent="0.25">
      <c r="B306" s="47" t="s">
        <v>39</v>
      </c>
      <c r="C306" s="65">
        <v>1270</v>
      </c>
      <c r="D306" s="65">
        <v>91</v>
      </c>
      <c r="E306" s="65">
        <v>4</v>
      </c>
      <c r="L306" s="4"/>
      <c r="M306" s="4"/>
      <c r="N306" s="48"/>
    </row>
    <row r="307" spans="2:14" x14ac:dyDescent="0.25">
      <c r="B307" s="47" t="s">
        <v>53</v>
      </c>
      <c r="C307" s="65">
        <v>1240</v>
      </c>
      <c r="D307" s="65">
        <v>220</v>
      </c>
      <c r="E307" s="65">
        <v>15</v>
      </c>
      <c r="L307" s="4"/>
      <c r="M307" s="4"/>
      <c r="N307" s="48"/>
    </row>
    <row r="308" spans="2:14" x14ac:dyDescent="0.25">
      <c r="B308" s="47" t="s">
        <v>67</v>
      </c>
      <c r="C308" s="65">
        <v>1140</v>
      </c>
      <c r="D308" s="65">
        <v>166</v>
      </c>
      <c r="E308" s="65">
        <v>6</v>
      </c>
      <c r="L308" s="4"/>
      <c r="M308" s="4"/>
      <c r="N308" s="48"/>
    </row>
    <row r="309" spans="2:14" x14ac:dyDescent="0.25">
      <c r="B309" s="47" t="s">
        <v>73</v>
      </c>
      <c r="C309" s="65">
        <v>1230</v>
      </c>
      <c r="D309" s="65">
        <v>176</v>
      </c>
      <c r="E309" s="65">
        <v>14</v>
      </c>
      <c r="L309" s="4"/>
      <c r="M309" s="4"/>
      <c r="N309" s="48"/>
    </row>
    <row r="310" spans="2:14" x14ac:dyDescent="0.25">
      <c r="B310" s="47" t="s">
        <v>75</v>
      </c>
      <c r="C310" s="65">
        <v>147</v>
      </c>
      <c r="D310" s="65">
        <v>16</v>
      </c>
      <c r="E310" s="65">
        <v>0</v>
      </c>
      <c r="L310" s="4"/>
      <c r="M310" s="4"/>
      <c r="N310" s="48"/>
    </row>
    <row r="311" spans="2:14" x14ac:dyDescent="0.25">
      <c r="B311" s="47" t="s">
        <v>83</v>
      </c>
      <c r="C311" s="65">
        <v>220</v>
      </c>
      <c r="D311" s="65">
        <v>38</v>
      </c>
      <c r="E311" s="65">
        <v>0</v>
      </c>
      <c r="L311" s="4"/>
      <c r="M311" s="4"/>
      <c r="N311" s="48"/>
    </row>
    <row r="312" spans="2:14" x14ac:dyDescent="0.25">
      <c r="B312" s="47" t="s">
        <v>87</v>
      </c>
      <c r="C312" s="65">
        <v>1260</v>
      </c>
      <c r="D312" s="65">
        <v>90</v>
      </c>
      <c r="E312" s="65">
        <v>9</v>
      </c>
      <c r="L312" s="4"/>
      <c r="M312" s="4"/>
      <c r="N312" s="48"/>
    </row>
    <row r="313" spans="2:14" x14ac:dyDescent="0.25">
      <c r="B313" s="47" t="s">
        <v>91</v>
      </c>
      <c r="C313" s="65">
        <v>1320</v>
      </c>
      <c r="D313" s="65">
        <v>204</v>
      </c>
      <c r="E313" s="65">
        <v>11</v>
      </c>
      <c r="L313" s="4"/>
      <c r="M313" s="4"/>
      <c r="N313" s="48"/>
    </row>
    <row r="314" spans="2:14" x14ac:dyDescent="0.25">
      <c r="B314" s="47" t="s">
        <v>94</v>
      </c>
      <c r="C314" s="65">
        <v>1310</v>
      </c>
      <c r="D314" s="65">
        <v>114</v>
      </c>
      <c r="E314" s="65">
        <v>5</v>
      </c>
      <c r="L314" s="4"/>
      <c r="M314" s="4"/>
      <c r="N314" s="48"/>
    </row>
    <row r="315" spans="2:14" x14ac:dyDescent="0.25">
      <c r="B315" s="47" t="s">
        <v>99</v>
      </c>
      <c r="C315" s="65">
        <v>1361</v>
      </c>
      <c r="D315" s="65">
        <v>215</v>
      </c>
      <c r="E315" s="65">
        <v>22</v>
      </c>
      <c r="L315" s="4"/>
      <c r="M315" s="4"/>
      <c r="N315" s="48"/>
    </row>
    <row r="316" spans="2:14" x14ac:dyDescent="0.25">
      <c r="B316" s="47" t="s">
        <v>111</v>
      </c>
      <c r="C316" s="65">
        <v>601</v>
      </c>
      <c r="D316" s="65">
        <v>81</v>
      </c>
      <c r="E316" s="65">
        <v>9</v>
      </c>
      <c r="L316" s="4"/>
      <c r="M316" s="4"/>
      <c r="N316" s="48"/>
    </row>
    <row r="317" spans="2:14" x14ac:dyDescent="0.25">
      <c r="B317" s="47" t="s">
        <v>118</v>
      </c>
      <c r="C317" s="65">
        <v>1430</v>
      </c>
      <c r="D317" s="65">
        <v>124</v>
      </c>
      <c r="E317" s="65">
        <v>2</v>
      </c>
      <c r="L317" s="4"/>
      <c r="M317" s="4"/>
      <c r="N317" s="48"/>
    </row>
    <row r="318" spans="2:14" x14ac:dyDescent="0.25">
      <c r="B318" s="47" t="s">
        <v>120</v>
      </c>
      <c r="C318" s="65">
        <v>1260</v>
      </c>
      <c r="D318" s="65">
        <v>99</v>
      </c>
      <c r="E318" s="65">
        <v>2</v>
      </c>
      <c r="L318" s="4"/>
      <c r="M318" s="4"/>
      <c r="N318" s="48"/>
    </row>
    <row r="319" spans="2:14" x14ac:dyDescent="0.25">
      <c r="B319" s="47" t="s">
        <v>124</v>
      </c>
      <c r="C319" s="65">
        <v>730</v>
      </c>
      <c r="D319" s="65">
        <v>98</v>
      </c>
      <c r="E319" s="65">
        <v>3</v>
      </c>
      <c r="L319" s="4"/>
      <c r="M319" s="4"/>
      <c r="N319" s="48"/>
    </row>
    <row r="320" spans="2:14" x14ac:dyDescent="0.25">
      <c r="B320" s="47" t="s">
        <v>125</v>
      </c>
      <c r="C320" s="65">
        <v>329</v>
      </c>
      <c r="D320" s="65">
        <v>49</v>
      </c>
      <c r="E320" s="65">
        <v>29</v>
      </c>
      <c r="L320" s="4"/>
      <c r="M320" s="4"/>
      <c r="N320" s="48"/>
    </row>
    <row r="321" spans="2:5" x14ac:dyDescent="0.25">
      <c r="B321" s="47" t="s">
        <v>134</v>
      </c>
      <c r="C321" s="65">
        <v>151</v>
      </c>
      <c r="D321" s="65">
        <v>18</v>
      </c>
      <c r="E321" s="65">
        <v>7</v>
      </c>
    </row>
    <row r="322" spans="2:5" x14ac:dyDescent="0.25">
      <c r="B322" s="47" t="s">
        <v>141</v>
      </c>
      <c r="C322" s="65">
        <v>93</v>
      </c>
      <c r="D322" s="65">
        <v>23</v>
      </c>
      <c r="E322" s="65">
        <v>7</v>
      </c>
    </row>
    <row r="323" spans="2:5" x14ac:dyDescent="0.25">
      <c r="B323" s="47" t="s">
        <v>149</v>
      </c>
      <c r="C323" s="65">
        <v>759</v>
      </c>
      <c r="D323" s="65">
        <v>139</v>
      </c>
      <c r="E323" s="65">
        <v>11</v>
      </c>
    </row>
    <row r="324" spans="2:5" x14ac:dyDescent="0.25">
      <c r="B324" s="47" t="s">
        <v>159</v>
      </c>
      <c r="C324" s="65">
        <v>191</v>
      </c>
      <c r="D324" s="65">
        <v>37</v>
      </c>
      <c r="E324" s="65">
        <v>23</v>
      </c>
    </row>
    <row r="325" spans="2:5" x14ac:dyDescent="0.25">
      <c r="B325" s="47" t="s">
        <v>163</v>
      </c>
      <c r="C325" s="65">
        <v>180</v>
      </c>
      <c r="D325" s="65">
        <v>41</v>
      </c>
      <c r="E325" s="65">
        <v>21</v>
      </c>
    </row>
    <row r="326" spans="2:5" x14ac:dyDescent="0.25">
      <c r="B326" s="47" t="s">
        <v>165</v>
      </c>
      <c r="C326" s="65">
        <v>479</v>
      </c>
      <c r="D326" s="65">
        <v>69</v>
      </c>
      <c r="E326" s="65">
        <v>8</v>
      </c>
    </row>
    <row r="327" spans="2:5" x14ac:dyDescent="0.25">
      <c r="B327" s="47" t="s">
        <v>173</v>
      </c>
      <c r="C327" s="65">
        <v>345</v>
      </c>
      <c r="D327" s="65">
        <v>56</v>
      </c>
      <c r="E327" s="65">
        <v>12</v>
      </c>
    </row>
    <row r="328" spans="2:5" x14ac:dyDescent="0.25">
      <c r="B328" s="47" t="s">
        <v>178</v>
      </c>
      <c r="C328" s="65">
        <v>124</v>
      </c>
      <c r="D328" s="65">
        <v>22</v>
      </c>
      <c r="E328" s="65">
        <v>5</v>
      </c>
    </row>
    <row r="329" spans="2:5" x14ac:dyDescent="0.25">
      <c r="B329" s="47" t="s">
        <v>184</v>
      </c>
      <c r="C329" s="65">
        <v>188</v>
      </c>
      <c r="D329" s="65">
        <v>28</v>
      </c>
      <c r="E329" s="65">
        <v>6</v>
      </c>
    </row>
    <row r="330" spans="2:5" x14ac:dyDescent="0.25">
      <c r="B330" s="47" t="s">
        <v>185</v>
      </c>
      <c r="C330" s="65">
        <v>229</v>
      </c>
      <c r="D330" s="65">
        <v>52</v>
      </c>
      <c r="E330" s="65">
        <v>9</v>
      </c>
    </row>
    <row r="331" spans="2:5" x14ac:dyDescent="0.25">
      <c r="B331" s="47" t="s">
        <v>195</v>
      </c>
      <c r="C331" s="65">
        <v>812</v>
      </c>
      <c r="D331" s="65">
        <v>208</v>
      </c>
      <c r="E331" s="65">
        <v>11</v>
      </c>
    </row>
    <row r="332" spans="2:5" x14ac:dyDescent="0.25">
      <c r="B332" s="47" t="s">
        <v>202</v>
      </c>
      <c r="C332" s="65">
        <v>178</v>
      </c>
      <c r="D332" s="65">
        <v>42</v>
      </c>
      <c r="E332" s="65">
        <v>10</v>
      </c>
    </row>
    <row r="333" spans="2:5" x14ac:dyDescent="0.25">
      <c r="B333" s="47" t="s">
        <v>211</v>
      </c>
      <c r="C333" s="65">
        <v>192</v>
      </c>
      <c r="D333" s="65">
        <v>56</v>
      </c>
      <c r="E333" s="65">
        <v>5</v>
      </c>
    </row>
    <row r="334" spans="2:5" x14ac:dyDescent="0.25">
      <c r="B334" s="47" t="s">
        <v>216</v>
      </c>
      <c r="C334" s="65">
        <v>483</v>
      </c>
      <c r="D334" s="65">
        <v>51</v>
      </c>
      <c r="E334" s="65">
        <v>5</v>
      </c>
    </row>
    <row r="335" spans="2:5" x14ac:dyDescent="0.25">
      <c r="B335" s="47" t="s">
        <v>223</v>
      </c>
      <c r="C335" s="65">
        <v>91</v>
      </c>
      <c r="D335" s="65">
        <v>22</v>
      </c>
      <c r="E335" s="65">
        <v>6</v>
      </c>
    </row>
    <row r="336" spans="2:5" x14ac:dyDescent="0.25">
      <c r="B336" s="47" t="s">
        <v>232</v>
      </c>
      <c r="C336" s="65">
        <v>663</v>
      </c>
      <c r="D336" s="65">
        <v>106</v>
      </c>
      <c r="E336" s="65">
        <v>22</v>
      </c>
    </row>
    <row r="337" spans="2:5" x14ac:dyDescent="0.25">
      <c r="B337" s="47" t="s">
        <v>229</v>
      </c>
      <c r="C337" s="65">
        <v>130</v>
      </c>
      <c r="D337" s="65">
        <v>56</v>
      </c>
      <c r="E337" s="65">
        <v>10</v>
      </c>
    </row>
    <row r="338" spans="2:5" x14ac:dyDescent="0.25">
      <c r="B338" s="47" t="s">
        <v>235</v>
      </c>
      <c r="C338" s="65">
        <v>457</v>
      </c>
      <c r="D338" s="65">
        <v>62</v>
      </c>
      <c r="E338" s="65">
        <v>10</v>
      </c>
    </row>
    <row r="339" spans="2:5" x14ac:dyDescent="0.25">
      <c r="B339" s="47" t="s">
        <v>247</v>
      </c>
      <c r="C339" s="65">
        <v>139</v>
      </c>
      <c r="D339" s="65">
        <v>66</v>
      </c>
      <c r="E339" s="65">
        <v>5</v>
      </c>
    </row>
    <row r="340" spans="2:5" x14ac:dyDescent="0.25">
      <c r="B340" s="47" t="s">
        <v>252</v>
      </c>
      <c r="C340" s="65">
        <v>270</v>
      </c>
      <c r="D340" s="65">
        <v>55</v>
      </c>
      <c r="E340" s="65">
        <v>12</v>
      </c>
    </row>
    <row r="341" spans="2:5" x14ac:dyDescent="0.25">
      <c r="B341" s="47" t="s">
        <v>253</v>
      </c>
      <c r="C341" s="65">
        <v>471</v>
      </c>
      <c r="D341" s="65">
        <v>191</v>
      </c>
      <c r="E341" s="65">
        <v>9</v>
      </c>
    </row>
    <row r="342" spans="2:5" x14ac:dyDescent="0.25">
      <c r="B342" s="47" t="s">
        <v>254</v>
      </c>
      <c r="C342" s="65">
        <v>258</v>
      </c>
      <c r="D342" s="65">
        <v>106</v>
      </c>
      <c r="E342" s="65">
        <v>10</v>
      </c>
    </row>
    <row r="343" spans="2:5" x14ac:dyDescent="0.25">
      <c r="B343" s="47" t="s">
        <v>251</v>
      </c>
      <c r="C343" s="65">
        <v>682</v>
      </c>
      <c r="D343" s="65">
        <v>209</v>
      </c>
      <c r="E343" s="65">
        <v>27</v>
      </c>
    </row>
    <row r="344" spans="2:5" x14ac:dyDescent="0.25">
      <c r="B344" s="47" t="s">
        <v>268</v>
      </c>
      <c r="C344" s="65">
        <v>373</v>
      </c>
      <c r="D344" s="65">
        <v>85</v>
      </c>
      <c r="E344" s="65">
        <v>4</v>
      </c>
    </row>
    <row r="345" spans="2:5" x14ac:dyDescent="0.25">
      <c r="B345" s="47" t="s">
        <v>269</v>
      </c>
      <c r="C345" s="65">
        <v>595</v>
      </c>
      <c r="D345" s="65">
        <v>172</v>
      </c>
      <c r="E345" s="65">
        <v>11</v>
      </c>
    </row>
    <row r="346" spans="2:5" x14ac:dyDescent="0.25">
      <c r="B346" s="47" t="s">
        <v>270</v>
      </c>
      <c r="C346" s="65">
        <v>195</v>
      </c>
      <c r="D346" s="65">
        <v>35</v>
      </c>
      <c r="E346" s="65">
        <v>1</v>
      </c>
    </row>
    <row r="347" spans="2:5" x14ac:dyDescent="0.25">
      <c r="B347" s="47" t="s">
        <v>271</v>
      </c>
      <c r="C347" s="65">
        <v>366</v>
      </c>
      <c r="D347" s="65">
        <v>109</v>
      </c>
      <c r="E347" s="65">
        <v>11</v>
      </c>
    </row>
    <row r="348" spans="2:5" x14ac:dyDescent="0.25">
      <c r="B348" s="47" t="s">
        <v>272</v>
      </c>
      <c r="C348" s="65">
        <v>339</v>
      </c>
      <c r="D348" s="65">
        <v>31</v>
      </c>
      <c r="E348" s="65">
        <v>11</v>
      </c>
    </row>
    <row r="349" spans="2:5" x14ac:dyDescent="0.25">
      <c r="B349" s="47" t="s">
        <v>290</v>
      </c>
      <c r="C349" s="65">
        <v>251</v>
      </c>
      <c r="D349" s="65">
        <v>71</v>
      </c>
      <c r="E349" s="65">
        <v>9</v>
      </c>
    </row>
    <row r="350" spans="2:5" x14ac:dyDescent="0.25">
      <c r="B350" s="47" t="s">
        <v>295</v>
      </c>
      <c r="C350" s="65">
        <v>437</v>
      </c>
      <c r="D350" s="65">
        <v>131</v>
      </c>
      <c r="E350" s="65">
        <v>29</v>
      </c>
    </row>
    <row r="351" spans="2:5" x14ac:dyDescent="0.25">
      <c r="B351" s="47" t="s">
        <v>297</v>
      </c>
      <c r="C351" s="65">
        <v>113</v>
      </c>
      <c r="D351" s="65">
        <v>45</v>
      </c>
      <c r="E351" s="65">
        <v>3</v>
      </c>
    </row>
    <row r="352" spans="2:5" x14ac:dyDescent="0.25">
      <c r="B352" s="47" t="s">
        <v>298</v>
      </c>
      <c r="C352" s="65">
        <v>149</v>
      </c>
      <c r="D352" s="65">
        <v>42</v>
      </c>
      <c r="E352" s="65">
        <v>6</v>
      </c>
    </row>
    <row r="353" spans="2:5" x14ac:dyDescent="0.25">
      <c r="B353" s="47" t="s">
        <v>286</v>
      </c>
      <c r="C353" s="65">
        <v>430</v>
      </c>
      <c r="D353" s="65">
        <v>101</v>
      </c>
      <c r="E353" s="65">
        <v>6</v>
      </c>
    </row>
    <row r="354" spans="2:5" x14ac:dyDescent="0.25">
      <c r="B354" s="47" t="s">
        <v>302</v>
      </c>
      <c r="C354" s="65">
        <v>67</v>
      </c>
      <c r="D354" s="65">
        <v>35</v>
      </c>
      <c r="E354" s="65">
        <v>3</v>
      </c>
    </row>
    <row r="355" spans="2:5" x14ac:dyDescent="0.25">
      <c r="B355" s="47" t="s">
        <v>308</v>
      </c>
      <c r="C355" s="65">
        <v>601</v>
      </c>
      <c r="D355" s="65">
        <v>72</v>
      </c>
      <c r="E355" s="65">
        <v>15</v>
      </c>
    </row>
    <row r="356" spans="2:5" x14ac:dyDescent="0.25">
      <c r="B356" s="47" t="s">
        <v>335</v>
      </c>
      <c r="C356" s="65">
        <v>82</v>
      </c>
      <c r="D356" s="65">
        <v>29</v>
      </c>
      <c r="E356" s="65">
        <v>4</v>
      </c>
    </row>
    <row r="357" spans="2:5" x14ac:dyDescent="0.25">
      <c r="B357" s="47" t="s">
        <v>315</v>
      </c>
      <c r="C357" s="65">
        <v>433</v>
      </c>
      <c r="D357" s="65">
        <v>131</v>
      </c>
      <c r="E357" s="65">
        <v>10</v>
      </c>
    </row>
    <row r="358" spans="2:5" x14ac:dyDescent="0.25">
      <c r="B358" s="47" t="s">
        <v>318</v>
      </c>
      <c r="C358" s="65">
        <v>168</v>
      </c>
      <c r="D358" s="65">
        <v>95</v>
      </c>
      <c r="E358" s="65">
        <v>14</v>
      </c>
    </row>
    <row r="359" spans="2:5" x14ac:dyDescent="0.25">
      <c r="B359" s="47" t="s">
        <v>321</v>
      </c>
      <c r="C359" s="65">
        <v>200</v>
      </c>
      <c r="D359" s="65">
        <v>122</v>
      </c>
      <c r="E359" s="65">
        <v>10</v>
      </c>
    </row>
    <row r="360" spans="2:5" x14ac:dyDescent="0.25">
      <c r="B360" s="47" t="s">
        <v>323</v>
      </c>
      <c r="C360" s="65">
        <v>225</v>
      </c>
      <c r="D360" s="65">
        <v>64</v>
      </c>
      <c r="E360" s="65">
        <v>17</v>
      </c>
    </row>
    <row r="361" spans="2:5" x14ac:dyDescent="0.25">
      <c r="B361" s="47" t="s">
        <v>326</v>
      </c>
      <c r="C361" s="65">
        <v>180</v>
      </c>
      <c r="D361" s="65">
        <v>40</v>
      </c>
      <c r="E361" s="65">
        <v>7</v>
      </c>
    </row>
    <row r="362" spans="2:5" x14ac:dyDescent="0.25">
      <c r="B362" s="47" t="s">
        <v>327</v>
      </c>
      <c r="C362" s="65">
        <v>621</v>
      </c>
      <c r="D362" s="65">
        <v>157</v>
      </c>
      <c r="E362" s="65">
        <v>21</v>
      </c>
    </row>
    <row r="363" spans="2:5" x14ac:dyDescent="0.25">
      <c r="B363" s="47" t="s">
        <v>328</v>
      </c>
      <c r="C363" s="65">
        <v>151</v>
      </c>
      <c r="D363" s="65">
        <v>81</v>
      </c>
      <c r="E363" s="65">
        <v>7</v>
      </c>
    </row>
    <row r="364" spans="2:5" x14ac:dyDescent="0.25">
      <c r="B364" s="47" t="s">
        <v>329</v>
      </c>
      <c r="C364" s="65">
        <v>192</v>
      </c>
      <c r="D364" s="65">
        <v>84</v>
      </c>
      <c r="E364" s="65">
        <v>22</v>
      </c>
    </row>
    <row r="365" spans="2:5" x14ac:dyDescent="0.25">
      <c r="B365" s="47" t="s">
        <v>330</v>
      </c>
      <c r="C365" s="65">
        <v>292</v>
      </c>
      <c r="D365" s="65">
        <v>89</v>
      </c>
      <c r="E365" s="65">
        <v>13</v>
      </c>
    </row>
    <row r="366" spans="2:5" x14ac:dyDescent="0.25">
      <c r="B366" s="47" t="s">
        <v>363</v>
      </c>
      <c r="C366" s="65">
        <v>198</v>
      </c>
      <c r="D366" s="65">
        <v>123</v>
      </c>
      <c r="E366" s="65">
        <v>11</v>
      </c>
    </row>
    <row r="367" spans="2:5" x14ac:dyDescent="0.25">
      <c r="B367" s="47" t="s">
        <v>365</v>
      </c>
      <c r="C367" s="65">
        <v>323</v>
      </c>
      <c r="D367" s="65">
        <v>138</v>
      </c>
      <c r="E367" s="65">
        <v>19</v>
      </c>
    </row>
    <row r="368" spans="2:5" x14ac:dyDescent="0.25">
      <c r="B368" s="47" t="s">
        <v>367</v>
      </c>
      <c r="C368" s="65">
        <v>499</v>
      </c>
      <c r="D368" s="65">
        <v>143</v>
      </c>
      <c r="E368" s="65">
        <v>12</v>
      </c>
    </row>
    <row r="369" spans="2:5" x14ac:dyDescent="0.25">
      <c r="B369" s="47" t="s">
        <v>369</v>
      </c>
      <c r="C369" s="65">
        <v>206</v>
      </c>
      <c r="D369" s="65">
        <v>84</v>
      </c>
      <c r="E369" s="65">
        <v>6</v>
      </c>
    </row>
    <row r="370" spans="2:5" x14ac:dyDescent="0.25">
      <c r="B370" s="47" t="s">
        <v>370</v>
      </c>
      <c r="C370" s="65">
        <v>225</v>
      </c>
      <c r="D370" s="65">
        <v>91</v>
      </c>
      <c r="E370" s="65">
        <v>8</v>
      </c>
    </row>
    <row r="371" spans="2:5" x14ac:dyDescent="0.25">
      <c r="B371" s="47" t="s">
        <v>372</v>
      </c>
      <c r="C371" s="65">
        <v>229</v>
      </c>
      <c r="D371" s="65">
        <v>84</v>
      </c>
      <c r="E371" s="65">
        <v>32</v>
      </c>
    </row>
    <row r="372" spans="2:5" x14ac:dyDescent="0.25">
      <c r="B372" s="47" t="s">
        <v>374</v>
      </c>
      <c r="C372" s="65">
        <v>288</v>
      </c>
      <c r="D372" s="65">
        <v>93</v>
      </c>
      <c r="E372" s="65">
        <v>10</v>
      </c>
    </row>
    <row r="373" spans="2:5" x14ac:dyDescent="0.25">
      <c r="B373" s="47" t="s">
        <v>377</v>
      </c>
      <c r="C373" s="65">
        <v>550</v>
      </c>
      <c r="D373" s="65">
        <v>104</v>
      </c>
      <c r="E373" s="65">
        <v>11</v>
      </c>
    </row>
    <row r="374" spans="2:5" x14ac:dyDescent="0.25">
      <c r="B374" s="47" t="s">
        <v>378</v>
      </c>
      <c r="C374" s="65">
        <v>172</v>
      </c>
      <c r="D374" s="65">
        <v>96</v>
      </c>
      <c r="E374" s="65">
        <v>12</v>
      </c>
    </row>
    <row r="375" spans="2:5" x14ac:dyDescent="0.25">
      <c r="B375" s="47" t="s">
        <v>379</v>
      </c>
      <c r="C375" s="65">
        <v>524</v>
      </c>
      <c r="D375" s="65">
        <v>155</v>
      </c>
      <c r="E375" s="65">
        <v>29</v>
      </c>
    </row>
    <row r="376" spans="2:5" x14ac:dyDescent="0.25">
      <c r="B376" s="47" t="s">
        <v>380</v>
      </c>
      <c r="C376" s="65">
        <v>151</v>
      </c>
      <c r="D376" s="65">
        <v>64</v>
      </c>
      <c r="E376" s="65">
        <v>9</v>
      </c>
    </row>
    <row r="377" spans="2:5" x14ac:dyDescent="0.25">
      <c r="B377" s="47" t="s">
        <v>381</v>
      </c>
      <c r="C377" s="65">
        <v>299</v>
      </c>
      <c r="D377" s="65">
        <v>160</v>
      </c>
      <c r="E377" s="65">
        <v>23</v>
      </c>
    </row>
    <row r="378" spans="2:5" x14ac:dyDescent="0.25">
      <c r="B378" s="47" t="s">
        <v>382</v>
      </c>
      <c r="C378" s="65">
        <v>222</v>
      </c>
      <c r="D378" s="65">
        <v>51</v>
      </c>
      <c r="E378" s="65">
        <v>17</v>
      </c>
    </row>
    <row r="379" spans="2:5" x14ac:dyDescent="0.25">
      <c r="B379" s="47" t="s">
        <v>383</v>
      </c>
      <c r="C379" s="65">
        <v>369</v>
      </c>
      <c r="D379" s="65">
        <v>246</v>
      </c>
      <c r="E379" s="65">
        <v>43</v>
      </c>
    </row>
    <row r="380" spans="2:5" x14ac:dyDescent="0.25">
      <c r="B380" s="47" t="s">
        <v>384</v>
      </c>
      <c r="C380" s="65">
        <v>390</v>
      </c>
      <c r="D380" s="65">
        <v>237</v>
      </c>
      <c r="E380" s="65">
        <v>35</v>
      </c>
    </row>
    <row r="381" spans="2:5" x14ac:dyDescent="0.25">
      <c r="B381" s="47" t="s">
        <v>385</v>
      </c>
      <c r="C381" s="65">
        <v>296</v>
      </c>
      <c r="D381" s="65">
        <v>127</v>
      </c>
      <c r="E381" s="65">
        <v>21</v>
      </c>
    </row>
    <row r="382" spans="2:5" x14ac:dyDescent="0.25">
      <c r="B382" s="47" t="s">
        <v>387</v>
      </c>
      <c r="C382" s="65">
        <v>106</v>
      </c>
      <c r="D382" s="65">
        <v>68</v>
      </c>
      <c r="E382" s="65">
        <v>4</v>
      </c>
    </row>
    <row r="383" spans="2:5" x14ac:dyDescent="0.25">
      <c r="B383" s="47" t="s">
        <v>412</v>
      </c>
      <c r="C383" s="65">
        <v>270</v>
      </c>
      <c r="D383" s="65">
        <v>130</v>
      </c>
      <c r="E383" s="65">
        <v>5</v>
      </c>
    </row>
    <row r="384" spans="2:5" x14ac:dyDescent="0.25">
      <c r="B384" s="47" t="s">
        <v>480</v>
      </c>
      <c r="C384" s="65">
        <v>595</v>
      </c>
      <c r="D384" s="65">
        <v>218</v>
      </c>
      <c r="E384" s="65">
        <v>25</v>
      </c>
    </row>
    <row r="385" spans="2:5" x14ac:dyDescent="0.25">
      <c r="B385" s="47" t="s">
        <v>413</v>
      </c>
      <c r="C385" s="65">
        <v>79</v>
      </c>
      <c r="D385" s="65">
        <v>34</v>
      </c>
      <c r="E385" s="65">
        <v>3</v>
      </c>
    </row>
    <row r="386" spans="2:5" x14ac:dyDescent="0.25">
      <c r="B386" s="47" t="s">
        <v>414</v>
      </c>
      <c r="C386" s="65">
        <v>368</v>
      </c>
      <c r="D386" s="65">
        <v>257</v>
      </c>
      <c r="E386" s="65">
        <v>23</v>
      </c>
    </row>
    <row r="387" spans="2:5" x14ac:dyDescent="0.25">
      <c r="B387" s="47" t="s">
        <v>415</v>
      </c>
      <c r="C387" s="65">
        <v>138</v>
      </c>
      <c r="D387" s="65">
        <v>48</v>
      </c>
      <c r="E387" s="65">
        <v>18</v>
      </c>
    </row>
    <row r="388" spans="2:5" x14ac:dyDescent="0.25">
      <c r="B388" s="47" t="s">
        <v>416</v>
      </c>
      <c r="C388" s="65">
        <v>542</v>
      </c>
      <c r="D388" s="65">
        <v>323</v>
      </c>
      <c r="E388" s="65">
        <v>81</v>
      </c>
    </row>
    <row r="389" spans="2:5" x14ac:dyDescent="0.25">
      <c r="B389" s="47" t="s">
        <v>417</v>
      </c>
      <c r="C389" s="65">
        <v>306</v>
      </c>
      <c r="D389" s="65">
        <v>67</v>
      </c>
      <c r="E389" s="65">
        <v>25</v>
      </c>
    </row>
    <row r="390" spans="2:5" x14ac:dyDescent="0.25">
      <c r="B390" s="47" t="s">
        <v>479</v>
      </c>
      <c r="C390" s="65">
        <v>287</v>
      </c>
      <c r="D390" s="65">
        <v>88</v>
      </c>
      <c r="E390" s="65">
        <v>29</v>
      </c>
    </row>
    <row r="391" spans="2:5" x14ac:dyDescent="0.25">
      <c r="B391" s="47" t="s">
        <v>421</v>
      </c>
      <c r="C391" s="65">
        <v>228</v>
      </c>
      <c r="D391" s="65">
        <v>75</v>
      </c>
      <c r="E391" s="65">
        <v>6</v>
      </c>
    </row>
    <row r="392" spans="2:5" x14ac:dyDescent="0.25">
      <c r="B392" s="47" t="s">
        <v>478</v>
      </c>
      <c r="C392" s="65">
        <v>111</v>
      </c>
      <c r="D392" s="65">
        <v>90</v>
      </c>
      <c r="E392" s="65">
        <v>26</v>
      </c>
    </row>
    <row r="393" spans="2:5" x14ac:dyDescent="0.25">
      <c r="B393" s="47" t="s">
        <v>425</v>
      </c>
      <c r="C393" s="65">
        <v>661</v>
      </c>
      <c r="D393" s="65">
        <v>191</v>
      </c>
      <c r="E393" s="65">
        <v>28</v>
      </c>
    </row>
    <row r="394" spans="2:5" x14ac:dyDescent="0.25">
      <c r="B394" s="47" t="s">
        <v>426</v>
      </c>
      <c r="C394" s="65">
        <v>442</v>
      </c>
      <c r="D394" s="65">
        <v>54</v>
      </c>
      <c r="E394" s="65">
        <v>6</v>
      </c>
    </row>
    <row r="395" spans="2:5" x14ac:dyDescent="0.25">
      <c r="B395" s="47" t="s">
        <v>427</v>
      </c>
      <c r="C395" s="65">
        <v>245</v>
      </c>
      <c r="D395" s="65">
        <v>83</v>
      </c>
      <c r="E395" s="65">
        <v>9</v>
      </c>
    </row>
    <row r="396" spans="2:5" x14ac:dyDescent="0.25">
      <c r="B396" s="47" t="s">
        <v>428</v>
      </c>
      <c r="C396" s="65">
        <v>13</v>
      </c>
      <c r="D396" s="65">
        <v>10</v>
      </c>
      <c r="E396" s="65">
        <v>6</v>
      </c>
    </row>
    <row r="397" spans="2:5" x14ac:dyDescent="0.25">
      <c r="B397" s="47" t="s">
        <v>429</v>
      </c>
      <c r="C397" s="65">
        <v>558</v>
      </c>
      <c r="D397" s="65">
        <v>383</v>
      </c>
      <c r="E397" s="65">
        <v>77</v>
      </c>
    </row>
    <row r="398" spans="2:5" x14ac:dyDescent="0.25">
      <c r="B398" s="47" t="s">
        <v>431</v>
      </c>
      <c r="C398" s="65">
        <v>220</v>
      </c>
      <c r="D398" s="65">
        <v>82</v>
      </c>
      <c r="E398" s="65">
        <v>10</v>
      </c>
    </row>
    <row r="399" spans="2:5" x14ac:dyDescent="0.25">
      <c r="B399" s="47" t="s">
        <v>432</v>
      </c>
      <c r="C399" s="65">
        <v>234</v>
      </c>
      <c r="D399" s="65">
        <v>67</v>
      </c>
      <c r="E399" s="65">
        <v>14</v>
      </c>
    </row>
    <row r="400" spans="2:5" x14ac:dyDescent="0.25">
      <c r="B400" s="47" t="s">
        <v>434</v>
      </c>
      <c r="C400" s="65">
        <v>26</v>
      </c>
      <c r="D400" s="65">
        <v>14</v>
      </c>
      <c r="E400" s="65">
        <v>4</v>
      </c>
    </row>
    <row r="401" spans="2:5" x14ac:dyDescent="0.25">
      <c r="B401" s="47" t="s">
        <v>435</v>
      </c>
      <c r="C401" s="65">
        <v>206</v>
      </c>
      <c r="D401" s="65">
        <v>72</v>
      </c>
      <c r="E401" s="65">
        <v>3</v>
      </c>
    </row>
    <row r="402" spans="2:5" x14ac:dyDescent="0.25">
      <c r="B402" s="47" t="s">
        <v>436</v>
      </c>
      <c r="C402" s="65">
        <v>161</v>
      </c>
      <c r="D402" s="65">
        <v>12</v>
      </c>
      <c r="E402" s="65">
        <v>2</v>
      </c>
    </row>
    <row r="403" spans="2:5" x14ac:dyDescent="0.25">
      <c r="B403" s="47" t="s">
        <v>437</v>
      </c>
      <c r="C403" s="65">
        <v>509</v>
      </c>
      <c r="D403" s="65">
        <v>302</v>
      </c>
      <c r="E403" s="65">
        <v>52</v>
      </c>
    </row>
    <row r="404" spans="2:5" x14ac:dyDescent="0.25">
      <c r="B404" s="47" t="s">
        <v>438</v>
      </c>
      <c r="C404" s="65">
        <v>225</v>
      </c>
      <c r="D404" s="65">
        <v>170</v>
      </c>
      <c r="E404" s="65">
        <v>37</v>
      </c>
    </row>
    <row r="405" spans="2:5" x14ac:dyDescent="0.25">
      <c r="B405" s="47" t="s">
        <v>440</v>
      </c>
      <c r="C405" s="65">
        <v>294</v>
      </c>
      <c r="D405" s="65">
        <v>85</v>
      </c>
      <c r="E405" s="65">
        <v>15</v>
      </c>
    </row>
    <row r="406" spans="2:5" x14ac:dyDescent="0.25">
      <c r="B406" s="47" t="s">
        <v>441</v>
      </c>
      <c r="C406" s="65">
        <v>268</v>
      </c>
      <c r="D406" s="65">
        <v>219</v>
      </c>
      <c r="E406" s="65">
        <v>22</v>
      </c>
    </row>
    <row r="407" spans="2:5" x14ac:dyDescent="0.25">
      <c r="B407" s="47" t="s">
        <v>442</v>
      </c>
      <c r="C407" s="65">
        <v>80</v>
      </c>
      <c r="D407" s="65">
        <v>36</v>
      </c>
      <c r="E407" s="65">
        <v>7</v>
      </c>
    </row>
    <row r="408" spans="2:5" x14ac:dyDescent="0.25">
      <c r="B408" s="47" t="s">
        <v>444</v>
      </c>
      <c r="C408" s="65">
        <v>188</v>
      </c>
      <c r="D408" s="65">
        <v>68</v>
      </c>
      <c r="E408" s="65">
        <v>15</v>
      </c>
    </row>
    <row r="409" spans="2:5" x14ac:dyDescent="0.25">
      <c r="B409" s="47" t="s">
        <v>445</v>
      </c>
      <c r="C409" s="65">
        <v>156</v>
      </c>
      <c r="D409" s="65">
        <v>60</v>
      </c>
      <c r="E409" s="65">
        <v>28</v>
      </c>
    </row>
    <row r="410" spans="2:5" x14ac:dyDescent="0.25">
      <c r="B410" s="47" t="s">
        <v>446</v>
      </c>
      <c r="C410" s="65">
        <v>180</v>
      </c>
      <c r="D410" s="65">
        <v>64</v>
      </c>
      <c r="E410" s="65">
        <v>12</v>
      </c>
    </row>
    <row r="411" spans="2:5" x14ac:dyDescent="0.25">
      <c r="B411" s="47" t="s">
        <v>448</v>
      </c>
      <c r="C411" s="65">
        <v>159</v>
      </c>
      <c r="D411" s="65">
        <v>40</v>
      </c>
      <c r="E411" s="65">
        <v>10</v>
      </c>
    </row>
    <row r="412" spans="2:5" x14ac:dyDescent="0.25">
      <c r="B412" s="47" t="s">
        <v>450</v>
      </c>
      <c r="C412" s="65">
        <v>70</v>
      </c>
      <c r="D412" s="65">
        <v>51</v>
      </c>
      <c r="E412" s="65">
        <v>5</v>
      </c>
    </row>
    <row r="413" spans="2:5" x14ac:dyDescent="0.25">
      <c r="B413" s="47" t="s">
        <v>452</v>
      </c>
      <c r="C413" s="65">
        <v>373</v>
      </c>
      <c r="D413" s="65">
        <v>183</v>
      </c>
      <c r="E413" s="65">
        <v>12</v>
      </c>
    </row>
    <row r="414" spans="2:5" x14ac:dyDescent="0.25">
      <c r="B414" s="47" t="s">
        <v>475</v>
      </c>
      <c r="C414" s="65">
        <v>97</v>
      </c>
      <c r="D414" s="65">
        <v>109</v>
      </c>
      <c r="E414" s="65">
        <v>17</v>
      </c>
    </row>
    <row r="415" spans="2:5" x14ac:dyDescent="0.25">
      <c r="B415" s="47" t="s">
        <v>453</v>
      </c>
      <c r="C415" s="65">
        <v>417</v>
      </c>
      <c r="D415" s="65">
        <v>210</v>
      </c>
      <c r="E415" s="65">
        <v>24</v>
      </c>
    </row>
    <row r="416" spans="2:5" x14ac:dyDescent="0.25">
      <c r="B416" s="47" t="s">
        <v>455</v>
      </c>
      <c r="C416" s="65">
        <v>362</v>
      </c>
      <c r="D416" s="65">
        <v>188</v>
      </c>
      <c r="E416" s="65">
        <v>46</v>
      </c>
    </row>
    <row r="417" spans="2:5" x14ac:dyDescent="0.25">
      <c r="B417" s="47" t="s">
        <v>456</v>
      </c>
      <c r="C417" s="65">
        <v>327</v>
      </c>
      <c r="D417" s="65">
        <v>131</v>
      </c>
      <c r="E417" s="65">
        <v>17</v>
      </c>
    </row>
    <row r="418" spans="2:5" x14ac:dyDescent="0.25">
      <c r="B418" s="47" t="s">
        <v>457</v>
      </c>
      <c r="C418" s="65">
        <v>20</v>
      </c>
      <c r="D418" s="65">
        <v>17</v>
      </c>
      <c r="E418" s="65">
        <v>5</v>
      </c>
    </row>
    <row r="419" spans="2:5" x14ac:dyDescent="0.25">
      <c r="B419" s="47" t="s">
        <v>458</v>
      </c>
      <c r="C419" s="65">
        <v>383</v>
      </c>
      <c r="D419" s="65">
        <v>156</v>
      </c>
      <c r="E419" s="65">
        <v>41</v>
      </c>
    </row>
    <row r="420" spans="2:5" x14ac:dyDescent="0.25">
      <c r="B420" s="47" t="s">
        <v>460</v>
      </c>
      <c r="C420" s="65">
        <v>507</v>
      </c>
      <c r="D420" s="65">
        <v>175</v>
      </c>
      <c r="E420" s="65">
        <v>43</v>
      </c>
    </row>
    <row r="421" spans="2:5" x14ac:dyDescent="0.25">
      <c r="B421" s="47" t="s">
        <v>461</v>
      </c>
      <c r="C421" s="65">
        <v>122</v>
      </c>
      <c r="D421" s="65">
        <v>108</v>
      </c>
      <c r="E421" s="65">
        <v>25</v>
      </c>
    </row>
    <row r="422" spans="2:5" x14ac:dyDescent="0.25">
      <c r="B422" s="47" t="s">
        <v>463</v>
      </c>
      <c r="C422" s="65">
        <v>100</v>
      </c>
      <c r="D422" s="65">
        <v>60</v>
      </c>
      <c r="E422" s="65">
        <v>7</v>
      </c>
    </row>
    <row r="423" spans="2:5" x14ac:dyDescent="0.25">
      <c r="B423" s="47" t="s">
        <v>465</v>
      </c>
      <c r="C423" s="65">
        <v>46548</v>
      </c>
      <c r="D423" s="65">
        <v>12356</v>
      </c>
      <c r="E423" s="65">
        <v>1770</v>
      </c>
    </row>
    <row r="424" spans="2:5" x14ac:dyDescent="0.25">
      <c r="B424" s="47"/>
    </row>
    <row r="425" spans="2:5" x14ac:dyDescent="0.25">
      <c r="B425" s="47"/>
    </row>
    <row r="432" spans="2:5" ht="18.75" x14ac:dyDescent="0.3">
      <c r="B432" s="97" t="s">
        <v>557</v>
      </c>
    </row>
    <row r="435" spans="3:12" ht="39" customHeight="1" x14ac:dyDescent="0.25">
      <c r="C435" s="95" t="s">
        <v>423</v>
      </c>
      <c r="D435" s="94" t="s">
        <v>550</v>
      </c>
      <c r="E435" s="94" t="s">
        <v>228</v>
      </c>
      <c r="F435" s="94" t="s">
        <v>227</v>
      </c>
      <c r="G435" s="94" t="s">
        <v>549</v>
      </c>
      <c r="H435" s="94" t="s">
        <v>548</v>
      </c>
      <c r="I435" s="94" t="s">
        <v>547</v>
      </c>
      <c r="J435" s="94" t="s">
        <v>546</v>
      </c>
      <c r="K435" s="94" t="s">
        <v>545</v>
      </c>
      <c r="L435" s="94" t="s">
        <v>544</v>
      </c>
    </row>
    <row r="436" spans="3:12" x14ac:dyDescent="0.25">
      <c r="C436" s="98" t="s">
        <v>5</v>
      </c>
      <c r="D436" s="66">
        <v>361</v>
      </c>
      <c r="E436" s="66">
        <v>67</v>
      </c>
      <c r="F436" s="66">
        <v>2</v>
      </c>
      <c r="G436" s="73">
        <f>+D436+E436+F436</f>
        <v>430</v>
      </c>
      <c r="H436" s="66">
        <f>+D436+E436</f>
        <v>428</v>
      </c>
      <c r="I436" s="71">
        <f>+H436/G436</f>
        <v>0.99534883720930234</v>
      </c>
      <c r="J436" s="71">
        <f>+D436/G436</f>
        <v>0.83953488372093021</v>
      </c>
      <c r="K436" s="71">
        <f>+E436/G436</f>
        <v>0.1558139534883721</v>
      </c>
      <c r="L436" s="71">
        <f>+F436/G436</f>
        <v>4.6511627906976744E-3</v>
      </c>
    </row>
    <row r="437" spans="3:12" x14ac:dyDescent="0.25">
      <c r="C437" s="98" t="s">
        <v>18</v>
      </c>
      <c r="D437" s="66">
        <v>800</v>
      </c>
      <c r="E437" s="66">
        <v>92</v>
      </c>
      <c r="F437" s="66">
        <v>6</v>
      </c>
      <c r="G437" s="73">
        <f>+D437+E437+F437</f>
        <v>898</v>
      </c>
      <c r="H437" s="66">
        <f>+D437+E437</f>
        <v>892</v>
      </c>
      <c r="I437" s="71">
        <f>+H437/G437</f>
        <v>0.99331848552338531</v>
      </c>
      <c r="J437" s="71">
        <f>+D437/G437</f>
        <v>0.89086859688195996</v>
      </c>
      <c r="K437" s="71">
        <f>+E437/G437</f>
        <v>0.10244988864142539</v>
      </c>
      <c r="L437" s="71">
        <f>+F437/G437</f>
        <v>6.6815144766146995E-3</v>
      </c>
    </row>
    <row r="438" spans="3:12" x14ac:dyDescent="0.25">
      <c r="C438" s="98" t="s">
        <v>29</v>
      </c>
      <c r="D438" s="66">
        <v>940</v>
      </c>
      <c r="E438" s="66">
        <v>86</v>
      </c>
      <c r="F438" s="66">
        <v>4</v>
      </c>
      <c r="G438" s="73">
        <f>+D438+E438+F438</f>
        <v>1030</v>
      </c>
      <c r="H438" s="66">
        <f>+D438+E438</f>
        <v>1026</v>
      </c>
      <c r="I438" s="71">
        <f>+H438/G438</f>
        <v>0.99611650485436898</v>
      </c>
      <c r="J438" s="71">
        <f>+D438/G438</f>
        <v>0.91262135922330101</v>
      </c>
      <c r="K438" s="71">
        <f>+E438/G438</f>
        <v>8.3495145631067955E-2</v>
      </c>
      <c r="L438" s="71">
        <f>+F438/G438</f>
        <v>3.8834951456310678E-3</v>
      </c>
    </row>
    <row r="439" spans="3:12" x14ac:dyDescent="0.25">
      <c r="C439" s="98" t="s">
        <v>39</v>
      </c>
      <c r="D439" s="66">
        <v>1270</v>
      </c>
      <c r="E439" s="66">
        <v>91</v>
      </c>
      <c r="F439" s="66">
        <v>4</v>
      </c>
      <c r="G439" s="73">
        <f>+D439+E439+F439</f>
        <v>1365</v>
      </c>
      <c r="H439" s="66">
        <f>+D439+E439</f>
        <v>1361</v>
      </c>
      <c r="I439" s="71">
        <f>+H439/G439</f>
        <v>0.99706959706959708</v>
      </c>
      <c r="J439" s="71">
        <f>+D439/G439</f>
        <v>0.93040293040293043</v>
      </c>
      <c r="K439" s="71">
        <f>+E439/G439</f>
        <v>6.6666666666666666E-2</v>
      </c>
      <c r="L439" s="71">
        <f>+F439/G439</f>
        <v>2.9304029304029304E-3</v>
      </c>
    </row>
    <row r="440" spans="3:12" x14ac:dyDescent="0.25">
      <c r="C440" s="98" t="s">
        <v>53</v>
      </c>
      <c r="D440" s="66">
        <v>1240</v>
      </c>
      <c r="E440" s="66">
        <v>220</v>
      </c>
      <c r="F440" s="66">
        <v>15</v>
      </c>
      <c r="G440" s="73">
        <f>+D440+E440+F440</f>
        <v>1475</v>
      </c>
      <c r="H440" s="66">
        <f>+D440+E440</f>
        <v>1460</v>
      </c>
      <c r="I440" s="71">
        <f>+H440/G440</f>
        <v>0.98983050847457632</v>
      </c>
      <c r="J440" s="71">
        <f>+D440/G440</f>
        <v>0.84067796610169487</v>
      </c>
      <c r="K440" s="71">
        <f>+E440/G440</f>
        <v>0.14915254237288136</v>
      </c>
      <c r="L440" s="71">
        <f>+F440/G440</f>
        <v>1.0169491525423728E-2</v>
      </c>
    </row>
    <row r="441" spans="3:12" x14ac:dyDescent="0.25">
      <c r="C441" s="98" t="s">
        <v>67</v>
      </c>
      <c r="D441" s="66">
        <v>1140</v>
      </c>
      <c r="E441" s="66">
        <v>166</v>
      </c>
      <c r="F441" s="66">
        <v>6</v>
      </c>
      <c r="G441" s="73">
        <f>+D441+E441+F441</f>
        <v>1312</v>
      </c>
      <c r="H441" s="66">
        <f>+D441+E441</f>
        <v>1306</v>
      </c>
      <c r="I441" s="71">
        <f>+H441/G441</f>
        <v>0.99542682926829273</v>
      </c>
      <c r="J441" s="71">
        <f>+D441/G441</f>
        <v>0.86890243902439024</v>
      </c>
      <c r="K441" s="71">
        <f>+E441/G441</f>
        <v>0.12652439024390244</v>
      </c>
      <c r="L441" s="71">
        <f>+F441/G441</f>
        <v>4.5731707317073168E-3</v>
      </c>
    </row>
    <row r="442" spans="3:12" x14ac:dyDescent="0.25">
      <c r="C442" s="98" t="s">
        <v>73</v>
      </c>
      <c r="D442" s="66">
        <v>1230</v>
      </c>
      <c r="E442" s="66">
        <v>176</v>
      </c>
      <c r="F442" s="66">
        <v>14</v>
      </c>
      <c r="G442" s="73">
        <f>+D442+E442+F442</f>
        <v>1420</v>
      </c>
      <c r="H442" s="66">
        <f>+D442+E442</f>
        <v>1406</v>
      </c>
      <c r="I442" s="71">
        <f>+H442/G442</f>
        <v>0.99014084507042255</v>
      </c>
      <c r="J442" s="71">
        <f>+D442/G442</f>
        <v>0.86619718309859151</v>
      </c>
      <c r="K442" s="71">
        <f>+E442/G442</f>
        <v>0.12394366197183099</v>
      </c>
      <c r="L442" s="71">
        <f>+F442/G442</f>
        <v>9.8591549295774655E-3</v>
      </c>
    </row>
    <row r="443" spans="3:12" x14ac:dyDescent="0.25">
      <c r="C443" s="98" t="s">
        <v>75</v>
      </c>
      <c r="D443" s="66">
        <v>147</v>
      </c>
      <c r="E443" s="66">
        <v>16</v>
      </c>
      <c r="F443" s="66">
        <v>0</v>
      </c>
      <c r="G443" s="73">
        <f>+D443+E443+F443</f>
        <v>163</v>
      </c>
      <c r="H443" s="66">
        <f>+D443+E443</f>
        <v>163</v>
      </c>
      <c r="I443" s="71">
        <f>+H443/G443</f>
        <v>1</v>
      </c>
      <c r="J443" s="71">
        <f>+D443/G443</f>
        <v>0.90184049079754602</v>
      </c>
      <c r="K443" s="71">
        <f>+E443/G443</f>
        <v>9.815950920245399E-2</v>
      </c>
      <c r="L443" s="71">
        <f>+F443/G443</f>
        <v>0</v>
      </c>
    </row>
    <row r="444" spans="3:12" x14ac:dyDescent="0.25">
      <c r="C444" s="98" t="s">
        <v>83</v>
      </c>
      <c r="D444" s="66">
        <v>220</v>
      </c>
      <c r="E444" s="66">
        <v>38</v>
      </c>
      <c r="F444" s="66">
        <v>0</v>
      </c>
      <c r="G444" s="73">
        <f>+D444+E444+F444</f>
        <v>258</v>
      </c>
      <c r="H444" s="66">
        <f>+D444+E444</f>
        <v>258</v>
      </c>
      <c r="I444" s="71">
        <f>+H444/G444</f>
        <v>1</v>
      </c>
      <c r="J444" s="71">
        <f>+D444/G444</f>
        <v>0.8527131782945736</v>
      </c>
      <c r="K444" s="71">
        <f>+E444/G444</f>
        <v>0.14728682170542637</v>
      </c>
      <c r="L444" s="71">
        <f>+F444/G444</f>
        <v>0</v>
      </c>
    </row>
    <row r="445" spans="3:12" x14ac:dyDescent="0.25">
      <c r="C445" s="98" t="s">
        <v>87</v>
      </c>
      <c r="D445" s="66">
        <v>1260</v>
      </c>
      <c r="E445" s="66">
        <v>90</v>
      </c>
      <c r="F445" s="66">
        <v>9</v>
      </c>
      <c r="G445" s="73">
        <f>+D445+E445+F445</f>
        <v>1359</v>
      </c>
      <c r="H445" s="66">
        <f>+D445+E445</f>
        <v>1350</v>
      </c>
      <c r="I445" s="71">
        <f>+H445/G445</f>
        <v>0.99337748344370858</v>
      </c>
      <c r="J445" s="71">
        <f>+D445/G445</f>
        <v>0.92715231788079466</v>
      </c>
      <c r="K445" s="71">
        <f>+E445/G445</f>
        <v>6.6225165562913912E-2</v>
      </c>
      <c r="L445" s="71">
        <f>+F445/G445</f>
        <v>6.6225165562913907E-3</v>
      </c>
    </row>
    <row r="446" spans="3:12" x14ac:dyDescent="0.25">
      <c r="C446" s="98" t="s">
        <v>91</v>
      </c>
      <c r="D446" s="66">
        <v>1320</v>
      </c>
      <c r="E446" s="66">
        <v>204</v>
      </c>
      <c r="F446" s="66">
        <v>11</v>
      </c>
      <c r="G446" s="73">
        <f>+D446+E446+F446</f>
        <v>1535</v>
      </c>
      <c r="H446" s="66">
        <f>+D446+E446</f>
        <v>1524</v>
      </c>
      <c r="I446" s="71">
        <f>+H446/G446</f>
        <v>0.99283387622149832</v>
      </c>
      <c r="J446" s="71">
        <f>+D446/G446</f>
        <v>0.85993485342019549</v>
      </c>
      <c r="K446" s="71">
        <f>+E446/G446</f>
        <v>0.13289902280130292</v>
      </c>
      <c r="L446" s="71">
        <f>+F446/G446</f>
        <v>7.1661237785016286E-3</v>
      </c>
    </row>
    <row r="447" spans="3:12" x14ac:dyDescent="0.25">
      <c r="C447" s="98" t="s">
        <v>94</v>
      </c>
      <c r="D447" s="66">
        <v>1310</v>
      </c>
      <c r="E447" s="66">
        <v>114</v>
      </c>
      <c r="F447" s="66">
        <v>5</v>
      </c>
      <c r="G447" s="73">
        <f>+D447+E447+F447</f>
        <v>1429</v>
      </c>
      <c r="H447" s="66">
        <f>+D447+E447</f>
        <v>1424</v>
      </c>
      <c r="I447" s="71">
        <f>+H447/G447</f>
        <v>0.99650104968509445</v>
      </c>
      <c r="J447" s="71">
        <f>+D447/G447</f>
        <v>0.91672498250524848</v>
      </c>
      <c r="K447" s="71">
        <f>+E447/G447</f>
        <v>7.9776067179846047E-2</v>
      </c>
      <c r="L447" s="71">
        <f>+F447/G447</f>
        <v>3.4989503149055285E-3</v>
      </c>
    </row>
    <row r="448" spans="3:12" x14ac:dyDescent="0.25">
      <c r="C448" s="98" t="s">
        <v>99</v>
      </c>
      <c r="D448" s="66">
        <v>1361</v>
      </c>
      <c r="E448" s="66">
        <v>215</v>
      </c>
      <c r="F448" s="66">
        <v>22</v>
      </c>
      <c r="G448" s="73">
        <f>+D448+E448+F448</f>
        <v>1598</v>
      </c>
      <c r="H448" s="66">
        <f>+D448+E448</f>
        <v>1576</v>
      </c>
      <c r="I448" s="71">
        <f>+H448/G448</f>
        <v>0.98623279098873595</v>
      </c>
      <c r="J448" s="71">
        <f>+D448/G448</f>
        <v>0.8516896120150188</v>
      </c>
      <c r="K448" s="71">
        <f>+E448/G448</f>
        <v>0.13454317897371715</v>
      </c>
      <c r="L448" s="71">
        <f>+F448/G448</f>
        <v>1.3767209011264081E-2</v>
      </c>
    </row>
    <row r="449" spans="3:12" x14ac:dyDescent="0.25">
      <c r="C449" s="98" t="s">
        <v>111</v>
      </c>
      <c r="D449" s="66">
        <v>601</v>
      </c>
      <c r="E449" s="66">
        <v>81</v>
      </c>
      <c r="F449" s="66">
        <v>9</v>
      </c>
      <c r="G449" s="73">
        <f>+D449+E449+F449</f>
        <v>691</v>
      </c>
      <c r="H449" s="66">
        <f>+D449+E449</f>
        <v>682</v>
      </c>
      <c r="I449" s="71">
        <f>+H449/G449</f>
        <v>0.98697539797395084</v>
      </c>
      <c r="J449" s="71">
        <f>+D449/G449</f>
        <v>0.86975397973950797</v>
      </c>
      <c r="K449" s="71">
        <f>+E449/G449</f>
        <v>0.11722141823444283</v>
      </c>
      <c r="L449" s="71">
        <f>+F449/G449</f>
        <v>1.3024602026049204E-2</v>
      </c>
    </row>
    <row r="450" spans="3:12" x14ac:dyDescent="0.25">
      <c r="C450" s="98" t="s">
        <v>118</v>
      </c>
      <c r="D450" s="66">
        <v>1430</v>
      </c>
      <c r="E450" s="66">
        <v>124</v>
      </c>
      <c r="F450" s="66">
        <v>2</v>
      </c>
      <c r="G450" s="73">
        <f>+D450+E450+F450</f>
        <v>1556</v>
      </c>
      <c r="H450" s="66">
        <f>+D450+E450</f>
        <v>1554</v>
      </c>
      <c r="I450" s="71">
        <f>+H450/G450</f>
        <v>0.99871465295629824</v>
      </c>
      <c r="J450" s="71">
        <f>+D450/G450</f>
        <v>0.91902313624678666</v>
      </c>
      <c r="K450" s="71">
        <f>+E450/G450</f>
        <v>7.9691516709511565E-2</v>
      </c>
      <c r="L450" s="71">
        <f>+F450/G450</f>
        <v>1.2853470437017994E-3</v>
      </c>
    </row>
    <row r="451" spans="3:12" x14ac:dyDescent="0.25">
      <c r="C451" s="98" t="s">
        <v>120</v>
      </c>
      <c r="D451" s="66">
        <v>1260</v>
      </c>
      <c r="E451" s="66">
        <v>99</v>
      </c>
      <c r="F451" s="66">
        <v>2</v>
      </c>
      <c r="G451" s="73">
        <f>+D451+E451+F451</f>
        <v>1361</v>
      </c>
      <c r="H451" s="66">
        <f>+D451+E451</f>
        <v>1359</v>
      </c>
      <c r="I451" s="71">
        <f>+H451/G451</f>
        <v>0.9985304922850845</v>
      </c>
      <c r="J451" s="71">
        <f>+D451/G451</f>
        <v>0.92578986039676703</v>
      </c>
      <c r="K451" s="71">
        <f>+E451/G451</f>
        <v>7.274063188831742E-2</v>
      </c>
      <c r="L451" s="71">
        <f>+F451/G451</f>
        <v>1.4695077149155032E-3</v>
      </c>
    </row>
    <row r="452" spans="3:12" x14ac:dyDescent="0.25">
      <c r="C452" s="98" t="s">
        <v>124</v>
      </c>
      <c r="D452" s="66">
        <v>730</v>
      </c>
      <c r="E452" s="66">
        <v>98</v>
      </c>
      <c r="F452" s="66">
        <v>3</v>
      </c>
      <c r="G452" s="73">
        <f>+D452+E452+F452</f>
        <v>831</v>
      </c>
      <c r="H452" s="66">
        <f>+D452+E452</f>
        <v>828</v>
      </c>
      <c r="I452" s="71">
        <f>+H452/G452</f>
        <v>0.99638989169675085</v>
      </c>
      <c r="J452" s="71">
        <f>+D452/G452</f>
        <v>0.87845968712394706</v>
      </c>
      <c r="K452" s="71">
        <f>+E452/G452</f>
        <v>0.11793020457280386</v>
      </c>
      <c r="L452" s="71">
        <f>+F452/G452</f>
        <v>3.6101083032490976E-3</v>
      </c>
    </row>
    <row r="453" spans="3:12" x14ac:dyDescent="0.25">
      <c r="C453" s="98" t="s">
        <v>125</v>
      </c>
      <c r="D453" s="66">
        <v>329</v>
      </c>
      <c r="E453" s="66">
        <v>49</v>
      </c>
      <c r="F453" s="66">
        <v>29</v>
      </c>
      <c r="G453" s="73">
        <f>+D453+E453+F453</f>
        <v>407</v>
      </c>
      <c r="H453" s="66">
        <f>+D453+E453</f>
        <v>378</v>
      </c>
      <c r="I453" s="71">
        <f>+H453/G453</f>
        <v>0.92874692874692877</v>
      </c>
      <c r="J453" s="71">
        <f>+D453/G453</f>
        <v>0.80835380835380832</v>
      </c>
      <c r="K453" s="71">
        <f>+E453/G453</f>
        <v>0.12039312039312039</v>
      </c>
      <c r="L453" s="71">
        <f>+F453/G453</f>
        <v>7.125307125307126E-2</v>
      </c>
    </row>
    <row r="454" spans="3:12" x14ac:dyDescent="0.25">
      <c r="C454" s="98" t="s">
        <v>134</v>
      </c>
      <c r="D454" s="66">
        <v>151</v>
      </c>
      <c r="E454" s="66">
        <v>18</v>
      </c>
      <c r="F454" s="66">
        <v>7</v>
      </c>
      <c r="G454" s="73">
        <f>+D454+E454+F454</f>
        <v>176</v>
      </c>
      <c r="H454" s="66">
        <f>+D454+E454</f>
        <v>169</v>
      </c>
      <c r="I454" s="71">
        <f>+H454/G454</f>
        <v>0.96022727272727271</v>
      </c>
      <c r="J454" s="71">
        <f>+D454/G454</f>
        <v>0.85795454545454541</v>
      </c>
      <c r="K454" s="71">
        <f>+E454/G454</f>
        <v>0.10227272727272728</v>
      </c>
      <c r="L454" s="71">
        <f>+F454/G454</f>
        <v>3.9772727272727272E-2</v>
      </c>
    </row>
    <row r="455" spans="3:12" x14ac:dyDescent="0.25">
      <c r="C455" s="98" t="s">
        <v>141</v>
      </c>
      <c r="D455" s="66">
        <v>93</v>
      </c>
      <c r="E455" s="66">
        <v>23</v>
      </c>
      <c r="F455" s="66">
        <v>7</v>
      </c>
      <c r="G455" s="73">
        <f>+D455+E455+F455</f>
        <v>123</v>
      </c>
      <c r="H455" s="66">
        <f>+D455+E455</f>
        <v>116</v>
      </c>
      <c r="I455" s="71">
        <f>+H455/G455</f>
        <v>0.94308943089430897</v>
      </c>
      <c r="J455" s="71">
        <f>+D455/G455</f>
        <v>0.75609756097560976</v>
      </c>
      <c r="K455" s="71">
        <f>+E455/G455</f>
        <v>0.18699186991869918</v>
      </c>
      <c r="L455" s="71">
        <f>+F455/G455</f>
        <v>5.6910569105691054E-2</v>
      </c>
    </row>
    <row r="456" spans="3:12" x14ac:dyDescent="0.25">
      <c r="C456" s="98" t="s">
        <v>149</v>
      </c>
      <c r="D456" s="66">
        <v>759</v>
      </c>
      <c r="E456" s="66">
        <v>139</v>
      </c>
      <c r="F456" s="66">
        <v>11</v>
      </c>
      <c r="G456" s="73">
        <f>+D456+E456+F456</f>
        <v>909</v>
      </c>
      <c r="H456" s="66">
        <f>+D456+E456</f>
        <v>898</v>
      </c>
      <c r="I456" s="71">
        <f>+H456/G456</f>
        <v>0.98789878987898794</v>
      </c>
      <c r="J456" s="71">
        <f>+D456/G456</f>
        <v>0.83498349834983498</v>
      </c>
      <c r="K456" s="71">
        <f>+E456/G456</f>
        <v>0.15291529152915292</v>
      </c>
      <c r="L456" s="71">
        <f>+F456/G456</f>
        <v>1.2101210121012101E-2</v>
      </c>
    </row>
    <row r="457" spans="3:12" x14ac:dyDescent="0.25">
      <c r="C457" s="98" t="s">
        <v>159</v>
      </c>
      <c r="D457" s="66">
        <v>191</v>
      </c>
      <c r="E457" s="66">
        <v>37</v>
      </c>
      <c r="F457" s="66">
        <v>23</v>
      </c>
      <c r="G457" s="73">
        <f>+D457+E457+F457</f>
        <v>251</v>
      </c>
      <c r="H457" s="66">
        <f>+D457+E457</f>
        <v>228</v>
      </c>
      <c r="I457" s="71">
        <f>+H457/G457</f>
        <v>0.9083665338645418</v>
      </c>
      <c r="J457" s="71">
        <f>+D457/G457</f>
        <v>0.76095617529880477</v>
      </c>
      <c r="K457" s="71">
        <f>+E457/G457</f>
        <v>0.14741035856573706</v>
      </c>
      <c r="L457" s="71">
        <f>+F457/G457</f>
        <v>9.1633466135458169E-2</v>
      </c>
    </row>
    <row r="458" spans="3:12" x14ac:dyDescent="0.25">
      <c r="C458" s="98" t="s">
        <v>163</v>
      </c>
      <c r="D458" s="66">
        <v>180</v>
      </c>
      <c r="E458" s="66">
        <v>41</v>
      </c>
      <c r="F458" s="66">
        <v>21</v>
      </c>
      <c r="G458" s="73">
        <f>+D458+E458+F458</f>
        <v>242</v>
      </c>
      <c r="H458" s="66">
        <f>+D458+E458</f>
        <v>221</v>
      </c>
      <c r="I458" s="71">
        <f>+H458/G458</f>
        <v>0.91322314049586772</v>
      </c>
      <c r="J458" s="71">
        <f>+D458/G458</f>
        <v>0.74380165289256195</v>
      </c>
      <c r="K458" s="71">
        <f>+E458/G458</f>
        <v>0.16942148760330578</v>
      </c>
      <c r="L458" s="71">
        <f>+F458/G458</f>
        <v>8.6776859504132234E-2</v>
      </c>
    </row>
    <row r="459" spans="3:12" x14ac:dyDescent="0.25">
      <c r="C459" s="98" t="s">
        <v>165</v>
      </c>
      <c r="D459" s="66">
        <v>479</v>
      </c>
      <c r="E459" s="66">
        <v>69</v>
      </c>
      <c r="F459" s="66">
        <v>8</v>
      </c>
      <c r="G459" s="73">
        <f>+D459+E459+F459</f>
        <v>556</v>
      </c>
      <c r="H459" s="66">
        <f>+D459+E459</f>
        <v>548</v>
      </c>
      <c r="I459" s="71">
        <f>+H459/G459</f>
        <v>0.98561151079136688</v>
      </c>
      <c r="J459" s="71">
        <f>+D459/G459</f>
        <v>0.86151079136690645</v>
      </c>
      <c r="K459" s="71">
        <f>+E459/G459</f>
        <v>0.12410071942446044</v>
      </c>
      <c r="L459" s="71">
        <f>+F459/G459</f>
        <v>1.4388489208633094E-2</v>
      </c>
    </row>
    <row r="460" spans="3:12" x14ac:dyDescent="0.25">
      <c r="C460" s="98" t="s">
        <v>173</v>
      </c>
      <c r="D460" s="66">
        <v>345</v>
      </c>
      <c r="E460" s="66">
        <v>56</v>
      </c>
      <c r="F460" s="66">
        <v>12</v>
      </c>
      <c r="G460" s="73">
        <f>+D460+E460+F460</f>
        <v>413</v>
      </c>
      <c r="H460" s="66">
        <f>+D460+E460</f>
        <v>401</v>
      </c>
      <c r="I460" s="71">
        <f>+H460/G460</f>
        <v>0.9709443099273608</v>
      </c>
      <c r="J460" s="71">
        <f>+D460/G460</f>
        <v>0.83535108958837767</v>
      </c>
      <c r="K460" s="71">
        <f>+E460/G460</f>
        <v>0.13559322033898305</v>
      </c>
      <c r="L460" s="71">
        <f>+F460/G460</f>
        <v>2.9055690072639227E-2</v>
      </c>
    </row>
    <row r="461" spans="3:12" x14ac:dyDescent="0.25">
      <c r="C461" s="98" t="s">
        <v>178</v>
      </c>
      <c r="D461" s="66">
        <v>124</v>
      </c>
      <c r="E461" s="66">
        <v>22</v>
      </c>
      <c r="F461" s="66">
        <v>5</v>
      </c>
      <c r="G461" s="73">
        <f>+D461+E461+F461</f>
        <v>151</v>
      </c>
      <c r="H461" s="66">
        <f>+D461+E461</f>
        <v>146</v>
      </c>
      <c r="I461" s="71">
        <f>+H461/G461</f>
        <v>0.9668874172185431</v>
      </c>
      <c r="J461" s="71">
        <f>+D461/G461</f>
        <v>0.82119205298013243</v>
      </c>
      <c r="K461" s="71">
        <f>+E461/G461</f>
        <v>0.14569536423841059</v>
      </c>
      <c r="L461" s="71">
        <f>+F461/G461</f>
        <v>3.3112582781456956E-2</v>
      </c>
    </row>
    <row r="462" spans="3:12" x14ac:dyDescent="0.25">
      <c r="C462" s="98" t="s">
        <v>184</v>
      </c>
      <c r="D462" s="66">
        <v>188</v>
      </c>
      <c r="E462" s="66">
        <v>28</v>
      </c>
      <c r="F462" s="66">
        <v>6</v>
      </c>
      <c r="G462" s="73">
        <f>+D462+E462+F462</f>
        <v>222</v>
      </c>
      <c r="H462" s="66">
        <f>+D462+E462</f>
        <v>216</v>
      </c>
      <c r="I462" s="71">
        <f>+H462/G462</f>
        <v>0.97297297297297303</v>
      </c>
      <c r="J462" s="71">
        <f>+D462/G462</f>
        <v>0.84684684684684686</v>
      </c>
      <c r="K462" s="71">
        <f>+E462/G462</f>
        <v>0.12612612612612611</v>
      </c>
      <c r="L462" s="71">
        <f>+F462/G462</f>
        <v>2.7027027027027029E-2</v>
      </c>
    </row>
    <row r="463" spans="3:12" x14ac:dyDescent="0.25">
      <c r="C463" s="98" t="s">
        <v>185</v>
      </c>
      <c r="D463" s="66">
        <v>229</v>
      </c>
      <c r="E463" s="66">
        <v>52</v>
      </c>
      <c r="F463" s="66">
        <v>9</v>
      </c>
      <c r="G463" s="73">
        <f>+D463+E463+F463</f>
        <v>290</v>
      </c>
      <c r="H463" s="66">
        <f>+D463+E463</f>
        <v>281</v>
      </c>
      <c r="I463" s="71">
        <f>+H463/G463</f>
        <v>0.96896551724137936</v>
      </c>
      <c r="J463" s="71">
        <f>+D463/G463</f>
        <v>0.78965517241379313</v>
      </c>
      <c r="K463" s="71">
        <f>+E463/G463</f>
        <v>0.1793103448275862</v>
      </c>
      <c r="L463" s="71">
        <f>+F463/G463</f>
        <v>3.1034482758620689E-2</v>
      </c>
    </row>
    <row r="464" spans="3:12" x14ac:dyDescent="0.25">
      <c r="C464" s="98" t="s">
        <v>195</v>
      </c>
      <c r="D464" s="66">
        <v>812</v>
      </c>
      <c r="E464" s="66">
        <v>208</v>
      </c>
      <c r="F464" s="66">
        <v>11</v>
      </c>
      <c r="G464" s="73">
        <f>+D464+E464+F464</f>
        <v>1031</v>
      </c>
      <c r="H464" s="66">
        <f>+D464+E464</f>
        <v>1020</v>
      </c>
      <c r="I464" s="71">
        <f>+H464/G464</f>
        <v>0.98933074684772071</v>
      </c>
      <c r="J464" s="71">
        <f>+D464/G464</f>
        <v>0.7875848690591658</v>
      </c>
      <c r="K464" s="71">
        <f>+E464/G464</f>
        <v>0.20174587778855479</v>
      </c>
      <c r="L464" s="71">
        <f>+F464/G464</f>
        <v>1.066925315227934E-2</v>
      </c>
    </row>
    <row r="465" spans="3:12" x14ac:dyDescent="0.25">
      <c r="C465" s="98" t="s">
        <v>202</v>
      </c>
      <c r="D465" s="66">
        <v>178</v>
      </c>
      <c r="E465" s="66">
        <v>42</v>
      </c>
      <c r="F465" s="66">
        <v>10</v>
      </c>
      <c r="G465" s="73">
        <f>+D465+E465+F465</f>
        <v>230</v>
      </c>
      <c r="H465" s="66">
        <f>+D465+E465</f>
        <v>220</v>
      </c>
      <c r="I465" s="71">
        <f>+H465/G465</f>
        <v>0.95652173913043481</v>
      </c>
      <c r="J465" s="71">
        <f>+D465/G465</f>
        <v>0.77391304347826084</v>
      </c>
      <c r="K465" s="71">
        <f>+E465/G465</f>
        <v>0.18260869565217391</v>
      </c>
      <c r="L465" s="71">
        <f>+F465/G465</f>
        <v>4.3478260869565216E-2</v>
      </c>
    </row>
    <row r="466" spans="3:12" x14ac:dyDescent="0.25">
      <c r="C466" s="98" t="s">
        <v>211</v>
      </c>
      <c r="D466" s="66">
        <v>192</v>
      </c>
      <c r="E466" s="66">
        <v>56</v>
      </c>
      <c r="F466" s="66">
        <v>5</v>
      </c>
      <c r="G466" s="73">
        <f>+D466+E466+F466</f>
        <v>253</v>
      </c>
      <c r="H466" s="66">
        <f>+D466+E466</f>
        <v>248</v>
      </c>
      <c r="I466" s="71">
        <f>+H466/G466</f>
        <v>0.98023715415019763</v>
      </c>
      <c r="J466" s="71">
        <f>+D466/G466</f>
        <v>0.75889328063241102</v>
      </c>
      <c r="K466" s="71">
        <f>+E466/G466</f>
        <v>0.22134387351778656</v>
      </c>
      <c r="L466" s="71">
        <f>+F466/G466</f>
        <v>1.9762845849802372E-2</v>
      </c>
    </row>
    <row r="467" spans="3:12" x14ac:dyDescent="0.25">
      <c r="C467" s="98" t="s">
        <v>216</v>
      </c>
      <c r="D467" s="66">
        <v>483</v>
      </c>
      <c r="E467" s="66">
        <v>51</v>
      </c>
      <c r="F467" s="66">
        <v>5</v>
      </c>
      <c r="G467" s="73">
        <f>+D467+E467+F467</f>
        <v>539</v>
      </c>
      <c r="H467" s="66">
        <f>+D467+E467</f>
        <v>534</v>
      </c>
      <c r="I467" s="71">
        <f>+H467/G467</f>
        <v>0.99072356215213353</v>
      </c>
      <c r="J467" s="71">
        <f>+D467/G467</f>
        <v>0.89610389610389607</v>
      </c>
      <c r="K467" s="71">
        <f>+E467/G467</f>
        <v>9.4619666048237475E-2</v>
      </c>
      <c r="L467" s="71">
        <f>+F467/G467</f>
        <v>9.2764378478664197E-3</v>
      </c>
    </row>
    <row r="468" spans="3:12" x14ac:dyDescent="0.25">
      <c r="C468" s="98" t="s">
        <v>223</v>
      </c>
      <c r="D468" s="66">
        <v>91</v>
      </c>
      <c r="E468" s="66">
        <v>22</v>
      </c>
      <c r="F468" s="66">
        <v>6</v>
      </c>
      <c r="G468" s="73">
        <f>+D468+E468+F468</f>
        <v>119</v>
      </c>
      <c r="H468" s="66">
        <f>+D468+E468</f>
        <v>113</v>
      </c>
      <c r="I468" s="71">
        <f>+H468/G468</f>
        <v>0.94957983193277307</v>
      </c>
      <c r="J468" s="71">
        <f>+D468/G468</f>
        <v>0.76470588235294112</v>
      </c>
      <c r="K468" s="71">
        <f>+E468/G468</f>
        <v>0.18487394957983194</v>
      </c>
      <c r="L468" s="71">
        <f>+F468/G468</f>
        <v>5.0420168067226892E-2</v>
      </c>
    </row>
    <row r="469" spans="3:12" x14ac:dyDescent="0.25">
      <c r="C469" s="98" t="s">
        <v>232</v>
      </c>
      <c r="D469" s="66">
        <v>663</v>
      </c>
      <c r="E469" s="66">
        <v>106</v>
      </c>
      <c r="F469" s="66">
        <v>22</v>
      </c>
      <c r="G469" s="73">
        <f>+D469+E469+F469</f>
        <v>791</v>
      </c>
      <c r="H469" s="66">
        <f>+D469+E469</f>
        <v>769</v>
      </c>
      <c r="I469" s="71">
        <f>+H469/G469</f>
        <v>0.97218710493046778</v>
      </c>
      <c r="J469" s="71">
        <f>+D469/G469</f>
        <v>0.83817951959544879</v>
      </c>
      <c r="K469" s="71">
        <f>+E469/G469</f>
        <v>0.13400758533501897</v>
      </c>
      <c r="L469" s="71">
        <f>+F469/G469</f>
        <v>2.7812895069532238E-2</v>
      </c>
    </row>
    <row r="470" spans="3:12" x14ac:dyDescent="0.25">
      <c r="C470" s="98" t="s">
        <v>229</v>
      </c>
      <c r="D470" s="66">
        <v>130</v>
      </c>
      <c r="E470" s="66">
        <v>56</v>
      </c>
      <c r="F470" s="66">
        <v>10</v>
      </c>
      <c r="G470" s="73">
        <f>+D470+E470+F470</f>
        <v>196</v>
      </c>
      <c r="H470" s="66">
        <f>+D470+E470</f>
        <v>186</v>
      </c>
      <c r="I470" s="71">
        <f>+H470/G470</f>
        <v>0.94897959183673475</v>
      </c>
      <c r="J470" s="71">
        <f>+D470/G470</f>
        <v>0.66326530612244894</v>
      </c>
      <c r="K470" s="71">
        <f>+E470/G470</f>
        <v>0.2857142857142857</v>
      </c>
      <c r="L470" s="71">
        <f>+F470/G470</f>
        <v>5.1020408163265307E-2</v>
      </c>
    </row>
    <row r="471" spans="3:12" x14ac:dyDescent="0.25">
      <c r="C471" s="98" t="s">
        <v>235</v>
      </c>
      <c r="D471" s="66">
        <v>457</v>
      </c>
      <c r="E471" s="66">
        <v>62</v>
      </c>
      <c r="F471" s="66">
        <v>10</v>
      </c>
      <c r="G471" s="73">
        <f>+D471+E471+F471</f>
        <v>529</v>
      </c>
      <c r="H471" s="66">
        <f>+D471+E471</f>
        <v>519</v>
      </c>
      <c r="I471" s="71">
        <f>+H471/G471</f>
        <v>0.98109640831758038</v>
      </c>
      <c r="J471" s="71">
        <f>+D471/G471</f>
        <v>0.86389413988657848</v>
      </c>
      <c r="K471" s="71">
        <f>+E471/G471</f>
        <v>0.11720226843100189</v>
      </c>
      <c r="L471" s="71">
        <f>+F471/G471</f>
        <v>1.890359168241966E-2</v>
      </c>
    </row>
    <row r="472" spans="3:12" x14ac:dyDescent="0.25">
      <c r="C472" s="98" t="s">
        <v>247</v>
      </c>
      <c r="D472" s="66">
        <v>139</v>
      </c>
      <c r="E472" s="66">
        <v>66</v>
      </c>
      <c r="F472" s="66">
        <v>5</v>
      </c>
      <c r="G472" s="73">
        <f>+D472+E472+F472</f>
        <v>210</v>
      </c>
      <c r="H472" s="66">
        <f>+D472+E472</f>
        <v>205</v>
      </c>
      <c r="I472" s="71">
        <f>+H472/G472</f>
        <v>0.97619047619047616</v>
      </c>
      <c r="J472" s="71">
        <f>+D472/G472</f>
        <v>0.66190476190476188</v>
      </c>
      <c r="K472" s="71">
        <f>+E472/G472</f>
        <v>0.31428571428571428</v>
      </c>
      <c r="L472" s="71">
        <f>+F472/G472</f>
        <v>2.3809523809523808E-2</v>
      </c>
    </row>
    <row r="473" spans="3:12" x14ac:dyDescent="0.25">
      <c r="C473" s="98" t="s">
        <v>252</v>
      </c>
      <c r="D473" s="66">
        <v>270</v>
      </c>
      <c r="E473" s="66">
        <v>55</v>
      </c>
      <c r="F473" s="66">
        <v>12</v>
      </c>
      <c r="G473" s="73">
        <f>+D473+E473+F473</f>
        <v>337</v>
      </c>
      <c r="H473" s="66">
        <f>+D473+E473</f>
        <v>325</v>
      </c>
      <c r="I473" s="71">
        <f>+H473/G473</f>
        <v>0.96439169139465875</v>
      </c>
      <c r="J473" s="71">
        <f>+D473/G473</f>
        <v>0.80118694362017806</v>
      </c>
      <c r="K473" s="71">
        <f>+E473/G473</f>
        <v>0.16320474777448071</v>
      </c>
      <c r="L473" s="71">
        <f>+F473/G473</f>
        <v>3.5608308605341248E-2</v>
      </c>
    </row>
    <row r="474" spans="3:12" x14ac:dyDescent="0.25">
      <c r="C474" s="98" t="s">
        <v>253</v>
      </c>
      <c r="D474" s="66">
        <v>471</v>
      </c>
      <c r="E474" s="66">
        <v>191</v>
      </c>
      <c r="F474" s="66">
        <v>9</v>
      </c>
      <c r="G474" s="73">
        <f>+D474+E474+F474</f>
        <v>671</v>
      </c>
      <c r="H474" s="66">
        <f>+D474+E474</f>
        <v>662</v>
      </c>
      <c r="I474" s="71">
        <f>+H474/G474</f>
        <v>0.98658718330849482</v>
      </c>
      <c r="J474" s="71">
        <f>+D474/G474</f>
        <v>0.70193740685543959</v>
      </c>
      <c r="K474" s="71">
        <f>+E474/G474</f>
        <v>0.28464977645305511</v>
      </c>
      <c r="L474" s="71">
        <f>+F474/G474</f>
        <v>1.3412816691505217E-2</v>
      </c>
    </row>
    <row r="475" spans="3:12" x14ac:dyDescent="0.25">
      <c r="C475" s="98" t="s">
        <v>254</v>
      </c>
      <c r="D475" s="66">
        <v>258</v>
      </c>
      <c r="E475" s="66">
        <v>106</v>
      </c>
      <c r="F475" s="66">
        <v>10</v>
      </c>
      <c r="G475" s="73">
        <f>+D475+E475+F475</f>
        <v>374</v>
      </c>
      <c r="H475" s="66">
        <f>+D475+E475</f>
        <v>364</v>
      </c>
      <c r="I475" s="71">
        <f>+H475/G475</f>
        <v>0.9732620320855615</v>
      </c>
      <c r="J475" s="71">
        <f>+D475/G475</f>
        <v>0.68983957219251335</v>
      </c>
      <c r="K475" s="71">
        <f>+E475/G475</f>
        <v>0.28342245989304815</v>
      </c>
      <c r="L475" s="71">
        <f>+F475/G475</f>
        <v>2.6737967914438502E-2</v>
      </c>
    </row>
    <row r="476" spans="3:12" x14ac:dyDescent="0.25">
      <c r="C476" s="98" t="s">
        <v>251</v>
      </c>
      <c r="D476" s="66">
        <v>682</v>
      </c>
      <c r="E476" s="66">
        <v>209</v>
      </c>
      <c r="F476" s="66">
        <v>27</v>
      </c>
      <c r="G476" s="73">
        <f>+D476+E476+F476</f>
        <v>918</v>
      </c>
      <c r="H476" s="66">
        <f>+D476+E476</f>
        <v>891</v>
      </c>
      <c r="I476" s="71">
        <f>+H476/G476</f>
        <v>0.97058823529411764</v>
      </c>
      <c r="J476" s="71">
        <f>+D476/G476</f>
        <v>0.7429193899782135</v>
      </c>
      <c r="K476" s="71">
        <f>+E476/G476</f>
        <v>0.22766884531590414</v>
      </c>
      <c r="L476" s="71">
        <f>+F476/G476</f>
        <v>2.9411764705882353E-2</v>
      </c>
    </row>
    <row r="477" spans="3:12" x14ac:dyDescent="0.25">
      <c r="C477" s="98" t="s">
        <v>268</v>
      </c>
      <c r="D477" s="66">
        <v>373</v>
      </c>
      <c r="E477" s="66">
        <v>85</v>
      </c>
      <c r="F477" s="66">
        <v>4</v>
      </c>
      <c r="G477" s="73">
        <f>+D477+E477+F477</f>
        <v>462</v>
      </c>
      <c r="H477" s="66">
        <f>+D477+E477</f>
        <v>458</v>
      </c>
      <c r="I477" s="71">
        <f>+H477/G477</f>
        <v>0.9913419913419913</v>
      </c>
      <c r="J477" s="71">
        <f>+D477/G477</f>
        <v>0.80735930735930739</v>
      </c>
      <c r="K477" s="71">
        <f>+E477/G477</f>
        <v>0.18398268398268397</v>
      </c>
      <c r="L477" s="71">
        <f>+F477/G477</f>
        <v>8.658008658008658E-3</v>
      </c>
    </row>
    <row r="478" spans="3:12" x14ac:dyDescent="0.25">
      <c r="C478" s="98" t="s">
        <v>269</v>
      </c>
      <c r="D478" s="66">
        <v>595</v>
      </c>
      <c r="E478" s="66">
        <v>172</v>
      </c>
      <c r="F478" s="66">
        <v>11</v>
      </c>
      <c r="G478" s="73">
        <f>+D478+E478+F478</f>
        <v>778</v>
      </c>
      <c r="H478" s="66">
        <f>+D478+E478</f>
        <v>767</v>
      </c>
      <c r="I478" s="71">
        <f>+H478/G478</f>
        <v>0.98586118251928023</v>
      </c>
      <c r="J478" s="71">
        <f>+D478/G478</f>
        <v>0.76478149100257065</v>
      </c>
      <c r="K478" s="71">
        <f>+E478/G478</f>
        <v>0.2210796915167095</v>
      </c>
      <c r="L478" s="71">
        <f>+F478/G478</f>
        <v>1.4138817480719794E-2</v>
      </c>
    </row>
    <row r="479" spans="3:12" x14ac:dyDescent="0.25">
      <c r="C479" s="98" t="s">
        <v>270</v>
      </c>
      <c r="D479" s="66">
        <v>195</v>
      </c>
      <c r="E479" s="66">
        <v>35</v>
      </c>
      <c r="F479" s="66">
        <v>1</v>
      </c>
      <c r="G479" s="73">
        <f>+D479+E479+F479</f>
        <v>231</v>
      </c>
      <c r="H479" s="66">
        <f>+D479+E479</f>
        <v>230</v>
      </c>
      <c r="I479" s="71">
        <f>+H479/G479</f>
        <v>0.99567099567099571</v>
      </c>
      <c r="J479" s="71">
        <f>+D479/G479</f>
        <v>0.8441558441558441</v>
      </c>
      <c r="K479" s="71">
        <f>+E479/G479</f>
        <v>0.15151515151515152</v>
      </c>
      <c r="L479" s="71">
        <f>+F479/G479</f>
        <v>4.329004329004329E-3</v>
      </c>
    </row>
    <row r="480" spans="3:12" x14ac:dyDescent="0.25">
      <c r="C480" s="98" t="s">
        <v>271</v>
      </c>
      <c r="D480" s="66">
        <v>366</v>
      </c>
      <c r="E480" s="66">
        <v>109</v>
      </c>
      <c r="F480" s="66">
        <v>11</v>
      </c>
      <c r="G480" s="73">
        <f>+D480+E480+F480</f>
        <v>486</v>
      </c>
      <c r="H480" s="66">
        <f>+D480+E480</f>
        <v>475</v>
      </c>
      <c r="I480" s="71">
        <f>+H480/G480</f>
        <v>0.97736625514403297</v>
      </c>
      <c r="J480" s="71">
        <f>+D480/G480</f>
        <v>0.75308641975308643</v>
      </c>
      <c r="K480" s="71">
        <f>+E480/G480</f>
        <v>0.22427983539094651</v>
      </c>
      <c r="L480" s="71">
        <f>+F480/G480</f>
        <v>2.2633744855967079E-2</v>
      </c>
    </row>
    <row r="481" spans="3:12" x14ac:dyDescent="0.25">
      <c r="C481" s="98" t="s">
        <v>272</v>
      </c>
      <c r="D481" s="66">
        <v>339</v>
      </c>
      <c r="E481" s="66">
        <v>31</v>
      </c>
      <c r="F481" s="66">
        <v>11</v>
      </c>
      <c r="G481" s="73">
        <f>+D481+E481+F481</f>
        <v>381</v>
      </c>
      <c r="H481" s="66">
        <f>+D481+E481</f>
        <v>370</v>
      </c>
      <c r="I481" s="71">
        <f>+H481/G481</f>
        <v>0.97112860892388453</v>
      </c>
      <c r="J481" s="71">
        <f>+D481/G481</f>
        <v>0.88976377952755903</v>
      </c>
      <c r="K481" s="71">
        <f>+E481/G481</f>
        <v>8.1364829396325458E-2</v>
      </c>
      <c r="L481" s="71">
        <f>+F481/G481</f>
        <v>2.8871391076115485E-2</v>
      </c>
    </row>
    <row r="482" spans="3:12" x14ac:dyDescent="0.25">
      <c r="C482" s="98" t="s">
        <v>290</v>
      </c>
      <c r="D482" s="66">
        <v>251</v>
      </c>
      <c r="E482" s="66">
        <v>71</v>
      </c>
      <c r="F482" s="66">
        <v>9</v>
      </c>
      <c r="G482" s="73">
        <f>+D482+E482+F482</f>
        <v>331</v>
      </c>
      <c r="H482" s="66">
        <f>+D482+E482</f>
        <v>322</v>
      </c>
      <c r="I482" s="71">
        <f>+H482/G482</f>
        <v>0.97280966767371602</v>
      </c>
      <c r="J482" s="71">
        <f>+D482/G482</f>
        <v>0.7583081570996979</v>
      </c>
      <c r="K482" s="71">
        <f>+E482/G482</f>
        <v>0.21450151057401812</v>
      </c>
      <c r="L482" s="71">
        <f>+F482/G482</f>
        <v>2.7190332326283987E-2</v>
      </c>
    </row>
    <row r="483" spans="3:12" x14ac:dyDescent="0.25">
      <c r="C483" s="98" t="s">
        <v>295</v>
      </c>
      <c r="D483" s="66">
        <v>437</v>
      </c>
      <c r="E483" s="66">
        <v>131</v>
      </c>
      <c r="F483" s="66">
        <v>29</v>
      </c>
      <c r="G483" s="73">
        <f>+D483+E483+F483</f>
        <v>597</v>
      </c>
      <c r="H483" s="66">
        <f>+D483+E483</f>
        <v>568</v>
      </c>
      <c r="I483" s="71">
        <f>+H483/G483</f>
        <v>0.95142378559463991</v>
      </c>
      <c r="J483" s="71">
        <f>+D483/G483</f>
        <v>0.73199329983249584</v>
      </c>
      <c r="K483" s="71">
        <f>+E483/G483</f>
        <v>0.21943048576214405</v>
      </c>
      <c r="L483" s="71">
        <f>+F483/G483</f>
        <v>4.8576214405360134E-2</v>
      </c>
    </row>
    <row r="484" spans="3:12" x14ac:dyDescent="0.25">
      <c r="C484" s="98" t="s">
        <v>297</v>
      </c>
      <c r="D484" s="66">
        <v>113</v>
      </c>
      <c r="E484" s="66">
        <v>45</v>
      </c>
      <c r="F484" s="66">
        <v>3</v>
      </c>
      <c r="G484" s="73">
        <f>+D484+E484+F484</f>
        <v>161</v>
      </c>
      <c r="H484" s="66">
        <f>+D484+E484</f>
        <v>158</v>
      </c>
      <c r="I484" s="71">
        <f>+H484/G484</f>
        <v>0.98136645962732916</v>
      </c>
      <c r="J484" s="71">
        <f>+D484/G484</f>
        <v>0.70186335403726707</v>
      </c>
      <c r="K484" s="71">
        <f>+E484/G484</f>
        <v>0.27950310559006208</v>
      </c>
      <c r="L484" s="71">
        <f>+F484/G484</f>
        <v>1.8633540372670808E-2</v>
      </c>
    </row>
    <row r="485" spans="3:12" x14ac:dyDescent="0.25">
      <c r="C485" s="98" t="s">
        <v>298</v>
      </c>
      <c r="D485" s="66">
        <v>149</v>
      </c>
      <c r="E485" s="66">
        <v>42</v>
      </c>
      <c r="F485" s="66">
        <v>6</v>
      </c>
      <c r="G485" s="73">
        <f>+D485+E485+F485</f>
        <v>197</v>
      </c>
      <c r="H485" s="66">
        <f>+D485+E485</f>
        <v>191</v>
      </c>
      <c r="I485" s="71">
        <f>+H485/G485</f>
        <v>0.96954314720812185</v>
      </c>
      <c r="J485" s="71">
        <f>+D485/G485</f>
        <v>0.75634517766497467</v>
      </c>
      <c r="K485" s="71">
        <f>+E485/G485</f>
        <v>0.21319796954314721</v>
      </c>
      <c r="L485" s="71">
        <f>+F485/G485</f>
        <v>3.0456852791878174E-2</v>
      </c>
    </row>
    <row r="486" spans="3:12" ht="13.15" customHeight="1" x14ac:dyDescent="0.25">
      <c r="C486" s="98" t="s">
        <v>286</v>
      </c>
      <c r="D486" s="66">
        <v>430</v>
      </c>
      <c r="E486" s="66">
        <v>101</v>
      </c>
      <c r="F486" s="66">
        <v>6</v>
      </c>
      <c r="G486" s="73">
        <f>+D486+E486+F486</f>
        <v>537</v>
      </c>
      <c r="H486" s="66">
        <f>+D486+E486</f>
        <v>531</v>
      </c>
      <c r="I486" s="71">
        <f>+H486/G486</f>
        <v>0.98882681564245811</v>
      </c>
      <c r="J486" s="71">
        <f>+D486/G486</f>
        <v>0.8007448789571695</v>
      </c>
      <c r="K486" s="71">
        <f>+E486/G486</f>
        <v>0.18808193668528864</v>
      </c>
      <c r="L486" s="71">
        <f>+F486/G486</f>
        <v>1.11731843575419E-2</v>
      </c>
    </row>
    <row r="487" spans="3:12" ht="13.15" customHeight="1" x14ac:dyDescent="0.25">
      <c r="C487" s="98" t="s">
        <v>302</v>
      </c>
      <c r="D487" s="66">
        <v>67</v>
      </c>
      <c r="E487" s="66">
        <v>35</v>
      </c>
      <c r="F487" s="66">
        <v>3</v>
      </c>
      <c r="G487" s="73">
        <f>+D487+E487+F487</f>
        <v>105</v>
      </c>
      <c r="H487" s="66">
        <f>+D487+E487</f>
        <v>102</v>
      </c>
      <c r="I487" s="71">
        <f>+H487/G487</f>
        <v>0.97142857142857142</v>
      </c>
      <c r="J487" s="71">
        <f>+D487/G487</f>
        <v>0.63809523809523805</v>
      </c>
      <c r="K487" s="71">
        <f>+E487/G487</f>
        <v>0.33333333333333331</v>
      </c>
      <c r="L487" s="71">
        <f>+F487/G487</f>
        <v>2.8571428571428571E-2</v>
      </c>
    </row>
    <row r="488" spans="3:12" ht="13.15" customHeight="1" x14ac:dyDescent="0.25">
      <c r="C488" s="98" t="s">
        <v>308</v>
      </c>
      <c r="D488" s="66">
        <v>601</v>
      </c>
      <c r="E488" s="66">
        <v>72</v>
      </c>
      <c r="F488" s="66">
        <v>15</v>
      </c>
      <c r="G488" s="73">
        <f>+D488+E488+F488</f>
        <v>688</v>
      </c>
      <c r="H488" s="66">
        <f>+D488+E488</f>
        <v>673</v>
      </c>
      <c r="I488" s="71">
        <f>+H488/G488</f>
        <v>0.97819767441860461</v>
      </c>
      <c r="J488" s="71">
        <f>+D488/G488</f>
        <v>0.87354651162790697</v>
      </c>
      <c r="K488" s="71">
        <f>+E488/G488</f>
        <v>0.10465116279069768</v>
      </c>
      <c r="L488" s="71">
        <f>+F488/G488</f>
        <v>2.1802325581395349E-2</v>
      </c>
    </row>
    <row r="489" spans="3:12" ht="13.15" customHeight="1" x14ac:dyDescent="0.25">
      <c r="C489" s="98" t="s">
        <v>335</v>
      </c>
      <c r="D489" s="66">
        <v>82</v>
      </c>
      <c r="E489" s="66">
        <v>29</v>
      </c>
      <c r="F489" s="66">
        <v>4</v>
      </c>
      <c r="G489" s="73">
        <f>+D489+E489+F489</f>
        <v>115</v>
      </c>
      <c r="H489" s="66">
        <f>+D489+E489</f>
        <v>111</v>
      </c>
      <c r="I489" s="71">
        <f>+H489/G489</f>
        <v>0.9652173913043478</v>
      </c>
      <c r="J489" s="71">
        <f>+D489/G489</f>
        <v>0.71304347826086956</v>
      </c>
      <c r="K489" s="71">
        <f>+E489/G489</f>
        <v>0.25217391304347825</v>
      </c>
      <c r="L489" s="71">
        <f>+F489/G489</f>
        <v>3.4782608695652174E-2</v>
      </c>
    </row>
    <row r="490" spans="3:12" ht="13.15" customHeight="1" x14ac:dyDescent="0.25">
      <c r="C490" s="98" t="s">
        <v>315</v>
      </c>
      <c r="D490" s="66">
        <v>433</v>
      </c>
      <c r="E490" s="66">
        <v>131</v>
      </c>
      <c r="F490" s="66">
        <v>10</v>
      </c>
      <c r="G490" s="73">
        <f>+D490+E490+F490</f>
        <v>574</v>
      </c>
      <c r="H490" s="66">
        <f>+D490+E490</f>
        <v>564</v>
      </c>
      <c r="I490" s="71">
        <f>+H490/G490</f>
        <v>0.98257839721254359</v>
      </c>
      <c r="J490" s="71">
        <f>+D490/G490</f>
        <v>0.75435540069686413</v>
      </c>
      <c r="K490" s="71">
        <f>+E490/G490</f>
        <v>0.22822299651567945</v>
      </c>
      <c r="L490" s="71">
        <f>+F490/G490</f>
        <v>1.7421602787456445E-2</v>
      </c>
    </row>
    <row r="491" spans="3:12" ht="13.15" customHeight="1" x14ac:dyDescent="0.25">
      <c r="C491" s="98" t="s">
        <v>318</v>
      </c>
      <c r="D491" s="66">
        <v>168</v>
      </c>
      <c r="E491" s="66">
        <v>95</v>
      </c>
      <c r="F491" s="66">
        <v>14</v>
      </c>
      <c r="G491" s="73">
        <f>+D491+E491+F491</f>
        <v>277</v>
      </c>
      <c r="H491" s="66">
        <f>+D491+E491</f>
        <v>263</v>
      </c>
      <c r="I491" s="71">
        <f>+H491/G491</f>
        <v>0.94945848375451258</v>
      </c>
      <c r="J491" s="71">
        <f>+D491/G491</f>
        <v>0.60649819494584833</v>
      </c>
      <c r="K491" s="71">
        <f>+E491/G491</f>
        <v>0.34296028880866425</v>
      </c>
      <c r="L491" s="71">
        <f>+F491/G491</f>
        <v>5.0541516245487361E-2</v>
      </c>
    </row>
    <row r="492" spans="3:12" ht="13.15" customHeight="1" x14ac:dyDescent="0.25">
      <c r="C492" s="98" t="s">
        <v>321</v>
      </c>
      <c r="D492" s="66">
        <v>200</v>
      </c>
      <c r="E492" s="66">
        <v>122</v>
      </c>
      <c r="F492" s="66">
        <v>10</v>
      </c>
      <c r="G492" s="73">
        <f>+D492+E492+F492</f>
        <v>332</v>
      </c>
      <c r="H492" s="66">
        <f>+D492+E492</f>
        <v>322</v>
      </c>
      <c r="I492" s="71">
        <f>+H492/G492</f>
        <v>0.96987951807228912</v>
      </c>
      <c r="J492" s="71">
        <f>+D492/G492</f>
        <v>0.60240963855421692</v>
      </c>
      <c r="K492" s="71">
        <f>+E492/G492</f>
        <v>0.36746987951807231</v>
      </c>
      <c r="L492" s="71">
        <f>+F492/G492</f>
        <v>3.0120481927710843E-2</v>
      </c>
    </row>
    <row r="493" spans="3:12" ht="13.15" customHeight="1" x14ac:dyDescent="0.25">
      <c r="C493" s="98" t="s">
        <v>323</v>
      </c>
      <c r="D493" s="66">
        <v>225</v>
      </c>
      <c r="E493" s="66">
        <v>64</v>
      </c>
      <c r="F493" s="66">
        <v>17</v>
      </c>
      <c r="G493" s="73">
        <f>+D493+E493+F493</f>
        <v>306</v>
      </c>
      <c r="H493" s="66">
        <f>+D493+E493</f>
        <v>289</v>
      </c>
      <c r="I493" s="71">
        <f>+H493/G493</f>
        <v>0.94444444444444442</v>
      </c>
      <c r="J493" s="71">
        <f>+D493/G493</f>
        <v>0.73529411764705888</v>
      </c>
      <c r="K493" s="71">
        <f>+E493/G493</f>
        <v>0.20915032679738563</v>
      </c>
      <c r="L493" s="71">
        <f>+F493/G493</f>
        <v>5.5555555555555552E-2</v>
      </c>
    </row>
    <row r="494" spans="3:12" ht="13.15" customHeight="1" x14ac:dyDescent="0.25">
      <c r="C494" s="98" t="s">
        <v>326</v>
      </c>
      <c r="D494" s="66">
        <v>180</v>
      </c>
      <c r="E494" s="66">
        <v>40</v>
      </c>
      <c r="F494" s="66">
        <v>7</v>
      </c>
      <c r="G494" s="73">
        <f>+D494+E494+F494</f>
        <v>227</v>
      </c>
      <c r="H494" s="66">
        <f>+D494+E494</f>
        <v>220</v>
      </c>
      <c r="I494" s="71">
        <f>+H494/G494</f>
        <v>0.96916299559471364</v>
      </c>
      <c r="J494" s="71">
        <f>+D494/G494</f>
        <v>0.79295154185022021</v>
      </c>
      <c r="K494" s="71">
        <f>+E494/G494</f>
        <v>0.1762114537444934</v>
      </c>
      <c r="L494" s="71">
        <f>+F494/G494</f>
        <v>3.0837004405286344E-2</v>
      </c>
    </row>
    <row r="495" spans="3:12" ht="13.15" customHeight="1" x14ac:dyDescent="0.25">
      <c r="C495" s="98" t="s">
        <v>327</v>
      </c>
      <c r="D495" s="66">
        <v>621</v>
      </c>
      <c r="E495" s="66">
        <v>157</v>
      </c>
      <c r="F495" s="66">
        <v>21</v>
      </c>
      <c r="G495" s="73">
        <f>+D495+E495+F495</f>
        <v>799</v>
      </c>
      <c r="H495" s="66">
        <f>+D495+E495</f>
        <v>778</v>
      </c>
      <c r="I495" s="71">
        <f>+H495/G495</f>
        <v>0.9737171464330413</v>
      </c>
      <c r="J495" s="71">
        <f>+D495/G495</f>
        <v>0.77722152690863577</v>
      </c>
      <c r="K495" s="71">
        <f>+E495/G495</f>
        <v>0.1964956195244055</v>
      </c>
      <c r="L495" s="71">
        <f>+F495/G495</f>
        <v>2.6282853566958697E-2</v>
      </c>
    </row>
    <row r="496" spans="3:12" ht="13.15" customHeight="1" x14ac:dyDescent="0.25">
      <c r="C496" s="98" t="s">
        <v>328</v>
      </c>
      <c r="D496" s="66">
        <v>151</v>
      </c>
      <c r="E496" s="66">
        <v>81</v>
      </c>
      <c r="F496" s="66">
        <v>7</v>
      </c>
      <c r="G496" s="73">
        <f>+D496+E496+F496</f>
        <v>239</v>
      </c>
      <c r="H496" s="66">
        <f>+D496+E496</f>
        <v>232</v>
      </c>
      <c r="I496" s="71">
        <f>+H496/G496</f>
        <v>0.97071129707112969</v>
      </c>
      <c r="J496" s="71">
        <f>+D496/G496</f>
        <v>0.63179916317991636</v>
      </c>
      <c r="K496" s="71">
        <f>+E496/G496</f>
        <v>0.33891213389121339</v>
      </c>
      <c r="L496" s="71">
        <f>+F496/G496</f>
        <v>2.9288702928870293E-2</v>
      </c>
    </row>
    <row r="497" spans="3:12" ht="13.15" customHeight="1" x14ac:dyDescent="0.25">
      <c r="C497" s="98" t="s">
        <v>329</v>
      </c>
      <c r="D497" s="66">
        <v>192</v>
      </c>
      <c r="E497" s="66">
        <v>84</v>
      </c>
      <c r="F497" s="66">
        <v>22</v>
      </c>
      <c r="G497" s="73">
        <f>+D497+E497+F497</f>
        <v>298</v>
      </c>
      <c r="H497" s="66">
        <f>+D497+E497</f>
        <v>276</v>
      </c>
      <c r="I497" s="71">
        <f>+H497/G497</f>
        <v>0.9261744966442953</v>
      </c>
      <c r="J497" s="71">
        <f>+D497/G497</f>
        <v>0.64429530201342278</v>
      </c>
      <c r="K497" s="71">
        <f>+E497/G497</f>
        <v>0.28187919463087246</v>
      </c>
      <c r="L497" s="71">
        <f>+F497/G497</f>
        <v>7.3825503355704702E-2</v>
      </c>
    </row>
    <row r="498" spans="3:12" ht="13.15" customHeight="1" x14ac:dyDescent="0.25">
      <c r="C498" s="98" t="s">
        <v>330</v>
      </c>
      <c r="D498" s="66">
        <v>292</v>
      </c>
      <c r="E498" s="66">
        <v>89</v>
      </c>
      <c r="F498" s="66">
        <v>13</v>
      </c>
      <c r="G498" s="73">
        <f>+D498+E498+F498</f>
        <v>394</v>
      </c>
      <c r="H498" s="66">
        <f>+D498+E498</f>
        <v>381</v>
      </c>
      <c r="I498" s="71">
        <f>+H498/G498</f>
        <v>0.96700507614213194</v>
      </c>
      <c r="J498" s="71">
        <f>+D498/G498</f>
        <v>0.74111675126903553</v>
      </c>
      <c r="K498" s="71">
        <f>+E498/G498</f>
        <v>0.22588832487309646</v>
      </c>
      <c r="L498" s="71">
        <f>+F498/G498</f>
        <v>3.2994923857868022E-2</v>
      </c>
    </row>
    <row r="499" spans="3:12" ht="13.15" customHeight="1" x14ac:dyDescent="0.25">
      <c r="C499" s="98" t="s">
        <v>363</v>
      </c>
      <c r="D499" s="66">
        <v>198</v>
      </c>
      <c r="E499" s="66">
        <v>123</v>
      </c>
      <c r="F499" s="66">
        <v>11</v>
      </c>
      <c r="G499" s="73">
        <f>+D499+E499+F499</f>
        <v>332</v>
      </c>
      <c r="H499" s="66">
        <f>+D499+E499</f>
        <v>321</v>
      </c>
      <c r="I499" s="71">
        <f>+H499/G499</f>
        <v>0.9668674698795181</v>
      </c>
      <c r="J499" s="71">
        <f>+D499/G499</f>
        <v>0.59638554216867468</v>
      </c>
      <c r="K499" s="71">
        <f>+E499/G499</f>
        <v>0.37048192771084337</v>
      </c>
      <c r="L499" s="71">
        <f>+F499/G499</f>
        <v>3.313253012048193E-2</v>
      </c>
    </row>
    <row r="500" spans="3:12" ht="13.15" customHeight="1" x14ac:dyDescent="0.25">
      <c r="C500" s="98" t="s">
        <v>365</v>
      </c>
      <c r="D500" s="66">
        <v>323</v>
      </c>
      <c r="E500" s="66">
        <v>138</v>
      </c>
      <c r="F500" s="66">
        <v>19</v>
      </c>
      <c r="G500" s="73">
        <f>+D500+E500+F500</f>
        <v>480</v>
      </c>
      <c r="H500" s="66">
        <f>+D500+E500</f>
        <v>461</v>
      </c>
      <c r="I500" s="71">
        <f>+H500/G500</f>
        <v>0.9604166666666667</v>
      </c>
      <c r="J500" s="71">
        <f>+D500/G500</f>
        <v>0.67291666666666672</v>
      </c>
      <c r="K500" s="71">
        <f>+E500/G500</f>
        <v>0.28749999999999998</v>
      </c>
      <c r="L500" s="71">
        <f>+F500/G500</f>
        <v>3.9583333333333331E-2</v>
      </c>
    </row>
    <row r="501" spans="3:12" ht="13.15" customHeight="1" x14ac:dyDescent="0.25">
      <c r="C501" s="98" t="s">
        <v>367</v>
      </c>
      <c r="D501" s="66">
        <v>499</v>
      </c>
      <c r="E501" s="66">
        <v>143</v>
      </c>
      <c r="F501" s="66">
        <v>12</v>
      </c>
      <c r="G501" s="73">
        <f>+D501+E501+F501</f>
        <v>654</v>
      </c>
      <c r="H501" s="66">
        <f>+D501+E501</f>
        <v>642</v>
      </c>
      <c r="I501" s="71">
        <f>+H501/G501</f>
        <v>0.98165137614678899</v>
      </c>
      <c r="J501" s="71">
        <f>+D501/G501</f>
        <v>0.76299694189602452</v>
      </c>
      <c r="K501" s="71">
        <f>+E501/G501</f>
        <v>0.21865443425076453</v>
      </c>
      <c r="L501" s="71">
        <f>+F501/G501</f>
        <v>1.834862385321101E-2</v>
      </c>
    </row>
    <row r="502" spans="3:12" ht="13.15" customHeight="1" x14ac:dyDescent="0.25">
      <c r="C502" s="98" t="s">
        <v>369</v>
      </c>
      <c r="D502" s="66">
        <v>206</v>
      </c>
      <c r="E502" s="66">
        <v>84</v>
      </c>
      <c r="F502" s="66">
        <v>6</v>
      </c>
      <c r="G502" s="73">
        <f>+D502+E502+F502</f>
        <v>296</v>
      </c>
      <c r="H502" s="66">
        <f>+D502+E502</f>
        <v>290</v>
      </c>
      <c r="I502" s="71">
        <f>+H502/G502</f>
        <v>0.97972972972972971</v>
      </c>
      <c r="J502" s="71">
        <f>+D502/G502</f>
        <v>0.69594594594594594</v>
      </c>
      <c r="K502" s="71">
        <f>+E502/G502</f>
        <v>0.28378378378378377</v>
      </c>
      <c r="L502" s="71">
        <f>+F502/G502</f>
        <v>2.0270270270270271E-2</v>
      </c>
    </row>
    <row r="503" spans="3:12" ht="13.15" customHeight="1" x14ac:dyDescent="0.25">
      <c r="C503" s="98" t="s">
        <v>370</v>
      </c>
      <c r="D503" s="66">
        <v>225</v>
      </c>
      <c r="E503" s="66">
        <v>91</v>
      </c>
      <c r="F503" s="66">
        <v>8</v>
      </c>
      <c r="G503" s="73">
        <f>+D503+E503+F503</f>
        <v>324</v>
      </c>
      <c r="H503" s="66">
        <f>+D503+E503</f>
        <v>316</v>
      </c>
      <c r="I503" s="71">
        <f>+H503/G503</f>
        <v>0.97530864197530864</v>
      </c>
      <c r="J503" s="71">
        <f>+D503/G503</f>
        <v>0.69444444444444442</v>
      </c>
      <c r="K503" s="71">
        <f>+E503/G503</f>
        <v>0.28086419753086422</v>
      </c>
      <c r="L503" s="71">
        <f>+F503/G503</f>
        <v>2.4691358024691357E-2</v>
      </c>
    </row>
    <row r="504" spans="3:12" ht="13.15" customHeight="1" x14ac:dyDescent="0.25">
      <c r="C504" s="98" t="s">
        <v>372</v>
      </c>
      <c r="D504" s="66">
        <v>229</v>
      </c>
      <c r="E504" s="66">
        <v>84</v>
      </c>
      <c r="F504" s="66">
        <v>32</v>
      </c>
      <c r="G504" s="73">
        <f>+D504+E504+F504</f>
        <v>345</v>
      </c>
      <c r="H504" s="66">
        <f>+D504+E504</f>
        <v>313</v>
      </c>
      <c r="I504" s="71">
        <f>+H504/G504</f>
        <v>0.90724637681159426</v>
      </c>
      <c r="J504" s="71">
        <f>+D504/G504</f>
        <v>0.663768115942029</v>
      </c>
      <c r="K504" s="71">
        <f>+E504/G504</f>
        <v>0.24347826086956523</v>
      </c>
      <c r="L504" s="71">
        <f>+F504/G504</f>
        <v>9.2753623188405798E-2</v>
      </c>
    </row>
    <row r="505" spans="3:12" ht="13.15" customHeight="1" x14ac:dyDescent="0.25">
      <c r="C505" s="98" t="s">
        <v>374</v>
      </c>
      <c r="D505" s="66">
        <v>288</v>
      </c>
      <c r="E505" s="66">
        <v>93</v>
      </c>
      <c r="F505" s="66">
        <v>10</v>
      </c>
      <c r="G505" s="73">
        <f>+D505+E505+F505</f>
        <v>391</v>
      </c>
      <c r="H505" s="66">
        <f>+D505+E505</f>
        <v>381</v>
      </c>
      <c r="I505" s="71">
        <f>+H505/G505</f>
        <v>0.97442455242966752</v>
      </c>
      <c r="J505" s="71">
        <f>+D505/G505</f>
        <v>0.73657289002557547</v>
      </c>
      <c r="K505" s="71">
        <f>+E505/G505</f>
        <v>0.23785166240409208</v>
      </c>
      <c r="L505" s="71">
        <f>+F505/G505</f>
        <v>2.557544757033248E-2</v>
      </c>
    </row>
    <row r="506" spans="3:12" ht="13.15" customHeight="1" x14ac:dyDescent="0.25">
      <c r="C506" s="98" t="s">
        <v>377</v>
      </c>
      <c r="D506" s="66">
        <v>550</v>
      </c>
      <c r="E506" s="66">
        <v>104</v>
      </c>
      <c r="F506" s="66">
        <v>11</v>
      </c>
      <c r="G506" s="73">
        <f>+D506+E506+F506</f>
        <v>665</v>
      </c>
      <c r="H506" s="66">
        <f>+D506+E506</f>
        <v>654</v>
      </c>
      <c r="I506" s="71">
        <f>+H506/G506</f>
        <v>0.98345864661654137</v>
      </c>
      <c r="J506" s="71">
        <f>+D506/G506</f>
        <v>0.82706766917293228</v>
      </c>
      <c r="K506" s="71">
        <f>+E506/G506</f>
        <v>0.15639097744360902</v>
      </c>
      <c r="L506" s="71">
        <f>+F506/G506</f>
        <v>1.6541353383458645E-2</v>
      </c>
    </row>
    <row r="507" spans="3:12" ht="13.15" customHeight="1" x14ac:dyDescent="0.25">
      <c r="C507" s="98" t="s">
        <v>378</v>
      </c>
      <c r="D507" s="66">
        <v>172</v>
      </c>
      <c r="E507" s="66">
        <v>96</v>
      </c>
      <c r="F507" s="66">
        <v>12</v>
      </c>
      <c r="G507" s="73">
        <f>+D507+E507+F507</f>
        <v>280</v>
      </c>
      <c r="H507" s="66">
        <f>+D507+E507</f>
        <v>268</v>
      </c>
      <c r="I507" s="71">
        <f>+H507/G507</f>
        <v>0.95714285714285718</v>
      </c>
      <c r="J507" s="71">
        <f>+D507/G507</f>
        <v>0.61428571428571432</v>
      </c>
      <c r="K507" s="71">
        <f>+E507/G507</f>
        <v>0.34285714285714286</v>
      </c>
      <c r="L507" s="71">
        <f>+F507/G507</f>
        <v>4.2857142857142858E-2</v>
      </c>
    </row>
    <row r="508" spans="3:12" ht="13.15" customHeight="1" x14ac:dyDescent="0.25">
      <c r="C508" s="98" t="s">
        <v>379</v>
      </c>
      <c r="D508" s="66">
        <v>524</v>
      </c>
      <c r="E508" s="66">
        <v>155</v>
      </c>
      <c r="F508" s="66">
        <v>29</v>
      </c>
      <c r="G508" s="73">
        <f>+D508+E508+F508</f>
        <v>708</v>
      </c>
      <c r="H508" s="66">
        <f>+D508+E508</f>
        <v>679</v>
      </c>
      <c r="I508" s="71">
        <f>+H508/G508</f>
        <v>0.95903954802259883</v>
      </c>
      <c r="J508" s="71">
        <f>+D508/G508</f>
        <v>0.74011299435028244</v>
      </c>
      <c r="K508" s="71">
        <f>+E508/G508</f>
        <v>0.21892655367231639</v>
      </c>
      <c r="L508" s="71">
        <f>+F508/G508</f>
        <v>4.0960451977401127E-2</v>
      </c>
    </row>
    <row r="509" spans="3:12" ht="13.15" customHeight="1" x14ac:dyDescent="0.25">
      <c r="C509" s="98" t="s">
        <v>380</v>
      </c>
      <c r="D509" s="66">
        <v>151</v>
      </c>
      <c r="E509" s="66">
        <v>64</v>
      </c>
      <c r="F509" s="66">
        <v>9</v>
      </c>
      <c r="G509" s="73">
        <f>+D509+E509+F509</f>
        <v>224</v>
      </c>
      <c r="H509" s="66">
        <f>+D509+E509</f>
        <v>215</v>
      </c>
      <c r="I509" s="71">
        <f>+H509/G509</f>
        <v>0.9598214285714286</v>
      </c>
      <c r="J509" s="71">
        <f>+D509/G509</f>
        <v>0.6741071428571429</v>
      </c>
      <c r="K509" s="71">
        <f>+E509/G509</f>
        <v>0.2857142857142857</v>
      </c>
      <c r="L509" s="71">
        <f>+F509/G509</f>
        <v>4.0178571428571432E-2</v>
      </c>
    </row>
    <row r="510" spans="3:12" ht="13.15" customHeight="1" x14ac:dyDescent="0.25">
      <c r="C510" s="98" t="s">
        <v>381</v>
      </c>
      <c r="D510" s="66">
        <v>299</v>
      </c>
      <c r="E510" s="66">
        <v>160</v>
      </c>
      <c r="F510" s="66">
        <v>23</v>
      </c>
      <c r="G510" s="73">
        <f>+D510+E510+F510</f>
        <v>482</v>
      </c>
      <c r="H510" s="66">
        <f>+D510+E510</f>
        <v>459</v>
      </c>
      <c r="I510" s="71">
        <f>+H510/G510</f>
        <v>0.9522821576763485</v>
      </c>
      <c r="J510" s="71">
        <f>+D510/G510</f>
        <v>0.6203319502074689</v>
      </c>
      <c r="K510" s="71">
        <f>+E510/G510</f>
        <v>0.33195020746887965</v>
      </c>
      <c r="L510" s="71">
        <f>+F510/G510</f>
        <v>4.7717842323651449E-2</v>
      </c>
    </row>
    <row r="511" spans="3:12" ht="13.15" customHeight="1" x14ac:dyDescent="0.25">
      <c r="C511" s="98" t="s">
        <v>382</v>
      </c>
      <c r="D511" s="66">
        <v>222</v>
      </c>
      <c r="E511" s="66">
        <v>51</v>
      </c>
      <c r="F511" s="66">
        <v>17</v>
      </c>
      <c r="G511" s="73">
        <f>+D511+E511+F511</f>
        <v>290</v>
      </c>
      <c r="H511" s="66">
        <f>+D511+E511</f>
        <v>273</v>
      </c>
      <c r="I511" s="71">
        <f>+H511/G511</f>
        <v>0.94137931034482758</v>
      </c>
      <c r="J511" s="71">
        <f>+D511/G511</f>
        <v>0.76551724137931032</v>
      </c>
      <c r="K511" s="71">
        <f>+E511/G511</f>
        <v>0.17586206896551723</v>
      </c>
      <c r="L511" s="71">
        <f>+F511/G511</f>
        <v>5.8620689655172413E-2</v>
      </c>
    </row>
    <row r="512" spans="3:12" ht="13.15" customHeight="1" x14ac:dyDescent="0.25">
      <c r="C512" s="98" t="s">
        <v>383</v>
      </c>
      <c r="D512" s="66">
        <v>369</v>
      </c>
      <c r="E512" s="66">
        <v>246</v>
      </c>
      <c r="F512" s="66">
        <v>43</v>
      </c>
      <c r="G512" s="73">
        <f>+D512+E512+F512</f>
        <v>658</v>
      </c>
      <c r="H512" s="66">
        <f>+D512+E512</f>
        <v>615</v>
      </c>
      <c r="I512" s="71">
        <f>+H512/G512</f>
        <v>0.93465045592705165</v>
      </c>
      <c r="J512" s="71">
        <f>+D512/G512</f>
        <v>0.56079027355623101</v>
      </c>
      <c r="K512" s="71">
        <f>+E512/G512</f>
        <v>0.37386018237082069</v>
      </c>
      <c r="L512" s="71">
        <f>+F512/G512</f>
        <v>6.5349544072948323E-2</v>
      </c>
    </row>
    <row r="513" spans="3:12" ht="13.15" customHeight="1" x14ac:dyDescent="0.25">
      <c r="C513" s="98" t="s">
        <v>384</v>
      </c>
      <c r="D513" s="66">
        <v>390</v>
      </c>
      <c r="E513" s="66">
        <v>237</v>
      </c>
      <c r="F513" s="66">
        <v>35</v>
      </c>
      <c r="G513" s="73">
        <f>+D513+E513+F513</f>
        <v>662</v>
      </c>
      <c r="H513" s="66">
        <f>+D513+E513</f>
        <v>627</v>
      </c>
      <c r="I513" s="71">
        <f>+H513/G513</f>
        <v>0.94712990936555896</v>
      </c>
      <c r="J513" s="71">
        <f>+D513/G513</f>
        <v>0.58912386706948638</v>
      </c>
      <c r="K513" s="71">
        <f>+E513/G513</f>
        <v>0.35800604229607252</v>
      </c>
      <c r="L513" s="71">
        <f>+F513/G513</f>
        <v>5.2870090634441085E-2</v>
      </c>
    </row>
    <row r="514" spans="3:12" ht="13.15" customHeight="1" x14ac:dyDescent="0.25">
      <c r="C514" s="98" t="s">
        <v>385</v>
      </c>
      <c r="D514" s="66">
        <v>296</v>
      </c>
      <c r="E514" s="66">
        <v>127</v>
      </c>
      <c r="F514" s="66">
        <v>21</v>
      </c>
      <c r="G514" s="73">
        <f>+D514+E514+F514</f>
        <v>444</v>
      </c>
      <c r="H514" s="66">
        <f>+D514+E514</f>
        <v>423</v>
      </c>
      <c r="I514" s="71">
        <f>+H514/G514</f>
        <v>0.95270270270270274</v>
      </c>
      <c r="J514" s="71">
        <f>+D514/G514</f>
        <v>0.66666666666666663</v>
      </c>
      <c r="K514" s="71">
        <f>+E514/G514</f>
        <v>0.28603603603603606</v>
      </c>
      <c r="L514" s="71">
        <f>+F514/G514</f>
        <v>4.72972972972973E-2</v>
      </c>
    </row>
    <row r="515" spans="3:12" ht="13.15" customHeight="1" x14ac:dyDescent="0.25">
      <c r="C515" s="98" t="s">
        <v>387</v>
      </c>
      <c r="D515" s="66">
        <v>106</v>
      </c>
      <c r="E515" s="66">
        <v>68</v>
      </c>
      <c r="F515" s="66">
        <v>4</v>
      </c>
      <c r="G515" s="73">
        <f>+D515+E515+F515</f>
        <v>178</v>
      </c>
      <c r="H515" s="66">
        <f>+D515+E515</f>
        <v>174</v>
      </c>
      <c r="I515" s="71">
        <f>+H515/G515</f>
        <v>0.97752808988764039</v>
      </c>
      <c r="J515" s="71">
        <f>+D515/G515</f>
        <v>0.5955056179775281</v>
      </c>
      <c r="K515" s="71">
        <f>+E515/G515</f>
        <v>0.38202247191011235</v>
      </c>
      <c r="L515" s="71">
        <f>+F515/G515</f>
        <v>2.247191011235955E-2</v>
      </c>
    </row>
    <row r="516" spans="3:12" ht="13.15" customHeight="1" x14ac:dyDescent="0.25">
      <c r="C516" s="98" t="s">
        <v>412</v>
      </c>
      <c r="D516" s="66">
        <v>270</v>
      </c>
      <c r="E516" s="66">
        <v>130</v>
      </c>
      <c r="F516" s="66">
        <v>5</v>
      </c>
      <c r="G516" s="73">
        <f>+D516+E516+F516</f>
        <v>405</v>
      </c>
      <c r="H516" s="66">
        <f>+D516+E516</f>
        <v>400</v>
      </c>
      <c r="I516" s="71">
        <f>+H516/G516</f>
        <v>0.98765432098765427</v>
      </c>
      <c r="J516" s="71">
        <f>+D516/G516</f>
        <v>0.66666666666666663</v>
      </c>
      <c r="K516" s="71">
        <f>+E516/G516</f>
        <v>0.32098765432098764</v>
      </c>
      <c r="L516" s="71">
        <f>+F516/G516</f>
        <v>1.2345679012345678E-2</v>
      </c>
    </row>
    <row r="517" spans="3:12" ht="13.15" customHeight="1" x14ac:dyDescent="0.25">
      <c r="C517" s="98" t="s">
        <v>480</v>
      </c>
      <c r="D517" s="66">
        <v>595</v>
      </c>
      <c r="E517" s="66">
        <v>218</v>
      </c>
      <c r="F517" s="66">
        <v>25</v>
      </c>
      <c r="G517" s="73">
        <f>+D517+E517+F517</f>
        <v>838</v>
      </c>
      <c r="H517" s="66">
        <f>+D517+E517</f>
        <v>813</v>
      </c>
      <c r="I517" s="71">
        <f>+H517/G517</f>
        <v>0.9701670644391408</v>
      </c>
      <c r="J517" s="71">
        <f>+D517/G517</f>
        <v>0.71002386634844872</v>
      </c>
      <c r="K517" s="71">
        <f>+E517/G517</f>
        <v>0.26014319809069214</v>
      </c>
      <c r="L517" s="71">
        <f>+F517/G517</f>
        <v>2.9832935560859187E-2</v>
      </c>
    </row>
    <row r="518" spans="3:12" ht="13.15" customHeight="1" x14ac:dyDescent="0.25">
      <c r="C518" s="98" t="s">
        <v>413</v>
      </c>
      <c r="D518" s="66">
        <v>79</v>
      </c>
      <c r="E518" s="66">
        <v>34</v>
      </c>
      <c r="F518" s="66">
        <v>3</v>
      </c>
      <c r="G518" s="73">
        <f>+D518+E518+F518</f>
        <v>116</v>
      </c>
      <c r="H518" s="66">
        <f>+D518+E518</f>
        <v>113</v>
      </c>
      <c r="I518" s="71">
        <f>+H518/G518</f>
        <v>0.97413793103448276</v>
      </c>
      <c r="J518" s="71">
        <f>+D518/G518</f>
        <v>0.68103448275862066</v>
      </c>
      <c r="K518" s="71">
        <f>+E518/G518</f>
        <v>0.29310344827586204</v>
      </c>
      <c r="L518" s="71">
        <f>+F518/G518</f>
        <v>2.5862068965517241E-2</v>
      </c>
    </row>
    <row r="519" spans="3:12" ht="13.15" customHeight="1" x14ac:dyDescent="0.25">
      <c r="C519" s="98" t="s">
        <v>414</v>
      </c>
      <c r="D519" s="66">
        <v>368</v>
      </c>
      <c r="E519" s="66">
        <v>257</v>
      </c>
      <c r="F519" s="66">
        <v>23</v>
      </c>
      <c r="G519" s="73">
        <f>+D519+E519+F519</f>
        <v>648</v>
      </c>
      <c r="H519" s="66">
        <f>+D519+E519</f>
        <v>625</v>
      </c>
      <c r="I519" s="71">
        <f>+H519/G519</f>
        <v>0.96450617283950613</v>
      </c>
      <c r="J519" s="71">
        <f>+D519/G519</f>
        <v>0.5679012345679012</v>
      </c>
      <c r="K519" s="71">
        <f>+E519/G519</f>
        <v>0.39660493827160492</v>
      </c>
      <c r="L519" s="71">
        <f>+F519/G519</f>
        <v>3.5493827160493825E-2</v>
      </c>
    </row>
    <row r="520" spans="3:12" ht="13.15" customHeight="1" x14ac:dyDescent="0.25">
      <c r="C520" s="98" t="s">
        <v>415</v>
      </c>
      <c r="D520" s="66">
        <v>138</v>
      </c>
      <c r="E520" s="66">
        <v>48</v>
      </c>
      <c r="F520" s="66">
        <v>18</v>
      </c>
      <c r="G520" s="73">
        <f>+D520+E520+F520</f>
        <v>204</v>
      </c>
      <c r="H520" s="66">
        <f>+D520+E520</f>
        <v>186</v>
      </c>
      <c r="I520" s="71">
        <f>+H520/G520</f>
        <v>0.91176470588235292</v>
      </c>
      <c r="J520" s="71">
        <f>+D520/G520</f>
        <v>0.67647058823529416</v>
      </c>
      <c r="K520" s="71">
        <f>+E520/G520</f>
        <v>0.23529411764705882</v>
      </c>
      <c r="L520" s="71">
        <f>+F520/G520</f>
        <v>8.8235294117647065E-2</v>
      </c>
    </row>
    <row r="521" spans="3:12" ht="13.15" customHeight="1" x14ac:dyDescent="0.25">
      <c r="C521" s="98" t="s">
        <v>416</v>
      </c>
      <c r="D521" s="66">
        <v>542</v>
      </c>
      <c r="E521" s="66">
        <v>323</v>
      </c>
      <c r="F521" s="66">
        <v>81</v>
      </c>
      <c r="G521" s="73">
        <f>+D521+E521+F521</f>
        <v>946</v>
      </c>
      <c r="H521" s="66">
        <f>+D521+E521</f>
        <v>865</v>
      </c>
      <c r="I521" s="71">
        <f>+H521/G521</f>
        <v>0.91437632135306557</v>
      </c>
      <c r="J521" s="71">
        <f>+D521/G521</f>
        <v>0.57293868921775903</v>
      </c>
      <c r="K521" s="71">
        <f>+E521/G521</f>
        <v>0.34143763213530653</v>
      </c>
      <c r="L521" s="71">
        <f>+F521/G521</f>
        <v>8.5623678646934459E-2</v>
      </c>
    </row>
    <row r="522" spans="3:12" ht="13.15" customHeight="1" x14ac:dyDescent="0.25">
      <c r="C522" s="98" t="s">
        <v>417</v>
      </c>
      <c r="D522" s="66">
        <v>306</v>
      </c>
      <c r="E522" s="66">
        <v>67</v>
      </c>
      <c r="F522" s="66">
        <v>25</v>
      </c>
      <c r="G522" s="73">
        <f>+D522+E522+F522</f>
        <v>398</v>
      </c>
      <c r="H522" s="66">
        <f>+D522+E522</f>
        <v>373</v>
      </c>
      <c r="I522" s="71">
        <f>+H522/G522</f>
        <v>0.93718592964824121</v>
      </c>
      <c r="J522" s="71">
        <f>+D522/G522</f>
        <v>0.76884422110552764</v>
      </c>
      <c r="K522" s="71">
        <f>+E522/G522</f>
        <v>0.16834170854271358</v>
      </c>
      <c r="L522" s="71">
        <f>+F522/G522</f>
        <v>6.2814070351758788E-2</v>
      </c>
    </row>
    <row r="523" spans="3:12" ht="13.15" customHeight="1" x14ac:dyDescent="0.25">
      <c r="C523" s="98" t="s">
        <v>479</v>
      </c>
      <c r="D523" s="66">
        <v>287</v>
      </c>
      <c r="E523" s="66">
        <v>88</v>
      </c>
      <c r="F523" s="66">
        <v>29</v>
      </c>
      <c r="G523" s="73">
        <f>+D523+E523+F523</f>
        <v>404</v>
      </c>
      <c r="H523" s="66">
        <f>+D523+E523</f>
        <v>375</v>
      </c>
      <c r="I523" s="71">
        <f>+H523/G523</f>
        <v>0.92821782178217827</v>
      </c>
      <c r="J523" s="71">
        <f>+D523/G523</f>
        <v>0.71039603960396036</v>
      </c>
      <c r="K523" s="71">
        <f>+E523/G523</f>
        <v>0.21782178217821782</v>
      </c>
      <c r="L523" s="71">
        <f>+F523/G523</f>
        <v>7.1782178217821777E-2</v>
      </c>
    </row>
    <row r="524" spans="3:12" ht="13.15" customHeight="1" x14ac:dyDescent="0.25">
      <c r="C524" s="98" t="s">
        <v>421</v>
      </c>
      <c r="D524" s="66">
        <v>228</v>
      </c>
      <c r="E524" s="66">
        <v>75</v>
      </c>
      <c r="F524" s="66">
        <v>6</v>
      </c>
      <c r="G524" s="73">
        <f>+D524+E524+F524</f>
        <v>309</v>
      </c>
      <c r="H524" s="66">
        <f>+D524+E524</f>
        <v>303</v>
      </c>
      <c r="I524" s="71">
        <f>+H524/G524</f>
        <v>0.98058252427184467</v>
      </c>
      <c r="J524" s="71">
        <f>+D524/G524</f>
        <v>0.73786407766990292</v>
      </c>
      <c r="K524" s="71">
        <f>+E524/G524</f>
        <v>0.24271844660194175</v>
      </c>
      <c r="L524" s="71">
        <f>+F524/G524</f>
        <v>1.9417475728155338E-2</v>
      </c>
    </row>
    <row r="525" spans="3:12" ht="13.15" customHeight="1" x14ac:dyDescent="0.25">
      <c r="C525" s="98" t="s">
        <v>478</v>
      </c>
      <c r="D525" s="66">
        <v>111</v>
      </c>
      <c r="E525" s="66">
        <v>90</v>
      </c>
      <c r="F525" s="66">
        <v>26</v>
      </c>
      <c r="G525" s="73">
        <f>+D525+E525+F525</f>
        <v>227</v>
      </c>
      <c r="H525" s="66">
        <f>+D525+E525</f>
        <v>201</v>
      </c>
      <c r="I525" s="71">
        <f>+H525/G525</f>
        <v>0.88546255506607929</v>
      </c>
      <c r="J525" s="71">
        <f>+D525/G525</f>
        <v>0.48898678414096919</v>
      </c>
      <c r="K525" s="71">
        <f>+E525/G525</f>
        <v>0.3964757709251101</v>
      </c>
      <c r="L525" s="71">
        <f>+F525/G525</f>
        <v>0.11453744493392071</v>
      </c>
    </row>
    <row r="526" spans="3:12" ht="13.15" customHeight="1" x14ac:dyDescent="0.25">
      <c r="C526" s="98" t="s">
        <v>425</v>
      </c>
      <c r="D526" s="66">
        <v>661</v>
      </c>
      <c r="E526" s="66">
        <v>191</v>
      </c>
      <c r="F526" s="66">
        <v>28</v>
      </c>
      <c r="G526" s="73">
        <f>+D526+E526+F526</f>
        <v>880</v>
      </c>
      <c r="H526" s="66">
        <f>+D526+E526</f>
        <v>852</v>
      </c>
      <c r="I526" s="71">
        <f>+H526/G526</f>
        <v>0.96818181818181814</v>
      </c>
      <c r="J526" s="71">
        <f>+D526/G526</f>
        <v>0.7511363636363636</v>
      </c>
      <c r="K526" s="71">
        <f>+E526/G526</f>
        <v>0.21704545454545454</v>
      </c>
      <c r="L526" s="71">
        <f>+F526/G526</f>
        <v>3.1818181818181815E-2</v>
      </c>
    </row>
    <row r="527" spans="3:12" ht="13.15" customHeight="1" x14ac:dyDescent="0.25">
      <c r="C527" s="98" t="s">
        <v>426</v>
      </c>
      <c r="D527" s="66">
        <v>442</v>
      </c>
      <c r="E527" s="66">
        <v>54</v>
      </c>
      <c r="F527" s="66">
        <v>6</v>
      </c>
      <c r="G527" s="73">
        <f>+D527+E527+F527</f>
        <v>502</v>
      </c>
      <c r="H527" s="66">
        <f>+D527+E527</f>
        <v>496</v>
      </c>
      <c r="I527" s="71">
        <f>+H527/G527</f>
        <v>0.98804780876494025</v>
      </c>
      <c r="J527" s="71">
        <f>+D527/G527</f>
        <v>0.88047808764940239</v>
      </c>
      <c r="K527" s="71">
        <f>+E527/G527</f>
        <v>0.10756972111553785</v>
      </c>
      <c r="L527" s="71">
        <f>+F527/G527</f>
        <v>1.1952191235059761E-2</v>
      </c>
    </row>
    <row r="528" spans="3:12" ht="13.15" customHeight="1" x14ac:dyDescent="0.25">
      <c r="C528" s="98" t="s">
        <v>427</v>
      </c>
      <c r="D528" s="66">
        <v>245</v>
      </c>
      <c r="E528" s="66">
        <v>83</v>
      </c>
      <c r="F528" s="66">
        <v>9</v>
      </c>
      <c r="G528" s="73">
        <f>+D528+E528+F528</f>
        <v>337</v>
      </c>
      <c r="H528" s="66">
        <f>+D528+E528</f>
        <v>328</v>
      </c>
      <c r="I528" s="71">
        <f>+H528/G528</f>
        <v>0.97329376854599403</v>
      </c>
      <c r="J528" s="71">
        <f>+D528/G528</f>
        <v>0.72700296735905046</v>
      </c>
      <c r="K528" s="71">
        <f>+E528/G528</f>
        <v>0.24629080118694363</v>
      </c>
      <c r="L528" s="71">
        <f>+F528/G528</f>
        <v>2.6706231454005934E-2</v>
      </c>
    </row>
    <row r="529" spans="3:12" ht="13.15" customHeight="1" x14ac:dyDescent="0.25">
      <c r="C529" s="98" t="s">
        <v>428</v>
      </c>
      <c r="D529" s="66">
        <v>13</v>
      </c>
      <c r="E529" s="66">
        <v>10</v>
      </c>
      <c r="F529" s="66">
        <v>6</v>
      </c>
      <c r="G529" s="73">
        <f>+D529+E529+F529</f>
        <v>29</v>
      </c>
      <c r="H529" s="66">
        <f>+D529+E529</f>
        <v>23</v>
      </c>
      <c r="I529" s="71">
        <f>+H529/G529</f>
        <v>0.7931034482758621</v>
      </c>
      <c r="J529" s="71">
        <f>+D529/G529</f>
        <v>0.44827586206896552</v>
      </c>
      <c r="K529" s="71">
        <f>+E529/G529</f>
        <v>0.34482758620689657</v>
      </c>
      <c r="L529" s="71">
        <f>+F529/G529</f>
        <v>0.20689655172413793</v>
      </c>
    </row>
    <row r="530" spans="3:12" ht="13.15" customHeight="1" x14ac:dyDescent="0.25">
      <c r="C530" s="98" t="s">
        <v>429</v>
      </c>
      <c r="D530" s="66">
        <v>558</v>
      </c>
      <c r="E530" s="66">
        <v>383</v>
      </c>
      <c r="F530" s="66">
        <v>77</v>
      </c>
      <c r="G530" s="73">
        <f>+D530+E530+F530</f>
        <v>1018</v>
      </c>
      <c r="H530" s="66">
        <f>+D530+E530</f>
        <v>941</v>
      </c>
      <c r="I530" s="71">
        <f>+H530/G530</f>
        <v>0.92436149312377214</v>
      </c>
      <c r="J530" s="71">
        <f>+D530/G530</f>
        <v>0.54813359528487227</v>
      </c>
      <c r="K530" s="71">
        <f>+E530/G530</f>
        <v>0.37622789783889982</v>
      </c>
      <c r="L530" s="71">
        <f>+F530/G530</f>
        <v>7.5638506876227904E-2</v>
      </c>
    </row>
    <row r="531" spans="3:12" ht="13.15" customHeight="1" x14ac:dyDescent="0.25">
      <c r="C531" s="98" t="s">
        <v>431</v>
      </c>
      <c r="D531" s="66">
        <v>220</v>
      </c>
      <c r="E531" s="66">
        <v>82</v>
      </c>
      <c r="F531" s="66">
        <v>10</v>
      </c>
      <c r="G531" s="73">
        <f>+D531+E531+F531</f>
        <v>312</v>
      </c>
      <c r="H531" s="66">
        <f>+D531+E531</f>
        <v>302</v>
      </c>
      <c r="I531" s="71">
        <f>+H531/G531</f>
        <v>0.96794871794871795</v>
      </c>
      <c r="J531" s="71">
        <f>+D531/G531</f>
        <v>0.70512820512820518</v>
      </c>
      <c r="K531" s="71">
        <f>+E531/G531</f>
        <v>0.26282051282051283</v>
      </c>
      <c r="L531" s="71">
        <f>+F531/G531</f>
        <v>3.2051282051282048E-2</v>
      </c>
    </row>
    <row r="532" spans="3:12" ht="13.15" customHeight="1" x14ac:dyDescent="0.25">
      <c r="C532" s="98" t="s">
        <v>432</v>
      </c>
      <c r="D532" s="66">
        <v>234</v>
      </c>
      <c r="E532" s="66">
        <v>67</v>
      </c>
      <c r="F532" s="66">
        <v>14</v>
      </c>
      <c r="G532" s="73">
        <f>+D532+E532+F532</f>
        <v>315</v>
      </c>
      <c r="H532" s="66">
        <f>+D532+E532</f>
        <v>301</v>
      </c>
      <c r="I532" s="71">
        <f>+H532/G532</f>
        <v>0.9555555555555556</v>
      </c>
      <c r="J532" s="71">
        <f>+D532/G532</f>
        <v>0.74285714285714288</v>
      </c>
      <c r="K532" s="71">
        <f>+E532/G532</f>
        <v>0.21269841269841269</v>
      </c>
      <c r="L532" s="71">
        <f>+F532/G532</f>
        <v>4.4444444444444446E-2</v>
      </c>
    </row>
    <row r="533" spans="3:12" ht="13.15" customHeight="1" x14ac:dyDescent="0.25">
      <c r="C533" s="98" t="s">
        <v>434</v>
      </c>
      <c r="D533" s="66">
        <v>26</v>
      </c>
      <c r="E533" s="66">
        <v>14</v>
      </c>
      <c r="F533" s="66">
        <v>4</v>
      </c>
      <c r="G533" s="73">
        <f>+D533+E533+F533</f>
        <v>44</v>
      </c>
      <c r="H533" s="66">
        <f>+D533+E533</f>
        <v>40</v>
      </c>
      <c r="I533" s="71">
        <f>+H533/G533</f>
        <v>0.90909090909090906</v>
      </c>
      <c r="J533" s="71">
        <f>+D533/G533</f>
        <v>0.59090909090909094</v>
      </c>
      <c r="K533" s="71">
        <f>+E533/G533</f>
        <v>0.31818181818181818</v>
      </c>
      <c r="L533" s="71">
        <f>+F533/G533</f>
        <v>9.0909090909090912E-2</v>
      </c>
    </row>
    <row r="534" spans="3:12" ht="13.15" customHeight="1" x14ac:dyDescent="0.25">
      <c r="C534" s="98" t="s">
        <v>435</v>
      </c>
      <c r="D534" s="66">
        <v>206</v>
      </c>
      <c r="E534" s="66">
        <v>72</v>
      </c>
      <c r="F534" s="66">
        <v>3</v>
      </c>
      <c r="G534" s="73">
        <f>+D534+E534+F534</f>
        <v>281</v>
      </c>
      <c r="H534" s="66">
        <f>+D534+E534</f>
        <v>278</v>
      </c>
      <c r="I534" s="71">
        <f>+H534/G534</f>
        <v>0.98932384341637014</v>
      </c>
      <c r="J534" s="71">
        <f>+D534/G534</f>
        <v>0.73309608540925264</v>
      </c>
      <c r="K534" s="71">
        <f>+E534/G534</f>
        <v>0.25622775800711745</v>
      </c>
      <c r="L534" s="71">
        <f>+F534/G534</f>
        <v>1.0676156583629894E-2</v>
      </c>
    </row>
    <row r="535" spans="3:12" ht="13.15" customHeight="1" x14ac:dyDescent="0.25">
      <c r="C535" s="98" t="s">
        <v>436</v>
      </c>
      <c r="D535" s="66">
        <v>161</v>
      </c>
      <c r="E535" s="66">
        <v>12</v>
      </c>
      <c r="F535" s="66">
        <v>2</v>
      </c>
      <c r="G535" s="73">
        <f>+D535+E535+F535</f>
        <v>175</v>
      </c>
      <c r="H535" s="66">
        <f>+D535+E535</f>
        <v>173</v>
      </c>
      <c r="I535" s="71">
        <f>+H535/G535</f>
        <v>0.98857142857142855</v>
      </c>
      <c r="J535" s="71">
        <f>+D535/G535</f>
        <v>0.92</v>
      </c>
      <c r="K535" s="71">
        <f>+E535/G535</f>
        <v>6.8571428571428575E-2</v>
      </c>
      <c r="L535" s="71">
        <f>+F535/G535</f>
        <v>1.1428571428571429E-2</v>
      </c>
    </row>
    <row r="536" spans="3:12" ht="13.15" customHeight="1" x14ac:dyDescent="0.25">
      <c r="C536" s="98" t="s">
        <v>437</v>
      </c>
      <c r="D536" s="66">
        <v>509</v>
      </c>
      <c r="E536" s="66">
        <v>302</v>
      </c>
      <c r="F536" s="66">
        <v>52</v>
      </c>
      <c r="G536" s="73">
        <f>+D536+E536+F536</f>
        <v>863</v>
      </c>
      <c r="H536" s="66">
        <f>+D536+E536</f>
        <v>811</v>
      </c>
      <c r="I536" s="71">
        <f>+H536/G536</f>
        <v>0.93974507531865581</v>
      </c>
      <c r="J536" s="71">
        <f>+D536/G536</f>
        <v>0.58980301274623403</v>
      </c>
      <c r="K536" s="71">
        <f>+E536/G536</f>
        <v>0.34994206257242177</v>
      </c>
      <c r="L536" s="71">
        <f>+F536/G536</f>
        <v>6.0254924681344149E-2</v>
      </c>
    </row>
    <row r="537" spans="3:12" ht="13.15" customHeight="1" x14ac:dyDescent="0.25">
      <c r="C537" s="98" t="s">
        <v>438</v>
      </c>
      <c r="D537" s="66">
        <v>225</v>
      </c>
      <c r="E537" s="66">
        <v>170</v>
      </c>
      <c r="F537" s="66">
        <v>37</v>
      </c>
      <c r="G537" s="73">
        <f>+D537+E537+F537</f>
        <v>432</v>
      </c>
      <c r="H537" s="66">
        <f>+D537+E537</f>
        <v>395</v>
      </c>
      <c r="I537" s="71">
        <f>+H537/G537</f>
        <v>0.91435185185185186</v>
      </c>
      <c r="J537" s="71">
        <f>+D537/G537</f>
        <v>0.52083333333333337</v>
      </c>
      <c r="K537" s="71">
        <f>+E537/G537</f>
        <v>0.39351851851851855</v>
      </c>
      <c r="L537" s="71">
        <f>+F537/G537</f>
        <v>8.5648148148148154E-2</v>
      </c>
    </row>
    <row r="538" spans="3:12" ht="13.15" customHeight="1" x14ac:dyDescent="0.25">
      <c r="C538" s="98" t="s">
        <v>440</v>
      </c>
      <c r="D538" s="66">
        <v>294</v>
      </c>
      <c r="E538" s="66">
        <v>85</v>
      </c>
      <c r="F538" s="66">
        <v>15</v>
      </c>
      <c r="G538" s="73">
        <f>+D538+E538+F538</f>
        <v>394</v>
      </c>
      <c r="H538" s="66">
        <f>+D538+E538</f>
        <v>379</v>
      </c>
      <c r="I538" s="71">
        <f>+H538/G538</f>
        <v>0.96192893401015234</v>
      </c>
      <c r="J538" s="71">
        <f>+D538/G538</f>
        <v>0.74619289340101524</v>
      </c>
      <c r="K538" s="71">
        <f>+E538/G538</f>
        <v>0.21573604060913706</v>
      </c>
      <c r="L538" s="71">
        <f>+F538/G538</f>
        <v>3.8071065989847719E-2</v>
      </c>
    </row>
    <row r="539" spans="3:12" ht="13.15" customHeight="1" x14ac:dyDescent="0.25">
      <c r="C539" s="98" t="s">
        <v>441</v>
      </c>
      <c r="D539" s="66">
        <v>268</v>
      </c>
      <c r="E539" s="66">
        <v>219</v>
      </c>
      <c r="F539" s="66">
        <v>22</v>
      </c>
      <c r="G539" s="73">
        <f>+D539+E539+F539</f>
        <v>509</v>
      </c>
      <c r="H539" s="66">
        <f>+D539+E539</f>
        <v>487</v>
      </c>
      <c r="I539" s="71">
        <f>+H539/G539</f>
        <v>0.95677799607072689</v>
      </c>
      <c r="J539" s="71">
        <f>+D539/G539</f>
        <v>0.52652259332023577</v>
      </c>
      <c r="K539" s="71">
        <f>+E539/G539</f>
        <v>0.43025540275049118</v>
      </c>
      <c r="L539" s="71">
        <f>+F539/G539</f>
        <v>4.3222003929273084E-2</v>
      </c>
    </row>
    <row r="540" spans="3:12" ht="13.15" customHeight="1" x14ac:dyDescent="0.25">
      <c r="C540" s="98" t="s">
        <v>442</v>
      </c>
      <c r="D540" s="66">
        <v>80</v>
      </c>
      <c r="E540" s="66">
        <v>36</v>
      </c>
      <c r="F540" s="66">
        <v>7</v>
      </c>
      <c r="G540" s="73">
        <f>+D540+E540+F540</f>
        <v>123</v>
      </c>
      <c r="H540" s="66">
        <f>+D540+E540</f>
        <v>116</v>
      </c>
      <c r="I540" s="71">
        <f>+H540/G540</f>
        <v>0.94308943089430897</v>
      </c>
      <c r="J540" s="71">
        <f>+D540/G540</f>
        <v>0.65040650406504064</v>
      </c>
      <c r="K540" s="71">
        <f>+E540/G540</f>
        <v>0.29268292682926828</v>
      </c>
      <c r="L540" s="71">
        <f>+F540/G540</f>
        <v>5.6910569105691054E-2</v>
      </c>
    </row>
    <row r="541" spans="3:12" ht="13.15" customHeight="1" x14ac:dyDescent="0.25">
      <c r="C541" s="98" t="s">
        <v>444</v>
      </c>
      <c r="D541" s="66">
        <v>188</v>
      </c>
      <c r="E541" s="66">
        <v>68</v>
      </c>
      <c r="F541" s="66">
        <v>15</v>
      </c>
      <c r="G541" s="73">
        <f>+D541+E541+F541</f>
        <v>271</v>
      </c>
      <c r="H541" s="66">
        <f>+D541+E541</f>
        <v>256</v>
      </c>
      <c r="I541" s="71">
        <f>+H541/G541</f>
        <v>0.94464944649446492</v>
      </c>
      <c r="J541" s="71">
        <f>+D541/G541</f>
        <v>0.69372693726937273</v>
      </c>
      <c r="K541" s="71">
        <f>+E541/G541</f>
        <v>0.25092250922509224</v>
      </c>
      <c r="L541" s="71">
        <f>+F541/G541</f>
        <v>5.5350553505535055E-2</v>
      </c>
    </row>
    <row r="542" spans="3:12" ht="13.15" customHeight="1" x14ac:dyDescent="0.25">
      <c r="C542" s="98" t="s">
        <v>445</v>
      </c>
      <c r="D542" s="66">
        <v>156</v>
      </c>
      <c r="E542" s="66">
        <v>60</v>
      </c>
      <c r="F542" s="66">
        <v>28</v>
      </c>
      <c r="G542" s="73">
        <f>+D542+E542+F542</f>
        <v>244</v>
      </c>
      <c r="H542" s="66">
        <f>+D542+E542</f>
        <v>216</v>
      </c>
      <c r="I542" s="71">
        <f>+H542/G542</f>
        <v>0.88524590163934425</v>
      </c>
      <c r="J542" s="71">
        <f>+D542/G542</f>
        <v>0.63934426229508201</v>
      </c>
      <c r="K542" s="71">
        <f>+E542/G542</f>
        <v>0.24590163934426229</v>
      </c>
      <c r="L542" s="71">
        <f>+F542/G542</f>
        <v>0.11475409836065574</v>
      </c>
    </row>
    <row r="543" spans="3:12" ht="13.15" customHeight="1" x14ac:dyDescent="0.25">
      <c r="C543" s="98" t="s">
        <v>446</v>
      </c>
      <c r="D543" s="66">
        <v>180</v>
      </c>
      <c r="E543" s="66">
        <v>64</v>
      </c>
      <c r="F543" s="66">
        <v>12</v>
      </c>
      <c r="G543" s="73">
        <f>+D543+E543+F543</f>
        <v>256</v>
      </c>
      <c r="H543" s="66">
        <f>+D543+E543</f>
        <v>244</v>
      </c>
      <c r="I543" s="71">
        <f>+H543/G543</f>
        <v>0.953125</v>
      </c>
      <c r="J543" s="71">
        <f>+D543/G543</f>
        <v>0.703125</v>
      </c>
      <c r="K543" s="71">
        <f>+E543/G543</f>
        <v>0.25</v>
      </c>
      <c r="L543" s="71">
        <f>+F543/G543</f>
        <v>4.6875E-2</v>
      </c>
    </row>
    <row r="544" spans="3:12" ht="13.15" customHeight="1" x14ac:dyDescent="0.25">
      <c r="C544" s="98" t="s">
        <v>448</v>
      </c>
      <c r="D544" s="66">
        <v>159</v>
      </c>
      <c r="E544" s="66">
        <v>40</v>
      </c>
      <c r="F544" s="66">
        <v>10</v>
      </c>
      <c r="G544" s="73">
        <f>+D544+E544+F544</f>
        <v>209</v>
      </c>
      <c r="H544" s="66">
        <f>+D544+E544</f>
        <v>199</v>
      </c>
      <c r="I544" s="71">
        <f>+H544/G544</f>
        <v>0.95215311004784686</v>
      </c>
      <c r="J544" s="71">
        <f>+D544/G544</f>
        <v>0.76076555023923442</v>
      </c>
      <c r="K544" s="71">
        <f>+E544/G544</f>
        <v>0.19138755980861244</v>
      </c>
      <c r="L544" s="71">
        <f>+F544/G544</f>
        <v>4.784688995215311E-2</v>
      </c>
    </row>
    <row r="545" spans="3:12" ht="13.15" customHeight="1" x14ac:dyDescent="0.25">
      <c r="C545" s="98" t="s">
        <v>450</v>
      </c>
      <c r="D545" s="66">
        <v>70</v>
      </c>
      <c r="E545" s="66">
        <v>51</v>
      </c>
      <c r="F545" s="66">
        <v>5</v>
      </c>
      <c r="G545" s="73">
        <f>+D545+E545+F545</f>
        <v>126</v>
      </c>
      <c r="H545" s="66">
        <f>+D545+E545</f>
        <v>121</v>
      </c>
      <c r="I545" s="71">
        <f>+H545/G545</f>
        <v>0.96031746031746035</v>
      </c>
      <c r="J545" s="71">
        <f>+D545/G545</f>
        <v>0.55555555555555558</v>
      </c>
      <c r="K545" s="71">
        <f>+E545/G545</f>
        <v>0.40476190476190477</v>
      </c>
      <c r="L545" s="71">
        <f>+F545/G545</f>
        <v>3.968253968253968E-2</v>
      </c>
    </row>
    <row r="546" spans="3:12" ht="13.15" customHeight="1" x14ac:dyDescent="0.25">
      <c r="C546" s="98" t="s">
        <v>452</v>
      </c>
      <c r="D546" s="66">
        <v>373</v>
      </c>
      <c r="E546" s="66">
        <v>183</v>
      </c>
      <c r="F546" s="66">
        <v>12</v>
      </c>
      <c r="G546" s="73">
        <f>+D546+E546+F546</f>
        <v>568</v>
      </c>
      <c r="H546" s="66">
        <f>+D546+E546</f>
        <v>556</v>
      </c>
      <c r="I546" s="71">
        <f>+H546/G546</f>
        <v>0.97887323943661975</v>
      </c>
      <c r="J546" s="71">
        <f>+D546/G546</f>
        <v>0.65669014084507038</v>
      </c>
      <c r="K546" s="71">
        <f>+E546/G546</f>
        <v>0.32218309859154931</v>
      </c>
      <c r="L546" s="71">
        <f>+F546/G546</f>
        <v>2.1126760563380281E-2</v>
      </c>
    </row>
    <row r="547" spans="3:12" ht="13.15" customHeight="1" x14ac:dyDescent="0.25">
      <c r="C547" s="98" t="s">
        <v>475</v>
      </c>
      <c r="D547" s="66">
        <v>97</v>
      </c>
      <c r="E547" s="66">
        <v>109</v>
      </c>
      <c r="F547" s="66">
        <v>17</v>
      </c>
      <c r="G547" s="73">
        <f>+D547+E547+F547</f>
        <v>223</v>
      </c>
      <c r="H547" s="66">
        <f>+D547+E547</f>
        <v>206</v>
      </c>
      <c r="I547" s="71">
        <f>+H547/G547</f>
        <v>0.92376681614349776</v>
      </c>
      <c r="J547" s="71">
        <f>+D547/G547</f>
        <v>0.4349775784753363</v>
      </c>
      <c r="K547" s="71">
        <f>+E547/G547</f>
        <v>0.48878923766816146</v>
      </c>
      <c r="L547" s="71">
        <f>+F547/G547</f>
        <v>7.623318385650224E-2</v>
      </c>
    </row>
    <row r="548" spans="3:12" ht="13.15" customHeight="1" x14ac:dyDescent="0.25">
      <c r="C548" s="98" t="s">
        <v>453</v>
      </c>
      <c r="D548" s="66">
        <v>417</v>
      </c>
      <c r="E548" s="66">
        <v>210</v>
      </c>
      <c r="F548" s="66">
        <v>24</v>
      </c>
      <c r="G548" s="73">
        <f>+D548+E548+F548</f>
        <v>651</v>
      </c>
      <c r="H548" s="66">
        <f>+D548+E548</f>
        <v>627</v>
      </c>
      <c r="I548" s="71">
        <f>+H548/G548</f>
        <v>0.96313364055299544</v>
      </c>
      <c r="J548" s="71">
        <f>+D548/G548</f>
        <v>0.64055299539170507</v>
      </c>
      <c r="K548" s="71">
        <f>+E548/G548</f>
        <v>0.32258064516129031</v>
      </c>
      <c r="L548" s="71">
        <f>+F548/G548</f>
        <v>3.6866359447004608E-2</v>
      </c>
    </row>
    <row r="549" spans="3:12" ht="13.15" customHeight="1" x14ac:dyDescent="0.25">
      <c r="C549" s="98" t="s">
        <v>455</v>
      </c>
      <c r="D549" s="66">
        <v>362</v>
      </c>
      <c r="E549" s="66">
        <v>188</v>
      </c>
      <c r="F549" s="66">
        <v>46</v>
      </c>
      <c r="G549" s="73">
        <f>+D549+E549+F549</f>
        <v>596</v>
      </c>
      <c r="H549" s="66">
        <f>+D549+E549</f>
        <v>550</v>
      </c>
      <c r="I549" s="71">
        <f>+H549/G549</f>
        <v>0.92281879194630867</v>
      </c>
      <c r="J549" s="71">
        <f>+D549/G549</f>
        <v>0.60738255033557043</v>
      </c>
      <c r="K549" s="71">
        <f>+E549/G549</f>
        <v>0.31543624161073824</v>
      </c>
      <c r="L549" s="71">
        <f>+F549/G549</f>
        <v>7.7181208053691275E-2</v>
      </c>
    </row>
    <row r="550" spans="3:12" ht="13.15" customHeight="1" x14ac:dyDescent="0.25">
      <c r="C550" s="98" t="s">
        <v>456</v>
      </c>
      <c r="D550" s="66">
        <v>327</v>
      </c>
      <c r="E550" s="66">
        <v>131</v>
      </c>
      <c r="F550" s="66">
        <v>17</v>
      </c>
      <c r="G550" s="73">
        <f>+D550+E550+F550</f>
        <v>475</v>
      </c>
      <c r="H550" s="66">
        <f>+D550+E550</f>
        <v>458</v>
      </c>
      <c r="I550" s="71">
        <f>+H550/G550</f>
        <v>0.96421052631578952</v>
      </c>
      <c r="J550" s="71">
        <f>+D550/G550</f>
        <v>0.68842105263157893</v>
      </c>
      <c r="K550" s="71">
        <f>+E550/G550</f>
        <v>0.27578947368421053</v>
      </c>
      <c r="L550" s="71">
        <f>+F550/G550</f>
        <v>3.5789473684210524E-2</v>
      </c>
    </row>
    <row r="551" spans="3:12" ht="13.15" customHeight="1" x14ac:dyDescent="0.25">
      <c r="C551" s="98" t="s">
        <v>457</v>
      </c>
      <c r="D551" s="66">
        <v>20</v>
      </c>
      <c r="E551" s="66">
        <v>17</v>
      </c>
      <c r="F551" s="66">
        <v>5</v>
      </c>
      <c r="G551" s="73">
        <f>+D551+E551+F551</f>
        <v>42</v>
      </c>
      <c r="H551" s="66">
        <f>+D551+E551</f>
        <v>37</v>
      </c>
      <c r="I551" s="71">
        <f>+H551/G551</f>
        <v>0.88095238095238093</v>
      </c>
      <c r="J551" s="71">
        <f>+D551/G551</f>
        <v>0.47619047619047616</v>
      </c>
      <c r="K551" s="71">
        <f>+E551/G551</f>
        <v>0.40476190476190477</v>
      </c>
      <c r="L551" s="71">
        <f>+F551/G551</f>
        <v>0.11904761904761904</v>
      </c>
    </row>
    <row r="552" spans="3:12" ht="13.15" customHeight="1" x14ac:dyDescent="0.25">
      <c r="C552" s="98" t="s">
        <v>458</v>
      </c>
      <c r="D552" s="66">
        <v>383</v>
      </c>
      <c r="E552" s="66">
        <v>156</v>
      </c>
      <c r="F552" s="66">
        <v>41</v>
      </c>
      <c r="G552" s="73">
        <f>+D552+E552+F552</f>
        <v>580</v>
      </c>
      <c r="H552" s="66">
        <f>+D552+E552</f>
        <v>539</v>
      </c>
      <c r="I552" s="71">
        <f>+H552/G552</f>
        <v>0.92931034482758623</v>
      </c>
      <c r="J552" s="71">
        <f>+D552/G552</f>
        <v>0.66034482758620694</v>
      </c>
      <c r="K552" s="71">
        <f>+E552/G552</f>
        <v>0.26896551724137929</v>
      </c>
      <c r="L552" s="71">
        <f>+F552/G552</f>
        <v>7.0689655172413796E-2</v>
      </c>
    </row>
    <row r="553" spans="3:12" ht="13.15" customHeight="1" x14ac:dyDescent="0.25">
      <c r="C553" s="98" t="s">
        <v>460</v>
      </c>
      <c r="D553" s="66">
        <v>507</v>
      </c>
      <c r="E553" s="66">
        <v>175</v>
      </c>
      <c r="F553" s="66">
        <v>43</v>
      </c>
      <c r="G553" s="73">
        <f>+D553+E553+F553</f>
        <v>725</v>
      </c>
      <c r="H553" s="66">
        <f>+D553+E553</f>
        <v>682</v>
      </c>
      <c r="I553" s="71">
        <f>+H553/G553</f>
        <v>0.94068965517241376</v>
      </c>
      <c r="J553" s="71">
        <f>+D553/G553</f>
        <v>0.69931034482758625</v>
      </c>
      <c r="K553" s="71">
        <f>+E553/G553</f>
        <v>0.2413793103448276</v>
      </c>
      <c r="L553" s="71">
        <f>+F553/G553</f>
        <v>5.9310344827586209E-2</v>
      </c>
    </row>
    <row r="554" spans="3:12" ht="13.15" customHeight="1" x14ac:dyDescent="0.25">
      <c r="C554" s="98" t="s">
        <v>461</v>
      </c>
      <c r="D554" s="66">
        <v>122</v>
      </c>
      <c r="E554" s="66">
        <v>108</v>
      </c>
      <c r="F554" s="66">
        <v>25</v>
      </c>
      <c r="G554" s="73">
        <f>+D554+E554+F554</f>
        <v>255</v>
      </c>
      <c r="H554" s="66">
        <f>+D554+E554</f>
        <v>230</v>
      </c>
      <c r="I554" s="71">
        <f>+H554/G554</f>
        <v>0.90196078431372551</v>
      </c>
      <c r="J554" s="71">
        <f>+D554/G554</f>
        <v>0.47843137254901963</v>
      </c>
      <c r="K554" s="71">
        <f>+E554/G554</f>
        <v>0.42352941176470588</v>
      </c>
      <c r="L554" s="71">
        <f>+F554/G554</f>
        <v>9.8039215686274508E-2</v>
      </c>
    </row>
    <row r="555" spans="3:12" ht="13.15" customHeight="1" x14ac:dyDescent="0.25">
      <c r="C555" s="98" t="s">
        <v>463</v>
      </c>
      <c r="D555" s="66">
        <v>100</v>
      </c>
      <c r="E555" s="66">
        <v>60</v>
      </c>
      <c r="F555" s="66">
        <v>7</v>
      </c>
      <c r="G555" s="73">
        <f>+D555+E555+F555</f>
        <v>167</v>
      </c>
      <c r="H555" s="66">
        <f>+D555+E555</f>
        <v>160</v>
      </c>
      <c r="I555" s="71">
        <f>+H555/G555</f>
        <v>0.95808383233532934</v>
      </c>
      <c r="J555" s="71">
        <f>+D555/G555</f>
        <v>0.59880239520958078</v>
      </c>
      <c r="K555" s="71">
        <f>+E555/G555</f>
        <v>0.3592814371257485</v>
      </c>
      <c r="L555" s="71">
        <f>+F555/G555</f>
        <v>4.1916167664670656E-2</v>
      </c>
    </row>
    <row r="556" spans="3:12" x14ac:dyDescent="0.25">
      <c r="C556" s="66" t="s">
        <v>543</v>
      </c>
      <c r="D556" s="73">
        <f>+SUM(D436:D555)</f>
        <v>46548</v>
      </c>
      <c r="E556" s="73">
        <f>+SUM(E436:E555)</f>
        <v>12356</v>
      </c>
      <c r="F556" s="73">
        <f>+SUM(F436:F555)</f>
        <v>1770</v>
      </c>
      <c r="G556" s="73">
        <f>+D556+E556+F556</f>
        <v>60674</v>
      </c>
      <c r="H556" s="66">
        <f>+D556+E556</f>
        <v>58904</v>
      </c>
      <c r="I556" s="71">
        <f>+H556/G556</f>
        <v>0.97082770214589442</v>
      </c>
      <c r="J556" s="71">
        <f>+D556/G556</f>
        <v>0.76718198899034185</v>
      </c>
      <c r="K556" s="71">
        <f>+E556/G556</f>
        <v>0.20364571315555263</v>
      </c>
      <c r="L556" s="71">
        <f>+F556/G556</f>
        <v>2.9172297854105547E-2</v>
      </c>
    </row>
    <row r="557" spans="3:12" x14ac:dyDescent="0.25">
      <c r="D557" s="48"/>
      <c r="E557" s="48"/>
      <c r="F557" s="48"/>
      <c r="G557" s="48"/>
      <c r="I557" s="76"/>
      <c r="J557" s="76"/>
      <c r="K557" s="76"/>
      <c r="L557" s="76"/>
    </row>
    <row r="558" spans="3:12" x14ac:dyDescent="0.25">
      <c r="D558" s="48"/>
      <c r="E558" s="48"/>
      <c r="F558" s="48"/>
      <c r="G558" s="48"/>
      <c r="I558" s="76"/>
      <c r="J558" s="76"/>
      <c r="K558" s="76"/>
      <c r="L558" s="76"/>
    </row>
    <row r="559" spans="3:12" x14ac:dyDescent="0.25">
      <c r="D559" s="48"/>
      <c r="E559" s="48"/>
      <c r="F559" s="48"/>
      <c r="G559" s="48"/>
      <c r="I559" s="76"/>
      <c r="J559" s="76"/>
      <c r="K559" s="76"/>
      <c r="L559" s="76"/>
    </row>
    <row r="560" spans="3:12" x14ac:dyDescent="0.25">
      <c r="D560" s="48"/>
      <c r="E560" s="48"/>
      <c r="F560" s="48"/>
      <c r="G560" s="48"/>
      <c r="I560" s="76"/>
      <c r="J560" s="76"/>
      <c r="K560" s="76"/>
      <c r="L560" s="76"/>
    </row>
    <row r="561" spans="4:12" x14ac:dyDescent="0.25">
      <c r="D561" s="48"/>
      <c r="E561" s="48"/>
      <c r="F561" s="48"/>
      <c r="G561" s="48"/>
      <c r="I561" s="76"/>
      <c r="J561" s="76"/>
      <c r="K561" s="76"/>
      <c r="L561" s="76"/>
    </row>
    <row r="562" spans="4:12" x14ac:dyDescent="0.25">
      <c r="D562" s="48"/>
      <c r="E562" s="48"/>
      <c r="F562" s="48"/>
      <c r="G562" s="48"/>
      <c r="I562" s="76"/>
      <c r="J562" s="76"/>
      <c r="K562" s="76"/>
      <c r="L562" s="76"/>
    </row>
    <row r="563" spans="4:12" x14ac:dyDescent="0.25">
      <c r="D563" s="48"/>
      <c r="E563" s="48"/>
      <c r="F563" s="48"/>
      <c r="G563" s="48"/>
      <c r="I563" s="76"/>
      <c r="J563" s="76"/>
      <c r="K563" s="76"/>
      <c r="L563" s="76"/>
    </row>
    <row r="564" spans="4:12" x14ac:dyDescent="0.25">
      <c r="D564" s="48"/>
      <c r="E564" s="48"/>
      <c r="F564" s="48"/>
      <c r="G564" s="48"/>
      <c r="I564" s="76"/>
      <c r="J564" s="76"/>
      <c r="K564" s="76"/>
      <c r="L564" s="76"/>
    </row>
    <row r="565" spans="4:12" x14ac:dyDescent="0.25">
      <c r="D565" s="48"/>
      <c r="E565" s="48"/>
      <c r="F565" s="48"/>
      <c r="G565" s="48"/>
      <c r="I565" s="76"/>
      <c r="J565" s="76"/>
      <c r="K565" s="76"/>
      <c r="L565" s="76"/>
    </row>
    <row r="566" spans="4:12" x14ac:dyDescent="0.25">
      <c r="D566" s="48"/>
      <c r="E566" s="48"/>
      <c r="F566" s="48"/>
      <c r="G566" s="48"/>
      <c r="I566" s="76"/>
      <c r="J566" s="76"/>
      <c r="K566" s="76"/>
      <c r="L566" s="76"/>
    </row>
    <row r="567" spans="4:12" x14ac:dyDescent="0.25">
      <c r="D567" s="48"/>
      <c r="E567" s="48"/>
      <c r="F567" s="48"/>
      <c r="G567" s="48"/>
      <c r="I567" s="76"/>
      <c r="J567" s="76"/>
      <c r="K567" s="76"/>
      <c r="L567" s="76"/>
    </row>
    <row r="568" spans="4:12" x14ac:dyDescent="0.25">
      <c r="D568" s="48"/>
      <c r="E568" s="48"/>
      <c r="F568" s="48"/>
      <c r="G568" s="48"/>
      <c r="I568" s="76"/>
      <c r="J568" s="76"/>
      <c r="K568" s="76"/>
      <c r="L568" s="76"/>
    </row>
    <row r="569" spans="4:12" x14ac:dyDescent="0.25">
      <c r="D569" s="48"/>
      <c r="E569" s="48"/>
      <c r="F569" s="48"/>
      <c r="G569" s="48"/>
      <c r="I569" s="76"/>
      <c r="J569" s="76"/>
      <c r="K569" s="76"/>
      <c r="L569" s="76"/>
    </row>
    <row r="570" spans="4:12" x14ac:dyDescent="0.25">
      <c r="D570" s="48"/>
      <c r="E570" s="48"/>
      <c r="F570" s="48"/>
      <c r="G570" s="48"/>
      <c r="I570" s="76"/>
      <c r="J570" s="76"/>
      <c r="K570" s="76"/>
      <c r="L570" s="76"/>
    </row>
    <row r="571" spans="4:12" x14ac:dyDescent="0.25">
      <c r="D571" s="48"/>
      <c r="E571" s="48"/>
      <c r="F571" s="48"/>
      <c r="G571" s="48"/>
      <c r="I571" s="76"/>
      <c r="J571" s="76"/>
      <c r="K571" s="76"/>
      <c r="L571" s="76"/>
    </row>
    <row r="572" spans="4:12" x14ac:dyDescent="0.25">
      <c r="D572" s="48"/>
      <c r="E572" s="48"/>
      <c r="F572" s="48"/>
      <c r="G572" s="48"/>
      <c r="I572" s="76"/>
      <c r="J572" s="76"/>
      <c r="K572" s="76"/>
      <c r="L572" s="76"/>
    </row>
    <row r="573" spans="4:12" x14ac:dyDescent="0.25">
      <c r="D573" s="48"/>
      <c r="E573" s="48"/>
      <c r="F573" s="48"/>
      <c r="G573" s="48"/>
      <c r="I573" s="76"/>
      <c r="J573" s="76"/>
      <c r="K573" s="76"/>
      <c r="L573" s="76"/>
    </row>
    <row r="574" spans="4:12" x14ac:dyDescent="0.25">
      <c r="D574" s="48"/>
      <c r="E574" s="48"/>
      <c r="F574" s="48"/>
      <c r="G574" s="48"/>
      <c r="I574" s="76"/>
      <c r="J574" s="76"/>
      <c r="K574" s="76"/>
      <c r="L574" s="76"/>
    </row>
    <row r="575" spans="4:12" x14ac:dyDescent="0.25">
      <c r="D575" s="48"/>
      <c r="E575" s="48"/>
      <c r="F575" s="48"/>
      <c r="G575" s="48"/>
      <c r="I575" s="76"/>
      <c r="J575" s="76"/>
      <c r="K575" s="76"/>
      <c r="L575" s="76"/>
    </row>
    <row r="576" spans="4:12" x14ac:dyDescent="0.25">
      <c r="D576" s="48"/>
      <c r="E576" s="48"/>
      <c r="F576" s="48"/>
      <c r="G576" s="48"/>
      <c r="I576" s="76"/>
      <c r="J576" s="76"/>
      <c r="K576" s="76"/>
      <c r="L576" s="76"/>
    </row>
    <row r="577" spans="2:14" x14ac:dyDescent="0.25">
      <c r="D577" s="48"/>
      <c r="E577" s="48"/>
      <c r="F577" s="48"/>
      <c r="G577" s="48"/>
      <c r="I577" s="76"/>
      <c r="J577" s="76"/>
      <c r="K577" s="76"/>
      <c r="L577" s="76"/>
    </row>
    <row r="578" spans="2:14" x14ac:dyDescent="0.25">
      <c r="D578" s="48"/>
      <c r="E578" s="48"/>
      <c r="F578" s="48"/>
      <c r="G578" s="48"/>
      <c r="I578" s="76"/>
      <c r="J578" s="76"/>
      <c r="K578" s="76"/>
      <c r="L578" s="76"/>
    </row>
    <row r="579" spans="2:14" ht="16.899999999999999" customHeight="1" x14ac:dyDescent="0.25"/>
    <row r="582" spans="2:14" ht="18.75" x14ac:dyDescent="0.3">
      <c r="B582" s="97" t="s">
        <v>556</v>
      </c>
    </row>
    <row r="584" spans="2:14" x14ac:dyDescent="0.25">
      <c r="B584" s="3" t="s">
        <v>4</v>
      </c>
      <c r="C584" s="65" t="s">
        <v>9</v>
      </c>
    </row>
    <row r="586" spans="2:14" x14ac:dyDescent="0.25">
      <c r="B586" s="3" t="s">
        <v>423</v>
      </c>
      <c r="C586" s="65" t="s">
        <v>553</v>
      </c>
      <c r="D586" s="65" t="s">
        <v>552</v>
      </c>
      <c r="E586" s="65" t="s">
        <v>551</v>
      </c>
      <c r="F586" s="3"/>
      <c r="G586" s="92"/>
      <c r="H586" s="92"/>
      <c r="I586" s="92"/>
      <c r="J586" s="92"/>
      <c r="K586" s="3"/>
      <c r="L586" s="3"/>
      <c r="M586" s="3"/>
      <c r="N586" s="3"/>
    </row>
    <row r="587" spans="2:14" x14ac:dyDescent="0.25">
      <c r="B587" s="47" t="s">
        <v>5</v>
      </c>
      <c r="C587" s="65">
        <v>450</v>
      </c>
      <c r="D587" s="65">
        <v>72</v>
      </c>
      <c r="E587" s="65">
        <v>14</v>
      </c>
      <c r="G587" s="47"/>
      <c r="K587" s="3"/>
      <c r="L587" s="3"/>
      <c r="M587" s="3"/>
      <c r="N587" s="3"/>
    </row>
    <row r="588" spans="2:14" x14ac:dyDescent="0.25">
      <c r="B588" s="47" t="s">
        <v>18</v>
      </c>
      <c r="C588" s="65">
        <v>329</v>
      </c>
      <c r="D588" s="65">
        <v>42</v>
      </c>
      <c r="E588" s="65">
        <v>1</v>
      </c>
      <c r="G588" s="47"/>
    </row>
    <row r="589" spans="2:14" x14ac:dyDescent="0.25">
      <c r="B589" s="47" t="s">
        <v>29</v>
      </c>
      <c r="C589" s="65">
        <v>650</v>
      </c>
      <c r="D589" s="65">
        <v>95</v>
      </c>
      <c r="E589" s="65">
        <v>14</v>
      </c>
      <c r="G589" s="47"/>
    </row>
    <row r="590" spans="2:14" x14ac:dyDescent="0.25">
      <c r="B590" s="47" t="s">
        <v>39</v>
      </c>
      <c r="C590" s="65">
        <v>710</v>
      </c>
      <c r="D590" s="65">
        <v>136</v>
      </c>
      <c r="E590" s="65">
        <v>12</v>
      </c>
      <c r="G590" s="47"/>
    </row>
    <row r="591" spans="2:14" x14ac:dyDescent="0.25">
      <c r="B591" s="47" t="s">
        <v>53</v>
      </c>
      <c r="C591" s="65">
        <v>990</v>
      </c>
      <c r="D591" s="65">
        <v>152</v>
      </c>
      <c r="E591" s="65">
        <v>8</v>
      </c>
      <c r="G591" s="47"/>
    </row>
    <row r="592" spans="2:14" x14ac:dyDescent="0.25">
      <c r="B592" s="47" t="s">
        <v>67</v>
      </c>
      <c r="C592" s="65">
        <v>810</v>
      </c>
      <c r="D592" s="65">
        <v>133</v>
      </c>
      <c r="E592" s="65">
        <v>18</v>
      </c>
      <c r="G592" s="47"/>
    </row>
    <row r="593" spans="2:7" x14ac:dyDescent="0.25">
      <c r="B593" s="47" t="s">
        <v>73</v>
      </c>
      <c r="C593" s="65">
        <v>910</v>
      </c>
      <c r="D593" s="65">
        <v>136</v>
      </c>
      <c r="E593" s="65">
        <v>8</v>
      </c>
      <c r="G593" s="47"/>
    </row>
    <row r="594" spans="2:7" x14ac:dyDescent="0.25">
      <c r="B594" s="47" t="s">
        <v>75</v>
      </c>
      <c r="C594" s="65">
        <v>197</v>
      </c>
      <c r="D594" s="65">
        <v>34</v>
      </c>
      <c r="E594" s="65">
        <v>0</v>
      </c>
      <c r="G594" s="47"/>
    </row>
    <row r="595" spans="2:7" x14ac:dyDescent="0.25">
      <c r="B595" s="47" t="s">
        <v>83</v>
      </c>
      <c r="C595" s="65">
        <v>237</v>
      </c>
      <c r="D595" s="65">
        <v>56</v>
      </c>
      <c r="E595" s="65">
        <v>2</v>
      </c>
      <c r="G595" s="47"/>
    </row>
    <row r="596" spans="2:7" x14ac:dyDescent="0.25">
      <c r="B596" s="47" t="s">
        <v>87</v>
      </c>
      <c r="C596" s="65">
        <v>610</v>
      </c>
      <c r="D596" s="65">
        <v>112</v>
      </c>
      <c r="E596" s="65">
        <v>7</v>
      </c>
      <c r="G596" s="47"/>
    </row>
    <row r="597" spans="2:7" x14ac:dyDescent="0.25">
      <c r="B597" s="47" t="s">
        <v>91</v>
      </c>
      <c r="C597" s="65">
        <v>890</v>
      </c>
      <c r="D597" s="65">
        <v>120</v>
      </c>
      <c r="E597" s="65">
        <v>7</v>
      </c>
      <c r="G597" s="47"/>
    </row>
    <row r="598" spans="2:7" x14ac:dyDescent="0.25">
      <c r="B598" s="47" t="s">
        <v>94</v>
      </c>
      <c r="C598" s="65">
        <v>860</v>
      </c>
      <c r="D598" s="65">
        <v>118</v>
      </c>
      <c r="E598" s="65">
        <v>4</v>
      </c>
      <c r="G598" s="47"/>
    </row>
    <row r="599" spans="2:7" x14ac:dyDescent="0.25">
      <c r="B599" s="47" t="s">
        <v>99</v>
      </c>
      <c r="C599" s="65">
        <v>1017</v>
      </c>
      <c r="D599" s="65">
        <v>171</v>
      </c>
      <c r="E599" s="65">
        <v>17</v>
      </c>
      <c r="G599" s="47"/>
    </row>
    <row r="600" spans="2:7" x14ac:dyDescent="0.25">
      <c r="B600" s="47" t="s">
        <v>111</v>
      </c>
      <c r="C600" s="65">
        <v>390</v>
      </c>
      <c r="D600" s="65">
        <v>93</v>
      </c>
      <c r="E600" s="65">
        <v>6</v>
      </c>
      <c r="G600" s="47"/>
    </row>
    <row r="601" spans="2:7" x14ac:dyDescent="0.25">
      <c r="B601" s="47" t="s">
        <v>118</v>
      </c>
      <c r="C601" s="65">
        <v>1200</v>
      </c>
      <c r="D601" s="65">
        <v>169</v>
      </c>
      <c r="E601" s="65">
        <v>6</v>
      </c>
      <c r="G601" s="47"/>
    </row>
    <row r="602" spans="2:7" x14ac:dyDescent="0.25">
      <c r="B602" s="47" t="s">
        <v>120</v>
      </c>
      <c r="C602" s="65">
        <v>810</v>
      </c>
      <c r="D602" s="65">
        <v>134</v>
      </c>
      <c r="E602" s="65">
        <v>10</v>
      </c>
      <c r="G602" s="47"/>
    </row>
    <row r="603" spans="2:7" x14ac:dyDescent="0.25">
      <c r="B603" s="47" t="s">
        <v>124</v>
      </c>
      <c r="C603" s="65">
        <v>560</v>
      </c>
      <c r="D603" s="65">
        <v>69</v>
      </c>
      <c r="E603" s="65">
        <v>5</v>
      </c>
      <c r="G603" s="47"/>
    </row>
    <row r="604" spans="2:7" x14ac:dyDescent="0.25">
      <c r="B604" s="47" t="s">
        <v>125</v>
      </c>
      <c r="C604" s="65">
        <v>389</v>
      </c>
      <c r="D604" s="65">
        <v>69</v>
      </c>
      <c r="E604" s="65">
        <v>16</v>
      </c>
      <c r="G604" s="47"/>
    </row>
    <row r="605" spans="2:7" x14ac:dyDescent="0.25">
      <c r="B605" s="47" t="s">
        <v>136</v>
      </c>
      <c r="C605" s="65">
        <v>184</v>
      </c>
      <c r="D605" s="65">
        <v>27</v>
      </c>
      <c r="E605" s="65">
        <v>5</v>
      </c>
      <c r="G605" s="47"/>
    </row>
    <row r="606" spans="2:7" x14ac:dyDescent="0.25">
      <c r="B606" s="47" t="s">
        <v>141</v>
      </c>
      <c r="C606" s="65">
        <v>130</v>
      </c>
      <c r="D606" s="65">
        <v>30</v>
      </c>
      <c r="E606" s="65">
        <v>2</v>
      </c>
      <c r="G606" s="47"/>
    </row>
    <row r="607" spans="2:7" x14ac:dyDescent="0.25">
      <c r="B607" s="47" t="s">
        <v>149</v>
      </c>
      <c r="C607" s="65">
        <v>268</v>
      </c>
      <c r="D607" s="65">
        <v>38</v>
      </c>
      <c r="E607" s="65">
        <v>12</v>
      </c>
      <c r="G607" s="47"/>
    </row>
    <row r="608" spans="2:7" x14ac:dyDescent="0.25">
      <c r="B608" s="47" t="s">
        <v>159</v>
      </c>
      <c r="C608" s="65">
        <v>99</v>
      </c>
      <c r="D608" s="65">
        <v>13</v>
      </c>
      <c r="E608" s="65">
        <v>0</v>
      </c>
      <c r="G608" s="47"/>
    </row>
    <row r="609" spans="2:7" x14ac:dyDescent="0.25">
      <c r="B609" s="47" t="s">
        <v>163</v>
      </c>
      <c r="C609" s="65">
        <v>212</v>
      </c>
      <c r="D609" s="65">
        <v>56</v>
      </c>
      <c r="E609" s="65">
        <v>10</v>
      </c>
      <c r="G609" s="47"/>
    </row>
    <row r="610" spans="2:7" x14ac:dyDescent="0.25">
      <c r="B610" s="47" t="s">
        <v>165</v>
      </c>
      <c r="C610" s="65">
        <v>439</v>
      </c>
      <c r="D610" s="65">
        <v>114</v>
      </c>
      <c r="E610" s="65">
        <v>15</v>
      </c>
      <c r="G610" s="47"/>
    </row>
    <row r="611" spans="2:7" x14ac:dyDescent="0.25">
      <c r="B611" s="47" t="s">
        <v>173</v>
      </c>
      <c r="C611" s="65">
        <v>249</v>
      </c>
      <c r="D611" s="65">
        <v>68</v>
      </c>
      <c r="E611" s="65">
        <v>11</v>
      </c>
      <c r="G611" s="47"/>
    </row>
    <row r="612" spans="2:7" x14ac:dyDescent="0.25">
      <c r="B612" s="47" t="s">
        <v>183</v>
      </c>
      <c r="C612" s="65">
        <v>337</v>
      </c>
      <c r="D612" s="65">
        <v>62</v>
      </c>
      <c r="E612" s="65">
        <v>4</v>
      </c>
      <c r="G612" s="47"/>
    </row>
    <row r="613" spans="2:7" x14ac:dyDescent="0.25">
      <c r="B613" s="47" t="s">
        <v>184</v>
      </c>
      <c r="C613" s="65">
        <v>198</v>
      </c>
      <c r="D613" s="65">
        <v>23</v>
      </c>
      <c r="E613" s="65">
        <v>9</v>
      </c>
      <c r="G613" s="47"/>
    </row>
    <row r="614" spans="2:7" x14ac:dyDescent="0.25">
      <c r="B614" s="47" t="s">
        <v>185</v>
      </c>
      <c r="C614" s="65">
        <v>18</v>
      </c>
      <c r="D614" s="65">
        <v>5</v>
      </c>
      <c r="E614" s="65">
        <v>1</v>
      </c>
      <c r="G614" s="47"/>
    </row>
    <row r="615" spans="2:7" x14ac:dyDescent="0.25">
      <c r="B615" s="47" t="s">
        <v>195</v>
      </c>
      <c r="C615" s="65">
        <v>257</v>
      </c>
      <c r="D615" s="65">
        <v>51</v>
      </c>
      <c r="E615" s="65">
        <v>6</v>
      </c>
      <c r="G615" s="47"/>
    </row>
    <row r="616" spans="2:7" x14ac:dyDescent="0.25">
      <c r="B616" s="47" t="s">
        <v>202</v>
      </c>
      <c r="C616" s="65">
        <v>199</v>
      </c>
      <c r="D616" s="65">
        <v>29</v>
      </c>
      <c r="E616" s="65">
        <v>11</v>
      </c>
      <c r="G616" s="47"/>
    </row>
    <row r="617" spans="2:7" x14ac:dyDescent="0.25">
      <c r="B617" s="47" t="s">
        <v>216</v>
      </c>
      <c r="C617" s="65">
        <v>79</v>
      </c>
      <c r="D617" s="65">
        <v>24</v>
      </c>
      <c r="E617" s="65">
        <v>8</v>
      </c>
      <c r="G617" s="47"/>
    </row>
    <row r="618" spans="2:7" x14ac:dyDescent="0.25">
      <c r="B618" s="47" t="s">
        <v>223</v>
      </c>
      <c r="C618" s="65">
        <v>450</v>
      </c>
      <c r="D618" s="65">
        <v>126</v>
      </c>
      <c r="E618" s="65">
        <v>19</v>
      </c>
      <c r="G618" s="47"/>
    </row>
    <row r="619" spans="2:7" x14ac:dyDescent="0.25">
      <c r="B619" s="47" t="s">
        <v>229</v>
      </c>
      <c r="C619" s="65">
        <v>204</v>
      </c>
      <c r="D619" s="65">
        <v>63</v>
      </c>
      <c r="E619" s="65">
        <v>13</v>
      </c>
      <c r="G619" s="47"/>
    </row>
    <row r="620" spans="2:7" x14ac:dyDescent="0.25">
      <c r="B620" s="47" t="s">
        <v>247</v>
      </c>
      <c r="C620" s="65">
        <v>88</v>
      </c>
      <c r="D620" s="65">
        <v>54</v>
      </c>
      <c r="E620" s="65">
        <v>13</v>
      </c>
      <c r="G620" s="47"/>
    </row>
    <row r="621" spans="2:7" x14ac:dyDescent="0.25">
      <c r="B621" s="47" t="s">
        <v>252</v>
      </c>
      <c r="C621" s="65">
        <v>105</v>
      </c>
      <c r="D621" s="65">
        <v>69</v>
      </c>
      <c r="E621" s="65">
        <v>14</v>
      </c>
      <c r="G621" s="47"/>
    </row>
    <row r="622" spans="2:7" x14ac:dyDescent="0.25">
      <c r="B622" s="47" t="s">
        <v>253</v>
      </c>
      <c r="C622" s="65">
        <v>119</v>
      </c>
      <c r="D622" s="65">
        <v>63</v>
      </c>
      <c r="E622" s="65">
        <v>2</v>
      </c>
      <c r="G622" s="47"/>
    </row>
    <row r="623" spans="2:7" x14ac:dyDescent="0.25">
      <c r="B623" s="47" t="s">
        <v>254</v>
      </c>
      <c r="C623" s="65">
        <v>340</v>
      </c>
      <c r="D623" s="65">
        <v>99</v>
      </c>
      <c r="E623" s="65">
        <v>19</v>
      </c>
      <c r="G623" s="47"/>
    </row>
    <row r="624" spans="2:7" x14ac:dyDescent="0.25">
      <c r="B624" s="47" t="s">
        <v>262</v>
      </c>
      <c r="C624" s="65">
        <v>135</v>
      </c>
      <c r="D624" s="65">
        <v>34</v>
      </c>
      <c r="E624" s="65">
        <v>15</v>
      </c>
      <c r="G624" s="47"/>
    </row>
    <row r="625" spans="2:7" x14ac:dyDescent="0.25">
      <c r="B625" s="47" t="s">
        <v>251</v>
      </c>
      <c r="C625" s="65">
        <v>182</v>
      </c>
      <c r="D625" s="65">
        <v>39</v>
      </c>
      <c r="E625" s="65">
        <v>7</v>
      </c>
      <c r="G625" s="47"/>
    </row>
    <row r="626" spans="2:7" x14ac:dyDescent="0.25">
      <c r="B626" s="47" t="s">
        <v>268</v>
      </c>
      <c r="C626" s="65">
        <v>161</v>
      </c>
      <c r="D626" s="65">
        <v>47</v>
      </c>
      <c r="E626" s="65">
        <v>4</v>
      </c>
      <c r="G626" s="47"/>
    </row>
    <row r="627" spans="2:7" x14ac:dyDescent="0.25">
      <c r="B627" s="47" t="s">
        <v>269</v>
      </c>
      <c r="C627" s="65">
        <v>277</v>
      </c>
      <c r="D627" s="65">
        <v>100</v>
      </c>
      <c r="E627" s="65">
        <v>20</v>
      </c>
      <c r="G627" s="47"/>
    </row>
    <row r="628" spans="2:7" x14ac:dyDescent="0.25">
      <c r="B628" s="47" t="s">
        <v>270</v>
      </c>
      <c r="C628" s="65">
        <v>181</v>
      </c>
      <c r="D628" s="65">
        <v>40</v>
      </c>
      <c r="E628" s="65">
        <v>2</v>
      </c>
      <c r="G628" s="47"/>
    </row>
    <row r="629" spans="2:7" x14ac:dyDescent="0.25">
      <c r="B629" s="47" t="s">
        <v>271</v>
      </c>
      <c r="C629" s="65">
        <v>158</v>
      </c>
      <c r="D629" s="65">
        <v>21</v>
      </c>
      <c r="E629" s="65">
        <v>7</v>
      </c>
      <c r="G629" s="47"/>
    </row>
    <row r="630" spans="2:7" x14ac:dyDescent="0.25">
      <c r="B630" s="47" t="s">
        <v>272</v>
      </c>
      <c r="C630" s="65">
        <v>137</v>
      </c>
      <c r="D630" s="65">
        <v>33</v>
      </c>
      <c r="E630" s="65">
        <v>3</v>
      </c>
      <c r="G630" s="47"/>
    </row>
    <row r="631" spans="2:7" x14ac:dyDescent="0.25">
      <c r="B631" s="47" t="s">
        <v>286</v>
      </c>
      <c r="C631" s="65">
        <v>65</v>
      </c>
      <c r="D631" s="65">
        <v>39</v>
      </c>
      <c r="E631" s="65">
        <v>4</v>
      </c>
      <c r="G631" s="47"/>
    </row>
    <row r="632" spans="2:7" x14ac:dyDescent="0.25">
      <c r="B632" s="47" t="s">
        <v>290</v>
      </c>
      <c r="C632" s="65">
        <v>314</v>
      </c>
      <c r="D632" s="65">
        <v>122</v>
      </c>
      <c r="E632" s="65">
        <v>28</v>
      </c>
      <c r="G632" s="47"/>
    </row>
    <row r="633" spans="2:7" x14ac:dyDescent="0.25">
      <c r="B633" s="47" t="s">
        <v>295</v>
      </c>
      <c r="C633" s="65">
        <v>443</v>
      </c>
      <c r="D633" s="65">
        <v>143</v>
      </c>
      <c r="E633" s="65">
        <v>33</v>
      </c>
      <c r="G633" s="47"/>
    </row>
    <row r="634" spans="2:7" x14ac:dyDescent="0.25">
      <c r="B634" s="47" t="s">
        <v>302</v>
      </c>
      <c r="C634" s="65">
        <v>98</v>
      </c>
      <c r="D634" s="65">
        <v>60</v>
      </c>
      <c r="E634" s="65">
        <v>25</v>
      </c>
      <c r="G634" s="47"/>
    </row>
    <row r="635" spans="2:7" x14ac:dyDescent="0.25">
      <c r="B635" s="47" t="s">
        <v>308</v>
      </c>
      <c r="C635" s="65">
        <v>417</v>
      </c>
      <c r="D635" s="65">
        <v>75</v>
      </c>
      <c r="E635" s="65">
        <v>28</v>
      </c>
      <c r="G635" s="47"/>
    </row>
    <row r="636" spans="2:7" x14ac:dyDescent="0.25">
      <c r="B636" s="47" t="s">
        <v>312</v>
      </c>
      <c r="C636" s="65">
        <v>257</v>
      </c>
      <c r="D636" s="65">
        <v>135</v>
      </c>
      <c r="E636" s="65">
        <v>13</v>
      </c>
      <c r="G636" s="47"/>
    </row>
    <row r="637" spans="2:7" x14ac:dyDescent="0.25">
      <c r="B637" s="47" t="s">
        <v>335</v>
      </c>
      <c r="C637" s="65">
        <v>120</v>
      </c>
      <c r="D637" s="65">
        <v>94</v>
      </c>
      <c r="E637" s="65">
        <v>12</v>
      </c>
      <c r="G637" s="47"/>
    </row>
    <row r="638" spans="2:7" x14ac:dyDescent="0.25">
      <c r="B638" s="47" t="s">
        <v>315</v>
      </c>
      <c r="C638" s="65">
        <v>252</v>
      </c>
      <c r="D638" s="65">
        <v>113</v>
      </c>
      <c r="E638" s="65">
        <v>25</v>
      </c>
      <c r="G638" s="47"/>
    </row>
    <row r="639" spans="2:7" x14ac:dyDescent="0.25">
      <c r="B639" s="47" t="s">
        <v>318</v>
      </c>
      <c r="C639" s="65">
        <v>340</v>
      </c>
      <c r="D639" s="65">
        <v>91</v>
      </c>
      <c r="E639" s="65">
        <v>8</v>
      </c>
      <c r="G639" s="47"/>
    </row>
    <row r="640" spans="2:7" x14ac:dyDescent="0.25">
      <c r="B640" s="47" t="s">
        <v>321</v>
      </c>
      <c r="C640" s="65">
        <v>191</v>
      </c>
      <c r="D640" s="65">
        <v>106</v>
      </c>
      <c r="E640" s="65">
        <v>12</v>
      </c>
      <c r="G640" s="47"/>
    </row>
    <row r="641" spans="2:10" x14ac:dyDescent="0.25">
      <c r="B641" s="47" t="s">
        <v>323</v>
      </c>
      <c r="C641" s="65">
        <v>292</v>
      </c>
      <c r="D641" s="65">
        <v>73</v>
      </c>
      <c r="E641" s="65">
        <v>21</v>
      </c>
      <c r="G641" s="47"/>
    </row>
    <row r="642" spans="2:10" x14ac:dyDescent="0.25">
      <c r="B642" s="47" t="s">
        <v>327</v>
      </c>
      <c r="C642" s="65">
        <v>35</v>
      </c>
      <c r="D642" s="65">
        <v>18</v>
      </c>
      <c r="E642" s="65">
        <v>4</v>
      </c>
      <c r="G642" s="47"/>
    </row>
    <row r="643" spans="2:10" x14ac:dyDescent="0.25">
      <c r="B643" s="47" t="s">
        <v>328</v>
      </c>
      <c r="C643" s="65">
        <v>188</v>
      </c>
      <c r="D643" s="65">
        <v>39</v>
      </c>
      <c r="E643" s="65">
        <v>6</v>
      </c>
      <c r="G643" s="47"/>
    </row>
    <row r="644" spans="2:10" x14ac:dyDescent="0.25">
      <c r="B644" s="47" t="s">
        <v>329</v>
      </c>
      <c r="C644" s="65">
        <v>86</v>
      </c>
      <c r="D644" s="65">
        <v>21</v>
      </c>
      <c r="E644" s="65">
        <v>9</v>
      </c>
      <c r="G644" s="47"/>
    </row>
    <row r="645" spans="2:10" x14ac:dyDescent="0.25">
      <c r="B645" s="47" t="s">
        <v>330</v>
      </c>
      <c r="C645" s="65">
        <v>148</v>
      </c>
      <c r="D645" s="65">
        <v>172</v>
      </c>
      <c r="E645" s="65">
        <v>28</v>
      </c>
      <c r="G645" s="47"/>
    </row>
    <row r="646" spans="2:10" x14ac:dyDescent="0.25">
      <c r="B646" s="47" t="s">
        <v>363</v>
      </c>
      <c r="C646" s="65">
        <v>176</v>
      </c>
      <c r="D646" s="65">
        <v>137</v>
      </c>
      <c r="E646" s="65">
        <v>8</v>
      </c>
      <c r="G646" s="47"/>
    </row>
    <row r="647" spans="2:10" x14ac:dyDescent="0.25">
      <c r="B647" s="47" t="s">
        <v>364</v>
      </c>
      <c r="C647" s="65">
        <v>119</v>
      </c>
      <c r="D647" s="65">
        <v>143</v>
      </c>
      <c r="E647" s="65">
        <v>16</v>
      </c>
      <c r="G647" s="47"/>
    </row>
    <row r="648" spans="2:10" x14ac:dyDescent="0.25">
      <c r="B648" s="47" t="s">
        <v>365</v>
      </c>
      <c r="C648" s="65">
        <v>83</v>
      </c>
      <c r="D648" s="65">
        <v>46</v>
      </c>
      <c r="E648" s="65">
        <v>7</v>
      </c>
      <c r="G648" s="47"/>
    </row>
    <row r="649" spans="2:10" x14ac:dyDescent="0.25">
      <c r="B649" s="47" t="s">
        <v>367</v>
      </c>
      <c r="C649" s="65">
        <v>68</v>
      </c>
      <c r="D649" s="65">
        <v>40</v>
      </c>
      <c r="E649" s="65">
        <v>8</v>
      </c>
      <c r="G649" s="47"/>
    </row>
    <row r="650" spans="2:10" x14ac:dyDescent="0.25">
      <c r="B650" s="47" t="s">
        <v>369</v>
      </c>
      <c r="C650" s="65">
        <v>114</v>
      </c>
      <c r="D650" s="65">
        <v>60</v>
      </c>
      <c r="E650" s="65">
        <v>8</v>
      </c>
      <c r="G650" s="99"/>
      <c r="H650" s="92"/>
      <c r="I650" s="92"/>
      <c r="J650" s="92"/>
    </row>
    <row r="651" spans="2:10" x14ac:dyDescent="0.25">
      <c r="B651" s="47" t="s">
        <v>370</v>
      </c>
      <c r="C651" s="65">
        <v>566</v>
      </c>
      <c r="D651" s="65">
        <v>221</v>
      </c>
      <c r="E651" s="65">
        <v>30</v>
      </c>
    </row>
    <row r="652" spans="2:10" x14ac:dyDescent="0.25">
      <c r="B652" s="47" t="s">
        <v>372</v>
      </c>
      <c r="C652" s="65">
        <v>550</v>
      </c>
      <c r="D652" s="65">
        <v>204</v>
      </c>
      <c r="E652" s="65">
        <v>20</v>
      </c>
    </row>
    <row r="653" spans="2:10" x14ac:dyDescent="0.25">
      <c r="B653" s="47" t="s">
        <v>374</v>
      </c>
      <c r="C653" s="65">
        <v>60</v>
      </c>
      <c r="D653" s="65">
        <v>15</v>
      </c>
      <c r="E653" s="65">
        <v>3</v>
      </c>
    </row>
    <row r="654" spans="2:10" x14ac:dyDescent="0.25">
      <c r="B654" s="47" t="s">
        <v>377</v>
      </c>
      <c r="C654" s="65">
        <v>62</v>
      </c>
      <c r="D654" s="65">
        <v>94</v>
      </c>
      <c r="E654" s="65">
        <v>2</v>
      </c>
    </row>
    <row r="655" spans="2:10" x14ac:dyDescent="0.25">
      <c r="B655" s="47" t="s">
        <v>378</v>
      </c>
      <c r="C655" s="65">
        <v>237</v>
      </c>
      <c r="D655" s="65">
        <v>82</v>
      </c>
      <c r="E655" s="65">
        <v>26</v>
      </c>
    </row>
    <row r="656" spans="2:10" x14ac:dyDescent="0.25">
      <c r="B656" s="47" t="s">
        <v>379</v>
      </c>
      <c r="C656" s="65">
        <v>169</v>
      </c>
      <c r="D656" s="65">
        <v>79</v>
      </c>
      <c r="E656" s="65">
        <v>33</v>
      </c>
    </row>
    <row r="657" spans="2:5" x14ac:dyDescent="0.25">
      <c r="B657" s="47" t="s">
        <v>380</v>
      </c>
      <c r="C657" s="65">
        <v>78</v>
      </c>
      <c r="D657" s="65">
        <v>52</v>
      </c>
      <c r="E657" s="65">
        <v>20</v>
      </c>
    </row>
    <row r="658" spans="2:5" x14ac:dyDescent="0.25">
      <c r="B658" s="47" t="s">
        <v>381</v>
      </c>
      <c r="C658" s="65">
        <v>281</v>
      </c>
      <c r="D658" s="65">
        <v>260</v>
      </c>
      <c r="E658" s="65">
        <v>61</v>
      </c>
    </row>
    <row r="659" spans="2:5" x14ac:dyDescent="0.25">
      <c r="B659" s="47" t="s">
        <v>382</v>
      </c>
      <c r="C659" s="65">
        <v>15</v>
      </c>
      <c r="D659" s="65">
        <v>8</v>
      </c>
      <c r="E659" s="65">
        <v>2</v>
      </c>
    </row>
    <row r="660" spans="2:5" x14ac:dyDescent="0.25">
      <c r="B660" s="47" t="s">
        <v>383</v>
      </c>
      <c r="C660" s="65">
        <v>57</v>
      </c>
      <c r="D660" s="65">
        <v>60</v>
      </c>
      <c r="E660" s="65">
        <v>17</v>
      </c>
    </row>
    <row r="661" spans="2:5" x14ac:dyDescent="0.25">
      <c r="B661" s="47" t="s">
        <v>384</v>
      </c>
      <c r="C661" s="65">
        <v>410</v>
      </c>
      <c r="D661" s="65">
        <v>157</v>
      </c>
      <c r="E661" s="65">
        <v>38</v>
      </c>
    </row>
    <row r="662" spans="2:5" x14ac:dyDescent="0.25">
      <c r="B662" s="47" t="s">
        <v>385</v>
      </c>
      <c r="C662" s="65">
        <v>308</v>
      </c>
      <c r="D662" s="65">
        <v>105</v>
      </c>
      <c r="E662" s="65">
        <v>46</v>
      </c>
    </row>
    <row r="663" spans="2:5" x14ac:dyDescent="0.25">
      <c r="B663" s="47" t="s">
        <v>387</v>
      </c>
      <c r="C663" s="65">
        <v>479</v>
      </c>
      <c r="D663" s="65">
        <v>265</v>
      </c>
      <c r="E663" s="65">
        <v>46</v>
      </c>
    </row>
    <row r="664" spans="2:5" x14ac:dyDescent="0.25">
      <c r="B664" s="47" t="s">
        <v>412</v>
      </c>
      <c r="C664" s="65">
        <v>187</v>
      </c>
      <c r="D664" s="65">
        <v>137</v>
      </c>
      <c r="E664" s="65">
        <v>32</v>
      </c>
    </row>
    <row r="665" spans="2:5" x14ac:dyDescent="0.25">
      <c r="B665" s="47" t="s">
        <v>480</v>
      </c>
      <c r="C665" s="65">
        <v>164</v>
      </c>
      <c r="D665" s="65">
        <v>157</v>
      </c>
      <c r="E665" s="65">
        <v>32</v>
      </c>
    </row>
    <row r="666" spans="2:5" x14ac:dyDescent="0.25">
      <c r="B666" s="47" t="s">
        <v>413</v>
      </c>
      <c r="C666" s="65">
        <v>98</v>
      </c>
      <c r="D666" s="65">
        <v>60</v>
      </c>
      <c r="E666" s="65">
        <v>32</v>
      </c>
    </row>
    <row r="667" spans="2:5" x14ac:dyDescent="0.25">
      <c r="B667" s="47" t="s">
        <v>414</v>
      </c>
      <c r="C667" s="65">
        <v>217</v>
      </c>
      <c r="D667" s="65">
        <v>178</v>
      </c>
      <c r="E667" s="65">
        <v>29</v>
      </c>
    </row>
    <row r="668" spans="2:5" x14ac:dyDescent="0.25">
      <c r="B668" s="47" t="s">
        <v>415</v>
      </c>
      <c r="C668" s="65">
        <v>185</v>
      </c>
      <c r="D668" s="65">
        <v>88</v>
      </c>
      <c r="E668" s="65">
        <v>42</v>
      </c>
    </row>
    <row r="669" spans="2:5" x14ac:dyDescent="0.25">
      <c r="B669" s="47" t="s">
        <v>416</v>
      </c>
      <c r="C669" s="65">
        <v>390</v>
      </c>
      <c r="D669" s="65">
        <v>255</v>
      </c>
      <c r="E669" s="65">
        <v>43</v>
      </c>
    </row>
    <row r="670" spans="2:5" x14ac:dyDescent="0.25">
      <c r="B670" s="47" t="s">
        <v>417</v>
      </c>
      <c r="C670" s="65">
        <v>174</v>
      </c>
      <c r="D670" s="65">
        <v>174</v>
      </c>
      <c r="E670" s="65">
        <v>38</v>
      </c>
    </row>
    <row r="671" spans="2:5" x14ac:dyDescent="0.25">
      <c r="B671" s="47" t="s">
        <v>479</v>
      </c>
      <c r="C671" s="65">
        <v>173</v>
      </c>
      <c r="D671" s="65">
        <v>117</v>
      </c>
      <c r="E671" s="65">
        <v>32</v>
      </c>
    </row>
    <row r="672" spans="2:5" x14ac:dyDescent="0.25">
      <c r="B672" s="47" t="s">
        <v>420</v>
      </c>
      <c r="C672" s="65">
        <v>27</v>
      </c>
      <c r="D672" s="65">
        <v>10</v>
      </c>
      <c r="E672" s="65">
        <v>2</v>
      </c>
    </row>
    <row r="673" spans="2:5" x14ac:dyDescent="0.25">
      <c r="B673" s="47" t="s">
        <v>478</v>
      </c>
      <c r="C673" s="65">
        <v>216</v>
      </c>
      <c r="D673" s="65">
        <v>165</v>
      </c>
      <c r="E673" s="65">
        <v>27</v>
      </c>
    </row>
    <row r="674" spans="2:5" x14ac:dyDescent="0.25">
      <c r="B674" s="47" t="s">
        <v>426</v>
      </c>
      <c r="C674" s="65">
        <v>213</v>
      </c>
      <c r="D674" s="65">
        <v>106</v>
      </c>
      <c r="E674" s="65">
        <v>45</v>
      </c>
    </row>
    <row r="675" spans="2:5" x14ac:dyDescent="0.25">
      <c r="B675" s="47" t="s">
        <v>427</v>
      </c>
      <c r="C675" s="65">
        <v>82</v>
      </c>
      <c r="D675" s="65">
        <v>55</v>
      </c>
      <c r="E675" s="65">
        <v>7</v>
      </c>
    </row>
    <row r="676" spans="2:5" x14ac:dyDescent="0.25">
      <c r="B676" s="47" t="s">
        <v>428</v>
      </c>
      <c r="C676" s="65">
        <v>120</v>
      </c>
      <c r="D676" s="65">
        <v>48</v>
      </c>
      <c r="E676" s="65">
        <v>7</v>
      </c>
    </row>
    <row r="677" spans="2:5" x14ac:dyDescent="0.25">
      <c r="B677" s="47" t="s">
        <v>429</v>
      </c>
      <c r="C677" s="65">
        <v>233</v>
      </c>
      <c r="D677" s="65">
        <v>140</v>
      </c>
      <c r="E677" s="65">
        <v>39</v>
      </c>
    </row>
    <row r="678" spans="2:5" x14ac:dyDescent="0.25">
      <c r="B678" s="47" t="s">
        <v>431</v>
      </c>
      <c r="C678" s="65">
        <v>136</v>
      </c>
      <c r="D678" s="65">
        <v>49</v>
      </c>
      <c r="E678" s="65">
        <v>44</v>
      </c>
    </row>
    <row r="679" spans="2:5" x14ac:dyDescent="0.25">
      <c r="B679" s="47" t="s">
        <v>432</v>
      </c>
      <c r="C679" s="65">
        <v>274</v>
      </c>
      <c r="D679" s="65">
        <v>94</v>
      </c>
      <c r="E679" s="65">
        <v>35</v>
      </c>
    </row>
    <row r="680" spans="2:5" x14ac:dyDescent="0.25">
      <c r="B680" s="47" t="s">
        <v>433</v>
      </c>
      <c r="C680" s="65">
        <v>123</v>
      </c>
      <c r="D680" s="65">
        <v>90</v>
      </c>
      <c r="E680" s="65">
        <v>23</v>
      </c>
    </row>
    <row r="681" spans="2:5" x14ac:dyDescent="0.25">
      <c r="B681" s="47" t="s">
        <v>434</v>
      </c>
      <c r="C681" s="65">
        <v>112</v>
      </c>
      <c r="D681" s="65">
        <v>75</v>
      </c>
      <c r="E681" s="65">
        <v>13</v>
      </c>
    </row>
    <row r="682" spans="2:5" x14ac:dyDescent="0.25">
      <c r="B682" s="47" t="s">
        <v>435</v>
      </c>
      <c r="C682" s="65">
        <v>134</v>
      </c>
      <c r="D682" s="65">
        <v>86</v>
      </c>
      <c r="E682" s="65">
        <v>28</v>
      </c>
    </row>
    <row r="683" spans="2:5" x14ac:dyDescent="0.25">
      <c r="B683" s="47" t="s">
        <v>437</v>
      </c>
      <c r="C683" s="65">
        <v>183</v>
      </c>
      <c r="D683" s="65">
        <v>70</v>
      </c>
      <c r="E683" s="65">
        <v>31</v>
      </c>
    </row>
    <row r="684" spans="2:5" x14ac:dyDescent="0.25">
      <c r="B684" s="47" t="s">
        <v>438</v>
      </c>
      <c r="C684" s="65">
        <v>201</v>
      </c>
      <c r="D684" s="65">
        <v>156</v>
      </c>
      <c r="E684" s="65">
        <v>54</v>
      </c>
    </row>
    <row r="685" spans="2:5" x14ac:dyDescent="0.25">
      <c r="B685" s="47" t="s">
        <v>440</v>
      </c>
      <c r="C685" s="65">
        <v>160</v>
      </c>
      <c r="D685" s="65">
        <v>114</v>
      </c>
      <c r="E685" s="65">
        <v>32</v>
      </c>
    </row>
    <row r="686" spans="2:5" x14ac:dyDescent="0.25">
      <c r="B686" s="47" t="s">
        <v>441</v>
      </c>
      <c r="C686" s="65">
        <v>22</v>
      </c>
      <c r="D686" s="65">
        <v>34</v>
      </c>
      <c r="E686" s="65">
        <v>8</v>
      </c>
    </row>
    <row r="687" spans="2:5" x14ac:dyDescent="0.25">
      <c r="B687" s="47" t="s">
        <v>442</v>
      </c>
      <c r="C687" s="65">
        <v>26</v>
      </c>
      <c r="D687" s="65">
        <v>18</v>
      </c>
      <c r="E687" s="65">
        <v>2</v>
      </c>
    </row>
    <row r="688" spans="2:5" x14ac:dyDescent="0.25">
      <c r="B688" s="47" t="s">
        <v>445</v>
      </c>
      <c r="C688" s="65">
        <v>186</v>
      </c>
      <c r="D688" s="65">
        <v>82</v>
      </c>
      <c r="E688" s="65">
        <v>15</v>
      </c>
    </row>
    <row r="689" spans="2:5" x14ac:dyDescent="0.25">
      <c r="B689" s="47" t="s">
        <v>449</v>
      </c>
      <c r="C689" s="65">
        <v>101</v>
      </c>
      <c r="D689" s="65">
        <v>67</v>
      </c>
      <c r="E689" s="65">
        <v>22</v>
      </c>
    </row>
    <row r="690" spans="2:5" x14ac:dyDescent="0.25">
      <c r="B690" s="47" t="s">
        <v>451</v>
      </c>
      <c r="C690" s="65">
        <v>61</v>
      </c>
      <c r="D690" s="65">
        <v>39</v>
      </c>
      <c r="E690" s="65">
        <v>21</v>
      </c>
    </row>
    <row r="691" spans="2:5" x14ac:dyDescent="0.25">
      <c r="B691" s="47" t="s">
        <v>452</v>
      </c>
      <c r="C691" s="65">
        <v>67</v>
      </c>
      <c r="D691" s="65">
        <v>113</v>
      </c>
      <c r="E691" s="65">
        <v>6</v>
      </c>
    </row>
    <row r="692" spans="2:5" x14ac:dyDescent="0.25">
      <c r="B692" s="47" t="s">
        <v>475</v>
      </c>
      <c r="C692" s="65">
        <v>105</v>
      </c>
      <c r="D692" s="65">
        <v>24</v>
      </c>
      <c r="E692" s="65">
        <v>12</v>
      </c>
    </row>
    <row r="693" spans="2:5" x14ac:dyDescent="0.25">
      <c r="B693" s="47" t="s">
        <v>453</v>
      </c>
      <c r="C693" s="65">
        <v>69</v>
      </c>
      <c r="D693" s="65">
        <v>77</v>
      </c>
      <c r="E693" s="65">
        <v>20</v>
      </c>
    </row>
    <row r="694" spans="2:5" x14ac:dyDescent="0.25">
      <c r="B694" s="47" t="s">
        <v>456</v>
      </c>
      <c r="C694" s="65">
        <v>91</v>
      </c>
      <c r="D694" s="65">
        <v>64</v>
      </c>
      <c r="E694" s="65">
        <v>23</v>
      </c>
    </row>
    <row r="695" spans="2:5" x14ac:dyDescent="0.25">
      <c r="B695" s="47" t="s">
        <v>457</v>
      </c>
      <c r="C695" s="65">
        <v>75</v>
      </c>
      <c r="D695" s="65">
        <v>9</v>
      </c>
      <c r="E695" s="65">
        <v>5</v>
      </c>
    </row>
    <row r="696" spans="2:5" x14ac:dyDescent="0.25">
      <c r="B696" s="47" t="s">
        <v>458</v>
      </c>
      <c r="C696" s="65">
        <v>236</v>
      </c>
      <c r="D696" s="65">
        <v>110</v>
      </c>
      <c r="E696" s="65">
        <v>32</v>
      </c>
    </row>
    <row r="697" spans="2:5" x14ac:dyDescent="0.25">
      <c r="B697" s="47" t="s">
        <v>459</v>
      </c>
      <c r="C697" s="65">
        <v>31</v>
      </c>
      <c r="D697" s="65">
        <v>9</v>
      </c>
      <c r="E697" s="65">
        <v>8</v>
      </c>
    </row>
    <row r="698" spans="2:5" x14ac:dyDescent="0.25">
      <c r="B698" s="47" t="s">
        <v>460</v>
      </c>
      <c r="C698" s="65">
        <v>225</v>
      </c>
      <c r="D698" s="65">
        <v>79</v>
      </c>
      <c r="E698" s="65">
        <v>61</v>
      </c>
    </row>
    <row r="699" spans="2:5" x14ac:dyDescent="0.25">
      <c r="B699" s="47" t="s">
        <v>461</v>
      </c>
      <c r="C699" s="65">
        <v>140</v>
      </c>
      <c r="D699" s="65">
        <v>105</v>
      </c>
      <c r="E699" s="65">
        <v>26</v>
      </c>
    </row>
    <row r="700" spans="2:5" x14ac:dyDescent="0.25">
      <c r="B700" s="47" t="s">
        <v>465</v>
      </c>
      <c r="C700" s="65">
        <v>29530</v>
      </c>
      <c r="D700" s="65">
        <v>9822</v>
      </c>
      <c r="E700" s="65">
        <v>1962</v>
      </c>
    </row>
    <row r="701" spans="2:5" x14ac:dyDescent="0.25">
      <c r="B701" s="47"/>
    </row>
    <row r="702" spans="2:5" x14ac:dyDescent="0.25">
      <c r="B702" s="47"/>
    </row>
    <row r="703" spans="2:5" x14ac:dyDescent="0.25">
      <c r="B703" s="47"/>
    </row>
    <row r="704" spans="2:5" x14ac:dyDescent="0.25">
      <c r="B704" s="47"/>
    </row>
    <row r="705" spans="2:2" x14ac:dyDescent="0.25">
      <c r="B705" s="47"/>
    </row>
    <row r="706" spans="2:2" x14ac:dyDescent="0.25">
      <c r="B706" s="47"/>
    </row>
    <row r="707" spans="2:2" x14ac:dyDescent="0.25">
      <c r="B707" s="47"/>
    </row>
    <row r="708" spans="2:2" x14ac:dyDescent="0.25">
      <c r="B708" s="47"/>
    </row>
    <row r="709" spans="2:2" x14ac:dyDescent="0.25">
      <c r="B709" s="47"/>
    </row>
    <row r="710" spans="2:2" x14ac:dyDescent="0.25">
      <c r="B710" s="47"/>
    </row>
    <row r="711" spans="2:2" x14ac:dyDescent="0.25">
      <c r="B711" s="47"/>
    </row>
    <row r="712" spans="2:2" x14ac:dyDescent="0.25">
      <c r="B712" s="47"/>
    </row>
    <row r="713" spans="2:2" x14ac:dyDescent="0.25">
      <c r="B713" s="47"/>
    </row>
    <row r="714" spans="2:2" x14ac:dyDescent="0.25">
      <c r="B714" s="47"/>
    </row>
    <row r="715" spans="2:2" x14ac:dyDescent="0.25">
      <c r="B715" s="47"/>
    </row>
    <row r="716" spans="2:2" x14ac:dyDescent="0.25">
      <c r="B716" s="47"/>
    </row>
    <row r="717" spans="2:2" x14ac:dyDescent="0.25">
      <c r="B717" s="47"/>
    </row>
    <row r="718" spans="2:2" x14ac:dyDescent="0.25">
      <c r="B718" s="47"/>
    </row>
    <row r="719" spans="2:2" x14ac:dyDescent="0.25">
      <c r="B719" s="47"/>
    </row>
    <row r="720" spans="2:2" x14ac:dyDescent="0.25">
      <c r="B720" s="47"/>
    </row>
    <row r="721" spans="2:12" x14ac:dyDescent="0.25">
      <c r="B721" s="47"/>
    </row>
    <row r="722" spans="2:12" x14ac:dyDescent="0.25">
      <c r="B722" s="47"/>
    </row>
    <row r="723" spans="2:12" x14ac:dyDescent="0.25">
      <c r="B723" s="47"/>
    </row>
    <row r="724" spans="2:12" x14ac:dyDescent="0.25">
      <c r="B724" s="47"/>
    </row>
    <row r="725" spans="2:12" x14ac:dyDescent="0.25">
      <c r="B725" s="47"/>
    </row>
    <row r="726" spans="2:12" x14ac:dyDescent="0.25">
      <c r="B726" s="47"/>
    </row>
    <row r="727" spans="2:12" x14ac:dyDescent="0.25">
      <c r="B727" s="47"/>
    </row>
    <row r="729" spans="2:12" ht="18.75" x14ac:dyDescent="0.3">
      <c r="B729" s="47"/>
      <c r="C729" s="97" t="s">
        <v>556</v>
      </c>
    </row>
    <row r="730" spans="2:12" x14ac:dyDescent="0.25">
      <c r="B730" s="47"/>
    </row>
    <row r="733" spans="2:12" ht="30" x14ac:dyDescent="0.25">
      <c r="C733" s="95" t="s">
        <v>423</v>
      </c>
      <c r="D733" s="94" t="s">
        <v>550</v>
      </c>
      <c r="E733" s="94" t="s">
        <v>228</v>
      </c>
      <c r="F733" s="94" t="s">
        <v>227</v>
      </c>
      <c r="G733" s="94" t="s">
        <v>549</v>
      </c>
      <c r="H733" s="94" t="s">
        <v>548</v>
      </c>
      <c r="I733" s="94" t="s">
        <v>547</v>
      </c>
      <c r="J733" s="94" t="s">
        <v>546</v>
      </c>
      <c r="K733" s="94" t="s">
        <v>545</v>
      </c>
      <c r="L733" s="94" t="s">
        <v>544</v>
      </c>
    </row>
    <row r="734" spans="2:12" x14ac:dyDescent="0.25">
      <c r="C734" s="98" t="s">
        <v>5</v>
      </c>
      <c r="D734" s="66">
        <v>450</v>
      </c>
      <c r="E734" s="66">
        <v>72</v>
      </c>
      <c r="F734" s="66">
        <v>14</v>
      </c>
      <c r="G734" s="73">
        <f>+D734+E734+F734</f>
        <v>536</v>
      </c>
      <c r="H734" s="66">
        <f>+D734+E734</f>
        <v>522</v>
      </c>
      <c r="I734" s="71">
        <f>+H734/G734</f>
        <v>0.97388059701492535</v>
      </c>
      <c r="J734" s="71">
        <f>+D734/G734</f>
        <v>0.83955223880597019</v>
      </c>
      <c r="K734" s="71">
        <f>+E734/G734</f>
        <v>0.13432835820895522</v>
      </c>
      <c r="L734" s="71">
        <f>+F734/G734</f>
        <v>2.6119402985074626E-2</v>
      </c>
    </row>
    <row r="735" spans="2:12" x14ac:dyDescent="0.25">
      <c r="C735" s="98" t="s">
        <v>18</v>
      </c>
      <c r="D735" s="66">
        <v>329</v>
      </c>
      <c r="E735" s="66">
        <v>42</v>
      </c>
      <c r="F735" s="66">
        <v>1</v>
      </c>
      <c r="G735" s="73">
        <f>+D735+E735+F735</f>
        <v>372</v>
      </c>
      <c r="H735" s="66">
        <f>+D735+E735</f>
        <v>371</v>
      </c>
      <c r="I735" s="71">
        <f>+H735/G735</f>
        <v>0.99731182795698925</v>
      </c>
      <c r="J735" s="71">
        <f>+D735/G735</f>
        <v>0.88440860215053763</v>
      </c>
      <c r="K735" s="71">
        <f>+E735/G735</f>
        <v>0.11290322580645161</v>
      </c>
      <c r="L735" s="71">
        <f>+F735/G735</f>
        <v>2.6881720430107529E-3</v>
      </c>
    </row>
    <row r="736" spans="2:12" x14ac:dyDescent="0.25">
      <c r="C736" s="98" t="s">
        <v>29</v>
      </c>
      <c r="D736" s="66">
        <v>650</v>
      </c>
      <c r="E736" s="66">
        <v>95</v>
      </c>
      <c r="F736" s="66">
        <v>14</v>
      </c>
      <c r="G736" s="73">
        <f>+D736+E736+F736</f>
        <v>759</v>
      </c>
      <c r="H736" s="66">
        <f>+D736+E736</f>
        <v>745</v>
      </c>
      <c r="I736" s="71">
        <f>+H736/G736</f>
        <v>0.98155467720685108</v>
      </c>
      <c r="J736" s="71">
        <f>+D736/G736</f>
        <v>0.85638998682476941</v>
      </c>
      <c r="K736" s="71">
        <f>+E736/G736</f>
        <v>0.12516469038208169</v>
      </c>
      <c r="L736" s="71">
        <f>+F736/G736</f>
        <v>1.844532279314888E-2</v>
      </c>
    </row>
    <row r="737" spans="3:12" x14ac:dyDescent="0.25">
      <c r="C737" s="98" t="s">
        <v>39</v>
      </c>
      <c r="D737" s="66">
        <v>710</v>
      </c>
      <c r="E737" s="66">
        <v>136</v>
      </c>
      <c r="F737" s="66">
        <v>12</v>
      </c>
      <c r="G737" s="73">
        <f>+D737+E737+F737</f>
        <v>858</v>
      </c>
      <c r="H737" s="66">
        <f>+D737+E737</f>
        <v>846</v>
      </c>
      <c r="I737" s="71">
        <f>+H737/G737</f>
        <v>0.98601398601398604</v>
      </c>
      <c r="J737" s="71">
        <f>+D737/G737</f>
        <v>0.82750582750582746</v>
      </c>
      <c r="K737" s="71">
        <f>+E737/G737</f>
        <v>0.1585081585081585</v>
      </c>
      <c r="L737" s="71">
        <f>+F737/G737</f>
        <v>1.3986013986013986E-2</v>
      </c>
    </row>
    <row r="738" spans="3:12" x14ac:dyDescent="0.25">
      <c r="C738" s="98" t="s">
        <v>53</v>
      </c>
      <c r="D738" s="66">
        <v>990</v>
      </c>
      <c r="E738" s="66">
        <v>152</v>
      </c>
      <c r="F738" s="66">
        <v>8</v>
      </c>
      <c r="G738" s="73">
        <f>+D738+E738+F738</f>
        <v>1150</v>
      </c>
      <c r="H738" s="66">
        <f>+D738+E738</f>
        <v>1142</v>
      </c>
      <c r="I738" s="71">
        <f>+H738/G738</f>
        <v>0.99304347826086958</v>
      </c>
      <c r="J738" s="71">
        <f>+D738/G738</f>
        <v>0.86086956521739133</v>
      </c>
      <c r="K738" s="71">
        <f>+E738/G738</f>
        <v>0.13217391304347825</v>
      </c>
      <c r="L738" s="71">
        <f>+F738/G738</f>
        <v>6.956521739130435E-3</v>
      </c>
    </row>
    <row r="739" spans="3:12" x14ac:dyDescent="0.25">
      <c r="C739" s="98" t="s">
        <v>67</v>
      </c>
      <c r="D739" s="66">
        <v>810</v>
      </c>
      <c r="E739" s="66">
        <v>133</v>
      </c>
      <c r="F739" s="66">
        <v>18</v>
      </c>
      <c r="G739" s="73">
        <f>+D739+E739+F739</f>
        <v>961</v>
      </c>
      <c r="H739" s="66">
        <f>+D739+E739</f>
        <v>943</v>
      </c>
      <c r="I739" s="71">
        <f>+H739/G739</f>
        <v>0.98126951092611858</v>
      </c>
      <c r="J739" s="71">
        <f>+D739/G739</f>
        <v>0.8428720083246618</v>
      </c>
      <c r="K739" s="71">
        <f>+E739/G739</f>
        <v>0.13839750260145681</v>
      </c>
      <c r="L739" s="71">
        <f>+F739/G739</f>
        <v>1.8730489073881373E-2</v>
      </c>
    </row>
    <row r="740" spans="3:12" x14ac:dyDescent="0.25">
      <c r="C740" s="98" t="s">
        <v>73</v>
      </c>
      <c r="D740" s="66">
        <v>910</v>
      </c>
      <c r="E740" s="66">
        <v>136</v>
      </c>
      <c r="F740" s="66">
        <v>8</v>
      </c>
      <c r="G740" s="73">
        <f>+D740+E740+F740</f>
        <v>1054</v>
      </c>
      <c r="H740" s="66">
        <f>+D740+E740</f>
        <v>1046</v>
      </c>
      <c r="I740" s="71">
        <f>+H740/G740</f>
        <v>0.99240986717267554</v>
      </c>
      <c r="J740" s="71">
        <f>+D740/G740</f>
        <v>0.86337760910815942</v>
      </c>
      <c r="K740" s="71">
        <f>+E740/G740</f>
        <v>0.12903225806451613</v>
      </c>
      <c r="L740" s="71">
        <f>+F740/G740</f>
        <v>7.5901328273244783E-3</v>
      </c>
    </row>
    <row r="741" spans="3:12" x14ac:dyDescent="0.25">
      <c r="C741" s="98" t="s">
        <v>75</v>
      </c>
      <c r="D741" s="66">
        <v>197</v>
      </c>
      <c r="E741" s="66">
        <v>34</v>
      </c>
      <c r="F741" s="66">
        <v>0</v>
      </c>
      <c r="G741" s="73">
        <f>+D741+E741+F741</f>
        <v>231</v>
      </c>
      <c r="H741" s="66">
        <f>+D741+E741</f>
        <v>231</v>
      </c>
      <c r="I741" s="71">
        <f>+H741/G741</f>
        <v>1</v>
      </c>
      <c r="J741" s="71">
        <f>+D741/G741</f>
        <v>0.8528138528138528</v>
      </c>
      <c r="K741" s="71">
        <f>+E741/G741</f>
        <v>0.1471861471861472</v>
      </c>
      <c r="L741" s="71">
        <f>+F741/G741</f>
        <v>0</v>
      </c>
    </row>
    <row r="742" spans="3:12" x14ac:dyDescent="0.25">
      <c r="C742" s="98" t="s">
        <v>83</v>
      </c>
      <c r="D742" s="66">
        <v>237</v>
      </c>
      <c r="E742" s="66">
        <v>56</v>
      </c>
      <c r="F742" s="66">
        <v>2</v>
      </c>
      <c r="G742" s="73">
        <f>+D742+E742+F742</f>
        <v>295</v>
      </c>
      <c r="H742" s="66">
        <f>+D742+E742</f>
        <v>293</v>
      </c>
      <c r="I742" s="71">
        <f>+H742/G742</f>
        <v>0.99322033898305084</v>
      </c>
      <c r="J742" s="71">
        <f>+D742/G742</f>
        <v>0.80338983050847457</v>
      </c>
      <c r="K742" s="71">
        <f>+E742/G742</f>
        <v>0.18983050847457628</v>
      </c>
      <c r="L742" s="71">
        <f>+F742/G742</f>
        <v>6.7796610169491523E-3</v>
      </c>
    </row>
    <row r="743" spans="3:12" x14ac:dyDescent="0.25">
      <c r="C743" s="98" t="s">
        <v>87</v>
      </c>
      <c r="D743" s="66">
        <v>610</v>
      </c>
      <c r="E743" s="66">
        <v>112</v>
      </c>
      <c r="F743" s="66">
        <v>7</v>
      </c>
      <c r="G743" s="73">
        <f>+D743+E743+F743</f>
        <v>729</v>
      </c>
      <c r="H743" s="66">
        <f>+D743+E743</f>
        <v>722</v>
      </c>
      <c r="I743" s="71">
        <f>+H743/G743</f>
        <v>0.99039780521262</v>
      </c>
      <c r="J743" s="71">
        <f>+D743/G743</f>
        <v>0.83676268861454051</v>
      </c>
      <c r="K743" s="71">
        <f>+E743/G743</f>
        <v>0.15363511659807957</v>
      </c>
      <c r="L743" s="71">
        <f>+F743/G743</f>
        <v>9.6021947873799734E-3</v>
      </c>
    </row>
    <row r="744" spans="3:12" x14ac:dyDescent="0.25">
      <c r="C744" s="98" t="s">
        <v>91</v>
      </c>
      <c r="D744" s="66">
        <v>890</v>
      </c>
      <c r="E744" s="66">
        <v>120</v>
      </c>
      <c r="F744" s="66">
        <v>7</v>
      </c>
      <c r="G744" s="73">
        <f>+D744+E744+F744</f>
        <v>1017</v>
      </c>
      <c r="H744" s="66">
        <f>+D744+E744</f>
        <v>1010</v>
      </c>
      <c r="I744" s="71">
        <f>+H744/G744</f>
        <v>0.99311701081612591</v>
      </c>
      <c r="J744" s="71">
        <f>+D744/G744</f>
        <v>0.87512291052114066</v>
      </c>
      <c r="K744" s="71">
        <f>+E744/G744</f>
        <v>0.11799410029498525</v>
      </c>
      <c r="L744" s="71">
        <f>+F744/G744</f>
        <v>6.8829891838741398E-3</v>
      </c>
    </row>
    <row r="745" spans="3:12" x14ac:dyDescent="0.25">
      <c r="C745" s="98" t="s">
        <v>94</v>
      </c>
      <c r="D745" s="66">
        <v>860</v>
      </c>
      <c r="E745" s="66">
        <v>118</v>
      </c>
      <c r="F745" s="66">
        <v>4</v>
      </c>
      <c r="G745" s="73">
        <f>+D745+E745+F745</f>
        <v>982</v>
      </c>
      <c r="H745" s="66">
        <f>+D745+E745</f>
        <v>978</v>
      </c>
      <c r="I745" s="71">
        <f>+H745/G745</f>
        <v>0.99592668024439923</v>
      </c>
      <c r="J745" s="71">
        <f>+D745/G745</f>
        <v>0.87576374745417518</v>
      </c>
      <c r="K745" s="71">
        <f>+E745/G745</f>
        <v>0.12016293279022404</v>
      </c>
      <c r="L745" s="71">
        <f>+F745/G745</f>
        <v>4.0733197556008143E-3</v>
      </c>
    </row>
    <row r="746" spans="3:12" x14ac:dyDescent="0.25">
      <c r="C746" s="98" t="s">
        <v>99</v>
      </c>
      <c r="D746" s="66">
        <v>1017</v>
      </c>
      <c r="E746" s="66">
        <v>171</v>
      </c>
      <c r="F746" s="66">
        <v>17</v>
      </c>
      <c r="G746" s="73">
        <f>+D746+E746+F746</f>
        <v>1205</v>
      </c>
      <c r="H746" s="66">
        <f>+D746+E746</f>
        <v>1188</v>
      </c>
      <c r="I746" s="71">
        <f>+H746/G746</f>
        <v>0.98589211618257266</v>
      </c>
      <c r="J746" s="71">
        <f>+D746/G746</f>
        <v>0.84398340248962656</v>
      </c>
      <c r="K746" s="71">
        <f>+E746/G746</f>
        <v>0.14190871369294605</v>
      </c>
      <c r="L746" s="71">
        <f>+F746/G746</f>
        <v>1.4107883817427386E-2</v>
      </c>
    </row>
    <row r="747" spans="3:12" x14ac:dyDescent="0.25">
      <c r="C747" s="98" t="s">
        <v>111</v>
      </c>
      <c r="D747" s="66">
        <v>390</v>
      </c>
      <c r="E747" s="66">
        <v>93</v>
      </c>
      <c r="F747" s="66">
        <v>6</v>
      </c>
      <c r="G747" s="73">
        <f>+D747+E747+F747</f>
        <v>489</v>
      </c>
      <c r="H747" s="66">
        <f>+D747+E747</f>
        <v>483</v>
      </c>
      <c r="I747" s="71">
        <f>+H747/G747</f>
        <v>0.98773006134969321</v>
      </c>
      <c r="J747" s="71">
        <f>+D747/G747</f>
        <v>0.7975460122699386</v>
      </c>
      <c r="K747" s="71">
        <f>+E747/G747</f>
        <v>0.19018404907975461</v>
      </c>
      <c r="L747" s="71">
        <f>+F747/G747</f>
        <v>1.2269938650306749E-2</v>
      </c>
    </row>
    <row r="748" spans="3:12" x14ac:dyDescent="0.25">
      <c r="C748" s="98" t="s">
        <v>118</v>
      </c>
      <c r="D748" s="66">
        <v>1200</v>
      </c>
      <c r="E748" s="66">
        <v>169</v>
      </c>
      <c r="F748" s="66">
        <v>6</v>
      </c>
      <c r="G748" s="73">
        <f>+D748+E748+F748</f>
        <v>1375</v>
      </c>
      <c r="H748" s="66">
        <f>+D748+E748</f>
        <v>1369</v>
      </c>
      <c r="I748" s="71">
        <f>+H748/G748</f>
        <v>0.99563636363636365</v>
      </c>
      <c r="J748" s="71">
        <f>+D748/G748</f>
        <v>0.87272727272727268</v>
      </c>
      <c r="K748" s="71">
        <f>+E748/G748</f>
        <v>0.12290909090909091</v>
      </c>
      <c r="L748" s="71">
        <f>+F748/G748</f>
        <v>4.3636363636363638E-3</v>
      </c>
    </row>
    <row r="749" spans="3:12" x14ac:dyDescent="0.25">
      <c r="C749" s="98" t="s">
        <v>120</v>
      </c>
      <c r="D749" s="66">
        <v>810</v>
      </c>
      <c r="E749" s="66">
        <v>134</v>
      </c>
      <c r="F749" s="66">
        <v>10</v>
      </c>
      <c r="G749" s="73">
        <f>+D749+E749+F749</f>
        <v>954</v>
      </c>
      <c r="H749" s="66">
        <f>+D749+E749</f>
        <v>944</v>
      </c>
      <c r="I749" s="71">
        <f>+H749/G749</f>
        <v>0.98951781970649899</v>
      </c>
      <c r="J749" s="71">
        <f>+D749/G749</f>
        <v>0.84905660377358494</v>
      </c>
      <c r="K749" s="71">
        <f>+E749/G749</f>
        <v>0.14046121593291405</v>
      </c>
      <c r="L749" s="71">
        <f>+F749/G749</f>
        <v>1.0482180293501049E-2</v>
      </c>
    </row>
    <row r="750" spans="3:12" x14ac:dyDescent="0.25">
      <c r="C750" s="98" t="s">
        <v>124</v>
      </c>
      <c r="D750" s="66">
        <v>560</v>
      </c>
      <c r="E750" s="66">
        <v>69</v>
      </c>
      <c r="F750" s="66">
        <v>5</v>
      </c>
      <c r="G750" s="73">
        <f>+D750+E750+F750</f>
        <v>634</v>
      </c>
      <c r="H750" s="66">
        <f>+D750+E750</f>
        <v>629</v>
      </c>
      <c r="I750" s="71">
        <f>+H750/G750</f>
        <v>0.99211356466876977</v>
      </c>
      <c r="J750" s="71">
        <f>+D750/G750</f>
        <v>0.88328075709779175</v>
      </c>
      <c r="K750" s="71">
        <f>+E750/G750</f>
        <v>0.10883280757097792</v>
      </c>
      <c r="L750" s="71">
        <f>+F750/G750</f>
        <v>7.8864353312302835E-3</v>
      </c>
    </row>
    <row r="751" spans="3:12" x14ac:dyDescent="0.25">
      <c r="C751" s="98" t="s">
        <v>125</v>
      </c>
      <c r="D751" s="66">
        <v>389</v>
      </c>
      <c r="E751" s="66">
        <v>69</v>
      </c>
      <c r="F751" s="66">
        <v>16</v>
      </c>
      <c r="G751" s="73">
        <f>+D751+E751+F751</f>
        <v>474</v>
      </c>
      <c r="H751" s="66">
        <f>+D751+E751</f>
        <v>458</v>
      </c>
      <c r="I751" s="71">
        <f>+H751/G751</f>
        <v>0.96624472573839659</v>
      </c>
      <c r="J751" s="71">
        <f>+D751/G751</f>
        <v>0.82067510548523204</v>
      </c>
      <c r="K751" s="71">
        <f>+E751/G751</f>
        <v>0.14556962025316456</v>
      </c>
      <c r="L751" s="71">
        <f>+F751/G751</f>
        <v>3.3755274261603373E-2</v>
      </c>
    </row>
    <row r="752" spans="3:12" x14ac:dyDescent="0.25">
      <c r="C752" s="98" t="s">
        <v>136</v>
      </c>
      <c r="D752" s="66">
        <v>184</v>
      </c>
      <c r="E752" s="66">
        <v>27</v>
      </c>
      <c r="F752" s="66">
        <v>5</v>
      </c>
      <c r="G752" s="73">
        <f>+D752+E752+F752</f>
        <v>216</v>
      </c>
      <c r="H752" s="66">
        <f>+D752+E752</f>
        <v>211</v>
      </c>
      <c r="I752" s="71">
        <f>+H752/G752</f>
        <v>0.97685185185185186</v>
      </c>
      <c r="J752" s="71">
        <f>+D752/G752</f>
        <v>0.85185185185185186</v>
      </c>
      <c r="K752" s="71">
        <f>+E752/G752</f>
        <v>0.125</v>
      </c>
      <c r="L752" s="71">
        <f>+F752/G752</f>
        <v>2.3148148148148147E-2</v>
      </c>
    </row>
    <row r="753" spans="3:12" x14ac:dyDescent="0.25">
      <c r="C753" s="98" t="s">
        <v>141</v>
      </c>
      <c r="D753" s="66">
        <v>130</v>
      </c>
      <c r="E753" s="66">
        <v>30</v>
      </c>
      <c r="F753" s="66">
        <v>2</v>
      </c>
      <c r="G753" s="73">
        <f>+D753+E753+F753</f>
        <v>162</v>
      </c>
      <c r="H753" s="66">
        <f>+D753+E753</f>
        <v>160</v>
      </c>
      <c r="I753" s="71">
        <f>+H753/G753</f>
        <v>0.98765432098765427</v>
      </c>
      <c r="J753" s="71">
        <f>+D753/G753</f>
        <v>0.80246913580246915</v>
      </c>
      <c r="K753" s="71">
        <f>+E753/G753</f>
        <v>0.18518518518518517</v>
      </c>
      <c r="L753" s="71">
        <f>+F753/G753</f>
        <v>1.2345679012345678E-2</v>
      </c>
    </row>
    <row r="754" spans="3:12" x14ac:dyDescent="0.25">
      <c r="C754" s="98" t="s">
        <v>149</v>
      </c>
      <c r="D754" s="66">
        <v>268</v>
      </c>
      <c r="E754" s="66">
        <v>38</v>
      </c>
      <c r="F754" s="66">
        <v>12</v>
      </c>
      <c r="G754" s="73">
        <f>+D754+E754+F754</f>
        <v>318</v>
      </c>
      <c r="H754" s="66">
        <f>+D754+E754</f>
        <v>306</v>
      </c>
      <c r="I754" s="71">
        <f>+H754/G754</f>
        <v>0.96226415094339623</v>
      </c>
      <c r="J754" s="71">
        <f>+D754/G754</f>
        <v>0.84276729559748431</v>
      </c>
      <c r="K754" s="71">
        <f>+E754/G754</f>
        <v>0.11949685534591195</v>
      </c>
      <c r="L754" s="71">
        <f>+F754/G754</f>
        <v>3.7735849056603772E-2</v>
      </c>
    </row>
    <row r="755" spans="3:12" x14ac:dyDescent="0.25">
      <c r="C755" s="98" t="s">
        <v>159</v>
      </c>
      <c r="D755" s="66">
        <v>99</v>
      </c>
      <c r="E755" s="66">
        <v>13</v>
      </c>
      <c r="F755" s="66">
        <v>0</v>
      </c>
      <c r="G755" s="73">
        <f>+D755+E755+F755</f>
        <v>112</v>
      </c>
      <c r="H755" s="66">
        <f>+D755+E755</f>
        <v>112</v>
      </c>
      <c r="I755" s="71">
        <f>+H755/G755</f>
        <v>1</v>
      </c>
      <c r="J755" s="71">
        <f>+D755/G755</f>
        <v>0.8839285714285714</v>
      </c>
      <c r="K755" s="71">
        <f>+E755/G755</f>
        <v>0.11607142857142858</v>
      </c>
      <c r="L755" s="71">
        <f>+F755/G755</f>
        <v>0</v>
      </c>
    </row>
    <row r="756" spans="3:12" x14ac:dyDescent="0.25">
      <c r="C756" s="98" t="s">
        <v>163</v>
      </c>
      <c r="D756" s="66">
        <v>212</v>
      </c>
      <c r="E756" s="66">
        <v>56</v>
      </c>
      <c r="F756" s="66">
        <v>10</v>
      </c>
      <c r="G756" s="73">
        <f>+D756+E756+F756</f>
        <v>278</v>
      </c>
      <c r="H756" s="66">
        <f>+D756+E756</f>
        <v>268</v>
      </c>
      <c r="I756" s="71">
        <f>+H756/G756</f>
        <v>0.96402877697841727</v>
      </c>
      <c r="J756" s="71">
        <f>+D756/G756</f>
        <v>0.76258992805755399</v>
      </c>
      <c r="K756" s="71">
        <f>+E756/G756</f>
        <v>0.20143884892086331</v>
      </c>
      <c r="L756" s="71">
        <f>+F756/G756</f>
        <v>3.5971223021582732E-2</v>
      </c>
    </row>
    <row r="757" spans="3:12" x14ac:dyDescent="0.25">
      <c r="C757" s="98" t="s">
        <v>165</v>
      </c>
      <c r="D757" s="66">
        <v>439</v>
      </c>
      <c r="E757" s="66">
        <v>114</v>
      </c>
      <c r="F757" s="66">
        <v>15</v>
      </c>
      <c r="G757" s="73">
        <f>+D757+E757+F757</f>
        <v>568</v>
      </c>
      <c r="H757" s="66">
        <f>+D757+E757</f>
        <v>553</v>
      </c>
      <c r="I757" s="71">
        <f>+H757/G757</f>
        <v>0.97359154929577463</v>
      </c>
      <c r="J757" s="71">
        <f>+D757/G757</f>
        <v>0.772887323943662</v>
      </c>
      <c r="K757" s="71">
        <f>+E757/G757</f>
        <v>0.20070422535211269</v>
      </c>
      <c r="L757" s="71">
        <f>+F757/G757</f>
        <v>2.6408450704225352E-2</v>
      </c>
    </row>
    <row r="758" spans="3:12" x14ac:dyDescent="0.25">
      <c r="C758" s="98" t="s">
        <v>173</v>
      </c>
      <c r="D758" s="66">
        <v>249</v>
      </c>
      <c r="E758" s="66">
        <v>68</v>
      </c>
      <c r="F758" s="66">
        <v>11</v>
      </c>
      <c r="G758" s="73">
        <f>+D758+E758+F758</f>
        <v>328</v>
      </c>
      <c r="H758" s="66">
        <f>+D758+E758</f>
        <v>317</v>
      </c>
      <c r="I758" s="71">
        <f>+H758/G758</f>
        <v>0.96646341463414631</v>
      </c>
      <c r="J758" s="71">
        <f>+D758/G758</f>
        <v>0.75914634146341464</v>
      </c>
      <c r="K758" s="71">
        <f>+E758/G758</f>
        <v>0.2073170731707317</v>
      </c>
      <c r="L758" s="71">
        <f>+F758/G758</f>
        <v>3.3536585365853661E-2</v>
      </c>
    </row>
    <row r="759" spans="3:12" x14ac:dyDescent="0.25">
      <c r="C759" s="98" t="s">
        <v>183</v>
      </c>
      <c r="D759" s="66">
        <v>337</v>
      </c>
      <c r="E759" s="66">
        <v>62</v>
      </c>
      <c r="F759" s="66">
        <v>4</v>
      </c>
      <c r="G759" s="73">
        <f>+D759+E759+F759</f>
        <v>403</v>
      </c>
      <c r="H759" s="66">
        <f>+D759+E759</f>
        <v>399</v>
      </c>
      <c r="I759" s="71">
        <f>+H759/G759</f>
        <v>0.99007444168734493</v>
      </c>
      <c r="J759" s="71">
        <f>+D759/G759</f>
        <v>0.83622828784119108</v>
      </c>
      <c r="K759" s="71">
        <f>+E759/G759</f>
        <v>0.15384615384615385</v>
      </c>
      <c r="L759" s="71">
        <f>+F759/G759</f>
        <v>9.9255583126550868E-3</v>
      </c>
    </row>
    <row r="760" spans="3:12" x14ac:dyDescent="0.25">
      <c r="C760" s="98" t="s">
        <v>184</v>
      </c>
      <c r="D760" s="66">
        <v>198</v>
      </c>
      <c r="E760" s="66">
        <v>23</v>
      </c>
      <c r="F760" s="66">
        <v>9</v>
      </c>
      <c r="G760" s="73">
        <f>+D760+E760+F760</f>
        <v>230</v>
      </c>
      <c r="H760" s="66">
        <f>+D760+E760</f>
        <v>221</v>
      </c>
      <c r="I760" s="71">
        <f>+H760/G760</f>
        <v>0.96086956521739131</v>
      </c>
      <c r="J760" s="71">
        <f>+D760/G760</f>
        <v>0.86086956521739133</v>
      </c>
      <c r="K760" s="71">
        <f>+E760/G760</f>
        <v>0.1</v>
      </c>
      <c r="L760" s="71">
        <f>+F760/G760</f>
        <v>3.9130434782608699E-2</v>
      </c>
    </row>
    <row r="761" spans="3:12" x14ac:dyDescent="0.25">
      <c r="C761" s="98" t="s">
        <v>185</v>
      </c>
      <c r="D761" s="66">
        <v>18</v>
      </c>
      <c r="E761" s="66">
        <v>5</v>
      </c>
      <c r="F761" s="66">
        <v>1</v>
      </c>
      <c r="G761" s="73">
        <f>+D761+E761+F761</f>
        <v>24</v>
      </c>
      <c r="H761" s="66">
        <f>+D761+E761</f>
        <v>23</v>
      </c>
      <c r="I761" s="71">
        <f>+H761/G761</f>
        <v>0.95833333333333337</v>
      </c>
      <c r="J761" s="71">
        <f>+D761/G761</f>
        <v>0.75</v>
      </c>
      <c r="K761" s="71">
        <f>+E761/G761</f>
        <v>0.20833333333333334</v>
      </c>
      <c r="L761" s="71">
        <f>+F761/G761</f>
        <v>4.1666666666666664E-2</v>
      </c>
    </row>
    <row r="762" spans="3:12" x14ac:dyDescent="0.25">
      <c r="C762" s="98" t="s">
        <v>195</v>
      </c>
      <c r="D762" s="66">
        <v>257</v>
      </c>
      <c r="E762" s="66">
        <v>51</v>
      </c>
      <c r="F762" s="66">
        <v>6</v>
      </c>
      <c r="G762" s="73">
        <f>+D762+E762+F762</f>
        <v>314</v>
      </c>
      <c r="H762" s="66">
        <f>+D762+E762</f>
        <v>308</v>
      </c>
      <c r="I762" s="71">
        <f>+H762/G762</f>
        <v>0.98089171974522293</v>
      </c>
      <c r="J762" s="71">
        <f>+D762/G762</f>
        <v>0.81847133757961787</v>
      </c>
      <c r="K762" s="71">
        <f>+E762/G762</f>
        <v>0.16242038216560509</v>
      </c>
      <c r="L762" s="71">
        <f>+F762/G762</f>
        <v>1.9108280254777069E-2</v>
      </c>
    </row>
    <row r="763" spans="3:12" x14ac:dyDescent="0.25">
      <c r="C763" s="98" t="s">
        <v>202</v>
      </c>
      <c r="D763" s="66">
        <v>199</v>
      </c>
      <c r="E763" s="66">
        <v>29</v>
      </c>
      <c r="F763" s="66">
        <v>11</v>
      </c>
      <c r="G763" s="73">
        <f>+D763+E763+F763</f>
        <v>239</v>
      </c>
      <c r="H763" s="66">
        <f>+D763+E763</f>
        <v>228</v>
      </c>
      <c r="I763" s="71">
        <f>+H763/G763</f>
        <v>0.95397489539748959</v>
      </c>
      <c r="J763" s="71">
        <f>+D763/G763</f>
        <v>0.83263598326359833</v>
      </c>
      <c r="K763" s="71">
        <f>+E763/G763</f>
        <v>0.12133891213389121</v>
      </c>
      <c r="L763" s="71">
        <f>+F763/G763</f>
        <v>4.6025104602510462E-2</v>
      </c>
    </row>
    <row r="764" spans="3:12" x14ac:dyDescent="0.25">
      <c r="C764" s="98" t="s">
        <v>216</v>
      </c>
      <c r="D764" s="66">
        <v>79</v>
      </c>
      <c r="E764" s="66">
        <v>24</v>
      </c>
      <c r="F764" s="66">
        <v>8</v>
      </c>
      <c r="G764" s="73">
        <f>+D764+E764+F764</f>
        <v>111</v>
      </c>
      <c r="H764" s="66">
        <f>+D764+E764</f>
        <v>103</v>
      </c>
      <c r="I764" s="71">
        <f>+H764/G764</f>
        <v>0.92792792792792789</v>
      </c>
      <c r="J764" s="71">
        <f>+D764/G764</f>
        <v>0.71171171171171166</v>
      </c>
      <c r="K764" s="71">
        <f>+E764/G764</f>
        <v>0.21621621621621623</v>
      </c>
      <c r="L764" s="71">
        <f>+F764/G764</f>
        <v>7.2072072072072071E-2</v>
      </c>
    </row>
    <row r="765" spans="3:12" x14ac:dyDescent="0.25">
      <c r="C765" s="98" t="s">
        <v>223</v>
      </c>
      <c r="D765" s="66">
        <v>450</v>
      </c>
      <c r="E765" s="66">
        <v>126</v>
      </c>
      <c r="F765" s="66">
        <v>19</v>
      </c>
      <c r="G765" s="73">
        <f>+D765+E765+F765</f>
        <v>595</v>
      </c>
      <c r="H765" s="66">
        <f>+D765+E765</f>
        <v>576</v>
      </c>
      <c r="I765" s="71">
        <f>+H765/G765</f>
        <v>0.9680672268907563</v>
      </c>
      <c r="J765" s="71">
        <f>+D765/G765</f>
        <v>0.75630252100840334</v>
      </c>
      <c r="K765" s="71">
        <f>+E765/G765</f>
        <v>0.21176470588235294</v>
      </c>
      <c r="L765" s="71">
        <f>+F765/G765</f>
        <v>3.1932773109243695E-2</v>
      </c>
    </row>
    <row r="766" spans="3:12" x14ac:dyDescent="0.25">
      <c r="C766" s="98" t="s">
        <v>229</v>
      </c>
      <c r="D766" s="66">
        <v>204</v>
      </c>
      <c r="E766" s="66">
        <v>63</v>
      </c>
      <c r="F766" s="66">
        <v>13</v>
      </c>
      <c r="G766" s="73">
        <f>+D766+E766+F766</f>
        <v>280</v>
      </c>
      <c r="H766" s="66">
        <f>+D766+E766</f>
        <v>267</v>
      </c>
      <c r="I766" s="71">
        <f>+H766/G766</f>
        <v>0.95357142857142863</v>
      </c>
      <c r="J766" s="71">
        <f>+D766/G766</f>
        <v>0.72857142857142854</v>
      </c>
      <c r="K766" s="71">
        <f>+E766/G766</f>
        <v>0.22500000000000001</v>
      </c>
      <c r="L766" s="71">
        <f>+F766/G766</f>
        <v>4.642857142857143E-2</v>
      </c>
    </row>
    <row r="767" spans="3:12" x14ac:dyDescent="0.25">
      <c r="C767" s="98" t="s">
        <v>247</v>
      </c>
      <c r="D767" s="66">
        <v>88</v>
      </c>
      <c r="E767" s="66">
        <v>54</v>
      </c>
      <c r="F767" s="66">
        <v>13</v>
      </c>
      <c r="G767" s="73">
        <f>+D767+E767+F767</f>
        <v>155</v>
      </c>
      <c r="H767" s="66">
        <f>+D767+E767</f>
        <v>142</v>
      </c>
      <c r="I767" s="71">
        <f>+H767/G767</f>
        <v>0.91612903225806452</v>
      </c>
      <c r="J767" s="71">
        <f>+D767/G767</f>
        <v>0.56774193548387097</v>
      </c>
      <c r="K767" s="71">
        <f>+E767/G767</f>
        <v>0.34838709677419355</v>
      </c>
      <c r="L767" s="71">
        <f>+F767/G767</f>
        <v>8.387096774193549E-2</v>
      </c>
    </row>
    <row r="768" spans="3:12" x14ac:dyDescent="0.25">
      <c r="C768" s="98" t="s">
        <v>252</v>
      </c>
      <c r="D768" s="66">
        <v>105</v>
      </c>
      <c r="E768" s="66">
        <v>69</v>
      </c>
      <c r="F768" s="66">
        <v>14</v>
      </c>
      <c r="G768" s="73">
        <f>+D768+E768+F768</f>
        <v>188</v>
      </c>
      <c r="H768" s="66">
        <f>+D768+E768</f>
        <v>174</v>
      </c>
      <c r="I768" s="71">
        <f>+H768/G768</f>
        <v>0.92553191489361697</v>
      </c>
      <c r="J768" s="71">
        <f>+D768/G768</f>
        <v>0.55851063829787229</v>
      </c>
      <c r="K768" s="71">
        <f>+E768/G768</f>
        <v>0.36702127659574468</v>
      </c>
      <c r="L768" s="71">
        <f>+F768/G768</f>
        <v>7.4468085106382975E-2</v>
      </c>
    </row>
    <row r="769" spans="3:12" x14ac:dyDescent="0.25">
      <c r="C769" s="98" t="s">
        <v>253</v>
      </c>
      <c r="D769" s="66">
        <v>119</v>
      </c>
      <c r="E769" s="66">
        <v>63</v>
      </c>
      <c r="F769" s="66">
        <v>2</v>
      </c>
      <c r="G769" s="73">
        <f>+D769+E769+F769</f>
        <v>184</v>
      </c>
      <c r="H769" s="66">
        <f>+D769+E769</f>
        <v>182</v>
      </c>
      <c r="I769" s="71">
        <f>+H769/G769</f>
        <v>0.98913043478260865</v>
      </c>
      <c r="J769" s="71">
        <f>+D769/G769</f>
        <v>0.64673913043478259</v>
      </c>
      <c r="K769" s="71">
        <f>+E769/G769</f>
        <v>0.34239130434782611</v>
      </c>
      <c r="L769" s="71">
        <f>+F769/G769</f>
        <v>1.0869565217391304E-2</v>
      </c>
    </row>
    <row r="770" spans="3:12" x14ac:dyDescent="0.25">
      <c r="C770" s="98" t="s">
        <v>254</v>
      </c>
      <c r="D770" s="66">
        <v>340</v>
      </c>
      <c r="E770" s="66">
        <v>99</v>
      </c>
      <c r="F770" s="66">
        <v>19</v>
      </c>
      <c r="G770" s="73">
        <f>+D770+E770+F770</f>
        <v>458</v>
      </c>
      <c r="H770" s="66">
        <f>+D770+E770</f>
        <v>439</v>
      </c>
      <c r="I770" s="71">
        <f>+H770/G770</f>
        <v>0.95851528384279472</v>
      </c>
      <c r="J770" s="71">
        <f>+D770/G770</f>
        <v>0.74235807860262004</v>
      </c>
      <c r="K770" s="71">
        <f>+E770/G770</f>
        <v>0.21615720524017468</v>
      </c>
      <c r="L770" s="71">
        <f>+F770/G770</f>
        <v>4.148471615720524E-2</v>
      </c>
    </row>
    <row r="771" spans="3:12" x14ac:dyDescent="0.25">
      <c r="C771" s="98" t="s">
        <v>262</v>
      </c>
      <c r="D771" s="66">
        <v>135</v>
      </c>
      <c r="E771" s="66">
        <v>34</v>
      </c>
      <c r="F771" s="66">
        <v>15</v>
      </c>
      <c r="G771" s="73">
        <f>+D771+E771+F771</f>
        <v>184</v>
      </c>
      <c r="H771" s="66">
        <f>+D771+E771</f>
        <v>169</v>
      </c>
      <c r="I771" s="71">
        <f>+H771/G771</f>
        <v>0.91847826086956519</v>
      </c>
      <c r="J771" s="71">
        <f>+D771/G771</f>
        <v>0.73369565217391308</v>
      </c>
      <c r="K771" s="71">
        <f>+E771/G771</f>
        <v>0.18478260869565216</v>
      </c>
      <c r="L771" s="71">
        <f>+F771/G771</f>
        <v>8.1521739130434784E-2</v>
      </c>
    </row>
    <row r="772" spans="3:12" x14ac:dyDescent="0.25">
      <c r="C772" s="98" t="s">
        <v>251</v>
      </c>
      <c r="D772" s="66">
        <v>182</v>
      </c>
      <c r="E772" s="66">
        <v>39</v>
      </c>
      <c r="F772" s="66">
        <v>7</v>
      </c>
      <c r="G772" s="73">
        <f>+D772+E772+F772</f>
        <v>228</v>
      </c>
      <c r="H772" s="66">
        <f>+D772+E772</f>
        <v>221</v>
      </c>
      <c r="I772" s="71">
        <f>+H772/G772</f>
        <v>0.9692982456140351</v>
      </c>
      <c r="J772" s="71">
        <f>+D772/G772</f>
        <v>0.79824561403508776</v>
      </c>
      <c r="K772" s="71">
        <f>+E772/G772</f>
        <v>0.17105263157894737</v>
      </c>
      <c r="L772" s="71">
        <f>+F772/G772</f>
        <v>3.0701754385964911E-2</v>
      </c>
    </row>
    <row r="773" spans="3:12" x14ac:dyDescent="0.25">
      <c r="C773" s="98" t="s">
        <v>268</v>
      </c>
      <c r="D773" s="66">
        <v>161</v>
      </c>
      <c r="E773" s="66">
        <v>47</v>
      </c>
      <c r="F773" s="66">
        <v>4</v>
      </c>
      <c r="G773" s="73">
        <f>+D773+E773+F773</f>
        <v>212</v>
      </c>
      <c r="H773" s="66">
        <f>+D773+E773</f>
        <v>208</v>
      </c>
      <c r="I773" s="71">
        <f>+H773/G773</f>
        <v>0.98113207547169812</v>
      </c>
      <c r="J773" s="71">
        <f>+D773/G773</f>
        <v>0.75943396226415094</v>
      </c>
      <c r="K773" s="71">
        <f>+E773/G773</f>
        <v>0.22169811320754718</v>
      </c>
      <c r="L773" s="71">
        <f>+F773/G773</f>
        <v>1.8867924528301886E-2</v>
      </c>
    </row>
    <row r="774" spans="3:12" x14ac:dyDescent="0.25">
      <c r="C774" s="98" t="s">
        <v>269</v>
      </c>
      <c r="D774" s="66">
        <v>277</v>
      </c>
      <c r="E774" s="66">
        <v>100</v>
      </c>
      <c r="F774" s="66">
        <v>20</v>
      </c>
      <c r="G774" s="73">
        <f>+D774+E774+F774</f>
        <v>397</v>
      </c>
      <c r="H774" s="66">
        <f>+D774+E774</f>
        <v>377</v>
      </c>
      <c r="I774" s="71">
        <f>+H774/G774</f>
        <v>0.94962216624685136</v>
      </c>
      <c r="J774" s="71">
        <f>+D774/G774</f>
        <v>0.69773299748110829</v>
      </c>
      <c r="K774" s="71">
        <f>+E774/G774</f>
        <v>0.25188916876574308</v>
      </c>
      <c r="L774" s="71">
        <f>+F774/G774</f>
        <v>5.0377833753148617E-2</v>
      </c>
    </row>
    <row r="775" spans="3:12" x14ac:dyDescent="0.25">
      <c r="C775" s="98" t="s">
        <v>270</v>
      </c>
      <c r="D775" s="66">
        <v>181</v>
      </c>
      <c r="E775" s="66">
        <v>40</v>
      </c>
      <c r="F775" s="66">
        <v>2</v>
      </c>
      <c r="G775" s="73">
        <f>+D775+E775+F775</f>
        <v>223</v>
      </c>
      <c r="H775" s="66">
        <f>+D775+E775</f>
        <v>221</v>
      </c>
      <c r="I775" s="71">
        <f>+H775/G775</f>
        <v>0.99103139013452912</v>
      </c>
      <c r="J775" s="71">
        <f>+D775/G775</f>
        <v>0.81165919282511212</v>
      </c>
      <c r="K775" s="71">
        <f>+E775/G775</f>
        <v>0.17937219730941703</v>
      </c>
      <c r="L775" s="71">
        <f>+F775/G775</f>
        <v>8.9686098654708519E-3</v>
      </c>
    </row>
    <row r="776" spans="3:12" x14ac:dyDescent="0.25">
      <c r="C776" s="98" t="s">
        <v>271</v>
      </c>
      <c r="D776" s="66">
        <v>158</v>
      </c>
      <c r="E776" s="66">
        <v>21</v>
      </c>
      <c r="F776" s="66">
        <v>7</v>
      </c>
      <c r="G776" s="73">
        <f>+D776+E776+F776</f>
        <v>186</v>
      </c>
      <c r="H776" s="66">
        <f>+D776+E776</f>
        <v>179</v>
      </c>
      <c r="I776" s="71">
        <f>+H776/G776</f>
        <v>0.9623655913978495</v>
      </c>
      <c r="J776" s="71">
        <f>+D776/G776</f>
        <v>0.84946236559139787</v>
      </c>
      <c r="K776" s="71">
        <f>+E776/G776</f>
        <v>0.11290322580645161</v>
      </c>
      <c r="L776" s="71">
        <f>+F776/G776</f>
        <v>3.7634408602150539E-2</v>
      </c>
    </row>
    <row r="777" spans="3:12" x14ac:dyDescent="0.25">
      <c r="C777" s="98" t="s">
        <v>272</v>
      </c>
      <c r="D777" s="66">
        <v>137</v>
      </c>
      <c r="E777" s="66">
        <v>33</v>
      </c>
      <c r="F777" s="66">
        <v>3</v>
      </c>
      <c r="G777" s="73">
        <f>+D777+E777+F777</f>
        <v>173</v>
      </c>
      <c r="H777" s="66">
        <f>+D777+E777</f>
        <v>170</v>
      </c>
      <c r="I777" s="71">
        <f>+H777/G777</f>
        <v>0.98265895953757221</v>
      </c>
      <c r="J777" s="71">
        <f>+D777/G777</f>
        <v>0.79190751445086704</v>
      </c>
      <c r="K777" s="71">
        <f>+E777/G777</f>
        <v>0.19075144508670519</v>
      </c>
      <c r="L777" s="71">
        <f>+F777/G777</f>
        <v>1.7341040462427744E-2</v>
      </c>
    </row>
    <row r="778" spans="3:12" x14ac:dyDescent="0.25">
      <c r="C778" s="98" t="s">
        <v>286</v>
      </c>
      <c r="D778" s="66">
        <v>65</v>
      </c>
      <c r="E778" s="66">
        <v>39</v>
      </c>
      <c r="F778" s="66">
        <v>4</v>
      </c>
      <c r="G778" s="73">
        <f>+D778+E778+F778</f>
        <v>108</v>
      </c>
      <c r="H778" s="66">
        <f>+D778+E778</f>
        <v>104</v>
      </c>
      <c r="I778" s="71">
        <f>+H778/G778</f>
        <v>0.96296296296296291</v>
      </c>
      <c r="J778" s="71">
        <f>+D778/G778</f>
        <v>0.60185185185185186</v>
      </c>
      <c r="K778" s="71">
        <f>+E778/G778</f>
        <v>0.3611111111111111</v>
      </c>
      <c r="L778" s="71">
        <f>+F778/G778</f>
        <v>3.7037037037037035E-2</v>
      </c>
    </row>
    <row r="779" spans="3:12" x14ac:dyDescent="0.25">
      <c r="C779" s="98" t="s">
        <v>290</v>
      </c>
      <c r="D779" s="66">
        <v>314</v>
      </c>
      <c r="E779" s="66">
        <v>122</v>
      </c>
      <c r="F779" s="66">
        <v>28</v>
      </c>
      <c r="G779" s="73">
        <f>+D779+E779+F779</f>
        <v>464</v>
      </c>
      <c r="H779" s="66">
        <f>+D779+E779</f>
        <v>436</v>
      </c>
      <c r="I779" s="71">
        <f>+H779/G779</f>
        <v>0.93965517241379315</v>
      </c>
      <c r="J779" s="71">
        <f>+D779/G779</f>
        <v>0.67672413793103448</v>
      </c>
      <c r="K779" s="71">
        <f>+E779/G779</f>
        <v>0.26293103448275862</v>
      </c>
      <c r="L779" s="71">
        <f>+F779/G779</f>
        <v>6.0344827586206899E-2</v>
      </c>
    </row>
    <row r="780" spans="3:12" x14ac:dyDescent="0.25">
      <c r="C780" s="98" t="s">
        <v>295</v>
      </c>
      <c r="D780" s="66">
        <v>443</v>
      </c>
      <c r="E780" s="66">
        <v>143</v>
      </c>
      <c r="F780" s="66">
        <v>33</v>
      </c>
      <c r="G780" s="73">
        <f>+D780+E780+F780</f>
        <v>619</v>
      </c>
      <c r="H780" s="66">
        <f>+D780+E780</f>
        <v>586</v>
      </c>
      <c r="I780" s="71">
        <f>+H780/G780</f>
        <v>0.94668820678513732</v>
      </c>
      <c r="J780" s="71">
        <f>+D780/G780</f>
        <v>0.71567043618739901</v>
      </c>
      <c r="K780" s="71">
        <f>+E780/G780</f>
        <v>0.23101777059773829</v>
      </c>
      <c r="L780" s="71">
        <f>+F780/G780</f>
        <v>5.3311793214862679E-2</v>
      </c>
    </row>
    <row r="781" spans="3:12" x14ac:dyDescent="0.25">
      <c r="C781" s="98" t="s">
        <v>302</v>
      </c>
      <c r="D781" s="66">
        <v>98</v>
      </c>
      <c r="E781" s="66">
        <v>60</v>
      </c>
      <c r="F781" s="66">
        <v>25</v>
      </c>
      <c r="G781" s="73">
        <f>+D781+E781+F781</f>
        <v>183</v>
      </c>
      <c r="H781" s="66">
        <f>+D781+E781</f>
        <v>158</v>
      </c>
      <c r="I781" s="71">
        <f>+H781/G781</f>
        <v>0.86338797814207646</v>
      </c>
      <c r="J781" s="71">
        <f>+D781/G781</f>
        <v>0.53551912568306015</v>
      </c>
      <c r="K781" s="71">
        <f>+E781/G781</f>
        <v>0.32786885245901637</v>
      </c>
      <c r="L781" s="71">
        <f>+F781/G781</f>
        <v>0.13661202185792351</v>
      </c>
    </row>
    <row r="782" spans="3:12" x14ac:dyDescent="0.25">
      <c r="C782" s="98" t="s">
        <v>308</v>
      </c>
      <c r="D782" s="66">
        <v>417</v>
      </c>
      <c r="E782" s="66">
        <v>75</v>
      </c>
      <c r="F782" s="66">
        <v>28</v>
      </c>
      <c r="G782" s="73">
        <f>+D782+E782+F782</f>
        <v>520</v>
      </c>
      <c r="H782" s="66">
        <f>+D782+E782</f>
        <v>492</v>
      </c>
      <c r="I782" s="71">
        <f>+H782/G782</f>
        <v>0.94615384615384612</v>
      </c>
      <c r="J782" s="71">
        <f>+D782/G782</f>
        <v>0.80192307692307696</v>
      </c>
      <c r="K782" s="71">
        <f>+E782/G782</f>
        <v>0.14423076923076922</v>
      </c>
      <c r="L782" s="71">
        <f>+F782/G782</f>
        <v>5.3846153846153849E-2</v>
      </c>
    </row>
    <row r="783" spans="3:12" x14ac:dyDescent="0.25">
      <c r="C783" s="98" t="s">
        <v>312</v>
      </c>
      <c r="D783" s="66">
        <v>257</v>
      </c>
      <c r="E783" s="66">
        <v>135</v>
      </c>
      <c r="F783" s="66">
        <v>13</v>
      </c>
      <c r="G783" s="73">
        <f>+D783+E783+F783</f>
        <v>405</v>
      </c>
      <c r="H783" s="66">
        <f>+D783+E783</f>
        <v>392</v>
      </c>
      <c r="I783" s="71">
        <f>+H783/G783</f>
        <v>0.96790123456790123</v>
      </c>
      <c r="J783" s="71">
        <f>+D783/G783</f>
        <v>0.63456790123456785</v>
      </c>
      <c r="K783" s="71">
        <f>+E783/G783</f>
        <v>0.33333333333333331</v>
      </c>
      <c r="L783" s="71">
        <f>+F783/G783</f>
        <v>3.2098765432098768E-2</v>
      </c>
    </row>
    <row r="784" spans="3:12" x14ac:dyDescent="0.25">
      <c r="C784" s="98" t="s">
        <v>335</v>
      </c>
      <c r="D784" s="66">
        <v>120</v>
      </c>
      <c r="E784" s="66">
        <v>94</v>
      </c>
      <c r="F784" s="66">
        <v>12</v>
      </c>
      <c r="G784" s="73">
        <f>+D784+E784+F784</f>
        <v>226</v>
      </c>
      <c r="H784" s="66">
        <f>+D784+E784</f>
        <v>214</v>
      </c>
      <c r="I784" s="71">
        <f>+H784/G784</f>
        <v>0.94690265486725667</v>
      </c>
      <c r="J784" s="71">
        <f>+D784/G784</f>
        <v>0.53097345132743368</v>
      </c>
      <c r="K784" s="71">
        <f>+E784/G784</f>
        <v>0.41592920353982299</v>
      </c>
      <c r="L784" s="71">
        <f>+F784/G784</f>
        <v>5.3097345132743362E-2</v>
      </c>
    </row>
    <row r="785" spans="3:12" x14ac:dyDescent="0.25">
      <c r="C785" s="98" t="s">
        <v>315</v>
      </c>
      <c r="D785" s="66">
        <v>252</v>
      </c>
      <c r="E785" s="66">
        <v>113</v>
      </c>
      <c r="F785" s="66">
        <v>25</v>
      </c>
      <c r="G785" s="73">
        <f>+D785+E785+F785</f>
        <v>390</v>
      </c>
      <c r="H785" s="66">
        <f>+D785+E785</f>
        <v>365</v>
      </c>
      <c r="I785" s="71">
        <f>+H785/G785</f>
        <v>0.9358974358974359</v>
      </c>
      <c r="J785" s="71">
        <f>+D785/G785</f>
        <v>0.64615384615384619</v>
      </c>
      <c r="K785" s="71">
        <f>+E785/G785</f>
        <v>0.28974358974358977</v>
      </c>
      <c r="L785" s="71">
        <f>+F785/G785</f>
        <v>6.4102564102564097E-2</v>
      </c>
    </row>
    <row r="786" spans="3:12" x14ac:dyDescent="0.25">
      <c r="C786" s="98" t="s">
        <v>318</v>
      </c>
      <c r="D786" s="66">
        <v>340</v>
      </c>
      <c r="E786" s="66">
        <v>91</v>
      </c>
      <c r="F786" s="66">
        <v>8</v>
      </c>
      <c r="G786" s="73">
        <f>+D786+E786+F786</f>
        <v>439</v>
      </c>
      <c r="H786" s="66">
        <f>+D786+E786</f>
        <v>431</v>
      </c>
      <c r="I786" s="71">
        <f>+H786/G786</f>
        <v>0.98177676537585423</v>
      </c>
      <c r="J786" s="71">
        <f>+D786/G786</f>
        <v>0.7744874715261959</v>
      </c>
      <c r="K786" s="71">
        <f>+E786/G786</f>
        <v>0.2072892938496583</v>
      </c>
      <c r="L786" s="71">
        <f>+F786/G786</f>
        <v>1.8223234624145785E-2</v>
      </c>
    </row>
    <row r="787" spans="3:12" x14ac:dyDescent="0.25">
      <c r="C787" s="98" t="s">
        <v>321</v>
      </c>
      <c r="D787" s="66">
        <v>191</v>
      </c>
      <c r="E787" s="66">
        <v>106</v>
      </c>
      <c r="F787" s="66">
        <v>12</v>
      </c>
      <c r="G787" s="73">
        <f>+D787+E787+F787</f>
        <v>309</v>
      </c>
      <c r="H787" s="66">
        <f>+D787+E787</f>
        <v>297</v>
      </c>
      <c r="I787" s="71">
        <f>+H787/G787</f>
        <v>0.96116504854368934</v>
      </c>
      <c r="J787" s="71">
        <f>+D787/G787</f>
        <v>0.6181229773462783</v>
      </c>
      <c r="K787" s="71">
        <f>+E787/G787</f>
        <v>0.34304207119741098</v>
      </c>
      <c r="L787" s="71">
        <f>+F787/G787</f>
        <v>3.8834951456310676E-2</v>
      </c>
    </row>
    <row r="788" spans="3:12" x14ac:dyDescent="0.25">
      <c r="C788" s="98" t="s">
        <v>323</v>
      </c>
      <c r="D788" s="66">
        <v>292</v>
      </c>
      <c r="E788" s="66">
        <v>73</v>
      </c>
      <c r="F788" s="66">
        <v>21</v>
      </c>
      <c r="G788" s="73">
        <f>+D788+E788+F788</f>
        <v>386</v>
      </c>
      <c r="H788" s="66">
        <f>+D788+E788</f>
        <v>365</v>
      </c>
      <c r="I788" s="71">
        <f>+H788/G788</f>
        <v>0.94559585492227982</v>
      </c>
      <c r="J788" s="71">
        <f>+D788/G788</f>
        <v>0.75647668393782386</v>
      </c>
      <c r="K788" s="71">
        <f>+E788/G788</f>
        <v>0.18911917098445596</v>
      </c>
      <c r="L788" s="71">
        <f>+F788/G788</f>
        <v>5.4404145077720206E-2</v>
      </c>
    </row>
    <row r="789" spans="3:12" x14ac:dyDescent="0.25">
      <c r="C789" s="98" t="s">
        <v>327</v>
      </c>
      <c r="D789" s="66">
        <v>35</v>
      </c>
      <c r="E789" s="66">
        <v>18</v>
      </c>
      <c r="F789" s="66">
        <v>4</v>
      </c>
      <c r="G789" s="73">
        <f>+D789+E789+F789</f>
        <v>57</v>
      </c>
      <c r="H789" s="66">
        <f>+D789+E789</f>
        <v>53</v>
      </c>
      <c r="I789" s="71">
        <f>+H789/G789</f>
        <v>0.92982456140350878</v>
      </c>
      <c r="J789" s="71">
        <f>+D789/G789</f>
        <v>0.61403508771929827</v>
      </c>
      <c r="K789" s="71">
        <f>+E789/G789</f>
        <v>0.31578947368421051</v>
      </c>
      <c r="L789" s="71">
        <f>+F789/G789</f>
        <v>7.0175438596491224E-2</v>
      </c>
    </row>
    <row r="790" spans="3:12" x14ac:dyDescent="0.25">
      <c r="C790" s="98" t="s">
        <v>328</v>
      </c>
      <c r="D790" s="66">
        <v>188</v>
      </c>
      <c r="E790" s="66">
        <v>39</v>
      </c>
      <c r="F790" s="66">
        <v>6</v>
      </c>
      <c r="G790" s="73">
        <f>+D790+E790+F790</f>
        <v>233</v>
      </c>
      <c r="H790" s="66">
        <f>+D790+E790</f>
        <v>227</v>
      </c>
      <c r="I790" s="71">
        <f>+H790/G790</f>
        <v>0.97424892703862664</v>
      </c>
      <c r="J790" s="71">
        <f>+D790/G790</f>
        <v>0.80686695278969955</v>
      </c>
      <c r="K790" s="71">
        <f>+E790/G790</f>
        <v>0.16738197424892703</v>
      </c>
      <c r="L790" s="71">
        <f>+F790/G790</f>
        <v>2.575107296137339E-2</v>
      </c>
    </row>
    <row r="791" spans="3:12" x14ac:dyDescent="0.25">
      <c r="C791" s="98" t="s">
        <v>329</v>
      </c>
      <c r="D791" s="66">
        <v>86</v>
      </c>
      <c r="E791" s="66">
        <v>21</v>
      </c>
      <c r="F791" s="66">
        <v>9</v>
      </c>
      <c r="G791" s="73">
        <f>+D791+E791+F791</f>
        <v>116</v>
      </c>
      <c r="H791" s="66">
        <f>+D791+E791</f>
        <v>107</v>
      </c>
      <c r="I791" s="71">
        <f>+H791/G791</f>
        <v>0.92241379310344829</v>
      </c>
      <c r="J791" s="71">
        <f>+D791/G791</f>
        <v>0.74137931034482762</v>
      </c>
      <c r="K791" s="71">
        <f>+E791/G791</f>
        <v>0.18103448275862069</v>
      </c>
      <c r="L791" s="71">
        <f>+F791/G791</f>
        <v>7.7586206896551727E-2</v>
      </c>
    </row>
    <row r="792" spans="3:12" x14ac:dyDescent="0.25">
      <c r="C792" s="98" t="s">
        <v>330</v>
      </c>
      <c r="D792" s="66">
        <v>148</v>
      </c>
      <c r="E792" s="66">
        <v>172</v>
      </c>
      <c r="F792" s="66">
        <v>28</v>
      </c>
      <c r="G792" s="73">
        <f>+D792+E792+F792</f>
        <v>348</v>
      </c>
      <c r="H792" s="66">
        <f>+D792+E792</f>
        <v>320</v>
      </c>
      <c r="I792" s="71">
        <f>+H792/G792</f>
        <v>0.91954022988505746</v>
      </c>
      <c r="J792" s="71">
        <f>+D792/G792</f>
        <v>0.42528735632183906</v>
      </c>
      <c r="K792" s="71">
        <f>+E792/G792</f>
        <v>0.4942528735632184</v>
      </c>
      <c r="L792" s="71">
        <f>+F792/G792</f>
        <v>8.0459770114942528E-2</v>
      </c>
    </row>
    <row r="793" spans="3:12" x14ac:dyDescent="0.25">
      <c r="C793" s="98" t="s">
        <v>363</v>
      </c>
      <c r="D793" s="66">
        <v>176</v>
      </c>
      <c r="E793" s="66">
        <v>137</v>
      </c>
      <c r="F793" s="66">
        <v>8</v>
      </c>
      <c r="G793" s="73">
        <f>+D793+E793+F793</f>
        <v>321</v>
      </c>
      <c r="H793" s="66">
        <f>+D793+E793</f>
        <v>313</v>
      </c>
      <c r="I793" s="71">
        <f>+H793/G793</f>
        <v>0.97507788161993769</v>
      </c>
      <c r="J793" s="71">
        <f>+D793/G793</f>
        <v>0.54828660436137067</v>
      </c>
      <c r="K793" s="71">
        <f>+E793/G793</f>
        <v>0.42679127725856697</v>
      </c>
      <c r="L793" s="71">
        <f>+F793/G793</f>
        <v>2.4922118380062305E-2</v>
      </c>
    </row>
    <row r="794" spans="3:12" x14ac:dyDescent="0.25">
      <c r="C794" s="98" t="s">
        <v>364</v>
      </c>
      <c r="D794" s="66">
        <v>119</v>
      </c>
      <c r="E794" s="66">
        <v>143</v>
      </c>
      <c r="F794" s="66">
        <v>16</v>
      </c>
      <c r="G794" s="73">
        <f>+D794+E794+F794</f>
        <v>278</v>
      </c>
      <c r="H794" s="66">
        <f>+D794+E794</f>
        <v>262</v>
      </c>
      <c r="I794" s="71">
        <f>+H794/G794</f>
        <v>0.94244604316546765</v>
      </c>
      <c r="J794" s="71">
        <f>+D794/G794</f>
        <v>0.42805755395683454</v>
      </c>
      <c r="K794" s="71">
        <f>+E794/G794</f>
        <v>0.51438848920863312</v>
      </c>
      <c r="L794" s="71">
        <f>+F794/G794</f>
        <v>5.7553956834532377E-2</v>
      </c>
    </row>
    <row r="795" spans="3:12" x14ac:dyDescent="0.25">
      <c r="C795" s="98" t="s">
        <v>365</v>
      </c>
      <c r="D795" s="66">
        <v>83</v>
      </c>
      <c r="E795" s="66">
        <v>46</v>
      </c>
      <c r="F795" s="66">
        <v>7</v>
      </c>
      <c r="G795" s="73">
        <f>+D795+E795+F795</f>
        <v>136</v>
      </c>
      <c r="H795" s="66">
        <f>+D795+E795</f>
        <v>129</v>
      </c>
      <c r="I795" s="71">
        <f>+H795/G795</f>
        <v>0.94852941176470584</v>
      </c>
      <c r="J795" s="71">
        <f>+D795/G795</f>
        <v>0.61029411764705888</v>
      </c>
      <c r="K795" s="71">
        <f>+E795/G795</f>
        <v>0.33823529411764708</v>
      </c>
      <c r="L795" s="71">
        <f>+F795/G795</f>
        <v>5.1470588235294115E-2</v>
      </c>
    </row>
    <row r="796" spans="3:12" x14ac:dyDescent="0.25">
      <c r="C796" s="98" t="s">
        <v>367</v>
      </c>
      <c r="D796" s="66">
        <v>68</v>
      </c>
      <c r="E796" s="66">
        <v>40</v>
      </c>
      <c r="F796" s="66">
        <v>8</v>
      </c>
      <c r="G796" s="73">
        <f>+D796+E796+F796</f>
        <v>116</v>
      </c>
      <c r="H796" s="66">
        <f>+D796+E796</f>
        <v>108</v>
      </c>
      <c r="I796" s="71">
        <f>+H796/G796</f>
        <v>0.93103448275862066</v>
      </c>
      <c r="J796" s="71">
        <f>+D796/G796</f>
        <v>0.58620689655172409</v>
      </c>
      <c r="K796" s="71">
        <f>+E796/G796</f>
        <v>0.34482758620689657</v>
      </c>
      <c r="L796" s="71">
        <f>+F796/G796</f>
        <v>6.8965517241379309E-2</v>
      </c>
    </row>
    <row r="797" spans="3:12" x14ac:dyDescent="0.25">
      <c r="C797" s="98" t="s">
        <v>369</v>
      </c>
      <c r="D797" s="66">
        <v>114</v>
      </c>
      <c r="E797" s="66">
        <v>60</v>
      </c>
      <c r="F797" s="66">
        <v>8</v>
      </c>
      <c r="G797" s="73">
        <f>+D797+E797+F797</f>
        <v>182</v>
      </c>
      <c r="H797" s="66">
        <f>+D797+E797</f>
        <v>174</v>
      </c>
      <c r="I797" s="71">
        <f>+H797/G797</f>
        <v>0.95604395604395609</v>
      </c>
      <c r="J797" s="71">
        <f>+D797/G797</f>
        <v>0.62637362637362637</v>
      </c>
      <c r="K797" s="71">
        <f>+E797/G797</f>
        <v>0.32967032967032966</v>
      </c>
      <c r="L797" s="71">
        <f>+F797/G797</f>
        <v>4.3956043956043959E-2</v>
      </c>
    </row>
    <row r="798" spans="3:12" x14ac:dyDescent="0.25">
      <c r="C798" s="98" t="s">
        <v>370</v>
      </c>
      <c r="D798" s="66">
        <v>566</v>
      </c>
      <c r="E798" s="66">
        <v>221</v>
      </c>
      <c r="F798" s="66">
        <v>30</v>
      </c>
      <c r="G798" s="73">
        <f>+D798+E798+F798</f>
        <v>817</v>
      </c>
      <c r="H798" s="66">
        <f>+D798+E798</f>
        <v>787</v>
      </c>
      <c r="I798" s="71">
        <f>+H798/G798</f>
        <v>0.9632802937576499</v>
      </c>
      <c r="J798" s="71">
        <f>+D798/G798</f>
        <v>0.69277845777233782</v>
      </c>
      <c r="K798" s="71">
        <f>+E798/G798</f>
        <v>0.27050183598531213</v>
      </c>
      <c r="L798" s="71">
        <f>+F798/G798</f>
        <v>3.6719706242350061E-2</v>
      </c>
    </row>
    <row r="799" spans="3:12" x14ac:dyDescent="0.25">
      <c r="C799" s="98" t="s">
        <v>372</v>
      </c>
      <c r="D799" s="66">
        <v>550</v>
      </c>
      <c r="E799" s="66">
        <v>204</v>
      </c>
      <c r="F799" s="66">
        <v>20</v>
      </c>
      <c r="G799" s="73">
        <f>+D799+E799+F799</f>
        <v>774</v>
      </c>
      <c r="H799" s="66">
        <f>+D799+E799</f>
        <v>754</v>
      </c>
      <c r="I799" s="71">
        <f>+H799/G799</f>
        <v>0.97416020671834624</v>
      </c>
      <c r="J799" s="71">
        <f>+D799/G799</f>
        <v>0.710594315245478</v>
      </c>
      <c r="K799" s="71">
        <f>+E799/G799</f>
        <v>0.26356589147286824</v>
      </c>
      <c r="L799" s="71">
        <f>+F799/G799</f>
        <v>2.5839793281653745E-2</v>
      </c>
    </row>
    <row r="800" spans="3:12" x14ac:dyDescent="0.25">
      <c r="C800" s="98" t="s">
        <v>374</v>
      </c>
      <c r="D800" s="66">
        <v>60</v>
      </c>
      <c r="E800" s="66">
        <v>15</v>
      </c>
      <c r="F800" s="66">
        <v>3</v>
      </c>
      <c r="G800" s="73">
        <f>+D800+E800+F800</f>
        <v>78</v>
      </c>
      <c r="H800" s="66">
        <f>+D800+E800</f>
        <v>75</v>
      </c>
      <c r="I800" s="71">
        <f>+H800/G800</f>
        <v>0.96153846153846156</v>
      </c>
      <c r="J800" s="71">
        <f>+D800/G800</f>
        <v>0.76923076923076927</v>
      </c>
      <c r="K800" s="71">
        <f>+E800/G800</f>
        <v>0.19230769230769232</v>
      </c>
      <c r="L800" s="71">
        <f>+F800/G800</f>
        <v>3.8461538461538464E-2</v>
      </c>
    </row>
    <row r="801" spans="3:12" x14ac:dyDescent="0.25">
      <c r="C801" s="98" t="s">
        <v>377</v>
      </c>
      <c r="D801" s="66">
        <v>62</v>
      </c>
      <c r="E801" s="66">
        <v>94</v>
      </c>
      <c r="F801" s="66">
        <v>2</v>
      </c>
      <c r="G801" s="73">
        <f>+D801+E801+F801</f>
        <v>158</v>
      </c>
      <c r="H801" s="66">
        <f>+D801+E801</f>
        <v>156</v>
      </c>
      <c r="I801" s="71">
        <f>+H801/G801</f>
        <v>0.98734177215189878</v>
      </c>
      <c r="J801" s="71">
        <f>+D801/G801</f>
        <v>0.39240506329113922</v>
      </c>
      <c r="K801" s="71">
        <f>+E801/G801</f>
        <v>0.59493670886075944</v>
      </c>
      <c r="L801" s="71">
        <f>+F801/G801</f>
        <v>1.2658227848101266E-2</v>
      </c>
    </row>
    <row r="802" spans="3:12" x14ac:dyDescent="0.25">
      <c r="C802" s="98" t="s">
        <v>378</v>
      </c>
      <c r="D802" s="66">
        <v>237</v>
      </c>
      <c r="E802" s="66">
        <v>82</v>
      </c>
      <c r="F802" s="66">
        <v>26</v>
      </c>
      <c r="G802" s="73">
        <f>+D802+E802+F802</f>
        <v>345</v>
      </c>
      <c r="H802" s="66">
        <f>+D802+E802</f>
        <v>319</v>
      </c>
      <c r="I802" s="71">
        <f>+H802/G802</f>
        <v>0.92463768115942024</v>
      </c>
      <c r="J802" s="71">
        <f>+D802/G802</f>
        <v>0.68695652173913047</v>
      </c>
      <c r="K802" s="71">
        <f>+E802/G802</f>
        <v>0.23768115942028986</v>
      </c>
      <c r="L802" s="71">
        <f>+F802/G802</f>
        <v>7.5362318840579715E-2</v>
      </c>
    </row>
    <row r="803" spans="3:12" x14ac:dyDescent="0.25">
      <c r="C803" s="98" t="s">
        <v>379</v>
      </c>
      <c r="D803" s="66">
        <v>169</v>
      </c>
      <c r="E803" s="66">
        <v>79</v>
      </c>
      <c r="F803" s="66">
        <v>33</v>
      </c>
      <c r="G803" s="73">
        <f>+D803+E803+F803</f>
        <v>281</v>
      </c>
      <c r="H803" s="66">
        <f>+D803+E803</f>
        <v>248</v>
      </c>
      <c r="I803" s="71">
        <f>+H803/G803</f>
        <v>0.88256227758007122</v>
      </c>
      <c r="J803" s="71">
        <f>+D803/G803</f>
        <v>0.60142348754448394</v>
      </c>
      <c r="K803" s="71">
        <f>+E803/G803</f>
        <v>0.28113879003558717</v>
      </c>
      <c r="L803" s="71">
        <f>+F803/G803</f>
        <v>0.11743772241992882</v>
      </c>
    </row>
    <row r="804" spans="3:12" x14ac:dyDescent="0.25">
      <c r="C804" s="98" t="s">
        <v>380</v>
      </c>
      <c r="D804" s="66">
        <v>78</v>
      </c>
      <c r="E804" s="66">
        <v>52</v>
      </c>
      <c r="F804" s="66">
        <v>20</v>
      </c>
      <c r="G804" s="73">
        <f>+D804+E804+F804</f>
        <v>150</v>
      </c>
      <c r="H804" s="66">
        <f>+D804+E804</f>
        <v>130</v>
      </c>
      <c r="I804" s="71">
        <f>+H804/G804</f>
        <v>0.8666666666666667</v>
      </c>
      <c r="J804" s="71">
        <f>+D804/G804</f>
        <v>0.52</v>
      </c>
      <c r="K804" s="71">
        <f>+E804/G804</f>
        <v>0.34666666666666668</v>
      </c>
      <c r="L804" s="71">
        <f>+F804/G804</f>
        <v>0.13333333333333333</v>
      </c>
    </row>
    <row r="805" spans="3:12" x14ac:dyDescent="0.25">
      <c r="C805" s="98" t="s">
        <v>381</v>
      </c>
      <c r="D805" s="66">
        <v>281</v>
      </c>
      <c r="E805" s="66">
        <v>260</v>
      </c>
      <c r="F805" s="66">
        <v>61</v>
      </c>
      <c r="G805" s="73">
        <f>+D805+E805+F805</f>
        <v>602</v>
      </c>
      <c r="H805" s="66">
        <f>+D805+E805</f>
        <v>541</v>
      </c>
      <c r="I805" s="71">
        <f>+H805/G805</f>
        <v>0.8986710963455149</v>
      </c>
      <c r="J805" s="71">
        <f>+D805/G805</f>
        <v>0.46677740863787376</v>
      </c>
      <c r="K805" s="71">
        <f>+E805/G805</f>
        <v>0.43189368770764119</v>
      </c>
      <c r="L805" s="71">
        <f>+F805/G805</f>
        <v>0.10132890365448505</v>
      </c>
    </row>
    <row r="806" spans="3:12" x14ac:dyDescent="0.25">
      <c r="C806" s="98" t="s">
        <v>382</v>
      </c>
      <c r="D806" s="66">
        <v>15</v>
      </c>
      <c r="E806" s="66">
        <v>8</v>
      </c>
      <c r="F806" s="66">
        <v>2</v>
      </c>
      <c r="G806" s="73">
        <f>+D806+E806+F806</f>
        <v>25</v>
      </c>
      <c r="H806" s="66">
        <f>+D806+E806</f>
        <v>23</v>
      </c>
      <c r="I806" s="71">
        <f>+H806/G806</f>
        <v>0.92</v>
      </c>
      <c r="J806" s="71">
        <f>+D806/G806</f>
        <v>0.6</v>
      </c>
      <c r="K806" s="71">
        <f>+E806/G806</f>
        <v>0.32</v>
      </c>
      <c r="L806" s="71">
        <f>+F806/G806</f>
        <v>0.08</v>
      </c>
    </row>
    <row r="807" spans="3:12" x14ac:dyDescent="0.25">
      <c r="C807" s="98" t="s">
        <v>383</v>
      </c>
      <c r="D807" s="66">
        <v>57</v>
      </c>
      <c r="E807" s="66">
        <v>60</v>
      </c>
      <c r="F807" s="66">
        <v>17</v>
      </c>
      <c r="G807" s="73">
        <f>+D807+E807+F807</f>
        <v>134</v>
      </c>
      <c r="H807" s="66">
        <f>+D807+E807</f>
        <v>117</v>
      </c>
      <c r="I807" s="71">
        <f>+H807/G807</f>
        <v>0.87313432835820892</v>
      </c>
      <c r="J807" s="71">
        <f>+D807/G807</f>
        <v>0.42537313432835822</v>
      </c>
      <c r="K807" s="71">
        <f>+E807/G807</f>
        <v>0.44776119402985076</v>
      </c>
      <c r="L807" s="71">
        <f>+F807/G807</f>
        <v>0.12686567164179105</v>
      </c>
    </row>
    <row r="808" spans="3:12" x14ac:dyDescent="0.25">
      <c r="C808" s="98" t="s">
        <v>384</v>
      </c>
      <c r="D808" s="66">
        <v>410</v>
      </c>
      <c r="E808" s="66">
        <v>157</v>
      </c>
      <c r="F808" s="66">
        <v>38</v>
      </c>
      <c r="G808" s="73">
        <f>+D808+E808+F808</f>
        <v>605</v>
      </c>
      <c r="H808" s="66">
        <f>+D808+E808</f>
        <v>567</v>
      </c>
      <c r="I808" s="71">
        <f>+H808/G808</f>
        <v>0.93719008264462811</v>
      </c>
      <c r="J808" s="71">
        <f>+D808/G808</f>
        <v>0.6776859504132231</v>
      </c>
      <c r="K808" s="71">
        <f>+E808/G808</f>
        <v>0.25950413223140495</v>
      </c>
      <c r="L808" s="71">
        <f>+F808/G808</f>
        <v>6.2809917355371905E-2</v>
      </c>
    </row>
    <row r="809" spans="3:12" x14ac:dyDescent="0.25">
      <c r="C809" s="98" t="s">
        <v>385</v>
      </c>
      <c r="D809" s="66">
        <v>308</v>
      </c>
      <c r="E809" s="66">
        <v>105</v>
      </c>
      <c r="F809" s="66">
        <v>46</v>
      </c>
      <c r="G809" s="73">
        <f>+D809+E809+F809</f>
        <v>459</v>
      </c>
      <c r="H809" s="66">
        <f>+D809+E809</f>
        <v>413</v>
      </c>
      <c r="I809" s="71">
        <f>+H809/G809</f>
        <v>0.89978213507625271</v>
      </c>
      <c r="J809" s="71">
        <f>+D809/G809</f>
        <v>0.67102396514161222</v>
      </c>
      <c r="K809" s="71">
        <f>+E809/G809</f>
        <v>0.22875816993464052</v>
      </c>
      <c r="L809" s="71">
        <f>+F809/G809</f>
        <v>0.10021786492374728</v>
      </c>
    </row>
    <row r="810" spans="3:12" x14ac:dyDescent="0.25">
      <c r="C810" s="98" t="s">
        <v>387</v>
      </c>
      <c r="D810" s="66">
        <v>479</v>
      </c>
      <c r="E810" s="66">
        <v>265</v>
      </c>
      <c r="F810" s="66">
        <v>46</v>
      </c>
      <c r="G810" s="73">
        <f>+D810+E810+F810</f>
        <v>790</v>
      </c>
      <c r="H810" s="66">
        <f>+D810+E810</f>
        <v>744</v>
      </c>
      <c r="I810" s="71">
        <f>+H810/G810</f>
        <v>0.9417721518987342</v>
      </c>
      <c r="J810" s="71">
        <f>+D810/G810</f>
        <v>0.60632911392405064</v>
      </c>
      <c r="K810" s="71">
        <f>+E810/G810</f>
        <v>0.33544303797468356</v>
      </c>
      <c r="L810" s="71">
        <f>+F810/G810</f>
        <v>5.8227848101265821E-2</v>
      </c>
    </row>
    <row r="811" spans="3:12" x14ac:dyDescent="0.25">
      <c r="C811" s="98" t="s">
        <v>412</v>
      </c>
      <c r="D811" s="66">
        <v>187</v>
      </c>
      <c r="E811" s="66">
        <v>137</v>
      </c>
      <c r="F811" s="66">
        <v>32</v>
      </c>
      <c r="G811" s="73">
        <f>+D811+E811+F811</f>
        <v>356</v>
      </c>
      <c r="H811" s="66">
        <f>+D811+E811</f>
        <v>324</v>
      </c>
      <c r="I811" s="71">
        <f>+H811/G811</f>
        <v>0.9101123595505618</v>
      </c>
      <c r="J811" s="71">
        <f>+D811/G811</f>
        <v>0.5252808988764045</v>
      </c>
      <c r="K811" s="71">
        <f>+E811/G811</f>
        <v>0.3848314606741573</v>
      </c>
      <c r="L811" s="71">
        <f>+F811/G811</f>
        <v>8.98876404494382E-2</v>
      </c>
    </row>
    <row r="812" spans="3:12" x14ac:dyDescent="0.25">
      <c r="C812" s="98" t="s">
        <v>480</v>
      </c>
      <c r="D812" s="66">
        <v>164</v>
      </c>
      <c r="E812" s="66">
        <v>157</v>
      </c>
      <c r="F812" s="66">
        <v>32</v>
      </c>
      <c r="G812" s="73">
        <f>+D812+E812+F812</f>
        <v>353</v>
      </c>
      <c r="H812" s="66">
        <f>+D812+E812</f>
        <v>321</v>
      </c>
      <c r="I812" s="71">
        <f>+H812/G812</f>
        <v>0.90934844192634556</v>
      </c>
      <c r="J812" s="71">
        <f>+D812/G812</f>
        <v>0.46458923512747874</v>
      </c>
      <c r="K812" s="71">
        <f>+E812/G812</f>
        <v>0.44475920679886688</v>
      </c>
      <c r="L812" s="71">
        <f>+F812/G812</f>
        <v>9.0651558073654395E-2</v>
      </c>
    </row>
    <row r="813" spans="3:12" x14ac:dyDescent="0.25">
      <c r="C813" s="98" t="s">
        <v>413</v>
      </c>
      <c r="D813" s="66">
        <v>98</v>
      </c>
      <c r="E813" s="66">
        <v>60</v>
      </c>
      <c r="F813" s="66">
        <v>32</v>
      </c>
      <c r="G813" s="73">
        <f>+D813+E813+F813</f>
        <v>190</v>
      </c>
      <c r="H813" s="66">
        <f>+D813+E813</f>
        <v>158</v>
      </c>
      <c r="I813" s="71">
        <f>+H813/G813</f>
        <v>0.83157894736842108</v>
      </c>
      <c r="J813" s="71">
        <f>+D813/G813</f>
        <v>0.51578947368421058</v>
      </c>
      <c r="K813" s="71">
        <f>+E813/G813</f>
        <v>0.31578947368421051</v>
      </c>
      <c r="L813" s="71">
        <f>+F813/G813</f>
        <v>0.16842105263157894</v>
      </c>
    </row>
    <row r="814" spans="3:12" x14ac:dyDescent="0.25">
      <c r="C814" s="98" t="s">
        <v>414</v>
      </c>
      <c r="D814" s="66">
        <v>217</v>
      </c>
      <c r="E814" s="66">
        <v>178</v>
      </c>
      <c r="F814" s="66">
        <v>29</v>
      </c>
      <c r="G814" s="73">
        <f>+D814+E814+F814</f>
        <v>424</v>
      </c>
      <c r="H814" s="66">
        <f>+D814+E814</f>
        <v>395</v>
      </c>
      <c r="I814" s="71">
        <f>+H814/G814</f>
        <v>0.93160377358490565</v>
      </c>
      <c r="J814" s="71">
        <f>+D814/G814</f>
        <v>0.5117924528301887</v>
      </c>
      <c r="K814" s="71">
        <f>+E814/G814</f>
        <v>0.419811320754717</v>
      </c>
      <c r="L814" s="71">
        <f>+F814/G814</f>
        <v>6.8396226415094338E-2</v>
      </c>
    </row>
    <row r="815" spans="3:12" x14ac:dyDescent="0.25">
      <c r="C815" s="98" t="s">
        <v>415</v>
      </c>
      <c r="D815" s="66">
        <v>185</v>
      </c>
      <c r="E815" s="66">
        <v>88</v>
      </c>
      <c r="F815" s="66">
        <v>42</v>
      </c>
      <c r="G815" s="73">
        <f>+D815+E815+F815</f>
        <v>315</v>
      </c>
      <c r="H815" s="66">
        <f>+D815+E815</f>
        <v>273</v>
      </c>
      <c r="I815" s="71">
        <f>+H815/G815</f>
        <v>0.8666666666666667</v>
      </c>
      <c r="J815" s="71">
        <f>+D815/G815</f>
        <v>0.58730158730158732</v>
      </c>
      <c r="K815" s="71">
        <f>+E815/G815</f>
        <v>0.27936507936507937</v>
      </c>
      <c r="L815" s="71">
        <f>+F815/G815</f>
        <v>0.13333333333333333</v>
      </c>
    </row>
    <row r="816" spans="3:12" x14ac:dyDescent="0.25">
      <c r="C816" s="98" t="s">
        <v>416</v>
      </c>
      <c r="D816" s="66">
        <v>390</v>
      </c>
      <c r="E816" s="66">
        <v>255</v>
      </c>
      <c r="F816" s="66">
        <v>43</v>
      </c>
      <c r="G816" s="73">
        <f>+D816+E816+F816</f>
        <v>688</v>
      </c>
      <c r="H816" s="66">
        <f>+D816+E816</f>
        <v>645</v>
      </c>
      <c r="I816" s="71">
        <f>+H816/G816</f>
        <v>0.9375</v>
      </c>
      <c r="J816" s="71">
        <f>+D816/G816</f>
        <v>0.56686046511627908</v>
      </c>
      <c r="K816" s="71">
        <f>+E816/G816</f>
        <v>0.37063953488372092</v>
      </c>
      <c r="L816" s="71">
        <f>+F816/G816</f>
        <v>6.25E-2</v>
      </c>
    </row>
    <row r="817" spans="3:12" x14ac:dyDescent="0.25">
      <c r="C817" s="98" t="s">
        <v>417</v>
      </c>
      <c r="D817" s="66">
        <v>174</v>
      </c>
      <c r="E817" s="66">
        <v>174</v>
      </c>
      <c r="F817" s="66">
        <v>38</v>
      </c>
      <c r="G817" s="73">
        <f>+D817+E817+F817</f>
        <v>386</v>
      </c>
      <c r="H817" s="66">
        <f>+D817+E817</f>
        <v>348</v>
      </c>
      <c r="I817" s="71">
        <f>+H817/G817</f>
        <v>0.9015544041450777</v>
      </c>
      <c r="J817" s="71">
        <f>+D817/G817</f>
        <v>0.45077720207253885</v>
      </c>
      <c r="K817" s="71">
        <f>+E817/G817</f>
        <v>0.45077720207253885</v>
      </c>
      <c r="L817" s="71">
        <f>+F817/G817</f>
        <v>9.8445595854922283E-2</v>
      </c>
    </row>
    <row r="818" spans="3:12" x14ac:dyDescent="0.25">
      <c r="C818" s="98" t="s">
        <v>479</v>
      </c>
      <c r="D818" s="66">
        <v>173</v>
      </c>
      <c r="E818" s="66">
        <v>117</v>
      </c>
      <c r="F818" s="66">
        <v>32</v>
      </c>
      <c r="G818" s="73">
        <f>+D818+E818+F818</f>
        <v>322</v>
      </c>
      <c r="H818" s="66">
        <f>+D818+E818</f>
        <v>290</v>
      </c>
      <c r="I818" s="71">
        <f>+H818/G818</f>
        <v>0.90062111801242239</v>
      </c>
      <c r="J818" s="71">
        <f>+D818/G818</f>
        <v>0.53726708074534157</v>
      </c>
      <c r="K818" s="71">
        <f>+E818/G818</f>
        <v>0.36335403726708076</v>
      </c>
      <c r="L818" s="71">
        <f>+F818/G818</f>
        <v>9.9378881987577633E-2</v>
      </c>
    </row>
    <row r="819" spans="3:12" x14ac:dyDescent="0.25">
      <c r="C819" s="98" t="s">
        <v>420</v>
      </c>
      <c r="D819" s="66">
        <v>27</v>
      </c>
      <c r="E819" s="66">
        <v>10</v>
      </c>
      <c r="F819" s="66">
        <v>2</v>
      </c>
      <c r="G819" s="73">
        <f>+D819+E819+F819</f>
        <v>39</v>
      </c>
      <c r="H819" s="66">
        <f>+D819+E819</f>
        <v>37</v>
      </c>
      <c r="I819" s="71">
        <f>+H819/G819</f>
        <v>0.94871794871794868</v>
      </c>
      <c r="J819" s="71">
        <f>+D819/G819</f>
        <v>0.69230769230769229</v>
      </c>
      <c r="K819" s="71">
        <f>+E819/G819</f>
        <v>0.25641025641025639</v>
      </c>
      <c r="L819" s="71">
        <f>+F819/G819</f>
        <v>5.128205128205128E-2</v>
      </c>
    </row>
    <row r="820" spans="3:12" x14ac:dyDescent="0.25">
      <c r="C820" s="98" t="s">
        <v>478</v>
      </c>
      <c r="D820" s="66">
        <v>216</v>
      </c>
      <c r="E820" s="66">
        <v>165</v>
      </c>
      <c r="F820" s="66">
        <v>27</v>
      </c>
      <c r="G820" s="73">
        <f>+D820+E820+F820</f>
        <v>408</v>
      </c>
      <c r="H820" s="66">
        <f>+D820+E820</f>
        <v>381</v>
      </c>
      <c r="I820" s="71">
        <f>+H820/G820</f>
        <v>0.93382352941176472</v>
      </c>
      <c r="J820" s="71">
        <f>+D820/G820</f>
        <v>0.52941176470588236</v>
      </c>
      <c r="K820" s="71">
        <f>+E820/G820</f>
        <v>0.40441176470588236</v>
      </c>
      <c r="L820" s="71">
        <f>+F820/G820</f>
        <v>6.6176470588235295E-2</v>
      </c>
    </row>
    <row r="821" spans="3:12" x14ac:dyDescent="0.25">
      <c r="C821" s="98" t="s">
        <v>426</v>
      </c>
      <c r="D821" s="66">
        <v>213</v>
      </c>
      <c r="E821" s="66">
        <v>106</v>
      </c>
      <c r="F821" s="66">
        <v>45</v>
      </c>
      <c r="G821" s="73">
        <f>+D821+E821+F821</f>
        <v>364</v>
      </c>
      <c r="H821" s="66">
        <f>+D821+E821</f>
        <v>319</v>
      </c>
      <c r="I821" s="71">
        <f>+H821/G821</f>
        <v>0.87637362637362637</v>
      </c>
      <c r="J821" s="71">
        <f>+D821/G821</f>
        <v>0.5851648351648352</v>
      </c>
      <c r="K821" s="71">
        <f>+E821/G821</f>
        <v>0.29120879120879123</v>
      </c>
      <c r="L821" s="71">
        <f>+F821/G821</f>
        <v>0.12362637362637363</v>
      </c>
    </row>
    <row r="822" spans="3:12" x14ac:dyDescent="0.25">
      <c r="C822" s="98" t="s">
        <v>427</v>
      </c>
      <c r="D822" s="66">
        <v>82</v>
      </c>
      <c r="E822" s="66">
        <v>55</v>
      </c>
      <c r="F822" s="66">
        <v>7</v>
      </c>
      <c r="G822" s="73">
        <f>+D822+E822+F822</f>
        <v>144</v>
      </c>
      <c r="H822" s="66">
        <f>+D822+E822</f>
        <v>137</v>
      </c>
      <c r="I822" s="71">
        <f>+H822/G822</f>
        <v>0.95138888888888884</v>
      </c>
      <c r="J822" s="71">
        <f>+D822/G822</f>
        <v>0.56944444444444442</v>
      </c>
      <c r="K822" s="71">
        <f>+E822/G822</f>
        <v>0.38194444444444442</v>
      </c>
      <c r="L822" s="71">
        <f>+F822/G822</f>
        <v>4.8611111111111112E-2</v>
      </c>
    </row>
    <row r="823" spans="3:12" x14ac:dyDescent="0.25">
      <c r="C823" s="98" t="s">
        <v>428</v>
      </c>
      <c r="D823" s="66">
        <v>120</v>
      </c>
      <c r="E823" s="66">
        <v>48</v>
      </c>
      <c r="F823" s="66">
        <v>7</v>
      </c>
      <c r="G823" s="73">
        <f>+D823+E823+F823</f>
        <v>175</v>
      </c>
      <c r="H823" s="66">
        <f>+D823+E823</f>
        <v>168</v>
      </c>
      <c r="I823" s="71">
        <f>+H823/G823</f>
        <v>0.96</v>
      </c>
      <c r="J823" s="71">
        <f>+D823/G823</f>
        <v>0.68571428571428572</v>
      </c>
      <c r="K823" s="71">
        <f>+E823/G823</f>
        <v>0.2742857142857143</v>
      </c>
      <c r="L823" s="71">
        <f>+F823/G823</f>
        <v>0.04</v>
      </c>
    </row>
    <row r="824" spans="3:12" x14ac:dyDescent="0.25">
      <c r="C824" s="98" t="s">
        <v>429</v>
      </c>
      <c r="D824" s="66">
        <v>233</v>
      </c>
      <c r="E824" s="66">
        <v>140</v>
      </c>
      <c r="F824" s="66">
        <v>39</v>
      </c>
      <c r="G824" s="73">
        <f>+D824+E824+F824</f>
        <v>412</v>
      </c>
      <c r="H824" s="66">
        <f>+D824+E824</f>
        <v>373</v>
      </c>
      <c r="I824" s="71">
        <f>+H824/G824</f>
        <v>0.90533980582524276</v>
      </c>
      <c r="J824" s="71">
        <f>+D824/G824</f>
        <v>0.56553398058252424</v>
      </c>
      <c r="K824" s="71">
        <f>+E824/G824</f>
        <v>0.33980582524271846</v>
      </c>
      <c r="L824" s="71">
        <f>+F824/G824</f>
        <v>9.4660194174757281E-2</v>
      </c>
    </row>
    <row r="825" spans="3:12" x14ac:dyDescent="0.25">
      <c r="C825" s="98" t="s">
        <v>431</v>
      </c>
      <c r="D825" s="66">
        <v>136</v>
      </c>
      <c r="E825" s="66">
        <v>49</v>
      </c>
      <c r="F825" s="66">
        <v>44</v>
      </c>
      <c r="G825" s="73">
        <f>+D825+E825+F825</f>
        <v>229</v>
      </c>
      <c r="H825" s="66">
        <f>+D825+E825</f>
        <v>185</v>
      </c>
      <c r="I825" s="71">
        <f>+H825/G825</f>
        <v>0.80786026200873362</v>
      </c>
      <c r="J825" s="71">
        <f>+D825/G825</f>
        <v>0.59388646288209612</v>
      </c>
      <c r="K825" s="71">
        <f>+E825/G825</f>
        <v>0.21397379912663755</v>
      </c>
      <c r="L825" s="71">
        <f>+F825/G825</f>
        <v>0.19213973799126638</v>
      </c>
    </row>
    <row r="826" spans="3:12" x14ac:dyDescent="0.25">
      <c r="C826" s="98" t="s">
        <v>432</v>
      </c>
      <c r="D826" s="66">
        <v>274</v>
      </c>
      <c r="E826" s="66">
        <v>94</v>
      </c>
      <c r="F826" s="66">
        <v>35</v>
      </c>
      <c r="G826" s="73">
        <f>+D826+E826+F826</f>
        <v>403</v>
      </c>
      <c r="H826" s="66">
        <f>+D826+E826</f>
        <v>368</v>
      </c>
      <c r="I826" s="71">
        <f>+H826/G826</f>
        <v>0.91315136476426795</v>
      </c>
      <c r="J826" s="71">
        <f>+D826/G826</f>
        <v>0.67990074441687343</v>
      </c>
      <c r="K826" s="71">
        <f>+E826/G826</f>
        <v>0.23325062034739455</v>
      </c>
      <c r="L826" s="71">
        <f>+F826/G826</f>
        <v>8.6848635235732011E-2</v>
      </c>
    </row>
    <row r="827" spans="3:12" x14ac:dyDescent="0.25">
      <c r="C827" s="98" t="s">
        <v>433</v>
      </c>
      <c r="D827" s="66">
        <v>123</v>
      </c>
      <c r="E827" s="66">
        <v>90</v>
      </c>
      <c r="F827" s="66">
        <v>23</v>
      </c>
      <c r="G827" s="73">
        <f>+D827+E827+F827</f>
        <v>236</v>
      </c>
      <c r="H827" s="66">
        <f>+D827+E827</f>
        <v>213</v>
      </c>
      <c r="I827" s="71">
        <f>+H827/G827</f>
        <v>0.90254237288135597</v>
      </c>
      <c r="J827" s="71">
        <f>+D827/G827</f>
        <v>0.52118644067796616</v>
      </c>
      <c r="K827" s="71">
        <f>+E827/G827</f>
        <v>0.38135593220338981</v>
      </c>
      <c r="L827" s="71">
        <f>+F827/G827</f>
        <v>9.7457627118644072E-2</v>
      </c>
    </row>
    <row r="828" spans="3:12" x14ac:dyDescent="0.25">
      <c r="C828" s="98" t="s">
        <v>434</v>
      </c>
      <c r="D828" s="66">
        <v>112</v>
      </c>
      <c r="E828" s="66">
        <v>75</v>
      </c>
      <c r="F828" s="66">
        <v>13</v>
      </c>
      <c r="G828" s="73">
        <f>+D828+E828+F828</f>
        <v>200</v>
      </c>
      <c r="H828" s="66">
        <f>+D828+E828</f>
        <v>187</v>
      </c>
      <c r="I828" s="71">
        <f>+H828/G828</f>
        <v>0.93500000000000005</v>
      </c>
      <c r="J828" s="71">
        <f>+D828/G828</f>
        <v>0.56000000000000005</v>
      </c>
      <c r="K828" s="71">
        <f>+E828/G828</f>
        <v>0.375</v>
      </c>
      <c r="L828" s="71">
        <f>+F828/G828</f>
        <v>6.5000000000000002E-2</v>
      </c>
    </row>
    <row r="829" spans="3:12" x14ac:dyDescent="0.25">
      <c r="C829" s="98" t="s">
        <v>435</v>
      </c>
      <c r="D829" s="66">
        <v>134</v>
      </c>
      <c r="E829" s="66">
        <v>86</v>
      </c>
      <c r="F829" s="66">
        <v>28</v>
      </c>
      <c r="G829" s="73">
        <f>+D829+E829+F829</f>
        <v>248</v>
      </c>
      <c r="H829" s="66">
        <f>+D829+E829</f>
        <v>220</v>
      </c>
      <c r="I829" s="71">
        <f>+H829/G829</f>
        <v>0.88709677419354838</v>
      </c>
      <c r="J829" s="71">
        <f>+D829/G829</f>
        <v>0.54032258064516125</v>
      </c>
      <c r="K829" s="71">
        <f>+E829/G829</f>
        <v>0.34677419354838712</v>
      </c>
      <c r="L829" s="71">
        <f>+F829/G829</f>
        <v>0.11290322580645161</v>
      </c>
    </row>
    <row r="830" spans="3:12" x14ac:dyDescent="0.25">
      <c r="C830" s="98" t="s">
        <v>437</v>
      </c>
      <c r="D830" s="66">
        <v>183</v>
      </c>
      <c r="E830" s="66">
        <v>70</v>
      </c>
      <c r="F830" s="66">
        <v>31</v>
      </c>
      <c r="G830" s="73">
        <f>+D830+E830+F830</f>
        <v>284</v>
      </c>
      <c r="H830" s="66">
        <f>+D830+E830</f>
        <v>253</v>
      </c>
      <c r="I830" s="71">
        <f>+H830/G830</f>
        <v>0.89084507042253525</v>
      </c>
      <c r="J830" s="71">
        <f>+D830/G830</f>
        <v>0.64436619718309862</v>
      </c>
      <c r="K830" s="71">
        <f>+E830/G830</f>
        <v>0.24647887323943662</v>
      </c>
      <c r="L830" s="71">
        <f>+F830/G830</f>
        <v>0.10915492957746478</v>
      </c>
    </row>
    <row r="831" spans="3:12" x14ac:dyDescent="0.25">
      <c r="C831" s="98" t="s">
        <v>438</v>
      </c>
      <c r="D831" s="66">
        <v>201</v>
      </c>
      <c r="E831" s="66">
        <v>156</v>
      </c>
      <c r="F831" s="66">
        <v>54</v>
      </c>
      <c r="G831" s="73">
        <f>+D831+E831+F831</f>
        <v>411</v>
      </c>
      <c r="H831" s="66">
        <f>+D831+E831</f>
        <v>357</v>
      </c>
      <c r="I831" s="71">
        <f>+H831/G831</f>
        <v>0.86861313868613144</v>
      </c>
      <c r="J831" s="71">
        <f>+D831/G831</f>
        <v>0.48905109489051096</v>
      </c>
      <c r="K831" s="71">
        <f>+E831/G831</f>
        <v>0.37956204379562042</v>
      </c>
      <c r="L831" s="71">
        <f>+F831/G831</f>
        <v>0.13138686131386862</v>
      </c>
    </row>
    <row r="832" spans="3:12" x14ac:dyDescent="0.25">
      <c r="C832" s="98" t="s">
        <v>440</v>
      </c>
      <c r="D832" s="66">
        <v>160</v>
      </c>
      <c r="E832" s="66">
        <v>114</v>
      </c>
      <c r="F832" s="66">
        <v>32</v>
      </c>
      <c r="G832" s="73">
        <f>+D832+E832+F832</f>
        <v>306</v>
      </c>
      <c r="H832" s="66">
        <f>+D832+E832</f>
        <v>274</v>
      </c>
      <c r="I832" s="71">
        <f>+H832/G832</f>
        <v>0.89542483660130723</v>
      </c>
      <c r="J832" s="71">
        <f>+D832/G832</f>
        <v>0.52287581699346408</v>
      </c>
      <c r="K832" s="71">
        <f>+E832/G832</f>
        <v>0.37254901960784315</v>
      </c>
      <c r="L832" s="71">
        <f>+F832/G832</f>
        <v>0.10457516339869281</v>
      </c>
    </row>
    <row r="833" spans="3:12" x14ac:dyDescent="0.25">
      <c r="C833" s="98" t="s">
        <v>441</v>
      </c>
      <c r="D833" s="66">
        <v>22</v>
      </c>
      <c r="E833" s="66">
        <v>34</v>
      </c>
      <c r="F833" s="66">
        <v>8</v>
      </c>
      <c r="G833" s="73">
        <f>+D833+E833+F833</f>
        <v>64</v>
      </c>
      <c r="H833" s="66">
        <f>+D833+E833</f>
        <v>56</v>
      </c>
      <c r="I833" s="71">
        <f>+H833/G833</f>
        <v>0.875</v>
      </c>
      <c r="J833" s="71">
        <f>+D833/G833</f>
        <v>0.34375</v>
      </c>
      <c r="K833" s="71">
        <f>+E833/G833</f>
        <v>0.53125</v>
      </c>
      <c r="L833" s="71">
        <f>+F833/G833</f>
        <v>0.125</v>
      </c>
    </row>
    <row r="834" spans="3:12" x14ac:dyDescent="0.25">
      <c r="C834" s="98" t="s">
        <v>442</v>
      </c>
      <c r="D834" s="66">
        <v>26</v>
      </c>
      <c r="E834" s="66">
        <v>18</v>
      </c>
      <c r="F834" s="66">
        <v>2</v>
      </c>
      <c r="G834" s="73">
        <f>+D834+E834+F834</f>
        <v>46</v>
      </c>
      <c r="H834" s="66">
        <f>+D834+E834</f>
        <v>44</v>
      </c>
      <c r="I834" s="71">
        <f>+H834/G834</f>
        <v>0.95652173913043481</v>
      </c>
      <c r="J834" s="71">
        <f>+D834/G834</f>
        <v>0.56521739130434778</v>
      </c>
      <c r="K834" s="71">
        <f>+E834/G834</f>
        <v>0.39130434782608697</v>
      </c>
      <c r="L834" s="71">
        <f>+F834/G834</f>
        <v>4.3478260869565216E-2</v>
      </c>
    </row>
    <row r="835" spans="3:12" x14ac:dyDescent="0.25">
      <c r="C835" s="98" t="s">
        <v>445</v>
      </c>
      <c r="D835" s="66">
        <v>186</v>
      </c>
      <c r="E835" s="66">
        <v>82</v>
      </c>
      <c r="F835" s="66">
        <v>15</v>
      </c>
      <c r="G835" s="73">
        <f>+D835+E835+F835</f>
        <v>283</v>
      </c>
      <c r="H835" s="66">
        <f>+D835+E835</f>
        <v>268</v>
      </c>
      <c r="I835" s="71">
        <f>+H835/G835</f>
        <v>0.94699646643109536</v>
      </c>
      <c r="J835" s="71">
        <f>+D835/G835</f>
        <v>0.65724381625441697</v>
      </c>
      <c r="K835" s="71">
        <f>+E835/G835</f>
        <v>0.28975265017667845</v>
      </c>
      <c r="L835" s="71">
        <f>+F835/G835</f>
        <v>5.3003533568904596E-2</v>
      </c>
    </row>
    <row r="836" spans="3:12" x14ac:dyDescent="0.25">
      <c r="C836" s="98" t="s">
        <v>449</v>
      </c>
      <c r="D836" s="66">
        <v>101</v>
      </c>
      <c r="E836" s="66">
        <v>67</v>
      </c>
      <c r="F836" s="66">
        <v>22</v>
      </c>
      <c r="G836" s="73">
        <f>+D836+E836+F836</f>
        <v>190</v>
      </c>
      <c r="H836" s="66">
        <f>+D836+E836</f>
        <v>168</v>
      </c>
      <c r="I836" s="71">
        <f>+H836/G836</f>
        <v>0.88421052631578945</v>
      </c>
      <c r="J836" s="71">
        <f>+D836/G836</f>
        <v>0.53157894736842104</v>
      </c>
      <c r="K836" s="71">
        <f>+E836/G836</f>
        <v>0.35263157894736841</v>
      </c>
      <c r="L836" s="71">
        <f>+F836/G836</f>
        <v>0.11578947368421053</v>
      </c>
    </row>
    <row r="837" spans="3:12" x14ac:dyDescent="0.25">
      <c r="C837" s="98" t="s">
        <v>451</v>
      </c>
      <c r="D837" s="66">
        <v>61</v>
      </c>
      <c r="E837" s="66">
        <v>39</v>
      </c>
      <c r="F837" s="66">
        <v>21</v>
      </c>
      <c r="G837" s="73">
        <f>+D837+E837+F837</f>
        <v>121</v>
      </c>
      <c r="H837" s="66">
        <f>+D837+E837</f>
        <v>100</v>
      </c>
      <c r="I837" s="71">
        <f>+H837/G837</f>
        <v>0.82644628099173556</v>
      </c>
      <c r="J837" s="71">
        <f>+D837/G837</f>
        <v>0.50413223140495866</v>
      </c>
      <c r="K837" s="71">
        <f>+E837/G837</f>
        <v>0.32231404958677684</v>
      </c>
      <c r="L837" s="71">
        <f>+F837/G837</f>
        <v>0.17355371900826447</v>
      </c>
    </row>
    <row r="838" spans="3:12" x14ac:dyDescent="0.25">
      <c r="C838" s="98" t="s">
        <v>452</v>
      </c>
      <c r="D838" s="66">
        <v>67</v>
      </c>
      <c r="E838" s="66">
        <v>113</v>
      </c>
      <c r="F838" s="66">
        <v>6</v>
      </c>
      <c r="G838" s="73">
        <f>+D838+E838+F838</f>
        <v>186</v>
      </c>
      <c r="H838" s="66">
        <f>+D838+E838</f>
        <v>180</v>
      </c>
      <c r="I838" s="71">
        <f>+H838/G838</f>
        <v>0.967741935483871</v>
      </c>
      <c r="J838" s="71">
        <f>+D838/G838</f>
        <v>0.36021505376344087</v>
      </c>
      <c r="K838" s="71">
        <f>+E838/G838</f>
        <v>0.60752688172043012</v>
      </c>
      <c r="L838" s="71">
        <f>+F838/G838</f>
        <v>3.2258064516129031E-2</v>
      </c>
    </row>
    <row r="839" spans="3:12" x14ac:dyDescent="0.25">
      <c r="C839" s="98" t="s">
        <v>475</v>
      </c>
      <c r="D839" s="66">
        <v>105</v>
      </c>
      <c r="E839" s="66">
        <v>24</v>
      </c>
      <c r="F839" s="66">
        <v>12</v>
      </c>
      <c r="G839" s="73">
        <f>+D839+E839+F839</f>
        <v>141</v>
      </c>
      <c r="H839" s="66">
        <f>+D839+E839</f>
        <v>129</v>
      </c>
      <c r="I839" s="71">
        <f>+H839/G839</f>
        <v>0.91489361702127658</v>
      </c>
      <c r="J839" s="71">
        <f>+D839/G839</f>
        <v>0.74468085106382975</v>
      </c>
      <c r="K839" s="71">
        <f>+E839/G839</f>
        <v>0.1702127659574468</v>
      </c>
      <c r="L839" s="71">
        <f>+F839/G839</f>
        <v>8.5106382978723402E-2</v>
      </c>
    </row>
    <row r="840" spans="3:12" x14ac:dyDescent="0.25">
      <c r="C840" s="98" t="s">
        <v>453</v>
      </c>
      <c r="D840" s="66">
        <v>69</v>
      </c>
      <c r="E840" s="66">
        <v>77</v>
      </c>
      <c r="F840" s="66">
        <v>20</v>
      </c>
      <c r="G840" s="73">
        <f>+D840+E840+F840</f>
        <v>166</v>
      </c>
      <c r="H840" s="66">
        <f>+D840+E840</f>
        <v>146</v>
      </c>
      <c r="I840" s="71">
        <f>+H840/G840</f>
        <v>0.87951807228915657</v>
      </c>
      <c r="J840" s="71">
        <f>+D840/G840</f>
        <v>0.41566265060240964</v>
      </c>
      <c r="K840" s="71">
        <f>+E840/G840</f>
        <v>0.46385542168674698</v>
      </c>
      <c r="L840" s="71">
        <f>+F840/G840</f>
        <v>0.12048192771084337</v>
      </c>
    </row>
    <row r="841" spans="3:12" x14ac:dyDescent="0.25">
      <c r="C841" s="98" t="s">
        <v>456</v>
      </c>
      <c r="D841" s="66">
        <v>91</v>
      </c>
      <c r="E841" s="66">
        <v>64</v>
      </c>
      <c r="F841" s="66">
        <v>23</v>
      </c>
      <c r="G841" s="73">
        <f>+D841+E841+F841</f>
        <v>178</v>
      </c>
      <c r="H841" s="66">
        <f>+D841+E841</f>
        <v>155</v>
      </c>
      <c r="I841" s="71">
        <f>+H841/G841</f>
        <v>0.8707865168539326</v>
      </c>
      <c r="J841" s="71">
        <f>+D841/G841</f>
        <v>0.5112359550561798</v>
      </c>
      <c r="K841" s="71">
        <f>+E841/G841</f>
        <v>0.3595505617977528</v>
      </c>
      <c r="L841" s="71">
        <f>+F841/G841</f>
        <v>0.12921348314606743</v>
      </c>
    </row>
    <row r="842" spans="3:12" x14ac:dyDescent="0.25">
      <c r="C842" s="98" t="s">
        <v>457</v>
      </c>
      <c r="D842" s="66">
        <v>75</v>
      </c>
      <c r="E842" s="66">
        <v>9</v>
      </c>
      <c r="F842" s="66">
        <v>5</v>
      </c>
      <c r="G842" s="73">
        <f>+D842+E842+F842</f>
        <v>89</v>
      </c>
      <c r="H842" s="66">
        <f>+D842+E842</f>
        <v>84</v>
      </c>
      <c r="I842" s="71">
        <f>+H842/G842</f>
        <v>0.9438202247191011</v>
      </c>
      <c r="J842" s="71">
        <f>+D842/G842</f>
        <v>0.84269662921348309</v>
      </c>
      <c r="K842" s="71">
        <f>+E842/G842</f>
        <v>0.10112359550561797</v>
      </c>
      <c r="L842" s="71">
        <f>+F842/G842</f>
        <v>5.6179775280898875E-2</v>
      </c>
    </row>
    <row r="843" spans="3:12" x14ac:dyDescent="0.25">
      <c r="C843" s="98" t="s">
        <v>458</v>
      </c>
      <c r="D843" s="66">
        <v>236</v>
      </c>
      <c r="E843" s="66">
        <v>110</v>
      </c>
      <c r="F843" s="66">
        <v>32</v>
      </c>
      <c r="G843" s="73">
        <f>+D843+E843+F843</f>
        <v>378</v>
      </c>
      <c r="H843" s="66">
        <f>+D843+E843</f>
        <v>346</v>
      </c>
      <c r="I843" s="71">
        <f>+H843/G843</f>
        <v>0.91534391534391535</v>
      </c>
      <c r="J843" s="71">
        <f>+D843/G843</f>
        <v>0.6243386243386243</v>
      </c>
      <c r="K843" s="71">
        <f>+E843/G843</f>
        <v>0.29100529100529099</v>
      </c>
      <c r="L843" s="71">
        <f>+F843/G843</f>
        <v>8.4656084656084651E-2</v>
      </c>
    </row>
    <row r="844" spans="3:12" x14ac:dyDescent="0.25">
      <c r="C844" s="98" t="s">
        <v>459</v>
      </c>
      <c r="D844" s="66">
        <v>31</v>
      </c>
      <c r="E844" s="66">
        <v>9</v>
      </c>
      <c r="F844" s="66">
        <v>8</v>
      </c>
      <c r="G844" s="73">
        <f>+D844+E844+F844</f>
        <v>48</v>
      </c>
      <c r="H844" s="66">
        <f>+D844+E844</f>
        <v>40</v>
      </c>
      <c r="I844" s="71">
        <f>+H844/G844</f>
        <v>0.83333333333333337</v>
      </c>
      <c r="J844" s="71">
        <f>+D844/G844</f>
        <v>0.64583333333333337</v>
      </c>
      <c r="K844" s="71">
        <f>+E844/G844</f>
        <v>0.1875</v>
      </c>
      <c r="L844" s="71">
        <f>+F844/G844</f>
        <v>0.16666666666666666</v>
      </c>
    </row>
    <row r="845" spans="3:12" x14ac:dyDescent="0.25">
      <c r="C845" s="98" t="s">
        <v>460</v>
      </c>
      <c r="D845" s="66">
        <v>225</v>
      </c>
      <c r="E845" s="66">
        <v>79</v>
      </c>
      <c r="F845" s="66">
        <v>61</v>
      </c>
      <c r="G845" s="73">
        <f>+D845+E845+F845</f>
        <v>365</v>
      </c>
      <c r="H845" s="66">
        <f>+D845+E845</f>
        <v>304</v>
      </c>
      <c r="I845" s="71">
        <f>+H845/G845</f>
        <v>0.83287671232876714</v>
      </c>
      <c r="J845" s="71">
        <f>+D845/G845</f>
        <v>0.61643835616438358</v>
      </c>
      <c r="K845" s="71">
        <f>+E845/G845</f>
        <v>0.21643835616438356</v>
      </c>
      <c r="L845" s="71">
        <f>+F845/G845</f>
        <v>0.16712328767123288</v>
      </c>
    </row>
    <row r="846" spans="3:12" x14ac:dyDescent="0.25">
      <c r="C846" s="98" t="s">
        <v>461</v>
      </c>
      <c r="D846" s="66">
        <v>140</v>
      </c>
      <c r="E846" s="66">
        <v>105</v>
      </c>
      <c r="F846" s="66">
        <v>26</v>
      </c>
      <c r="G846" s="73">
        <f>+D846+E846+F846</f>
        <v>271</v>
      </c>
      <c r="H846" s="66">
        <f>+D846+E846</f>
        <v>245</v>
      </c>
      <c r="I846" s="71">
        <f>+H846/G846</f>
        <v>0.90405904059040587</v>
      </c>
      <c r="J846" s="71">
        <f>+D846/G846</f>
        <v>0.51660516605166051</v>
      </c>
      <c r="K846" s="71">
        <f>+E846/G846</f>
        <v>0.38745387453874541</v>
      </c>
      <c r="L846" s="71">
        <f>+F846/G846</f>
        <v>9.5940959409594101E-2</v>
      </c>
    </row>
    <row r="847" spans="3:12" x14ac:dyDescent="0.25">
      <c r="C847" s="66" t="s">
        <v>543</v>
      </c>
      <c r="D847" s="66">
        <f>+SUM(D734:D846)</f>
        <v>29530</v>
      </c>
      <c r="E847" s="66">
        <f>+SUM(E734:E846)</f>
        <v>9822</v>
      </c>
      <c r="F847" s="66">
        <f>+SUM(F734:F846)</f>
        <v>1962</v>
      </c>
      <c r="G847" s="73">
        <f>+D847+E847+F847</f>
        <v>41314</v>
      </c>
      <c r="H847" s="66">
        <f>+D847+E847</f>
        <v>39352</v>
      </c>
      <c r="I847" s="71">
        <f>+H847/G847</f>
        <v>0.95251004502105818</v>
      </c>
      <c r="J847" s="71">
        <f>+D847/G847</f>
        <v>0.7147698116861112</v>
      </c>
      <c r="K847" s="71">
        <f>+E847/G847</f>
        <v>0.23774023333494698</v>
      </c>
      <c r="L847" s="71">
        <f>+F847/G847</f>
        <v>4.7489954978941762E-2</v>
      </c>
    </row>
    <row r="848" spans="3:12" x14ac:dyDescent="0.25">
      <c r="L848" s="4"/>
    </row>
    <row r="849" spans="12:12" x14ac:dyDescent="0.25">
      <c r="L849" s="4"/>
    </row>
    <row r="850" spans="12:12" x14ac:dyDescent="0.25">
      <c r="L850" s="4"/>
    </row>
    <row r="851" spans="12:12" x14ac:dyDescent="0.25">
      <c r="L851" s="4"/>
    </row>
    <row r="852" spans="12:12" x14ac:dyDescent="0.25">
      <c r="L852" s="4"/>
    </row>
    <row r="853" spans="12:12" x14ac:dyDescent="0.25">
      <c r="L853" s="4"/>
    </row>
    <row r="854" spans="12:12" x14ac:dyDescent="0.25">
      <c r="L854" s="4"/>
    </row>
    <row r="855" spans="12:12" x14ac:dyDescent="0.25">
      <c r="L855" s="4"/>
    </row>
    <row r="856" spans="12:12" x14ac:dyDescent="0.25">
      <c r="L856" s="4"/>
    </row>
    <row r="857" spans="12:12" x14ac:dyDescent="0.25">
      <c r="L857" s="4"/>
    </row>
    <row r="858" spans="12:12" x14ac:dyDescent="0.25">
      <c r="L858" s="4"/>
    </row>
    <row r="859" spans="12:12" x14ac:dyDescent="0.25">
      <c r="L859" s="4"/>
    </row>
    <row r="860" spans="12:12" x14ac:dyDescent="0.25">
      <c r="L860" s="4"/>
    </row>
    <row r="861" spans="12:12" x14ac:dyDescent="0.25">
      <c r="L861" s="4"/>
    </row>
    <row r="862" spans="12:12" x14ac:dyDescent="0.25">
      <c r="L862" s="4"/>
    </row>
    <row r="863" spans="12:12" x14ac:dyDescent="0.25">
      <c r="L863" s="4"/>
    </row>
    <row r="864" spans="12:12" x14ac:dyDescent="0.25">
      <c r="L864" s="4"/>
    </row>
    <row r="865" spans="2:12" x14ac:dyDescent="0.25">
      <c r="L865" s="4"/>
    </row>
    <row r="866" spans="2:12" x14ac:dyDescent="0.25">
      <c r="L866" s="4"/>
    </row>
    <row r="867" spans="2:12" x14ac:dyDescent="0.25">
      <c r="L867" s="4"/>
    </row>
    <row r="868" spans="2:12" x14ac:dyDescent="0.25">
      <c r="L868" s="4"/>
    </row>
    <row r="869" spans="2:12" x14ac:dyDescent="0.25">
      <c r="L869" s="4"/>
    </row>
    <row r="870" spans="2:12" x14ac:dyDescent="0.25">
      <c r="L870" s="4"/>
    </row>
    <row r="871" spans="2:12" x14ac:dyDescent="0.25">
      <c r="L871" s="4"/>
    </row>
    <row r="872" spans="2:12" x14ac:dyDescent="0.25">
      <c r="L872" s="4"/>
    </row>
    <row r="873" spans="2:12" x14ac:dyDescent="0.25">
      <c r="L873" s="4"/>
    </row>
    <row r="874" spans="2:12" x14ac:dyDescent="0.25">
      <c r="L874" s="4"/>
    </row>
    <row r="877" spans="2:12" ht="18.75" x14ac:dyDescent="0.3">
      <c r="B877" s="97" t="s">
        <v>555</v>
      </c>
    </row>
    <row r="879" spans="2:12" x14ac:dyDescent="0.25">
      <c r="B879" s="3" t="s">
        <v>4</v>
      </c>
      <c r="C879" s="65" t="s">
        <v>554</v>
      </c>
      <c r="E879" s="96"/>
    </row>
    <row r="881" spans="2:14" x14ac:dyDescent="0.25">
      <c r="B881" s="3" t="s">
        <v>423</v>
      </c>
      <c r="C881" s="65" t="s">
        <v>553</v>
      </c>
      <c r="D881" s="65" t="s">
        <v>552</v>
      </c>
      <c r="E881" s="65" t="s">
        <v>551</v>
      </c>
      <c r="F881" s="3"/>
      <c r="G881" s="3"/>
      <c r="H881" s="3"/>
      <c r="I881" s="3"/>
      <c r="J881" s="3"/>
      <c r="K881" s="3"/>
      <c r="L881" s="3"/>
      <c r="M881" s="3"/>
      <c r="N881" s="3"/>
    </row>
    <row r="882" spans="2:14" x14ac:dyDescent="0.25">
      <c r="B882" s="47" t="s">
        <v>5</v>
      </c>
      <c r="C882" s="65">
        <v>1169</v>
      </c>
      <c r="D882" s="65">
        <v>197</v>
      </c>
      <c r="E882" s="65">
        <v>20</v>
      </c>
    </row>
    <row r="883" spans="2:14" x14ac:dyDescent="0.25">
      <c r="B883" s="47" t="s">
        <v>18</v>
      </c>
      <c r="C883" s="65">
        <v>2119</v>
      </c>
      <c r="D883" s="65">
        <v>239</v>
      </c>
      <c r="E883" s="65">
        <v>12</v>
      </c>
    </row>
    <row r="884" spans="2:14" x14ac:dyDescent="0.25">
      <c r="B884" s="47" t="s">
        <v>29</v>
      </c>
      <c r="C884" s="65">
        <v>2210</v>
      </c>
      <c r="D884" s="65">
        <v>254</v>
      </c>
      <c r="E884" s="65">
        <v>24</v>
      </c>
    </row>
    <row r="885" spans="2:14" x14ac:dyDescent="0.25">
      <c r="B885" s="47" t="s">
        <v>39</v>
      </c>
      <c r="C885" s="65">
        <v>3060</v>
      </c>
      <c r="D885" s="65">
        <v>387</v>
      </c>
      <c r="E885" s="65">
        <v>29</v>
      </c>
    </row>
    <row r="886" spans="2:14" x14ac:dyDescent="0.25">
      <c r="B886" s="47" t="s">
        <v>53</v>
      </c>
      <c r="C886" s="65">
        <v>3270</v>
      </c>
      <c r="D886" s="65">
        <v>538</v>
      </c>
      <c r="E886" s="65">
        <v>37</v>
      </c>
    </row>
    <row r="887" spans="2:14" x14ac:dyDescent="0.25">
      <c r="B887" s="47" t="s">
        <v>67</v>
      </c>
      <c r="C887" s="65">
        <v>3090</v>
      </c>
      <c r="D887" s="65">
        <v>407</v>
      </c>
      <c r="E887" s="65">
        <v>35</v>
      </c>
    </row>
    <row r="888" spans="2:14" x14ac:dyDescent="0.25">
      <c r="B888" s="47" t="s">
        <v>73</v>
      </c>
      <c r="C888" s="65">
        <v>3300</v>
      </c>
      <c r="D888" s="65">
        <v>513</v>
      </c>
      <c r="E888" s="65">
        <v>45</v>
      </c>
    </row>
    <row r="889" spans="2:14" x14ac:dyDescent="0.25">
      <c r="B889" s="47" t="s">
        <v>75</v>
      </c>
      <c r="C889" s="65">
        <v>1304</v>
      </c>
      <c r="D889" s="65">
        <v>153</v>
      </c>
      <c r="E889" s="65">
        <v>13</v>
      </c>
    </row>
    <row r="890" spans="2:14" x14ac:dyDescent="0.25">
      <c r="B890" s="47" t="s">
        <v>83</v>
      </c>
      <c r="C890" s="65">
        <v>668</v>
      </c>
      <c r="D890" s="65">
        <v>138</v>
      </c>
      <c r="E890" s="65">
        <v>4</v>
      </c>
    </row>
    <row r="891" spans="2:14" x14ac:dyDescent="0.25">
      <c r="B891" s="47" t="s">
        <v>87</v>
      </c>
      <c r="C891" s="65">
        <v>3160</v>
      </c>
      <c r="D891" s="65">
        <v>378</v>
      </c>
      <c r="E891" s="65">
        <v>24</v>
      </c>
    </row>
    <row r="892" spans="2:14" x14ac:dyDescent="0.25">
      <c r="B892" s="47" t="s">
        <v>91</v>
      </c>
      <c r="C892" s="65">
        <v>3260</v>
      </c>
      <c r="D892" s="65">
        <v>505</v>
      </c>
      <c r="E892" s="65">
        <v>33</v>
      </c>
    </row>
    <row r="893" spans="2:14" x14ac:dyDescent="0.25">
      <c r="B893" s="47" t="s">
        <v>94</v>
      </c>
      <c r="C893" s="65">
        <v>3360</v>
      </c>
      <c r="D893" s="65">
        <v>436</v>
      </c>
      <c r="E893" s="65">
        <v>23</v>
      </c>
    </row>
    <row r="894" spans="2:14" x14ac:dyDescent="0.25">
      <c r="B894" s="47" t="s">
        <v>99</v>
      </c>
      <c r="C894" s="65">
        <v>4427</v>
      </c>
      <c r="D894" s="65">
        <v>698</v>
      </c>
      <c r="E894" s="65">
        <v>75</v>
      </c>
    </row>
    <row r="895" spans="2:14" x14ac:dyDescent="0.25">
      <c r="B895" s="47" t="s">
        <v>111</v>
      </c>
      <c r="C895" s="65">
        <v>1713</v>
      </c>
      <c r="D895" s="65">
        <v>300</v>
      </c>
      <c r="E895" s="65">
        <v>20</v>
      </c>
    </row>
    <row r="896" spans="2:14" x14ac:dyDescent="0.25">
      <c r="B896" s="47" t="s">
        <v>118</v>
      </c>
      <c r="C896" s="65">
        <v>3730</v>
      </c>
      <c r="D896" s="65">
        <v>396</v>
      </c>
      <c r="E896" s="65">
        <v>16</v>
      </c>
    </row>
    <row r="897" spans="2:5" x14ac:dyDescent="0.25">
      <c r="B897" s="47" t="s">
        <v>120</v>
      </c>
      <c r="C897" s="65">
        <v>3000</v>
      </c>
      <c r="D897" s="65">
        <v>340</v>
      </c>
      <c r="E897" s="65">
        <v>18</v>
      </c>
    </row>
    <row r="898" spans="2:5" x14ac:dyDescent="0.25">
      <c r="B898" s="47" t="s">
        <v>124</v>
      </c>
      <c r="C898" s="65">
        <v>1760</v>
      </c>
      <c r="D898" s="65">
        <v>219</v>
      </c>
      <c r="E898" s="65">
        <v>17</v>
      </c>
    </row>
    <row r="899" spans="2:5" x14ac:dyDescent="0.25">
      <c r="B899" s="47" t="s">
        <v>125</v>
      </c>
      <c r="C899" s="65">
        <v>1928</v>
      </c>
      <c r="D899" s="65">
        <v>377</v>
      </c>
      <c r="E899" s="65">
        <v>94</v>
      </c>
    </row>
    <row r="900" spans="2:5" x14ac:dyDescent="0.25">
      <c r="B900" s="47" t="s">
        <v>134</v>
      </c>
      <c r="C900" s="65">
        <v>408</v>
      </c>
      <c r="D900" s="65">
        <v>64</v>
      </c>
      <c r="E900" s="65">
        <v>12</v>
      </c>
    </row>
    <row r="901" spans="2:5" x14ac:dyDescent="0.25">
      <c r="B901" s="47" t="s">
        <v>136</v>
      </c>
      <c r="C901" s="65">
        <v>856</v>
      </c>
      <c r="D901" s="65">
        <v>211</v>
      </c>
      <c r="E901" s="65">
        <v>33</v>
      </c>
    </row>
    <row r="902" spans="2:5" x14ac:dyDescent="0.25">
      <c r="B902" s="47" t="s">
        <v>141</v>
      </c>
      <c r="C902" s="65">
        <v>1398</v>
      </c>
      <c r="D902" s="65">
        <v>304</v>
      </c>
      <c r="E902" s="65">
        <v>35</v>
      </c>
    </row>
    <row r="903" spans="2:5" x14ac:dyDescent="0.25">
      <c r="B903" s="47" t="s">
        <v>149</v>
      </c>
      <c r="C903" s="65">
        <v>2015</v>
      </c>
      <c r="D903" s="65">
        <v>392</v>
      </c>
      <c r="E903" s="65">
        <v>92</v>
      </c>
    </row>
    <row r="904" spans="2:5" x14ac:dyDescent="0.25">
      <c r="B904" s="47" t="s">
        <v>159</v>
      </c>
      <c r="C904" s="65">
        <v>975</v>
      </c>
      <c r="D904" s="65">
        <v>200</v>
      </c>
      <c r="E904" s="65">
        <v>47</v>
      </c>
    </row>
    <row r="905" spans="2:5" x14ac:dyDescent="0.25">
      <c r="B905" s="47" t="s">
        <v>163</v>
      </c>
      <c r="C905" s="65">
        <v>666</v>
      </c>
      <c r="D905" s="65">
        <v>179</v>
      </c>
      <c r="E905" s="65">
        <v>34</v>
      </c>
    </row>
    <row r="906" spans="2:5" x14ac:dyDescent="0.25">
      <c r="B906" s="47" t="s">
        <v>165</v>
      </c>
      <c r="C906" s="65">
        <v>2270</v>
      </c>
      <c r="D906" s="65">
        <v>479</v>
      </c>
      <c r="E906" s="65">
        <v>91</v>
      </c>
    </row>
    <row r="907" spans="2:5" x14ac:dyDescent="0.25">
      <c r="B907" s="47" t="s">
        <v>173</v>
      </c>
      <c r="C907" s="65">
        <v>2430</v>
      </c>
      <c r="D907" s="65">
        <v>527</v>
      </c>
      <c r="E907" s="65">
        <v>83</v>
      </c>
    </row>
    <row r="908" spans="2:5" x14ac:dyDescent="0.25">
      <c r="B908" s="47" t="s">
        <v>178</v>
      </c>
      <c r="C908" s="65">
        <v>1634</v>
      </c>
      <c r="D908" s="65">
        <v>392</v>
      </c>
      <c r="E908" s="65">
        <v>71</v>
      </c>
    </row>
    <row r="909" spans="2:5" x14ac:dyDescent="0.25">
      <c r="B909" s="47" t="s">
        <v>183</v>
      </c>
      <c r="C909" s="65">
        <v>847</v>
      </c>
      <c r="D909" s="65">
        <v>163</v>
      </c>
      <c r="E909" s="65">
        <v>9</v>
      </c>
    </row>
    <row r="910" spans="2:5" x14ac:dyDescent="0.25">
      <c r="B910" s="47" t="s">
        <v>184</v>
      </c>
      <c r="C910" s="65">
        <v>1209</v>
      </c>
      <c r="D910" s="65">
        <v>186</v>
      </c>
      <c r="E910" s="65">
        <v>48</v>
      </c>
    </row>
    <row r="911" spans="2:5" x14ac:dyDescent="0.25">
      <c r="B911" s="47" t="s">
        <v>185</v>
      </c>
      <c r="C911" s="65">
        <v>1447</v>
      </c>
      <c r="D911" s="65">
        <v>363</v>
      </c>
      <c r="E911" s="65">
        <v>89</v>
      </c>
    </row>
    <row r="912" spans="2:5" x14ac:dyDescent="0.25">
      <c r="B912" s="47" t="s">
        <v>195</v>
      </c>
      <c r="C912" s="65">
        <v>2503</v>
      </c>
      <c r="D912" s="65">
        <v>682</v>
      </c>
      <c r="E912" s="65">
        <v>97</v>
      </c>
    </row>
    <row r="913" spans="2:5" x14ac:dyDescent="0.25">
      <c r="B913" s="47" t="s">
        <v>202</v>
      </c>
      <c r="C913" s="65">
        <v>1949</v>
      </c>
      <c r="D913" s="65">
        <v>600</v>
      </c>
      <c r="E913" s="65">
        <v>101</v>
      </c>
    </row>
    <row r="914" spans="2:5" x14ac:dyDescent="0.25">
      <c r="B914" s="47" t="s">
        <v>211</v>
      </c>
      <c r="C914" s="65">
        <v>1325</v>
      </c>
      <c r="D914" s="65">
        <v>281</v>
      </c>
      <c r="E914" s="65">
        <v>73</v>
      </c>
    </row>
    <row r="915" spans="2:5" x14ac:dyDescent="0.25">
      <c r="B915" s="47" t="s">
        <v>216</v>
      </c>
      <c r="C915" s="65">
        <v>1786</v>
      </c>
      <c r="D915" s="65">
        <v>365</v>
      </c>
      <c r="E915" s="65">
        <v>34</v>
      </c>
    </row>
    <row r="916" spans="2:5" x14ac:dyDescent="0.25">
      <c r="B916" s="47" t="s">
        <v>223</v>
      </c>
      <c r="C916" s="65">
        <v>1228</v>
      </c>
      <c r="D916" s="65">
        <v>336</v>
      </c>
      <c r="E916" s="65">
        <v>60</v>
      </c>
    </row>
    <row r="917" spans="2:5" x14ac:dyDescent="0.25">
      <c r="B917" s="47" t="s">
        <v>232</v>
      </c>
      <c r="C917" s="65">
        <v>1283</v>
      </c>
      <c r="D917" s="65">
        <v>270</v>
      </c>
      <c r="E917" s="65">
        <v>55</v>
      </c>
    </row>
    <row r="918" spans="2:5" x14ac:dyDescent="0.25">
      <c r="B918" s="47" t="s">
        <v>229</v>
      </c>
      <c r="C918" s="65">
        <v>814</v>
      </c>
      <c r="D918" s="65">
        <v>219</v>
      </c>
      <c r="E918" s="65">
        <v>33</v>
      </c>
    </row>
    <row r="919" spans="2:5" x14ac:dyDescent="0.25">
      <c r="B919" s="47" t="s">
        <v>235</v>
      </c>
      <c r="C919" s="65">
        <v>874</v>
      </c>
      <c r="D919" s="65">
        <v>171</v>
      </c>
      <c r="E919" s="65">
        <v>36</v>
      </c>
    </row>
    <row r="920" spans="2:5" x14ac:dyDescent="0.25">
      <c r="B920" s="47" t="s">
        <v>240</v>
      </c>
      <c r="C920" s="65">
        <v>1071</v>
      </c>
      <c r="D920" s="65">
        <v>255</v>
      </c>
      <c r="E920" s="65">
        <v>51</v>
      </c>
    </row>
    <row r="921" spans="2:5" x14ac:dyDescent="0.25">
      <c r="B921" s="47" t="s">
        <v>247</v>
      </c>
      <c r="C921" s="65">
        <v>802</v>
      </c>
      <c r="D921" s="65">
        <v>318</v>
      </c>
      <c r="E921" s="65">
        <v>63</v>
      </c>
    </row>
    <row r="922" spans="2:5" x14ac:dyDescent="0.25">
      <c r="B922" s="47" t="s">
        <v>252</v>
      </c>
      <c r="C922" s="65">
        <v>1105</v>
      </c>
      <c r="D922" s="65">
        <v>371</v>
      </c>
      <c r="E922" s="65">
        <v>57</v>
      </c>
    </row>
    <row r="923" spans="2:5" x14ac:dyDescent="0.25">
      <c r="B923" s="47" t="s">
        <v>253</v>
      </c>
      <c r="C923" s="65">
        <v>955</v>
      </c>
      <c r="D923" s="65">
        <v>441</v>
      </c>
      <c r="E923" s="65">
        <v>32</v>
      </c>
    </row>
    <row r="924" spans="2:5" x14ac:dyDescent="0.25">
      <c r="B924" s="47" t="s">
        <v>254</v>
      </c>
      <c r="C924" s="65">
        <v>1639</v>
      </c>
      <c r="D924" s="65">
        <v>514</v>
      </c>
      <c r="E924" s="65">
        <v>74</v>
      </c>
    </row>
    <row r="925" spans="2:5" x14ac:dyDescent="0.25">
      <c r="B925" s="47" t="s">
        <v>262</v>
      </c>
      <c r="C925" s="65">
        <v>1240</v>
      </c>
      <c r="D925" s="65">
        <v>281</v>
      </c>
      <c r="E925" s="65">
        <v>86</v>
      </c>
    </row>
    <row r="926" spans="2:5" x14ac:dyDescent="0.25">
      <c r="B926" s="47" t="s">
        <v>251</v>
      </c>
      <c r="C926" s="65">
        <v>1728</v>
      </c>
      <c r="D926" s="65">
        <v>513</v>
      </c>
      <c r="E926" s="65">
        <v>125</v>
      </c>
    </row>
    <row r="927" spans="2:5" x14ac:dyDescent="0.25">
      <c r="B927" s="47" t="s">
        <v>268</v>
      </c>
      <c r="C927" s="65">
        <v>1151</v>
      </c>
      <c r="D927" s="65">
        <v>283</v>
      </c>
      <c r="E927" s="65">
        <v>25</v>
      </c>
    </row>
    <row r="928" spans="2:5" x14ac:dyDescent="0.25">
      <c r="B928" s="47" t="s">
        <v>269</v>
      </c>
      <c r="C928" s="65">
        <v>1797</v>
      </c>
      <c r="D928" s="65">
        <v>704</v>
      </c>
      <c r="E928" s="65">
        <v>111</v>
      </c>
    </row>
    <row r="929" spans="2:5" x14ac:dyDescent="0.25">
      <c r="B929" s="47" t="s">
        <v>270</v>
      </c>
      <c r="C929" s="65">
        <v>1094</v>
      </c>
      <c r="D929" s="65">
        <v>211</v>
      </c>
      <c r="E929" s="65">
        <v>23</v>
      </c>
    </row>
    <row r="930" spans="2:5" x14ac:dyDescent="0.25">
      <c r="B930" s="47" t="s">
        <v>271</v>
      </c>
      <c r="C930" s="65">
        <v>960</v>
      </c>
      <c r="D930" s="65">
        <v>187</v>
      </c>
      <c r="E930" s="65">
        <v>53</v>
      </c>
    </row>
    <row r="931" spans="2:5" x14ac:dyDescent="0.25">
      <c r="B931" s="47" t="s">
        <v>272</v>
      </c>
      <c r="C931" s="65">
        <v>1008</v>
      </c>
      <c r="D931" s="65">
        <v>167</v>
      </c>
      <c r="E931" s="65">
        <v>34</v>
      </c>
    </row>
    <row r="932" spans="2:5" x14ac:dyDescent="0.25">
      <c r="B932" s="47" t="s">
        <v>273</v>
      </c>
      <c r="C932" s="65">
        <v>955</v>
      </c>
      <c r="D932" s="65">
        <v>211</v>
      </c>
      <c r="E932" s="65">
        <v>31</v>
      </c>
    </row>
    <row r="933" spans="2:5" x14ac:dyDescent="0.25">
      <c r="B933" s="47" t="s">
        <v>286</v>
      </c>
      <c r="C933" s="65">
        <v>890</v>
      </c>
      <c r="D933" s="65">
        <v>214</v>
      </c>
      <c r="E933" s="65">
        <v>38</v>
      </c>
    </row>
    <row r="934" spans="2:5" x14ac:dyDescent="0.25">
      <c r="B934" s="47" t="s">
        <v>290</v>
      </c>
      <c r="C934" s="65">
        <v>1701</v>
      </c>
      <c r="D934" s="65">
        <v>566</v>
      </c>
      <c r="E934" s="65">
        <v>99</v>
      </c>
    </row>
    <row r="935" spans="2:5" x14ac:dyDescent="0.25">
      <c r="B935" s="47" t="s">
        <v>295</v>
      </c>
      <c r="C935" s="65">
        <v>2086</v>
      </c>
      <c r="D935" s="65">
        <v>487</v>
      </c>
      <c r="E935" s="65">
        <v>107</v>
      </c>
    </row>
    <row r="936" spans="2:5" x14ac:dyDescent="0.25">
      <c r="B936" s="47" t="s">
        <v>297</v>
      </c>
      <c r="C936" s="65">
        <v>310</v>
      </c>
      <c r="D936" s="65">
        <v>115</v>
      </c>
      <c r="E936" s="65">
        <v>20</v>
      </c>
    </row>
    <row r="937" spans="2:5" x14ac:dyDescent="0.25">
      <c r="B937" s="47" t="s">
        <v>298</v>
      </c>
      <c r="C937" s="65">
        <v>1280</v>
      </c>
      <c r="D937" s="65">
        <v>490</v>
      </c>
      <c r="E937" s="65">
        <v>175</v>
      </c>
    </row>
    <row r="938" spans="2:5" x14ac:dyDescent="0.25">
      <c r="B938" s="47" t="s">
        <v>302</v>
      </c>
      <c r="C938" s="65">
        <v>1067</v>
      </c>
      <c r="D938" s="65">
        <v>462</v>
      </c>
      <c r="E938" s="65">
        <v>82</v>
      </c>
    </row>
    <row r="939" spans="2:5" x14ac:dyDescent="0.25">
      <c r="B939" s="47" t="s">
        <v>308</v>
      </c>
      <c r="C939" s="65">
        <v>2104</v>
      </c>
      <c r="D939" s="65">
        <v>356</v>
      </c>
      <c r="E939" s="65">
        <v>93</v>
      </c>
    </row>
    <row r="940" spans="2:5" x14ac:dyDescent="0.25">
      <c r="B940" s="47" t="s">
        <v>312</v>
      </c>
      <c r="C940" s="65">
        <v>946</v>
      </c>
      <c r="D940" s="65">
        <v>412</v>
      </c>
      <c r="E940" s="65">
        <v>50</v>
      </c>
    </row>
    <row r="941" spans="2:5" x14ac:dyDescent="0.25">
      <c r="B941" s="47" t="s">
        <v>335</v>
      </c>
      <c r="C941" s="65">
        <v>299</v>
      </c>
      <c r="D941" s="65">
        <v>192</v>
      </c>
      <c r="E941" s="65">
        <v>23</v>
      </c>
    </row>
    <row r="942" spans="2:5" x14ac:dyDescent="0.25">
      <c r="B942" s="47" t="s">
        <v>315</v>
      </c>
      <c r="C942" s="65">
        <v>1534</v>
      </c>
      <c r="D942" s="65">
        <v>547</v>
      </c>
      <c r="E942" s="65">
        <v>105</v>
      </c>
    </row>
    <row r="943" spans="2:5" x14ac:dyDescent="0.25">
      <c r="B943" s="47" t="s">
        <v>318</v>
      </c>
      <c r="C943" s="65">
        <v>1498</v>
      </c>
      <c r="D943" s="65">
        <v>618</v>
      </c>
      <c r="E943" s="65">
        <v>57</v>
      </c>
    </row>
    <row r="944" spans="2:5" x14ac:dyDescent="0.25">
      <c r="B944" s="47" t="s">
        <v>321</v>
      </c>
      <c r="C944" s="65">
        <v>1527</v>
      </c>
      <c r="D944" s="65">
        <v>738</v>
      </c>
      <c r="E944" s="65">
        <v>157</v>
      </c>
    </row>
    <row r="945" spans="2:5" x14ac:dyDescent="0.25">
      <c r="B945" s="47" t="s">
        <v>323</v>
      </c>
      <c r="C945" s="65">
        <v>754</v>
      </c>
      <c r="D945" s="65">
        <v>261</v>
      </c>
      <c r="E945" s="65">
        <v>61</v>
      </c>
    </row>
    <row r="946" spans="2:5" x14ac:dyDescent="0.25">
      <c r="B946" s="47" t="s">
        <v>326</v>
      </c>
      <c r="C946" s="65">
        <v>452</v>
      </c>
      <c r="D946" s="65">
        <v>93</v>
      </c>
      <c r="E946" s="65">
        <v>20</v>
      </c>
    </row>
    <row r="947" spans="2:5" x14ac:dyDescent="0.25">
      <c r="B947" s="47" t="s">
        <v>327</v>
      </c>
      <c r="C947" s="65">
        <v>1480</v>
      </c>
      <c r="D947" s="65">
        <v>355</v>
      </c>
      <c r="E947" s="65">
        <v>55</v>
      </c>
    </row>
    <row r="948" spans="2:5" x14ac:dyDescent="0.25">
      <c r="B948" s="47" t="s">
        <v>328</v>
      </c>
      <c r="C948" s="65">
        <v>498</v>
      </c>
      <c r="D948" s="65">
        <v>172</v>
      </c>
      <c r="E948" s="65">
        <v>20</v>
      </c>
    </row>
    <row r="949" spans="2:5" x14ac:dyDescent="0.25">
      <c r="B949" s="47" t="s">
        <v>329</v>
      </c>
      <c r="C949" s="65">
        <v>541</v>
      </c>
      <c r="D949" s="65">
        <v>207</v>
      </c>
      <c r="E949" s="65">
        <v>72</v>
      </c>
    </row>
    <row r="950" spans="2:5" x14ac:dyDescent="0.25">
      <c r="B950" s="47" t="s">
        <v>330</v>
      </c>
      <c r="C950" s="65">
        <v>612</v>
      </c>
      <c r="D950" s="65">
        <v>383</v>
      </c>
      <c r="E950" s="65">
        <v>58</v>
      </c>
    </row>
    <row r="951" spans="2:5" x14ac:dyDescent="0.25">
      <c r="B951" s="47" t="s">
        <v>362</v>
      </c>
      <c r="C951" s="65">
        <v>262</v>
      </c>
      <c r="D951" s="65">
        <v>92</v>
      </c>
      <c r="E951" s="65">
        <v>44</v>
      </c>
    </row>
    <row r="952" spans="2:5" x14ac:dyDescent="0.25">
      <c r="B952" s="47" t="s">
        <v>363</v>
      </c>
      <c r="C952" s="65">
        <v>765</v>
      </c>
      <c r="D952" s="65">
        <v>530</v>
      </c>
      <c r="E952" s="65">
        <v>49</v>
      </c>
    </row>
    <row r="953" spans="2:5" x14ac:dyDescent="0.25">
      <c r="B953" s="47" t="s">
        <v>364</v>
      </c>
      <c r="C953" s="65">
        <v>1174</v>
      </c>
      <c r="D953" s="65">
        <v>568</v>
      </c>
      <c r="E953" s="65">
        <v>86</v>
      </c>
    </row>
    <row r="954" spans="2:5" x14ac:dyDescent="0.25">
      <c r="B954" s="47" t="s">
        <v>365</v>
      </c>
      <c r="C954" s="65">
        <v>1191</v>
      </c>
      <c r="D954" s="65">
        <v>617</v>
      </c>
      <c r="E954" s="65">
        <v>185</v>
      </c>
    </row>
    <row r="955" spans="2:5" x14ac:dyDescent="0.25">
      <c r="B955" s="47" t="s">
        <v>367</v>
      </c>
      <c r="C955" s="65">
        <v>1441</v>
      </c>
      <c r="D955" s="65">
        <v>616</v>
      </c>
      <c r="E955" s="65">
        <v>119</v>
      </c>
    </row>
    <row r="956" spans="2:5" x14ac:dyDescent="0.25">
      <c r="B956" s="47" t="s">
        <v>369</v>
      </c>
      <c r="C956" s="65">
        <v>1454</v>
      </c>
      <c r="D956" s="65">
        <v>786</v>
      </c>
      <c r="E956" s="65">
        <v>241</v>
      </c>
    </row>
    <row r="957" spans="2:5" x14ac:dyDescent="0.25">
      <c r="B957" s="47" t="s">
        <v>370</v>
      </c>
      <c r="C957" s="65">
        <v>1768</v>
      </c>
      <c r="D957" s="65">
        <v>631</v>
      </c>
      <c r="E957" s="65">
        <v>71</v>
      </c>
    </row>
    <row r="958" spans="2:5" x14ac:dyDescent="0.25">
      <c r="B958" s="47" t="s">
        <v>372</v>
      </c>
      <c r="C958" s="65">
        <v>1902</v>
      </c>
      <c r="D958" s="65">
        <v>713</v>
      </c>
      <c r="E958" s="65">
        <v>113</v>
      </c>
    </row>
    <row r="959" spans="2:5" x14ac:dyDescent="0.25">
      <c r="B959" s="47" t="s">
        <v>374</v>
      </c>
      <c r="C959" s="65">
        <v>1212</v>
      </c>
      <c r="D959" s="65">
        <v>408</v>
      </c>
      <c r="E959" s="65">
        <v>42</v>
      </c>
    </row>
    <row r="960" spans="2:5" x14ac:dyDescent="0.25">
      <c r="B960" s="47" t="s">
        <v>377</v>
      </c>
      <c r="C960" s="65">
        <v>1784</v>
      </c>
      <c r="D960" s="65">
        <v>438</v>
      </c>
      <c r="E960" s="65">
        <v>62</v>
      </c>
    </row>
    <row r="961" spans="2:5" x14ac:dyDescent="0.25">
      <c r="B961" s="47" t="s">
        <v>378</v>
      </c>
      <c r="C961" s="65">
        <v>983</v>
      </c>
      <c r="D961" s="65">
        <v>355</v>
      </c>
      <c r="E961" s="65">
        <v>78</v>
      </c>
    </row>
    <row r="962" spans="2:5" x14ac:dyDescent="0.25">
      <c r="B962" s="47" t="s">
        <v>379</v>
      </c>
      <c r="C962" s="65">
        <v>1256</v>
      </c>
      <c r="D962" s="65">
        <v>619</v>
      </c>
      <c r="E962" s="65">
        <v>153</v>
      </c>
    </row>
    <row r="963" spans="2:5" x14ac:dyDescent="0.25">
      <c r="B963" s="47" t="s">
        <v>380</v>
      </c>
      <c r="C963" s="65">
        <v>447</v>
      </c>
      <c r="D963" s="65">
        <v>252</v>
      </c>
      <c r="E963" s="65">
        <v>60</v>
      </c>
    </row>
    <row r="964" spans="2:5" x14ac:dyDescent="0.25">
      <c r="B964" s="47" t="s">
        <v>381</v>
      </c>
      <c r="C964" s="65">
        <v>1383</v>
      </c>
      <c r="D964" s="65">
        <v>884</v>
      </c>
      <c r="E964" s="65">
        <v>167</v>
      </c>
    </row>
    <row r="965" spans="2:5" x14ac:dyDescent="0.25">
      <c r="B965" s="47" t="s">
        <v>382</v>
      </c>
      <c r="C965" s="65">
        <v>829</v>
      </c>
      <c r="D965" s="65">
        <v>225</v>
      </c>
      <c r="E965" s="65">
        <v>73</v>
      </c>
    </row>
    <row r="966" spans="2:5" x14ac:dyDescent="0.25">
      <c r="B966" s="47" t="s">
        <v>383</v>
      </c>
      <c r="C966" s="65">
        <v>1225</v>
      </c>
      <c r="D966" s="65">
        <v>766</v>
      </c>
      <c r="E966" s="65">
        <v>171</v>
      </c>
    </row>
    <row r="967" spans="2:5" x14ac:dyDescent="0.25">
      <c r="B967" s="47" t="s">
        <v>384</v>
      </c>
      <c r="C967" s="65">
        <v>1584</v>
      </c>
      <c r="D967" s="65">
        <v>966</v>
      </c>
      <c r="E967" s="65">
        <v>257</v>
      </c>
    </row>
    <row r="968" spans="2:5" x14ac:dyDescent="0.25">
      <c r="B968" s="47" t="s">
        <v>385</v>
      </c>
      <c r="C968" s="65">
        <v>1863</v>
      </c>
      <c r="D968" s="65">
        <v>760</v>
      </c>
      <c r="E968" s="65">
        <v>196</v>
      </c>
    </row>
    <row r="969" spans="2:5" x14ac:dyDescent="0.25">
      <c r="B969" s="47" t="s">
        <v>387</v>
      </c>
      <c r="C969" s="65">
        <v>1189</v>
      </c>
      <c r="D969" s="65">
        <v>599</v>
      </c>
      <c r="E969" s="65">
        <v>124</v>
      </c>
    </row>
    <row r="970" spans="2:5" x14ac:dyDescent="0.25">
      <c r="B970" s="47" t="s">
        <v>412</v>
      </c>
      <c r="C970" s="65">
        <v>1539</v>
      </c>
      <c r="D970" s="65">
        <v>732</v>
      </c>
      <c r="E970" s="65">
        <v>123</v>
      </c>
    </row>
    <row r="971" spans="2:5" x14ac:dyDescent="0.25">
      <c r="B971" s="47" t="s">
        <v>480</v>
      </c>
      <c r="C971" s="65">
        <v>1542</v>
      </c>
      <c r="D971" s="65">
        <v>616</v>
      </c>
      <c r="E971" s="65">
        <v>97</v>
      </c>
    </row>
    <row r="972" spans="2:5" x14ac:dyDescent="0.25">
      <c r="B972" s="47" t="s">
        <v>413</v>
      </c>
      <c r="C972" s="65">
        <v>914</v>
      </c>
      <c r="D972" s="65">
        <v>432</v>
      </c>
      <c r="E972" s="65">
        <v>115</v>
      </c>
    </row>
    <row r="973" spans="2:5" x14ac:dyDescent="0.25">
      <c r="B973" s="47" t="s">
        <v>414</v>
      </c>
      <c r="C973" s="65">
        <v>1241</v>
      </c>
      <c r="D973" s="65">
        <v>1021</v>
      </c>
      <c r="E973" s="65">
        <v>184</v>
      </c>
    </row>
    <row r="974" spans="2:5" x14ac:dyDescent="0.25">
      <c r="B974" s="47" t="s">
        <v>415</v>
      </c>
      <c r="C974" s="65">
        <v>1372</v>
      </c>
      <c r="D974" s="65">
        <v>527</v>
      </c>
      <c r="E974" s="65">
        <v>176</v>
      </c>
    </row>
    <row r="975" spans="2:5" x14ac:dyDescent="0.25">
      <c r="B975" s="47" t="s">
        <v>416</v>
      </c>
      <c r="C975" s="65">
        <v>1477</v>
      </c>
      <c r="D975" s="65">
        <v>839</v>
      </c>
      <c r="E975" s="65">
        <v>197</v>
      </c>
    </row>
    <row r="976" spans="2:5" x14ac:dyDescent="0.25">
      <c r="B976" s="47" t="s">
        <v>417</v>
      </c>
      <c r="C976" s="65">
        <v>1720</v>
      </c>
      <c r="D976" s="65">
        <v>692</v>
      </c>
      <c r="E976" s="65">
        <v>145</v>
      </c>
    </row>
    <row r="977" spans="2:5" x14ac:dyDescent="0.25">
      <c r="B977" s="47" t="s">
        <v>479</v>
      </c>
      <c r="C977" s="65">
        <v>644</v>
      </c>
      <c r="D977" s="65">
        <v>327</v>
      </c>
      <c r="E977" s="65">
        <v>99</v>
      </c>
    </row>
    <row r="978" spans="2:5" x14ac:dyDescent="0.25">
      <c r="B978" s="47" t="s">
        <v>420</v>
      </c>
      <c r="C978" s="65">
        <v>614</v>
      </c>
      <c r="D978" s="65">
        <v>280</v>
      </c>
      <c r="E978" s="65">
        <v>27</v>
      </c>
    </row>
    <row r="979" spans="2:5" x14ac:dyDescent="0.25">
      <c r="B979" s="47" t="s">
        <v>421</v>
      </c>
      <c r="C979" s="65">
        <v>679</v>
      </c>
      <c r="D979" s="65">
        <v>263</v>
      </c>
      <c r="E979" s="65">
        <v>37</v>
      </c>
    </row>
    <row r="980" spans="2:5" x14ac:dyDescent="0.25">
      <c r="B980" s="47" t="s">
        <v>478</v>
      </c>
      <c r="C980" s="65">
        <v>1047</v>
      </c>
      <c r="D980" s="65">
        <v>596</v>
      </c>
      <c r="E980" s="65">
        <v>128</v>
      </c>
    </row>
    <row r="981" spans="2:5" x14ac:dyDescent="0.25">
      <c r="B981" s="47" t="s">
        <v>425</v>
      </c>
      <c r="C981" s="65">
        <v>1561</v>
      </c>
      <c r="D981" s="65">
        <v>774</v>
      </c>
      <c r="E981" s="65">
        <v>113</v>
      </c>
    </row>
    <row r="982" spans="2:5" x14ac:dyDescent="0.25">
      <c r="B982" s="47" t="s">
        <v>426</v>
      </c>
      <c r="C982" s="65">
        <v>1480</v>
      </c>
      <c r="D982" s="65">
        <v>490</v>
      </c>
      <c r="E982" s="65">
        <v>145</v>
      </c>
    </row>
    <row r="983" spans="2:5" x14ac:dyDescent="0.25">
      <c r="B983" s="47" t="s">
        <v>427</v>
      </c>
      <c r="C983" s="65">
        <v>925</v>
      </c>
      <c r="D983" s="65">
        <v>375</v>
      </c>
      <c r="E983" s="65">
        <v>47</v>
      </c>
    </row>
    <row r="984" spans="2:5" x14ac:dyDescent="0.25">
      <c r="B984" s="47" t="s">
        <v>428</v>
      </c>
      <c r="C984" s="65">
        <v>180</v>
      </c>
      <c r="D984" s="65">
        <v>69</v>
      </c>
      <c r="E984" s="65">
        <v>16</v>
      </c>
    </row>
    <row r="985" spans="2:5" x14ac:dyDescent="0.25">
      <c r="B985" s="47" t="s">
        <v>429</v>
      </c>
      <c r="C985" s="65">
        <v>1579</v>
      </c>
      <c r="D985" s="65">
        <v>1025</v>
      </c>
      <c r="E985" s="65">
        <v>275</v>
      </c>
    </row>
    <row r="986" spans="2:5" x14ac:dyDescent="0.25">
      <c r="B986" s="47" t="s">
        <v>431</v>
      </c>
      <c r="C986" s="65">
        <v>630</v>
      </c>
      <c r="D986" s="65">
        <v>202</v>
      </c>
      <c r="E986" s="65">
        <v>76</v>
      </c>
    </row>
    <row r="987" spans="2:5" x14ac:dyDescent="0.25">
      <c r="B987" s="47" t="s">
        <v>432</v>
      </c>
      <c r="C987" s="65">
        <v>1557</v>
      </c>
      <c r="D987" s="65">
        <v>448</v>
      </c>
      <c r="E987" s="65">
        <v>118</v>
      </c>
    </row>
    <row r="988" spans="2:5" x14ac:dyDescent="0.25">
      <c r="B988" s="47" t="s">
        <v>433</v>
      </c>
      <c r="C988" s="65">
        <v>271</v>
      </c>
      <c r="D988" s="65">
        <v>124</v>
      </c>
      <c r="E988" s="65">
        <v>32</v>
      </c>
    </row>
    <row r="989" spans="2:5" x14ac:dyDescent="0.25">
      <c r="B989" s="47" t="s">
        <v>434</v>
      </c>
      <c r="C989" s="65">
        <v>204</v>
      </c>
      <c r="D989" s="65">
        <v>121</v>
      </c>
      <c r="E989" s="65">
        <v>24</v>
      </c>
    </row>
    <row r="990" spans="2:5" x14ac:dyDescent="0.25">
      <c r="B990" s="47" t="s">
        <v>435</v>
      </c>
      <c r="C990" s="65">
        <v>1011</v>
      </c>
      <c r="D990" s="65">
        <v>382</v>
      </c>
      <c r="E990" s="65">
        <v>89</v>
      </c>
    </row>
    <row r="991" spans="2:5" x14ac:dyDescent="0.25">
      <c r="B991" s="47" t="s">
        <v>436</v>
      </c>
      <c r="C991" s="65">
        <v>615</v>
      </c>
      <c r="D991" s="65">
        <v>257</v>
      </c>
      <c r="E991" s="65">
        <v>58</v>
      </c>
    </row>
    <row r="992" spans="2:5" x14ac:dyDescent="0.25">
      <c r="B992" s="47" t="s">
        <v>437</v>
      </c>
      <c r="C992" s="65">
        <v>1698</v>
      </c>
      <c r="D992" s="65">
        <v>791</v>
      </c>
      <c r="E992" s="65">
        <v>200</v>
      </c>
    </row>
    <row r="993" spans="2:5" x14ac:dyDescent="0.25">
      <c r="B993" s="47" t="s">
        <v>438</v>
      </c>
      <c r="C993" s="65">
        <v>1020</v>
      </c>
      <c r="D993" s="65">
        <v>659</v>
      </c>
      <c r="E993" s="65">
        <v>186</v>
      </c>
    </row>
    <row r="994" spans="2:5" x14ac:dyDescent="0.25">
      <c r="B994" s="47" t="s">
        <v>440</v>
      </c>
      <c r="C994" s="65">
        <v>1264</v>
      </c>
      <c r="D994" s="65">
        <v>645</v>
      </c>
      <c r="E994" s="65">
        <v>159</v>
      </c>
    </row>
    <row r="995" spans="2:5" x14ac:dyDescent="0.25">
      <c r="B995" s="47" t="s">
        <v>441</v>
      </c>
      <c r="C995" s="65">
        <v>578</v>
      </c>
      <c r="D995" s="65">
        <v>497</v>
      </c>
      <c r="E995" s="65">
        <v>70</v>
      </c>
    </row>
    <row r="996" spans="2:5" x14ac:dyDescent="0.25">
      <c r="B996" s="47" t="s">
        <v>442</v>
      </c>
      <c r="C996" s="65">
        <v>587</v>
      </c>
      <c r="D996" s="65">
        <v>374</v>
      </c>
      <c r="E996" s="65">
        <v>31</v>
      </c>
    </row>
    <row r="997" spans="2:5" x14ac:dyDescent="0.25">
      <c r="B997" s="47" t="s">
        <v>444</v>
      </c>
      <c r="C997" s="65">
        <v>911</v>
      </c>
      <c r="D997" s="65">
        <v>424</v>
      </c>
      <c r="E997" s="65">
        <v>77</v>
      </c>
    </row>
    <row r="998" spans="2:5" x14ac:dyDescent="0.25">
      <c r="B998" s="47" t="s">
        <v>445</v>
      </c>
      <c r="C998" s="65">
        <v>982</v>
      </c>
      <c r="D998" s="65">
        <v>422</v>
      </c>
      <c r="E998" s="65">
        <v>159</v>
      </c>
    </row>
    <row r="999" spans="2:5" x14ac:dyDescent="0.25">
      <c r="B999" s="47" t="s">
        <v>446</v>
      </c>
      <c r="C999" s="65">
        <v>539</v>
      </c>
      <c r="D999" s="65">
        <v>532</v>
      </c>
      <c r="E999" s="65">
        <v>98</v>
      </c>
    </row>
    <row r="1000" spans="2:5" x14ac:dyDescent="0.25">
      <c r="B1000" s="47" t="s">
        <v>448</v>
      </c>
      <c r="C1000" s="65">
        <v>544</v>
      </c>
      <c r="D1000" s="65">
        <v>281</v>
      </c>
      <c r="E1000" s="65">
        <v>72</v>
      </c>
    </row>
    <row r="1001" spans="2:5" x14ac:dyDescent="0.25">
      <c r="B1001" s="47" t="s">
        <v>449</v>
      </c>
      <c r="C1001" s="65">
        <v>834</v>
      </c>
      <c r="D1001" s="65">
        <v>391</v>
      </c>
      <c r="E1001" s="65">
        <v>103</v>
      </c>
    </row>
    <row r="1002" spans="2:5" x14ac:dyDescent="0.25">
      <c r="B1002" s="47" t="s">
        <v>450</v>
      </c>
      <c r="C1002" s="65">
        <v>238</v>
      </c>
      <c r="D1002" s="65">
        <v>146</v>
      </c>
      <c r="E1002" s="65">
        <v>20</v>
      </c>
    </row>
    <row r="1003" spans="2:5" x14ac:dyDescent="0.25">
      <c r="B1003" s="47" t="s">
        <v>451</v>
      </c>
      <c r="C1003" s="65">
        <v>689</v>
      </c>
      <c r="D1003" s="65">
        <v>320</v>
      </c>
      <c r="E1003" s="65">
        <v>86</v>
      </c>
    </row>
    <row r="1004" spans="2:5" x14ac:dyDescent="0.25">
      <c r="B1004" s="47" t="s">
        <v>452</v>
      </c>
      <c r="C1004" s="65">
        <v>1109</v>
      </c>
      <c r="D1004" s="65">
        <v>907</v>
      </c>
      <c r="E1004" s="65">
        <v>97</v>
      </c>
    </row>
    <row r="1005" spans="2:5" x14ac:dyDescent="0.25">
      <c r="B1005" s="47" t="s">
        <v>475</v>
      </c>
      <c r="C1005" s="65">
        <v>1478</v>
      </c>
      <c r="D1005" s="65">
        <v>512</v>
      </c>
      <c r="E1005" s="65">
        <v>130</v>
      </c>
    </row>
    <row r="1006" spans="2:5" x14ac:dyDescent="0.25">
      <c r="B1006" s="47" t="s">
        <v>453</v>
      </c>
      <c r="C1006" s="65">
        <v>1723</v>
      </c>
      <c r="D1006" s="65">
        <v>1125</v>
      </c>
      <c r="E1006" s="65">
        <v>206</v>
      </c>
    </row>
    <row r="1007" spans="2:5" x14ac:dyDescent="0.25">
      <c r="B1007" s="47" t="s">
        <v>455</v>
      </c>
      <c r="C1007" s="65">
        <v>927</v>
      </c>
      <c r="D1007" s="65">
        <v>473</v>
      </c>
      <c r="E1007" s="65">
        <v>111</v>
      </c>
    </row>
    <row r="1008" spans="2:5" x14ac:dyDescent="0.25">
      <c r="B1008" s="47" t="s">
        <v>456</v>
      </c>
      <c r="C1008" s="65">
        <v>1535</v>
      </c>
      <c r="D1008" s="65">
        <v>576</v>
      </c>
      <c r="E1008" s="65">
        <v>171</v>
      </c>
    </row>
    <row r="1009" spans="2:5" x14ac:dyDescent="0.25">
      <c r="B1009" s="47" t="s">
        <v>457</v>
      </c>
      <c r="C1009" s="65">
        <v>190</v>
      </c>
      <c r="D1009" s="65">
        <v>55</v>
      </c>
      <c r="E1009" s="65">
        <v>28</v>
      </c>
    </row>
    <row r="1010" spans="2:5" x14ac:dyDescent="0.25">
      <c r="B1010" s="47" t="s">
        <v>458</v>
      </c>
      <c r="C1010" s="65">
        <v>1525</v>
      </c>
      <c r="D1010" s="65">
        <v>774</v>
      </c>
      <c r="E1010" s="65">
        <v>241</v>
      </c>
    </row>
    <row r="1011" spans="2:5" x14ac:dyDescent="0.25">
      <c r="B1011" s="47" t="s">
        <v>459</v>
      </c>
      <c r="C1011" s="65">
        <v>217</v>
      </c>
      <c r="D1011" s="65">
        <v>75</v>
      </c>
      <c r="E1011" s="65">
        <v>45</v>
      </c>
    </row>
    <row r="1012" spans="2:5" x14ac:dyDescent="0.25">
      <c r="B1012" s="47" t="s">
        <v>460</v>
      </c>
      <c r="C1012" s="65">
        <v>1676</v>
      </c>
      <c r="D1012" s="65">
        <v>724</v>
      </c>
      <c r="E1012" s="65">
        <v>312</v>
      </c>
    </row>
    <row r="1013" spans="2:5" x14ac:dyDescent="0.25">
      <c r="B1013" s="47" t="s">
        <v>461</v>
      </c>
      <c r="C1013" s="65">
        <v>736</v>
      </c>
      <c r="D1013" s="65">
        <v>422</v>
      </c>
      <c r="E1013" s="65">
        <v>116</v>
      </c>
    </row>
    <row r="1014" spans="2:5" x14ac:dyDescent="0.25">
      <c r="B1014" s="47" t="s">
        <v>463</v>
      </c>
      <c r="C1014" s="65">
        <v>514</v>
      </c>
      <c r="D1014" s="65">
        <v>399</v>
      </c>
      <c r="E1014" s="65">
        <v>63</v>
      </c>
    </row>
    <row r="1015" spans="2:5" x14ac:dyDescent="0.25">
      <c r="B1015" s="47" t="s">
        <v>465</v>
      </c>
      <c r="C1015" s="65">
        <v>177557</v>
      </c>
      <c r="D1015" s="65">
        <v>56924</v>
      </c>
      <c r="E1015" s="65">
        <v>11122</v>
      </c>
    </row>
    <row r="1016" spans="2:5" x14ac:dyDescent="0.25">
      <c r="B1016" s="47"/>
    </row>
    <row r="1017" spans="2:5" x14ac:dyDescent="0.25">
      <c r="B1017" s="47"/>
    </row>
    <row r="1018" spans="2:5" x14ac:dyDescent="0.25">
      <c r="B1018" s="47"/>
    </row>
    <row r="1019" spans="2:5" x14ac:dyDescent="0.25">
      <c r="B1019" s="47"/>
    </row>
    <row r="1020" spans="2:5" x14ac:dyDescent="0.25">
      <c r="B1020" s="47"/>
    </row>
    <row r="1021" spans="2:5" x14ac:dyDescent="0.25">
      <c r="B1021" s="47"/>
    </row>
    <row r="1022" spans="2:5" x14ac:dyDescent="0.25">
      <c r="B1022" s="47"/>
    </row>
    <row r="1023" spans="2:5" x14ac:dyDescent="0.25">
      <c r="B1023" s="47"/>
    </row>
    <row r="1024" spans="2:5" x14ac:dyDescent="0.25">
      <c r="B1024" s="47"/>
    </row>
    <row r="1025" spans="2:2" x14ac:dyDescent="0.25">
      <c r="B1025" s="47"/>
    </row>
    <row r="1026" spans="2:2" x14ac:dyDescent="0.25">
      <c r="B1026" s="47"/>
    </row>
    <row r="1027" spans="2:2" x14ac:dyDescent="0.25">
      <c r="B1027" s="47"/>
    </row>
    <row r="1028" spans="2:2" x14ac:dyDescent="0.25">
      <c r="B1028" s="47"/>
    </row>
    <row r="1029" spans="2:2" x14ac:dyDescent="0.25">
      <c r="B1029" s="47"/>
    </row>
    <row r="1030" spans="2:2" x14ac:dyDescent="0.25">
      <c r="B1030" s="47"/>
    </row>
    <row r="1031" spans="2:2" x14ac:dyDescent="0.25">
      <c r="B1031" s="47"/>
    </row>
    <row r="1032" spans="2:2" x14ac:dyDescent="0.25">
      <c r="B1032" s="47"/>
    </row>
    <row r="1033" spans="2:2" x14ac:dyDescent="0.25">
      <c r="B1033" s="47"/>
    </row>
    <row r="1034" spans="2:2" x14ac:dyDescent="0.25">
      <c r="B1034" s="47"/>
    </row>
    <row r="1035" spans="2:2" x14ac:dyDescent="0.25">
      <c r="B1035" s="47"/>
    </row>
    <row r="1036" spans="2:2" x14ac:dyDescent="0.25">
      <c r="B1036" s="47"/>
    </row>
    <row r="1037" spans="2:2" x14ac:dyDescent="0.25">
      <c r="B1037" s="47"/>
    </row>
    <row r="1038" spans="2:2" x14ac:dyDescent="0.25">
      <c r="B1038" s="47"/>
    </row>
    <row r="1039" spans="2:2" x14ac:dyDescent="0.25">
      <c r="B1039" s="47"/>
    </row>
    <row r="1046" spans="4:13" ht="30" x14ac:dyDescent="0.25">
      <c r="D1046" s="95" t="s">
        <v>423</v>
      </c>
      <c r="E1046" s="94" t="s">
        <v>550</v>
      </c>
      <c r="F1046" s="94" t="s">
        <v>228</v>
      </c>
      <c r="G1046" s="94" t="s">
        <v>227</v>
      </c>
      <c r="H1046" s="94" t="s">
        <v>549</v>
      </c>
      <c r="I1046" s="94" t="s">
        <v>548</v>
      </c>
      <c r="J1046" s="94" t="s">
        <v>547</v>
      </c>
      <c r="K1046" s="94" t="s">
        <v>546</v>
      </c>
      <c r="L1046" s="94" t="s">
        <v>545</v>
      </c>
      <c r="M1046" s="94" t="s">
        <v>544</v>
      </c>
    </row>
    <row r="1047" spans="4:13" x14ac:dyDescent="0.25">
      <c r="D1047" s="66" t="s">
        <v>5</v>
      </c>
      <c r="E1047" s="66">
        <v>1169</v>
      </c>
      <c r="F1047" s="66">
        <v>197</v>
      </c>
      <c r="G1047" s="66">
        <v>20</v>
      </c>
      <c r="H1047" s="66">
        <f>+SUM(E1047:G1047)</f>
        <v>1386</v>
      </c>
      <c r="I1047" s="66">
        <f>+E1047+F1047</f>
        <v>1366</v>
      </c>
      <c r="J1047" s="71">
        <f>+I1047/H1047</f>
        <v>0.98556998556998554</v>
      </c>
      <c r="K1047" s="71">
        <f>+E1047/H1047</f>
        <v>0.84343434343434343</v>
      </c>
      <c r="L1047" s="71">
        <f>+F1047/H1047</f>
        <v>0.14213564213564214</v>
      </c>
      <c r="M1047" s="71">
        <f>+G1047/H1047</f>
        <v>1.443001443001443E-2</v>
      </c>
    </row>
    <row r="1048" spans="4:13" x14ac:dyDescent="0.25">
      <c r="D1048" s="66" t="s">
        <v>18</v>
      </c>
      <c r="E1048" s="66">
        <v>2119</v>
      </c>
      <c r="F1048" s="66">
        <v>239</v>
      </c>
      <c r="G1048" s="66">
        <v>12</v>
      </c>
      <c r="H1048" s="66">
        <f>+SUM(E1048:G1048)</f>
        <v>2370</v>
      </c>
      <c r="I1048" s="66">
        <f>+E1048+F1048</f>
        <v>2358</v>
      </c>
      <c r="J1048" s="71">
        <f>+I1048/H1048</f>
        <v>0.99493670886075947</v>
      </c>
      <c r="K1048" s="71">
        <f>+E1048/H1048</f>
        <v>0.89409282700421944</v>
      </c>
      <c r="L1048" s="71">
        <f>+F1048/H1048</f>
        <v>0.10084388185654009</v>
      </c>
      <c r="M1048" s="71">
        <f>+G1048/H1048</f>
        <v>5.0632911392405064E-3</v>
      </c>
    </row>
    <row r="1049" spans="4:13" x14ac:dyDescent="0.25">
      <c r="D1049" s="66" t="s">
        <v>29</v>
      </c>
      <c r="E1049" s="66">
        <v>2210</v>
      </c>
      <c r="F1049" s="66">
        <v>254</v>
      </c>
      <c r="G1049" s="66">
        <v>24</v>
      </c>
      <c r="H1049" s="66">
        <f>+SUM(E1049:G1049)</f>
        <v>2488</v>
      </c>
      <c r="I1049" s="66">
        <f>+E1049+F1049</f>
        <v>2464</v>
      </c>
      <c r="J1049" s="71">
        <f>+I1049/H1049</f>
        <v>0.99035369774919613</v>
      </c>
      <c r="K1049" s="71">
        <f>+E1049/H1049</f>
        <v>0.88826366559485526</v>
      </c>
      <c r="L1049" s="71">
        <f>+F1049/H1049</f>
        <v>0.10209003215434084</v>
      </c>
      <c r="M1049" s="71">
        <f>+G1049/H1049</f>
        <v>9.6463022508038593E-3</v>
      </c>
    </row>
    <row r="1050" spans="4:13" x14ac:dyDescent="0.25">
      <c r="D1050" s="66" t="s">
        <v>39</v>
      </c>
      <c r="E1050" s="66">
        <v>3060</v>
      </c>
      <c r="F1050" s="66">
        <v>387</v>
      </c>
      <c r="G1050" s="66">
        <v>29</v>
      </c>
      <c r="H1050" s="66">
        <f>+SUM(E1050:G1050)</f>
        <v>3476</v>
      </c>
      <c r="I1050" s="66">
        <f>+E1050+F1050</f>
        <v>3447</v>
      </c>
      <c r="J1050" s="71">
        <f>+I1050/H1050</f>
        <v>0.99165707710011508</v>
      </c>
      <c r="K1050" s="71">
        <f>+E1050/H1050</f>
        <v>0.88032220943613348</v>
      </c>
      <c r="L1050" s="71">
        <f>+F1050/H1050</f>
        <v>0.11133486766398158</v>
      </c>
      <c r="M1050" s="71">
        <f>+G1050/H1050</f>
        <v>8.3429228998849244E-3</v>
      </c>
    </row>
    <row r="1051" spans="4:13" x14ac:dyDescent="0.25">
      <c r="D1051" s="66" t="s">
        <v>53</v>
      </c>
      <c r="E1051" s="66">
        <v>3270</v>
      </c>
      <c r="F1051" s="66">
        <v>538</v>
      </c>
      <c r="G1051" s="66">
        <v>37</v>
      </c>
      <c r="H1051" s="66">
        <f>+SUM(E1051:G1051)</f>
        <v>3845</v>
      </c>
      <c r="I1051" s="66">
        <f>+E1051+F1051</f>
        <v>3808</v>
      </c>
      <c r="J1051" s="71">
        <f>+I1051/H1051</f>
        <v>0.99037711313394017</v>
      </c>
      <c r="K1051" s="71">
        <f>+E1051/H1051</f>
        <v>0.85045513654096228</v>
      </c>
      <c r="L1051" s="71">
        <f>+F1051/H1051</f>
        <v>0.13992197659297789</v>
      </c>
      <c r="M1051" s="71">
        <f>+G1051/H1051</f>
        <v>9.6228868660598182E-3</v>
      </c>
    </row>
    <row r="1052" spans="4:13" x14ac:dyDescent="0.25">
      <c r="D1052" s="66" t="s">
        <v>67</v>
      </c>
      <c r="E1052" s="66">
        <v>3090</v>
      </c>
      <c r="F1052" s="66">
        <v>407</v>
      </c>
      <c r="G1052" s="66">
        <v>35</v>
      </c>
      <c r="H1052" s="66">
        <f>+SUM(E1052:G1052)</f>
        <v>3532</v>
      </c>
      <c r="I1052" s="66">
        <f>+E1052+F1052</f>
        <v>3497</v>
      </c>
      <c r="J1052" s="71">
        <f>+I1052/H1052</f>
        <v>0.99009060022650053</v>
      </c>
      <c r="K1052" s="71">
        <f>+E1052/H1052</f>
        <v>0.8748584371460929</v>
      </c>
      <c r="L1052" s="71">
        <f>+F1052/H1052</f>
        <v>0.11523216308040771</v>
      </c>
      <c r="M1052" s="71">
        <f>+G1052/H1052</f>
        <v>9.9093997734994339E-3</v>
      </c>
    </row>
    <row r="1053" spans="4:13" x14ac:dyDescent="0.25">
      <c r="D1053" s="66" t="s">
        <v>73</v>
      </c>
      <c r="E1053" s="66">
        <v>3300</v>
      </c>
      <c r="F1053" s="66">
        <v>513</v>
      </c>
      <c r="G1053" s="66">
        <v>45</v>
      </c>
      <c r="H1053" s="66">
        <f>+SUM(E1053:G1053)</f>
        <v>3858</v>
      </c>
      <c r="I1053" s="66">
        <f>+E1053+F1053</f>
        <v>3813</v>
      </c>
      <c r="J1053" s="71">
        <f>+I1053/H1053</f>
        <v>0.98833592534992221</v>
      </c>
      <c r="K1053" s="71">
        <f>+E1053/H1053</f>
        <v>0.85536547433903576</v>
      </c>
      <c r="L1053" s="71">
        <f>+F1053/H1053</f>
        <v>0.13297045101088648</v>
      </c>
      <c r="M1053" s="71">
        <f>+G1053/H1053</f>
        <v>1.1664074650077761E-2</v>
      </c>
    </row>
    <row r="1054" spans="4:13" x14ac:dyDescent="0.25">
      <c r="D1054" s="66" t="s">
        <v>75</v>
      </c>
      <c r="E1054" s="66">
        <v>1304</v>
      </c>
      <c r="F1054" s="66">
        <v>153</v>
      </c>
      <c r="G1054" s="66">
        <v>13</v>
      </c>
      <c r="H1054" s="66">
        <f>+SUM(E1054:G1054)</f>
        <v>1470</v>
      </c>
      <c r="I1054" s="66">
        <f>+E1054+F1054</f>
        <v>1457</v>
      </c>
      <c r="J1054" s="71">
        <f>+I1054/H1054</f>
        <v>0.99115646258503398</v>
      </c>
      <c r="K1054" s="71">
        <f>+E1054/H1054</f>
        <v>0.88707482993197284</v>
      </c>
      <c r="L1054" s="71">
        <f>+F1054/H1054</f>
        <v>0.10408163265306122</v>
      </c>
      <c r="M1054" s="71">
        <f>+G1054/H1054</f>
        <v>8.8435374149659872E-3</v>
      </c>
    </row>
    <row r="1055" spans="4:13" x14ac:dyDescent="0.25">
      <c r="D1055" s="93" t="s">
        <v>83</v>
      </c>
      <c r="E1055" s="66">
        <v>668</v>
      </c>
      <c r="F1055" s="66">
        <v>138</v>
      </c>
      <c r="G1055" s="66">
        <v>4</v>
      </c>
      <c r="H1055" s="66">
        <f>+SUM(E1055:G1055)</f>
        <v>810</v>
      </c>
      <c r="I1055" s="66">
        <f>+E1055+F1055</f>
        <v>806</v>
      </c>
      <c r="J1055" s="71">
        <f>+I1055/H1055</f>
        <v>0.99506172839506168</v>
      </c>
      <c r="K1055" s="71">
        <f>+E1055/H1055</f>
        <v>0.8246913580246914</v>
      </c>
      <c r="L1055" s="71">
        <f>+F1055/H1055</f>
        <v>0.17037037037037037</v>
      </c>
      <c r="M1055" s="71">
        <f>+G1055/H1055</f>
        <v>4.9382716049382715E-3</v>
      </c>
    </row>
    <row r="1056" spans="4:13" x14ac:dyDescent="0.25">
      <c r="D1056" s="93" t="s">
        <v>87</v>
      </c>
      <c r="E1056" s="66">
        <v>3160</v>
      </c>
      <c r="F1056" s="66">
        <v>378</v>
      </c>
      <c r="G1056" s="66">
        <v>24</v>
      </c>
      <c r="H1056" s="66">
        <f>+SUM(E1056:G1056)</f>
        <v>3562</v>
      </c>
      <c r="I1056" s="66">
        <f>+E1056+F1056</f>
        <v>3538</v>
      </c>
      <c r="J1056" s="71">
        <f>+I1056/H1056</f>
        <v>0.99326221224031441</v>
      </c>
      <c r="K1056" s="71">
        <f>+E1056/H1056</f>
        <v>0.88714205502526666</v>
      </c>
      <c r="L1056" s="71">
        <f>+F1056/H1056</f>
        <v>0.10612015721504772</v>
      </c>
      <c r="M1056" s="71">
        <f>+G1056/H1056</f>
        <v>6.7377877596855699E-3</v>
      </c>
    </row>
    <row r="1057" spans="4:13" x14ac:dyDescent="0.25">
      <c r="D1057" s="93" t="s">
        <v>91</v>
      </c>
      <c r="E1057" s="66">
        <v>3260</v>
      </c>
      <c r="F1057" s="66">
        <v>505</v>
      </c>
      <c r="G1057" s="66">
        <v>33</v>
      </c>
      <c r="H1057" s="66">
        <f>+SUM(E1057:G1057)</f>
        <v>3798</v>
      </c>
      <c r="I1057" s="66">
        <f>+E1057+F1057</f>
        <v>3765</v>
      </c>
      <c r="J1057" s="71">
        <f>+I1057/H1057</f>
        <v>0.99131121642969988</v>
      </c>
      <c r="K1057" s="71">
        <f>+E1057/H1057</f>
        <v>0.85834649815692465</v>
      </c>
      <c r="L1057" s="71">
        <f>+F1057/H1057</f>
        <v>0.13296471827277515</v>
      </c>
      <c r="M1057" s="71">
        <f>+G1057/H1057</f>
        <v>8.6887835703001581E-3</v>
      </c>
    </row>
    <row r="1058" spans="4:13" x14ac:dyDescent="0.25">
      <c r="D1058" s="93" t="s">
        <v>94</v>
      </c>
      <c r="E1058" s="66">
        <v>3360</v>
      </c>
      <c r="F1058" s="66">
        <v>436</v>
      </c>
      <c r="G1058" s="66">
        <v>23</v>
      </c>
      <c r="H1058" s="66">
        <f>+SUM(E1058:G1058)</f>
        <v>3819</v>
      </c>
      <c r="I1058" s="66">
        <f>+E1058+F1058</f>
        <v>3796</v>
      </c>
      <c r="J1058" s="71">
        <f>+I1058/H1058</f>
        <v>0.99397748101597272</v>
      </c>
      <c r="K1058" s="71">
        <f>+E1058/H1058</f>
        <v>0.87981146897093476</v>
      </c>
      <c r="L1058" s="71">
        <f>+F1058/H1058</f>
        <v>0.11416601204503797</v>
      </c>
      <c r="M1058" s="71">
        <f>+G1058/H1058</f>
        <v>6.0225189840272322E-3</v>
      </c>
    </row>
    <row r="1059" spans="4:13" x14ac:dyDescent="0.25">
      <c r="D1059" s="93" t="s">
        <v>99</v>
      </c>
      <c r="E1059" s="66">
        <v>4427</v>
      </c>
      <c r="F1059" s="66">
        <v>698</v>
      </c>
      <c r="G1059" s="66">
        <v>75</v>
      </c>
      <c r="H1059" s="66">
        <f>+SUM(E1059:G1059)</f>
        <v>5200</v>
      </c>
      <c r="I1059" s="66">
        <f>+E1059+F1059</f>
        <v>5125</v>
      </c>
      <c r="J1059" s="71">
        <f>+I1059/H1059</f>
        <v>0.98557692307692313</v>
      </c>
      <c r="K1059" s="71">
        <f>+E1059/H1059</f>
        <v>0.85134615384615386</v>
      </c>
      <c r="L1059" s="71">
        <f>+F1059/H1059</f>
        <v>0.13423076923076924</v>
      </c>
      <c r="M1059" s="71">
        <f>+G1059/H1059</f>
        <v>1.4423076923076924E-2</v>
      </c>
    </row>
    <row r="1060" spans="4:13" x14ac:dyDescent="0.25">
      <c r="D1060" s="93" t="s">
        <v>111</v>
      </c>
      <c r="E1060" s="66">
        <v>1713</v>
      </c>
      <c r="F1060" s="66">
        <v>300</v>
      </c>
      <c r="G1060" s="66">
        <v>20</v>
      </c>
      <c r="H1060" s="66">
        <f>+SUM(E1060:G1060)</f>
        <v>2033</v>
      </c>
      <c r="I1060" s="66">
        <f>+E1060+F1060</f>
        <v>2013</v>
      </c>
      <c r="J1060" s="71">
        <f>+I1060/H1060</f>
        <v>0.99016232169208063</v>
      </c>
      <c r="K1060" s="71">
        <f>+E1060/H1060</f>
        <v>0.8425971470732907</v>
      </c>
      <c r="L1060" s="71">
        <f>+F1060/H1060</f>
        <v>0.14756517461878996</v>
      </c>
      <c r="M1060" s="71">
        <f>+G1060/H1060</f>
        <v>9.8376783079193314E-3</v>
      </c>
    </row>
    <row r="1061" spans="4:13" x14ac:dyDescent="0.25">
      <c r="D1061" s="93" t="s">
        <v>118</v>
      </c>
      <c r="E1061" s="66">
        <v>3730</v>
      </c>
      <c r="F1061" s="66">
        <v>396</v>
      </c>
      <c r="G1061" s="66">
        <v>16</v>
      </c>
      <c r="H1061" s="66">
        <f>+SUM(E1061:G1061)</f>
        <v>4142</v>
      </c>
      <c r="I1061" s="66">
        <f>+E1061+F1061</f>
        <v>4126</v>
      </c>
      <c r="J1061" s="71">
        <f>+I1061/H1061</f>
        <v>0.99613713182037666</v>
      </c>
      <c r="K1061" s="71">
        <f>+E1061/H1061</f>
        <v>0.90053114437469817</v>
      </c>
      <c r="L1061" s="71">
        <f>+F1061/H1061</f>
        <v>9.5605987445678414E-2</v>
      </c>
      <c r="M1061" s="71">
        <f>+G1061/H1061</f>
        <v>3.8628681796233702E-3</v>
      </c>
    </row>
    <row r="1062" spans="4:13" x14ac:dyDescent="0.25">
      <c r="D1062" s="93" t="s">
        <v>120</v>
      </c>
      <c r="E1062" s="66">
        <v>3000</v>
      </c>
      <c r="F1062" s="66">
        <v>340</v>
      </c>
      <c r="G1062" s="66">
        <v>18</v>
      </c>
      <c r="H1062" s="66">
        <f>+SUM(E1062:G1062)</f>
        <v>3358</v>
      </c>
      <c r="I1062" s="66">
        <f>+E1062+F1062</f>
        <v>3340</v>
      </c>
      <c r="J1062" s="71">
        <f>+I1062/H1062</f>
        <v>0.99463966646813584</v>
      </c>
      <c r="K1062" s="71">
        <f>+E1062/H1062</f>
        <v>0.89338892197736752</v>
      </c>
      <c r="L1062" s="71">
        <f>+F1062/H1062</f>
        <v>0.10125074449076832</v>
      </c>
      <c r="M1062" s="71">
        <f>+G1062/H1062</f>
        <v>5.3603335318642047E-3</v>
      </c>
    </row>
    <row r="1063" spans="4:13" x14ac:dyDescent="0.25">
      <c r="D1063" s="93" t="s">
        <v>124</v>
      </c>
      <c r="E1063" s="66">
        <v>1760</v>
      </c>
      <c r="F1063" s="66">
        <v>219</v>
      </c>
      <c r="G1063" s="66">
        <v>17</v>
      </c>
      <c r="H1063" s="66">
        <f>+SUM(E1063:G1063)</f>
        <v>1996</v>
      </c>
      <c r="I1063" s="66">
        <f>+E1063+F1063</f>
        <v>1979</v>
      </c>
      <c r="J1063" s="71">
        <f>+I1063/H1063</f>
        <v>0.99148296593186369</v>
      </c>
      <c r="K1063" s="71">
        <f>+E1063/H1063</f>
        <v>0.88176352705410821</v>
      </c>
      <c r="L1063" s="71">
        <f>+F1063/H1063</f>
        <v>0.10971943887775551</v>
      </c>
      <c r="M1063" s="71">
        <f>+G1063/H1063</f>
        <v>8.5170340681362724E-3</v>
      </c>
    </row>
    <row r="1064" spans="4:13" x14ac:dyDescent="0.25">
      <c r="D1064" s="93" t="s">
        <v>125</v>
      </c>
      <c r="E1064" s="66">
        <v>1928</v>
      </c>
      <c r="F1064" s="66">
        <v>377</v>
      </c>
      <c r="G1064" s="66">
        <v>94</v>
      </c>
      <c r="H1064" s="66">
        <f>+SUM(E1064:G1064)</f>
        <v>2399</v>
      </c>
      <c r="I1064" s="66">
        <f>+E1064+F1064</f>
        <v>2305</v>
      </c>
      <c r="J1064" s="71">
        <f>+I1064/H1064</f>
        <v>0.96081700708628592</v>
      </c>
      <c r="K1064" s="71">
        <f>+E1064/H1064</f>
        <v>0.80366819508128384</v>
      </c>
      <c r="L1064" s="71">
        <f>+F1064/H1064</f>
        <v>0.15714881200500208</v>
      </c>
      <c r="M1064" s="71">
        <f>+G1064/H1064</f>
        <v>3.9182992913714049E-2</v>
      </c>
    </row>
    <row r="1065" spans="4:13" x14ac:dyDescent="0.25">
      <c r="D1065" s="93" t="s">
        <v>134</v>
      </c>
      <c r="E1065" s="66">
        <v>408</v>
      </c>
      <c r="F1065" s="66">
        <v>64</v>
      </c>
      <c r="G1065" s="66">
        <v>12</v>
      </c>
      <c r="H1065" s="66">
        <f>+SUM(E1065:G1065)</f>
        <v>484</v>
      </c>
      <c r="I1065" s="66">
        <f>+E1065+F1065</f>
        <v>472</v>
      </c>
      <c r="J1065" s="71">
        <f>+I1065/H1065</f>
        <v>0.97520661157024791</v>
      </c>
      <c r="K1065" s="71">
        <f>+E1065/H1065</f>
        <v>0.84297520661157022</v>
      </c>
      <c r="L1065" s="71">
        <f>+F1065/H1065</f>
        <v>0.13223140495867769</v>
      </c>
      <c r="M1065" s="71">
        <f>+G1065/H1065</f>
        <v>2.4793388429752067E-2</v>
      </c>
    </row>
    <row r="1066" spans="4:13" x14ac:dyDescent="0.25">
      <c r="D1066" s="93" t="s">
        <v>136</v>
      </c>
      <c r="E1066" s="66">
        <v>856</v>
      </c>
      <c r="F1066" s="66">
        <v>211</v>
      </c>
      <c r="G1066" s="66">
        <v>33</v>
      </c>
      <c r="H1066" s="66">
        <f>+SUM(E1066:G1066)</f>
        <v>1100</v>
      </c>
      <c r="I1066" s="66">
        <f>+E1066+F1066</f>
        <v>1067</v>
      </c>
      <c r="J1066" s="71">
        <f>+I1066/H1066</f>
        <v>0.97</v>
      </c>
      <c r="K1066" s="71">
        <f>+E1066/H1066</f>
        <v>0.7781818181818182</v>
      </c>
      <c r="L1066" s="71">
        <f>+F1066/H1066</f>
        <v>0.1918181818181818</v>
      </c>
      <c r="M1066" s="71">
        <f>+G1066/H1066</f>
        <v>0.03</v>
      </c>
    </row>
    <row r="1067" spans="4:13" x14ac:dyDescent="0.25">
      <c r="D1067" s="93" t="s">
        <v>141</v>
      </c>
      <c r="E1067" s="66">
        <v>1398</v>
      </c>
      <c r="F1067" s="66">
        <v>304</v>
      </c>
      <c r="G1067" s="66">
        <v>35</v>
      </c>
      <c r="H1067" s="66">
        <f>+SUM(E1067:G1067)</f>
        <v>1737</v>
      </c>
      <c r="I1067" s="66">
        <f>+E1067+F1067</f>
        <v>1702</v>
      </c>
      <c r="J1067" s="71">
        <f>+I1067/H1067</f>
        <v>0.97985031663788136</v>
      </c>
      <c r="K1067" s="71">
        <f>+E1067/H1067</f>
        <v>0.80483592400690851</v>
      </c>
      <c r="L1067" s="71">
        <f>+F1067/H1067</f>
        <v>0.17501439263097293</v>
      </c>
      <c r="M1067" s="71">
        <f>+G1067/H1067</f>
        <v>2.0149683362118594E-2</v>
      </c>
    </row>
    <row r="1068" spans="4:13" x14ac:dyDescent="0.25">
      <c r="D1068" s="93" t="s">
        <v>149</v>
      </c>
      <c r="E1068" s="66">
        <v>2015</v>
      </c>
      <c r="F1068" s="66">
        <v>392</v>
      </c>
      <c r="G1068" s="66">
        <v>92</v>
      </c>
      <c r="H1068" s="66">
        <f>+SUM(E1068:G1068)</f>
        <v>2499</v>
      </c>
      <c r="I1068" s="66">
        <f>+E1068+F1068</f>
        <v>2407</v>
      </c>
      <c r="J1068" s="71">
        <f>+I1068/H1068</f>
        <v>0.96318527410964383</v>
      </c>
      <c r="K1068" s="71">
        <f>+E1068/H1068</f>
        <v>0.80632252901160462</v>
      </c>
      <c r="L1068" s="71">
        <f>+F1068/H1068</f>
        <v>0.15686274509803921</v>
      </c>
      <c r="M1068" s="71">
        <f>+G1068/H1068</f>
        <v>3.6814725890356143E-2</v>
      </c>
    </row>
    <row r="1069" spans="4:13" x14ac:dyDescent="0.25">
      <c r="D1069" s="93" t="s">
        <v>159</v>
      </c>
      <c r="E1069" s="66">
        <v>975</v>
      </c>
      <c r="F1069" s="66">
        <v>200</v>
      </c>
      <c r="G1069" s="66">
        <v>47</v>
      </c>
      <c r="H1069" s="66">
        <f>+SUM(E1069:G1069)</f>
        <v>1222</v>
      </c>
      <c r="I1069" s="66">
        <f>+E1069+F1069</f>
        <v>1175</v>
      </c>
      <c r="J1069" s="71">
        <f>+I1069/H1069</f>
        <v>0.96153846153846156</v>
      </c>
      <c r="K1069" s="71">
        <f>+E1069/H1069</f>
        <v>0.7978723404255319</v>
      </c>
      <c r="L1069" s="71">
        <f>+F1069/H1069</f>
        <v>0.16366612111292964</v>
      </c>
      <c r="M1069" s="71">
        <f>+G1069/H1069</f>
        <v>3.8461538461538464E-2</v>
      </c>
    </row>
    <row r="1070" spans="4:13" x14ac:dyDescent="0.25">
      <c r="D1070" s="93" t="s">
        <v>163</v>
      </c>
      <c r="E1070" s="66">
        <v>666</v>
      </c>
      <c r="F1070" s="66">
        <v>179</v>
      </c>
      <c r="G1070" s="66">
        <v>34</v>
      </c>
      <c r="H1070" s="66">
        <f>+SUM(E1070:G1070)</f>
        <v>879</v>
      </c>
      <c r="I1070" s="66">
        <f>+E1070+F1070</f>
        <v>845</v>
      </c>
      <c r="J1070" s="71">
        <f>+I1070/H1070</f>
        <v>0.96131968145620028</v>
      </c>
      <c r="K1070" s="71">
        <f>+E1070/H1070</f>
        <v>0.75767918088737196</v>
      </c>
      <c r="L1070" s="71">
        <f>+F1070/H1070</f>
        <v>0.20364050056882821</v>
      </c>
      <c r="M1070" s="71">
        <f>+G1070/H1070</f>
        <v>3.8680318543799774E-2</v>
      </c>
    </row>
    <row r="1071" spans="4:13" x14ac:dyDescent="0.25">
      <c r="D1071" s="93" t="s">
        <v>165</v>
      </c>
      <c r="E1071" s="66">
        <v>2270</v>
      </c>
      <c r="F1071" s="66">
        <v>479</v>
      </c>
      <c r="G1071" s="66">
        <v>91</v>
      </c>
      <c r="H1071" s="66">
        <f>+SUM(E1071:G1071)</f>
        <v>2840</v>
      </c>
      <c r="I1071" s="66">
        <f>+E1071+F1071</f>
        <v>2749</v>
      </c>
      <c r="J1071" s="71">
        <f>+I1071/H1071</f>
        <v>0.96795774647887323</v>
      </c>
      <c r="K1071" s="71">
        <f>+E1071/H1071</f>
        <v>0.79929577464788737</v>
      </c>
      <c r="L1071" s="71">
        <f>+F1071/H1071</f>
        <v>0.16866197183098591</v>
      </c>
      <c r="M1071" s="71">
        <f>+G1071/H1071</f>
        <v>3.204225352112676E-2</v>
      </c>
    </row>
    <row r="1072" spans="4:13" x14ac:dyDescent="0.25">
      <c r="D1072" s="93" t="s">
        <v>173</v>
      </c>
      <c r="E1072" s="66">
        <v>2430</v>
      </c>
      <c r="F1072" s="66">
        <v>527</v>
      </c>
      <c r="G1072" s="66">
        <v>83</v>
      </c>
      <c r="H1072" s="66">
        <f>+SUM(E1072:G1072)</f>
        <v>3040</v>
      </c>
      <c r="I1072" s="66">
        <f>+E1072+F1072</f>
        <v>2957</v>
      </c>
      <c r="J1072" s="71">
        <f>+I1072/H1072</f>
        <v>0.97269736842105259</v>
      </c>
      <c r="K1072" s="71">
        <f>+E1072/H1072</f>
        <v>0.79934210526315785</v>
      </c>
      <c r="L1072" s="71">
        <f>+F1072/H1072</f>
        <v>0.17335526315789473</v>
      </c>
      <c r="M1072" s="71">
        <f>+G1072/H1072</f>
        <v>2.730263157894737E-2</v>
      </c>
    </row>
    <row r="1073" spans="4:13" x14ac:dyDescent="0.25">
      <c r="D1073" s="93" t="s">
        <v>178</v>
      </c>
      <c r="E1073" s="66">
        <v>1634</v>
      </c>
      <c r="F1073" s="66">
        <v>392</v>
      </c>
      <c r="G1073" s="66">
        <v>71</v>
      </c>
      <c r="H1073" s="66">
        <f>+SUM(E1073:G1073)</f>
        <v>2097</v>
      </c>
      <c r="I1073" s="66">
        <f>+E1073+F1073</f>
        <v>2026</v>
      </c>
      <c r="J1073" s="71">
        <f>+I1073/H1073</f>
        <v>0.96614210777300902</v>
      </c>
      <c r="K1073" s="71">
        <f>+E1073/H1073</f>
        <v>0.77920839294229849</v>
      </c>
      <c r="L1073" s="71">
        <f>+F1073/H1073</f>
        <v>0.18693371483071053</v>
      </c>
      <c r="M1073" s="71">
        <f>+G1073/H1073</f>
        <v>3.385789222699094E-2</v>
      </c>
    </row>
    <row r="1074" spans="4:13" x14ac:dyDescent="0.25">
      <c r="D1074" s="93" t="s">
        <v>183</v>
      </c>
      <c r="E1074" s="66">
        <v>847</v>
      </c>
      <c r="F1074" s="66">
        <v>163</v>
      </c>
      <c r="G1074" s="66">
        <v>9</v>
      </c>
      <c r="H1074" s="66">
        <f>+SUM(E1074:G1074)</f>
        <v>1019</v>
      </c>
      <c r="I1074" s="66">
        <f>+E1074+F1074</f>
        <v>1010</v>
      </c>
      <c r="J1074" s="71">
        <f>+I1074/H1074</f>
        <v>0.99116781157998035</v>
      </c>
      <c r="K1074" s="71">
        <f>+E1074/H1074</f>
        <v>0.831207065750736</v>
      </c>
      <c r="L1074" s="71">
        <f>+F1074/H1074</f>
        <v>0.15996074582924436</v>
      </c>
      <c r="M1074" s="71">
        <f>+G1074/H1074</f>
        <v>8.832188420019628E-3</v>
      </c>
    </row>
    <row r="1075" spans="4:13" x14ac:dyDescent="0.25">
      <c r="D1075" s="93" t="s">
        <v>184</v>
      </c>
      <c r="E1075" s="66">
        <v>1209</v>
      </c>
      <c r="F1075" s="66">
        <v>186</v>
      </c>
      <c r="G1075" s="66">
        <v>48</v>
      </c>
      <c r="H1075" s="66">
        <f>+SUM(E1075:G1075)</f>
        <v>1443</v>
      </c>
      <c r="I1075" s="66">
        <f>+E1075+F1075</f>
        <v>1395</v>
      </c>
      <c r="J1075" s="71">
        <f>+I1075/H1075</f>
        <v>0.96673596673596673</v>
      </c>
      <c r="K1075" s="71">
        <f>+E1075/H1075</f>
        <v>0.83783783783783783</v>
      </c>
      <c r="L1075" s="71">
        <f>+F1075/H1075</f>
        <v>0.12889812889812891</v>
      </c>
      <c r="M1075" s="71">
        <f>+G1075/H1075</f>
        <v>3.3264033264033266E-2</v>
      </c>
    </row>
    <row r="1076" spans="4:13" x14ac:dyDescent="0.25">
      <c r="D1076" s="93" t="s">
        <v>185</v>
      </c>
      <c r="E1076" s="66">
        <v>1447</v>
      </c>
      <c r="F1076" s="66">
        <v>363</v>
      </c>
      <c r="G1076" s="66">
        <v>89</v>
      </c>
      <c r="H1076" s="66">
        <f>+SUM(E1076:G1076)</f>
        <v>1899</v>
      </c>
      <c r="I1076" s="66">
        <f>+E1076+F1076</f>
        <v>1810</v>
      </c>
      <c r="J1076" s="71">
        <f>+I1076/H1076</f>
        <v>0.95313322801474465</v>
      </c>
      <c r="K1076" s="71">
        <f>+E1076/H1076</f>
        <v>0.76197998946814116</v>
      </c>
      <c r="L1076" s="71">
        <f>+F1076/H1076</f>
        <v>0.19115323854660349</v>
      </c>
      <c r="M1076" s="71">
        <f>+G1076/H1076</f>
        <v>4.68667719852554E-2</v>
      </c>
    </row>
    <row r="1077" spans="4:13" x14ac:dyDescent="0.25">
      <c r="D1077" s="93" t="s">
        <v>195</v>
      </c>
      <c r="E1077" s="66">
        <v>2503</v>
      </c>
      <c r="F1077" s="66">
        <v>682</v>
      </c>
      <c r="G1077" s="66">
        <v>97</v>
      </c>
      <c r="H1077" s="66">
        <f>+SUM(E1077:G1077)</f>
        <v>3282</v>
      </c>
      <c r="I1077" s="66">
        <f>+E1077+F1077</f>
        <v>3185</v>
      </c>
      <c r="J1077" s="71">
        <f>+I1077/H1077</f>
        <v>0.97044485070079223</v>
      </c>
      <c r="K1077" s="71">
        <f>+E1077/H1077</f>
        <v>0.7626447288238879</v>
      </c>
      <c r="L1077" s="71">
        <f>+F1077/H1077</f>
        <v>0.20780012187690433</v>
      </c>
      <c r="M1077" s="71">
        <f>+G1077/H1077</f>
        <v>2.95551492992078E-2</v>
      </c>
    </row>
    <row r="1078" spans="4:13" x14ac:dyDescent="0.25">
      <c r="D1078" s="93" t="s">
        <v>202</v>
      </c>
      <c r="E1078" s="66">
        <v>1949</v>
      </c>
      <c r="F1078" s="66">
        <v>600</v>
      </c>
      <c r="G1078" s="66">
        <v>101</v>
      </c>
      <c r="H1078" s="66">
        <f>+SUM(E1078:G1078)</f>
        <v>2650</v>
      </c>
      <c r="I1078" s="66">
        <f>+E1078+F1078</f>
        <v>2549</v>
      </c>
      <c r="J1078" s="71">
        <f>+I1078/H1078</f>
        <v>0.96188679245283015</v>
      </c>
      <c r="K1078" s="71">
        <f>+E1078/H1078</f>
        <v>0.73547169811320756</v>
      </c>
      <c r="L1078" s="71">
        <f>+F1078/H1078</f>
        <v>0.22641509433962265</v>
      </c>
      <c r="M1078" s="71">
        <f>+G1078/H1078</f>
        <v>3.8113207547169813E-2</v>
      </c>
    </row>
    <row r="1079" spans="4:13" x14ac:dyDescent="0.25">
      <c r="D1079" s="93" t="s">
        <v>211</v>
      </c>
      <c r="E1079" s="66">
        <v>1325</v>
      </c>
      <c r="F1079" s="66">
        <v>281</v>
      </c>
      <c r="G1079" s="66">
        <v>73</v>
      </c>
      <c r="H1079" s="66">
        <f>+SUM(E1079:G1079)</f>
        <v>1679</v>
      </c>
      <c r="I1079" s="66">
        <f>+E1079+F1079</f>
        <v>1606</v>
      </c>
      <c r="J1079" s="71">
        <f>+I1079/H1079</f>
        <v>0.95652173913043481</v>
      </c>
      <c r="K1079" s="71">
        <f>+E1079/H1079</f>
        <v>0.78916021441334128</v>
      </c>
      <c r="L1079" s="71">
        <f>+F1079/H1079</f>
        <v>0.16736152471709351</v>
      </c>
      <c r="M1079" s="71">
        <f>+G1079/H1079</f>
        <v>4.3478260869565216E-2</v>
      </c>
    </row>
    <row r="1080" spans="4:13" x14ac:dyDescent="0.25">
      <c r="D1080" s="93" t="s">
        <v>216</v>
      </c>
      <c r="E1080" s="66">
        <v>1786</v>
      </c>
      <c r="F1080" s="66">
        <v>365</v>
      </c>
      <c r="G1080" s="66">
        <v>34</v>
      </c>
      <c r="H1080" s="66">
        <f>+SUM(E1080:G1080)</f>
        <v>2185</v>
      </c>
      <c r="I1080" s="66">
        <f>+E1080+F1080</f>
        <v>2151</v>
      </c>
      <c r="J1080" s="71">
        <f>+I1080/H1080</f>
        <v>0.98443935926773452</v>
      </c>
      <c r="K1080" s="71">
        <f>+E1080/H1080</f>
        <v>0.81739130434782614</v>
      </c>
      <c r="L1080" s="71">
        <f>+F1080/H1080</f>
        <v>0.16704805491990846</v>
      </c>
      <c r="M1080" s="71">
        <f>+G1080/H1080</f>
        <v>1.5560640732265447E-2</v>
      </c>
    </row>
    <row r="1081" spans="4:13" x14ac:dyDescent="0.25">
      <c r="D1081" s="93" t="s">
        <v>223</v>
      </c>
      <c r="E1081" s="66">
        <v>1228</v>
      </c>
      <c r="F1081" s="66">
        <v>336</v>
      </c>
      <c r="G1081" s="66">
        <v>60</v>
      </c>
      <c r="H1081" s="66">
        <f>+SUM(E1081:G1081)</f>
        <v>1624</v>
      </c>
      <c r="I1081" s="66">
        <f>+E1081+F1081</f>
        <v>1564</v>
      </c>
      <c r="J1081" s="71">
        <f>+I1081/H1081</f>
        <v>0.96305418719211822</v>
      </c>
      <c r="K1081" s="71">
        <f>+E1081/H1081</f>
        <v>0.75615763546798032</v>
      </c>
      <c r="L1081" s="71">
        <f>+F1081/H1081</f>
        <v>0.20689655172413793</v>
      </c>
      <c r="M1081" s="71">
        <f>+G1081/H1081</f>
        <v>3.6945812807881777E-2</v>
      </c>
    </row>
    <row r="1082" spans="4:13" x14ac:dyDescent="0.25">
      <c r="D1082" s="93" t="s">
        <v>232</v>
      </c>
      <c r="E1082" s="66">
        <v>1283</v>
      </c>
      <c r="F1082" s="66">
        <v>270</v>
      </c>
      <c r="G1082" s="66">
        <v>55</v>
      </c>
      <c r="H1082" s="66">
        <f>+SUM(E1082:G1082)</f>
        <v>1608</v>
      </c>
      <c r="I1082" s="66">
        <f>+E1082+F1082</f>
        <v>1553</v>
      </c>
      <c r="J1082" s="71">
        <f>+I1082/H1082</f>
        <v>0.96579601990049746</v>
      </c>
      <c r="K1082" s="71">
        <f>+E1082/H1082</f>
        <v>0.79788557213930345</v>
      </c>
      <c r="L1082" s="71">
        <f>+F1082/H1082</f>
        <v>0.16791044776119404</v>
      </c>
      <c r="M1082" s="71">
        <f>+G1082/H1082</f>
        <v>3.4203980099502485E-2</v>
      </c>
    </row>
    <row r="1083" spans="4:13" x14ac:dyDescent="0.25">
      <c r="D1083" s="93" t="s">
        <v>229</v>
      </c>
      <c r="E1083" s="66">
        <v>814</v>
      </c>
      <c r="F1083" s="66">
        <v>219</v>
      </c>
      <c r="G1083" s="66">
        <v>33</v>
      </c>
      <c r="H1083" s="66">
        <f>+SUM(E1083:G1083)</f>
        <v>1066</v>
      </c>
      <c r="I1083" s="66">
        <f>+E1083+F1083</f>
        <v>1033</v>
      </c>
      <c r="J1083" s="71">
        <f>+I1083/H1083</f>
        <v>0.96904315196998125</v>
      </c>
      <c r="K1083" s="71">
        <f>+E1083/H1083</f>
        <v>0.76360225140712945</v>
      </c>
      <c r="L1083" s="71">
        <f>+F1083/H1083</f>
        <v>0.20544090056285177</v>
      </c>
      <c r="M1083" s="71">
        <f>+G1083/H1083</f>
        <v>3.095684803001876E-2</v>
      </c>
    </row>
    <row r="1084" spans="4:13" x14ac:dyDescent="0.25">
      <c r="D1084" s="93" t="s">
        <v>235</v>
      </c>
      <c r="E1084" s="66">
        <v>874</v>
      </c>
      <c r="F1084" s="66">
        <v>171</v>
      </c>
      <c r="G1084" s="66">
        <v>36</v>
      </c>
      <c r="H1084" s="66">
        <f>+SUM(E1084:G1084)</f>
        <v>1081</v>
      </c>
      <c r="I1084" s="66">
        <f>+E1084+F1084</f>
        <v>1045</v>
      </c>
      <c r="J1084" s="71">
        <f>+I1084/H1084</f>
        <v>0.96669750231267348</v>
      </c>
      <c r="K1084" s="71">
        <f>+E1084/H1084</f>
        <v>0.80851063829787229</v>
      </c>
      <c r="L1084" s="71">
        <f>+F1084/H1084</f>
        <v>0.15818686401480112</v>
      </c>
      <c r="M1084" s="71">
        <f>+G1084/H1084</f>
        <v>3.330249768732655E-2</v>
      </c>
    </row>
    <row r="1085" spans="4:13" x14ac:dyDescent="0.25">
      <c r="D1085" s="93" t="s">
        <v>240</v>
      </c>
      <c r="E1085" s="66">
        <v>1071</v>
      </c>
      <c r="F1085" s="66">
        <v>255</v>
      </c>
      <c r="G1085" s="66">
        <v>51</v>
      </c>
      <c r="H1085" s="66">
        <f>+SUM(E1085:G1085)</f>
        <v>1377</v>
      </c>
      <c r="I1085" s="66">
        <f>+E1085+F1085</f>
        <v>1326</v>
      </c>
      <c r="J1085" s="71">
        <f>+I1085/H1085</f>
        <v>0.96296296296296291</v>
      </c>
      <c r="K1085" s="71">
        <f>+E1085/H1085</f>
        <v>0.77777777777777779</v>
      </c>
      <c r="L1085" s="71">
        <f>+F1085/H1085</f>
        <v>0.18518518518518517</v>
      </c>
      <c r="M1085" s="71">
        <f>+G1085/H1085</f>
        <v>3.7037037037037035E-2</v>
      </c>
    </row>
    <row r="1086" spans="4:13" x14ac:dyDescent="0.25">
      <c r="D1086" s="93" t="s">
        <v>247</v>
      </c>
      <c r="E1086" s="66">
        <v>802</v>
      </c>
      <c r="F1086" s="66">
        <v>318</v>
      </c>
      <c r="G1086" s="66">
        <v>63</v>
      </c>
      <c r="H1086" s="66">
        <f>+SUM(E1086:G1086)</f>
        <v>1183</v>
      </c>
      <c r="I1086" s="66">
        <f>+E1086+F1086</f>
        <v>1120</v>
      </c>
      <c r="J1086" s="71">
        <f>+I1086/H1086</f>
        <v>0.94674556213017746</v>
      </c>
      <c r="K1086" s="71">
        <f>+E1086/H1086</f>
        <v>0.67793744716821636</v>
      </c>
      <c r="L1086" s="71">
        <f>+F1086/H1086</f>
        <v>0.26880811496196111</v>
      </c>
      <c r="M1086" s="71">
        <f>+G1086/H1086</f>
        <v>5.3254437869822487E-2</v>
      </c>
    </row>
    <row r="1087" spans="4:13" x14ac:dyDescent="0.25">
      <c r="D1087" s="93" t="s">
        <v>252</v>
      </c>
      <c r="E1087" s="66">
        <v>1105</v>
      </c>
      <c r="F1087" s="66">
        <v>371</v>
      </c>
      <c r="G1087" s="66">
        <v>57</v>
      </c>
      <c r="H1087" s="66">
        <f>+SUM(E1087:G1087)</f>
        <v>1533</v>
      </c>
      <c r="I1087" s="66">
        <f>+E1087+F1087</f>
        <v>1476</v>
      </c>
      <c r="J1087" s="71">
        <f>+I1087/H1087</f>
        <v>0.96281800391389427</v>
      </c>
      <c r="K1087" s="71">
        <f>+E1087/H1087</f>
        <v>0.72080887149380302</v>
      </c>
      <c r="L1087" s="71">
        <f>+F1087/H1087</f>
        <v>0.24200913242009131</v>
      </c>
      <c r="M1087" s="71">
        <f>+G1087/H1087</f>
        <v>3.7181996086105673E-2</v>
      </c>
    </row>
    <row r="1088" spans="4:13" x14ac:dyDescent="0.25">
      <c r="D1088" s="93" t="s">
        <v>253</v>
      </c>
      <c r="E1088" s="66">
        <v>955</v>
      </c>
      <c r="F1088" s="66">
        <v>441</v>
      </c>
      <c r="G1088" s="66">
        <v>32</v>
      </c>
      <c r="H1088" s="66">
        <f>+SUM(E1088:G1088)</f>
        <v>1428</v>
      </c>
      <c r="I1088" s="66">
        <f>+E1088+F1088</f>
        <v>1396</v>
      </c>
      <c r="J1088" s="71">
        <f>+I1088/H1088</f>
        <v>0.97759103641456579</v>
      </c>
      <c r="K1088" s="71">
        <f>+E1088/H1088</f>
        <v>0.66876750700280108</v>
      </c>
      <c r="L1088" s="71">
        <f>+F1088/H1088</f>
        <v>0.30882352941176472</v>
      </c>
      <c r="M1088" s="71">
        <f>+G1088/H1088</f>
        <v>2.2408963585434174E-2</v>
      </c>
    </row>
    <row r="1089" spans="4:13" x14ac:dyDescent="0.25">
      <c r="D1089" s="93" t="s">
        <v>254</v>
      </c>
      <c r="E1089" s="66">
        <v>1639</v>
      </c>
      <c r="F1089" s="66">
        <v>514</v>
      </c>
      <c r="G1089" s="66">
        <v>74</v>
      </c>
      <c r="H1089" s="66">
        <f>+SUM(E1089:G1089)</f>
        <v>2227</v>
      </c>
      <c r="I1089" s="66">
        <f>+E1089+F1089</f>
        <v>2153</v>
      </c>
      <c r="J1089" s="71">
        <f>+I1089/H1089</f>
        <v>0.96677144140098792</v>
      </c>
      <c r="K1089" s="71">
        <f>+E1089/H1089</f>
        <v>0.73596766951055226</v>
      </c>
      <c r="L1089" s="71">
        <f>+F1089/H1089</f>
        <v>0.23080377189043558</v>
      </c>
      <c r="M1089" s="71">
        <f>+G1089/H1089</f>
        <v>3.3228558599012123E-2</v>
      </c>
    </row>
    <row r="1090" spans="4:13" x14ac:dyDescent="0.25">
      <c r="D1090" s="93" t="s">
        <v>262</v>
      </c>
      <c r="E1090" s="66">
        <v>1240</v>
      </c>
      <c r="F1090" s="66">
        <v>281</v>
      </c>
      <c r="G1090" s="66">
        <v>86</v>
      </c>
      <c r="H1090" s="66">
        <f>+SUM(E1090:G1090)</f>
        <v>1607</v>
      </c>
      <c r="I1090" s="66">
        <f>+E1090+F1090</f>
        <v>1521</v>
      </c>
      <c r="J1090" s="71">
        <f>+I1090/H1090</f>
        <v>0.94648413192283753</v>
      </c>
      <c r="K1090" s="71">
        <f>+E1090/H1090</f>
        <v>0.77162414436838833</v>
      </c>
      <c r="L1090" s="71">
        <f>+F1090/H1090</f>
        <v>0.17485998755444929</v>
      </c>
      <c r="M1090" s="71">
        <f>+G1090/H1090</f>
        <v>5.3515868077162417E-2</v>
      </c>
    </row>
    <row r="1091" spans="4:13" x14ac:dyDescent="0.25">
      <c r="D1091" s="93" t="s">
        <v>251</v>
      </c>
      <c r="E1091" s="66">
        <v>1728</v>
      </c>
      <c r="F1091" s="66">
        <v>513</v>
      </c>
      <c r="G1091" s="66">
        <v>125</v>
      </c>
      <c r="H1091" s="66">
        <f>+SUM(E1091:G1091)</f>
        <v>2366</v>
      </c>
      <c r="I1091" s="66">
        <f>+E1091+F1091</f>
        <v>2241</v>
      </c>
      <c r="J1091" s="71">
        <f>+I1091/H1091</f>
        <v>0.94716821639898563</v>
      </c>
      <c r="K1091" s="71">
        <f>+E1091/H1091</f>
        <v>0.73034657650042267</v>
      </c>
      <c r="L1091" s="71">
        <f>+F1091/H1091</f>
        <v>0.21682163989856298</v>
      </c>
      <c r="M1091" s="71">
        <f>+G1091/H1091</f>
        <v>5.283178360101437E-2</v>
      </c>
    </row>
    <row r="1092" spans="4:13" x14ac:dyDescent="0.25">
      <c r="D1092" s="93" t="s">
        <v>268</v>
      </c>
      <c r="E1092" s="66">
        <v>1151</v>
      </c>
      <c r="F1092" s="66">
        <v>283</v>
      </c>
      <c r="G1092" s="66">
        <v>25</v>
      </c>
      <c r="H1092" s="66">
        <f>+SUM(E1092:G1092)</f>
        <v>1459</v>
      </c>
      <c r="I1092" s="66">
        <f>+E1092+F1092</f>
        <v>1434</v>
      </c>
      <c r="J1092" s="71">
        <f>+I1092/H1092</f>
        <v>0.98286497601096645</v>
      </c>
      <c r="K1092" s="71">
        <f>+E1092/H1092</f>
        <v>0.78889650445510628</v>
      </c>
      <c r="L1092" s="71">
        <f>+F1092/H1092</f>
        <v>0.19396847155586017</v>
      </c>
      <c r="M1092" s="71">
        <f>+G1092/H1092</f>
        <v>1.7135023989033583E-2</v>
      </c>
    </row>
    <row r="1093" spans="4:13" x14ac:dyDescent="0.25">
      <c r="D1093" s="93" t="s">
        <v>269</v>
      </c>
      <c r="E1093" s="66">
        <v>1797</v>
      </c>
      <c r="F1093" s="66">
        <v>704</v>
      </c>
      <c r="G1093" s="66">
        <v>111</v>
      </c>
      <c r="H1093" s="66">
        <f>+SUM(E1093:G1093)</f>
        <v>2612</v>
      </c>
      <c r="I1093" s="66">
        <f>+E1093+F1093</f>
        <v>2501</v>
      </c>
      <c r="J1093" s="71">
        <f>+I1093/H1093</f>
        <v>0.95750382848392035</v>
      </c>
      <c r="K1093" s="71">
        <f>+E1093/H1093</f>
        <v>0.68797856049004591</v>
      </c>
      <c r="L1093" s="71">
        <f>+F1093/H1093</f>
        <v>0.26952526799387444</v>
      </c>
      <c r="M1093" s="71">
        <f>+G1093/H1093</f>
        <v>4.249617151607963E-2</v>
      </c>
    </row>
    <row r="1094" spans="4:13" x14ac:dyDescent="0.25">
      <c r="D1094" s="93" t="s">
        <v>270</v>
      </c>
      <c r="E1094" s="66">
        <v>1094</v>
      </c>
      <c r="F1094" s="66">
        <v>211</v>
      </c>
      <c r="G1094" s="66">
        <v>23</v>
      </c>
      <c r="H1094" s="66">
        <f>+SUM(E1094:G1094)</f>
        <v>1328</v>
      </c>
      <c r="I1094" s="66">
        <f>+E1094+F1094</f>
        <v>1305</v>
      </c>
      <c r="J1094" s="71">
        <f>+I1094/H1094</f>
        <v>0.98268072289156627</v>
      </c>
      <c r="K1094" s="71">
        <f>+E1094/H1094</f>
        <v>0.8237951807228916</v>
      </c>
      <c r="L1094" s="71">
        <f>+F1094/H1094</f>
        <v>0.1588855421686747</v>
      </c>
      <c r="M1094" s="71">
        <f>+G1094/H1094</f>
        <v>1.7319277108433735E-2</v>
      </c>
    </row>
    <row r="1095" spans="4:13" x14ac:dyDescent="0.25">
      <c r="D1095" s="93" t="s">
        <v>271</v>
      </c>
      <c r="E1095" s="66">
        <v>960</v>
      </c>
      <c r="F1095" s="66">
        <v>187</v>
      </c>
      <c r="G1095" s="66">
        <v>53</v>
      </c>
      <c r="H1095" s="66">
        <f>+SUM(E1095:G1095)</f>
        <v>1200</v>
      </c>
      <c r="I1095" s="66">
        <f>+E1095+F1095</f>
        <v>1147</v>
      </c>
      <c r="J1095" s="71">
        <f>+I1095/H1095</f>
        <v>0.95583333333333331</v>
      </c>
      <c r="K1095" s="71">
        <f>+E1095/H1095</f>
        <v>0.8</v>
      </c>
      <c r="L1095" s="71">
        <f>+F1095/H1095</f>
        <v>0.15583333333333332</v>
      </c>
      <c r="M1095" s="71">
        <f>+G1095/H1095</f>
        <v>4.4166666666666667E-2</v>
      </c>
    </row>
    <row r="1096" spans="4:13" x14ac:dyDescent="0.25">
      <c r="D1096" s="93" t="s">
        <v>272</v>
      </c>
      <c r="E1096" s="66">
        <v>1008</v>
      </c>
      <c r="F1096" s="66">
        <v>167</v>
      </c>
      <c r="G1096" s="66">
        <v>34</v>
      </c>
      <c r="H1096" s="66">
        <f>+SUM(E1096:G1096)</f>
        <v>1209</v>
      </c>
      <c r="I1096" s="66">
        <f>+E1096+F1096</f>
        <v>1175</v>
      </c>
      <c r="J1096" s="71">
        <f>+I1096/H1096</f>
        <v>0.97187758478081054</v>
      </c>
      <c r="K1096" s="71">
        <f>+E1096/H1096</f>
        <v>0.83374689826302728</v>
      </c>
      <c r="L1096" s="71">
        <f>+F1096/H1096</f>
        <v>0.13813068651778329</v>
      </c>
      <c r="M1096" s="71">
        <f>+G1096/H1096</f>
        <v>2.8122415219189414E-2</v>
      </c>
    </row>
    <row r="1097" spans="4:13" x14ac:dyDescent="0.25">
      <c r="D1097" s="93" t="s">
        <v>273</v>
      </c>
      <c r="E1097" s="66">
        <v>955</v>
      </c>
      <c r="F1097" s="66">
        <v>211</v>
      </c>
      <c r="G1097" s="66">
        <v>31</v>
      </c>
      <c r="H1097" s="66">
        <f>+SUM(E1097:G1097)</f>
        <v>1197</v>
      </c>
      <c r="I1097" s="66">
        <f>+E1097+F1097</f>
        <v>1166</v>
      </c>
      <c r="J1097" s="71">
        <f>+I1097/H1097</f>
        <v>0.97410192147034247</v>
      </c>
      <c r="K1097" s="71">
        <f>+E1097/H1097</f>
        <v>0.797827903091061</v>
      </c>
      <c r="L1097" s="71">
        <f>+F1097/H1097</f>
        <v>0.17627401837928153</v>
      </c>
      <c r="M1097" s="71">
        <f>+G1097/H1097</f>
        <v>2.5898078529657476E-2</v>
      </c>
    </row>
    <row r="1098" spans="4:13" x14ac:dyDescent="0.25">
      <c r="D1098" s="93" t="s">
        <v>286</v>
      </c>
      <c r="E1098" s="66">
        <v>890</v>
      </c>
      <c r="F1098" s="66">
        <v>214</v>
      </c>
      <c r="G1098" s="66">
        <v>38</v>
      </c>
      <c r="H1098" s="66">
        <f>+SUM(E1098:G1098)</f>
        <v>1142</v>
      </c>
      <c r="I1098" s="66">
        <f>+E1098+F1098</f>
        <v>1104</v>
      </c>
      <c r="J1098" s="71">
        <f>+I1098/H1098</f>
        <v>0.96672504378283708</v>
      </c>
      <c r="K1098" s="71">
        <f>+E1098/H1098</f>
        <v>0.7793345008756567</v>
      </c>
      <c r="L1098" s="71">
        <f>+F1098/H1098</f>
        <v>0.18739054290718038</v>
      </c>
      <c r="M1098" s="71">
        <f>+G1098/H1098</f>
        <v>3.3274956217162872E-2</v>
      </c>
    </row>
    <row r="1099" spans="4:13" x14ac:dyDescent="0.25">
      <c r="D1099" s="93" t="s">
        <v>290</v>
      </c>
      <c r="E1099" s="66">
        <v>1701</v>
      </c>
      <c r="F1099" s="66">
        <v>566</v>
      </c>
      <c r="G1099" s="66">
        <v>99</v>
      </c>
      <c r="H1099" s="66">
        <f>+SUM(E1099:G1099)</f>
        <v>2366</v>
      </c>
      <c r="I1099" s="66">
        <f>+E1099+F1099</f>
        <v>2267</v>
      </c>
      <c r="J1099" s="71">
        <f>+I1099/H1099</f>
        <v>0.95815722738799658</v>
      </c>
      <c r="K1099" s="71">
        <f>+E1099/H1099</f>
        <v>0.71893491124260356</v>
      </c>
      <c r="L1099" s="71">
        <f>+F1099/H1099</f>
        <v>0.23922231614539308</v>
      </c>
      <c r="M1099" s="71">
        <f>+G1099/H1099</f>
        <v>4.1842772612003379E-2</v>
      </c>
    </row>
    <row r="1100" spans="4:13" x14ac:dyDescent="0.25">
      <c r="D1100" s="93" t="s">
        <v>295</v>
      </c>
      <c r="E1100" s="66">
        <v>2086</v>
      </c>
      <c r="F1100" s="66">
        <v>487</v>
      </c>
      <c r="G1100" s="66">
        <v>107</v>
      </c>
      <c r="H1100" s="66">
        <f>+SUM(E1100:G1100)</f>
        <v>2680</v>
      </c>
      <c r="I1100" s="66">
        <f>+E1100+F1100</f>
        <v>2573</v>
      </c>
      <c r="J1100" s="71">
        <f>+I1100/H1100</f>
        <v>0.96007462686567169</v>
      </c>
      <c r="K1100" s="71">
        <f>+E1100/H1100</f>
        <v>0.7783582089552239</v>
      </c>
      <c r="L1100" s="71">
        <f>+F1100/H1100</f>
        <v>0.18171641791044776</v>
      </c>
      <c r="M1100" s="71">
        <f>+G1100/H1100</f>
        <v>3.9925373134328361E-2</v>
      </c>
    </row>
    <row r="1101" spans="4:13" x14ac:dyDescent="0.25">
      <c r="D1101" s="93" t="s">
        <v>297</v>
      </c>
      <c r="E1101" s="66">
        <v>310</v>
      </c>
      <c r="F1101" s="66">
        <v>115</v>
      </c>
      <c r="G1101" s="66">
        <v>20</v>
      </c>
      <c r="H1101" s="66">
        <f>+SUM(E1101:G1101)</f>
        <v>445</v>
      </c>
      <c r="I1101" s="66">
        <f>+E1101+F1101</f>
        <v>425</v>
      </c>
      <c r="J1101" s="71">
        <f>+I1101/H1101</f>
        <v>0.9550561797752809</v>
      </c>
      <c r="K1101" s="71">
        <f>+E1101/H1101</f>
        <v>0.6966292134831461</v>
      </c>
      <c r="L1101" s="71">
        <f>+F1101/H1101</f>
        <v>0.25842696629213485</v>
      </c>
      <c r="M1101" s="71">
        <f>+G1101/H1101</f>
        <v>4.49438202247191E-2</v>
      </c>
    </row>
    <row r="1102" spans="4:13" x14ac:dyDescent="0.25">
      <c r="D1102" s="93" t="s">
        <v>298</v>
      </c>
      <c r="E1102" s="66">
        <v>1280</v>
      </c>
      <c r="F1102" s="66">
        <v>490</v>
      </c>
      <c r="G1102" s="66">
        <v>175</v>
      </c>
      <c r="H1102" s="66">
        <f>+SUM(E1102:G1102)</f>
        <v>1945</v>
      </c>
      <c r="I1102" s="66">
        <f>+E1102+F1102</f>
        <v>1770</v>
      </c>
      <c r="J1102" s="71">
        <f>+I1102/H1102</f>
        <v>0.91002570694087404</v>
      </c>
      <c r="K1102" s="71">
        <f>+E1102/H1102</f>
        <v>0.65809768637532129</v>
      </c>
      <c r="L1102" s="71">
        <f>+F1102/H1102</f>
        <v>0.25192802056555269</v>
      </c>
      <c r="M1102" s="71">
        <f>+G1102/H1102</f>
        <v>8.9974293059125965E-2</v>
      </c>
    </row>
    <row r="1103" spans="4:13" x14ac:dyDescent="0.25">
      <c r="D1103" s="93" t="s">
        <v>302</v>
      </c>
      <c r="E1103" s="66">
        <v>1067</v>
      </c>
      <c r="F1103" s="66">
        <v>462</v>
      </c>
      <c r="G1103" s="66">
        <v>82</v>
      </c>
      <c r="H1103" s="66">
        <f>+SUM(E1103:G1103)</f>
        <v>1611</v>
      </c>
      <c r="I1103" s="66">
        <f>+E1103+F1103</f>
        <v>1529</v>
      </c>
      <c r="J1103" s="71">
        <f>+I1103/H1103</f>
        <v>0.94909993792675362</v>
      </c>
      <c r="K1103" s="71">
        <f>+E1103/H1103</f>
        <v>0.66232153941651151</v>
      </c>
      <c r="L1103" s="71">
        <f>+F1103/H1103</f>
        <v>0.28677839851024206</v>
      </c>
      <c r="M1103" s="71">
        <f>+G1103/H1103</f>
        <v>5.0900062073246433E-2</v>
      </c>
    </row>
    <row r="1104" spans="4:13" x14ac:dyDescent="0.25">
      <c r="D1104" s="93" t="s">
        <v>308</v>
      </c>
      <c r="E1104" s="66">
        <v>2104</v>
      </c>
      <c r="F1104" s="66">
        <v>356</v>
      </c>
      <c r="G1104" s="66">
        <v>93</v>
      </c>
      <c r="H1104" s="66">
        <f>+SUM(E1104:G1104)</f>
        <v>2553</v>
      </c>
      <c r="I1104" s="66">
        <f>+E1104+F1104</f>
        <v>2460</v>
      </c>
      <c r="J1104" s="71">
        <f>+I1104/H1104</f>
        <v>0.96357226792009398</v>
      </c>
      <c r="K1104" s="71">
        <f>+E1104/H1104</f>
        <v>0.82412847630238939</v>
      </c>
      <c r="L1104" s="71">
        <f>+F1104/H1104</f>
        <v>0.13944379161770465</v>
      </c>
      <c r="M1104" s="71">
        <f>+G1104/H1104</f>
        <v>3.6427732079905996E-2</v>
      </c>
    </row>
    <row r="1105" spans="4:13" x14ac:dyDescent="0.25">
      <c r="D1105" s="93" t="s">
        <v>312</v>
      </c>
      <c r="E1105" s="66">
        <v>946</v>
      </c>
      <c r="F1105" s="66">
        <v>412</v>
      </c>
      <c r="G1105" s="66">
        <v>50</v>
      </c>
      <c r="H1105" s="66">
        <f>+SUM(E1105:G1105)</f>
        <v>1408</v>
      </c>
      <c r="I1105" s="66">
        <f>+E1105+F1105</f>
        <v>1358</v>
      </c>
      <c r="J1105" s="71">
        <f>+I1105/H1105</f>
        <v>0.96448863636363635</v>
      </c>
      <c r="K1105" s="71">
        <f>+E1105/H1105</f>
        <v>0.671875</v>
      </c>
      <c r="L1105" s="71">
        <f>+F1105/H1105</f>
        <v>0.29261363636363635</v>
      </c>
      <c r="M1105" s="71">
        <f>+G1105/H1105</f>
        <v>3.551136363636364E-2</v>
      </c>
    </row>
    <row r="1106" spans="4:13" x14ac:dyDescent="0.25">
      <c r="D1106" s="93" t="s">
        <v>335</v>
      </c>
      <c r="E1106" s="66">
        <v>299</v>
      </c>
      <c r="F1106" s="66">
        <v>192</v>
      </c>
      <c r="G1106" s="66">
        <v>23</v>
      </c>
      <c r="H1106" s="66">
        <f>+SUM(E1106:G1106)</f>
        <v>514</v>
      </c>
      <c r="I1106" s="66">
        <f>+E1106+F1106</f>
        <v>491</v>
      </c>
      <c r="J1106" s="71">
        <f>+I1106/H1106</f>
        <v>0.95525291828793779</v>
      </c>
      <c r="K1106" s="71">
        <f>+E1106/H1106</f>
        <v>0.58171206225680938</v>
      </c>
      <c r="L1106" s="71">
        <f>+F1106/H1106</f>
        <v>0.37354085603112841</v>
      </c>
      <c r="M1106" s="71">
        <f>+G1106/H1106</f>
        <v>4.4747081712062257E-2</v>
      </c>
    </row>
    <row r="1107" spans="4:13" x14ac:dyDescent="0.25">
      <c r="D1107" s="93" t="s">
        <v>315</v>
      </c>
      <c r="E1107" s="66">
        <v>1534</v>
      </c>
      <c r="F1107" s="66">
        <v>547</v>
      </c>
      <c r="G1107" s="66">
        <v>105</v>
      </c>
      <c r="H1107" s="66">
        <f>+SUM(E1107:G1107)</f>
        <v>2186</v>
      </c>
      <c r="I1107" s="66">
        <f>+E1107+F1107</f>
        <v>2081</v>
      </c>
      <c r="J1107" s="71">
        <f>+I1107/H1107</f>
        <v>0.9519670631290027</v>
      </c>
      <c r="K1107" s="71">
        <f>+E1107/H1107</f>
        <v>0.70173833485818848</v>
      </c>
      <c r="L1107" s="71">
        <f>+F1107/H1107</f>
        <v>0.25022872827081427</v>
      </c>
      <c r="M1107" s="71">
        <f>+G1107/H1107</f>
        <v>4.8032936870997259E-2</v>
      </c>
    </row>
    <row r="1108" spans="4:13" x14ac:dyDescent="0.25">
      <c r="D1108" s="93" t="s">
        <v>318</v>
      </c>
      <c r="E1108" s="66">
        <v>1498</v>
      </c>
      <c r="F1108" s="66">
        <v>618</v>
      </c>
      <c r="G1108" s="66">
        <v>57</v>
      </c>
      <c r="H1108" s="66">
        <f>+SUM(E1108:G1108)</f>
        <v>2173</v>
      </c>
      <c r="I1108" s="66">
        <f>+E1108+F1108</f>
        <v>2116</v>
      </c>
      <c r="J1108" s="71">
        <f>+I1108/H1108</f>
        <v>0.97376898297284864</v>
      </c>
      <c r="K1108" s="71">
        <f>+E1108/H1108</f>
        <v>0.68936953520478605</v>
      </c>
      <c r="L1108" s="71">
        <f>+F1108/H1108</f>
        <v>0.28439944776806259</v>
      </c>
      <c r="M1108" s="71">
        <f>+G1108/H1108</f>
        <v>2.6231017027151405E-2</v>
      </c>
    </row>
    <row r="1109" spans="4:13" x14ac:dyDescent="0.25">
      <c r="D1109" s="93" t="s">
        <v>321</v>
      </c>
      <c r="E1109" s="66">
        <v>1527</v>
      </c>
      <c r="F1109" s="66">
        <v>738</v>
      </c>
      <c r="G1109" s="66">
        <v>157</v>
      </c>
      <c r="H1109" s="66">
        <f>+SUM(E1109:G1109)</f>
        <v>2422</v>
      </c>
      <c r="I1109" s="66">
        <f>+E1109+F1109</f>
        <v>2265</v>
      </c>
      <c r="J1109" s="71">
        <f>+I1109/H1109</f>
        <v>0.935177539223782</v>
      </c>
      <c r="K1109" s="71">
        <f>+E1109/H1109</f>
        <v>0.63047068538398021</v>
      </c>
      <c r="L1109" s="71">
        <f>+F1109/H1109</f>
        <v>0.30470685383980184</v>
      </c>
      <c r="M1109" s="71">
        <f>+G1109/H1109</f>
        <v>6.4822460776218005E-2</v>
      </c>
    </row>
    <row r="1110" spans="4:13" x14ac:dyDescent="0.25">
      <c r="D1110" s="93" t="s">
        <v>323</v>
      </c>
      <c r="E1110" s="66">
        <v>754</v>
      </c>
      <c r="F1110" s="66">
        <v>261</v>
      </c>
      <c r="G1110" s="66">
        <v>61</v>
      </c>
      <c r="H1110" s="66">
        <f>+SUM(E1110:G1110)</f>
        <v>1076</v>
      </c>
      <c r="I1110" s="66">
        <f>+E1110+F1110</f>
        <v>1015</v>
      </c>
      <c r="J1110" s="71">
        <f>+I1110/H1110</f>
        <v>0.94330855018587356</v>
      </c>
      <c r="K1110" s="71">
        <f>+E1110/H1110</f>
        <v>0.7007434944237918</v>
      </c>
      <c r="L1110" s="71">
        <f>+F1110/H1110</f>
        <v>0.24256505576208179</v>
      </c>
      <c r="M1110" s="71">
        <f>+G1110/H1110</f>
        <v>5.6691449814126396E-2</v>
      </c>
    </row>
    <row r="1111" spans="4:13" x14ac:dyDescent="0.25">
      <c r="D1111" s="93" t="s">
        <v>326</v>
      </c>
      <c r="E1111" s="66">
        <v>452</v>
      </c>
      <c r="F1111" s="66">
        <v>93</v>
      </c>
      <c r="G1111" s="66">
        <v>20</v>
      </c>
      <c r="H1111" s="66">
        <f>+SUM(E1111:G1111)</f>
        <v>565</v>
      </c>
      <c r="I1111" s="66">
        <f>+E1111+F1111</f>
        <v>545</v>
      </c>
      <c r="J1111" s="71">
        <f>+I1111/H1111</f>
        <v>0.96460176991150437</v>
      </c>
      <c r="K1111" s="71">
        <f>+E1111/H1111</f>
        <v>0.8</v>
      </c>
      <c r="L1111" s="71">
        <f>+F1111/H1111</f>
        <v>0.16460176991150444</v>
      </c>
      <c r="M1111" s="71">
        <f>+G1111/H1111</f>
        <v>3.5398230088495575E-2</v>
      </c>
    </row>
    <row r="1112" spans="4:13" x14ac:dyDescent="0.25">
      <c r="D1112" s="93" t="s">
        <v>327</v>
      </c>
      <c r="E1112" s="66">
        <v>1480</v>
      </c>
      <c r="F1112" s="66">
        <v>355</v>
      </c>
      <c r="G1112" s="66">
        <v>55</v>
      </c>
      <c r="H1112" s="66">
        <f>+SUM(E1112:G1112)</f>
        <v>1890</v>
      </c>
      <c r="I1112" s="66">
        <f>+E1112+F1112</f>
        <v>1835</v>
      </c>
      <c r="J1112" s="71">
        <f>+I1112/H1112</f>
        <v>0.97089947089947093</v>
      </c>
      <c r="K1112" s="71">
        <f>+E1112/H1112</f>
        <v>0.78306878306878303</v>
      </c>
      <c r="L1112" s="71">
        <f>+F1112/H1112</f>
        <v>0.18783068783068782</v>
      </c>
      <c r="M1112" s="71">
        <f>+G1112/H1112</f>
        <v>2.9100529100529099E-2</v>
      </c>
    </row>
    <row r="1113" spans="4:13" x14ac:dyDescent="0.25">
      <c r="D1113" s="93" t="s">
        <v>328</v>
      </c>
      <c r="E1113" s="66">
        <v>498</v>
      </c>
      <c r="F1113" s="66">
        <v>172</v>
      </c>
      <c r="G1113" s="66">
        <v>20</v>
      </c>
      <c r="H1113" s="66">
        <f>+SUM(E1113:G1113)</f>
        <v>690</v>
      </c>
      <c r="I1113" s="66">
        <f>+E1113+F1113</f>
        <v>670</v>
      </c>
      <c r="J1113" s="71">
        <f>+I1113/H1113</f>
        <v>0.97101449275362317</v>
      </c>
      <c r="K1113" s="71">
        <f>+E1113/H1113</f>
        <v>0.72173913043478266</v>
      </c>
      <c r="L1113" s="71">
        <f>+F1113/H1113</f>
        <v>0.24927536231884059</v>
      </c>
      <c r="M1113" s="71">
        <f>+G1113/H1113</f>
        <v>2.8985507246376812E-2</v>
      </c>
    </row>
    <row r="1114" spans="4:13" x14ac:dyDescent="0.25">
      <c r="D1114" s="93" t="s">
        <v>329</v>
      </c>
      <c r="E1114" s="66">
        <v>541</v>
      </c>
      <c r="F1114" s="66">
        <v>207</v>
      </c>
      <c r="G1114" s="66">
        <v>72</v>
      </c>
      <c r="H1114" s="66">
        <f>+SUM(E1114:G1114)</f>
        <v>820</v>
      </c>
      <c r="I1114" s="66">
        <f>+E1114+F1114</f>
        <v>748</v>
      </c>
      <c r="J1114" s="71">
        <f>+I1114/H1114</f>
        <v>0.91219512195121955</v>
      </c>
      <c r="K1114" s="71">
        <f>+E1114/H1114</f>
        <v>0.65975609756097564</v>
      </c>
      <c r="L1114" s="71">
        <f>+F1114/H1114</f>
        <v>0.2524390243902439</v>
      </c>
      <c r="M1114" s="71">
        <f>+G1114/H1114</f>
        <v>8.7804878048780483E-2</v>
      </c>
    </row>
    <row r="1115" spans="4:13" x14ac:dyDescent="0.25">
      <c r="D1115" s="93" t="s">
        <v>330</v>
      </c>
      <c r="E1115" s="66">
        <v>612</v>
      </c>
      <c r="F1115" s="66">
        <v>383</v>
      </c>
      <c r="G1115" s="66">
        <v>58</v>
      </c>
      <c r="H1115" s="66">
        <f>+SUM(E1115:G1115)</f>
        <v>1053</v>
      </c>
      <c r="I1115" s="66">
        <f>+E1115+F1115</f>
        <v>995</v>
      </c>
      <c r="J1115" s="71">
        <f>+I1115/H1115</f>
        <v>0.94491927825261157</v>
      </c>
      <c r="K1115" s="71">
        <f>+E1115/H1115</f>
        <v>0.58119658119658124</v>
      </c>
      <c r="L1115" s="71">
        <f>+F1115/H1115</f>
        <v>0.36372269705603039</v>
      </c>
      <c r="M1115" s="71">
        <f>+G1115/H1115</f>
        <v>5.5080721747388414E-2</v>
      </c>
    </row>
    <row r="1116" spans="4:13" x14ac:dyDescent="0.25">
      <c r="D1116" s="93" t="s">
        <v>362</v>
      </c>
      <c r="E1116" s="66">
        <v>262</v>
      </c>
      <c r="F1116" s="66">
        <v>92</v>
      </c>
      <c r="G1116" s="66">
        <v>44</v>
      </c>
      <c r="H1116" s="66">
        <f>+SUM(E1116:G1116)</f>
        <v>398</v>
      </c>
      <c r="I1116" s="66">
        <f>+E1116+F1116</f>
        <v>354</v>
      </c>
      <c r="J1116" s="71">
        <f>+I1116/H1116</f>
        <v>0.88944723618090449</v>
      </c>
      <c r="K1116" s="71">
        <f>+E1116/H1116</f>
        <v>0.65829145728643212</v>
      </c>
      <c r="L1116" s="71">
        <f>+F1116/H1116</f>
        <v>0.23115577889447236</v>
      </c>
      <c r="M1116" s="71">
        <f>+G1116/H1116</f>
        <v>0.11055276381909548</v>
      </c>
    </row>
    <row r="1117" spans="4:13" x14ac:dyDescent="0.25">
      <c r="D1117" s="93" t="s">
        <v>363</v>
      </c>
      <c r="E1117" s="66">
        <v>765</v>
      </c>
      <c r="F1117" s="66">
        <v>530</v>
      </c>
      <c r="G1117" s="66">
        <v>49</v>
      </c>
      <c r="H1117" s="66">
        <f>+SUM(E1117:G1117)</f>
        <v>1344</v>
      </c>
      <c r="I1117" s="66">
        <f>+E1117+F1117</f>
        <v>1295</v>
      </c>
      <c r="J1117" s="71">
        <f>+I1117/H1117</f>
        <v>0.96354166666666663</v>
      </c>
      <c r="K1117" s="71">
        <f>+E1117/H1117</f>
        <v>0.5691964285714286</v>
      </c>
      <c r="L1117" s="71">
        <f>+F1117/H1117</f>
        <v>0.39434523809523808</v>
      </c>
      <c r="M1117" s="71">
        <f>+G1117/H1117</f>
        <v>3.6458333333333336E-2</v>
      </c>
    </row>
    <row r="1118" spans="4:13" x14ac:dyDescent="0.25">
      <c r="D1118" s="93" t="s">
        <v>364</v>
      </c>
      <c r="E1118" s="66">
        <v>1174</v>
      </c>
      <c r="F1118" s="66">
        <v>568</v>
      </c>
      <c r="G1118" s="66">
        <v>86</v>
      </c>
      <c r="H1118" s="66">
        <f>+SUM(E1118:G1118)</f>
        <v>1828</v>
      </c>
      <c r="I1118" s="66">
        <f>+E1118+F1118</f>
        <v>1742</v>
      </c>
      <c r="J1118" s="71">
        <f>+I1118/H1118</f>
        <v>0.95295404814004381</v>
      </c>
      <c r="K1118" s="71">
        <f>+E1118/H1118</f>
        <v>0.64223194748358858</v>
      </c>
      <c r="L1118" s="71">
        <f>+F1118/H1118</f>
        <v>0.31072210065645517</v>
      </c>
      <c r="M1118" s="71">
        <f>+G1118/H1118</f>
        <v>4.7045951859956234E-2</v>
      </c>
    </row>
    <row r="1119" spans="4:13" x14ac:dyDescent="0.25">
      <c r="D1119" s="93" t="s">
        <v>365</v>
      </c>
      <c r="E1119" s="66">
        <v>1191</v>
      </c>
      <c r="F1119" s="66">
        <v>617</v>
      </c>
      <c r="G1119" s="66">
        <v>185</v>
      </c>
      <c r="H1119" s="66">
        <f>+SUM(E1119:G1119)</f>
        <v>1993</v>
      </c>
      <c r="I1119" s="66">
        <f>+E1119+F1119</f>
        <v>1808</v>
      </c>
      <c r="J1119" s="71">
        <f>+I1119/H1119</f>
        <v>0.90717511289513297</v>
      </c>
      <c r="K1119" s="71">
        <f>+E1119/H1119</f>
        <v>0.59759157049673861</v>
      </c>
      <c r="L1119" s="71">
        <f>+F1119/H1119</f>
        <v>0.30958354239839436</v>
      </c>
      <c r="M1119" s="71">
        <f>+G1119/H1119</f>
        <v>9.282488710486704E-2</v>
      </c>
    </row>
    <row r="1120" spans="4:13" x14ac:dyDescent="0.25">
      <c r="D1120" s="93" t="s">
        <v>367</v>
      </c>
      <c r="E1120" s="66">
        <v>1441</v>
      </c>
      <c r="F1120" s="66">
        <v>616</v>
      </c>
      <c r="G1120" s="66">
        <v>119</v>
      </c>
      <c r="H1120" s="66">
        <f>+SUM(E1120:G1120)</f>
        <v>2176</v>
      </c>
      <c r="I1120" s="66">
        <f>+E1120+F1120</f>
        <v>2057</v>
      </c>
      <c r="J1120" s="71">
        <f>+I1120/H1120</f>
        <v>0.9453125</v>
      </c>
      <c r="K1120" s="71">
        <f>+E1120/H1120</f>
        <v>0.66222426470588236</v>
      </c>
      <c r="L1120" s="71">
        <f>+F1120/H1120</f>
        <v>0.28308823529411764</v>
      </c>
      <c r="M1120" s="71">
        <f>+G1120/H1120</f>
        <v>5.46875E-2</v>
      </c>
    </row>
    <row r="1121" spans="4:13" x14ac:dyDescent="0.25">
      <c r="D1121" s="93" t="s">
        <v>369</v>
      </c>
      <c r="E1121" s="66">
        <v>1454</v>
      </c>
      <c r="F1121" s="66">
        <v>786</v>
      </c>
      <c r="G1121" s="66">
        <v>241</v>
      </c>
      <c r="H1121" s="66">
        <f>+SUM(E1121:G1121)</f>
        <v>2481</v>
      </c>
      <c r="I1121" s="66">
        <f>+E1121+F1121</f>
        <v>2240</v>
      </c>
      <c r="J1121" s="71">
        <f>+I1121/H1121</f>
        <v>0.90286174929463925</v>
      </c>
      <c r="K1121" s="71">
        <f>+E1121/H1121</f>
        <v>0.58605401047964534</v>
      </c>
      <c r="L1121" s="71">
        <f>+F1121/H1121</f>
        <v>0.31680773881499397</v>
      </c>
      <c r="M1121" s="71">
        <f>+G1121/H1121</f>
        <v>9.7138250705360737E-2</v>
      </c>
    </row>
    <row r="1122" spans="4:13" x14ac:dyDescent="0.25">
      <c r="D1122" s="93" t="s">
        <v>370</v>
      </c>
      <c r="E1122" s="66">
        <v>1768</v>
      </c>
      <c r="F1122" s="66">
        <v>631</v>
      </c>
      <c r="G1122" s="66">
        <v>71</v>
      </c>
      <c r="H1122" s="66">
        <f>+SUM(E1122:G1122)</f>
        <v>2470</v>
      </c>
      <c r="I1122" s="66">
        <f>+E1122+F1122</f>
        <v>2399</v>
      </c>
      <c r="J1122" s="71">
        <f>+I1122/H1122</f>
        <v>0.9712550607287449</v>
      </c>
      <c r="K1122" s="71">
        <f>+E1122/H1122</f>
        <v>0.71578947368421053</v>
      </c>
      <c r="L1122" s="71">
        <f>+F1122/H1122</f>
        <v>0.25546558704453443</v>
      </c>
      <c r="M1122" s="71">
        <f>+G1122/H1122</f>
        <v>2.8744939271255061E-2</v>
      </c>
    </row>
    <row r="1123" spans="4:13" x14ac:dyDescent="0.25">
      <c r="D1123" s="93" t="s">
        <v>372</v>
      </c>
      <c r="E1123" s="66">
        <v>1902</v>
      </c>
      <c r="F1123" s="66">
        <v>713</v>
      </c>
      <c r="G1123" s="66">
        <v>113</v>
      </c>
      <c r="H1123" s="66">
        <f>+SUM(E1123:G1123)</f>
        <v>2728</v>
      </c>
      <c r="I1123" s="66">
        <f>+E1123+F1123</f>
        <v>2615</v>
      </c>
      <c r="J1123" s="71">
        <f>+I1123/H1123</f>
        <v>0.95857771260997071</v>
      </c>
      <c r="K1123" s="71">
        <f>+E1123/H1123</f>
        <v>0.69721407624633436</v>
      </c>
      <c r="L1123" s="71">
        <f>+F1123/H1123</f>
        <v>0.26136363636363635</v>
      </c>
      <c r="M1123" s="71">
        <f>+G1123/H1123</f>
        <v>4.1422287390029323E-2</v>
      </c>
    </row>
    <row r="1124" spans="4:13" x14ac:dyDescent="0.25">
      <c r="D1124" s="91" t="s">
        <v>374</v>
      </c>
      <c r="E1124" s="66">
        <v>1212</v>
      </c>
      <c r="F1124" s="66">
        <v>408</v>
      </c>
      <c r="G1124" s="66">
        <v>42</v>
      </c>
      <c r="H1124" s="66">
        <f>+SUM(E1124:G1124)</f>
        <v>1662</v>
      </c>
      <c r="I1124" s="66">
        <f>+E1124+F1124</f>
        <v>1620</v>
      </c>
      <c r="J1124" s="71">
        <f>+I1124/H1124</f>
        <v>0.97472924187725629</v>
      </c>
      <c r="K1124" s="71">
        <f>+E1124/H1124</f>
        <v>0.72924187725631773</v>
      </c>
      <c r="L1124" s="71">
        <f>+F1124/H1124</f>
        <v>0.24548736462093862</v>
      </c>
      <c r="M1124" s="71">
        <f>+G1124/H1124</f>
        <v>2.5270758122743681E-2</v>
      </c>
    </row>
    <row r="1125" spans="4:13" x14ac:dyDescent="0.25">
      <c r="D1125" s="91" t="s">
        <v>377</v>
      </c>
      <c r="E1125" s="66">
        <v>1784</v>
      </c>
      <c r="F1125" s="66">
        <v>438</v>
      </c>
      <c r="G1125" s="66">
        <v>62</v>
      </c>
      <c r="H1125" s="66">
        <f>+SUM(E1125:G1125)</f>
        <v>2284</v>
      </c>
      <c r="I1125" s="66">
        <f>+E1125+F1125</f>
        <v>2222</v>
      </c>
      <c r="J1125" s="71">
        <f>+I1125/H1125</f>
        <v>0.9728546409807356</v>
      </c>
      <c r="K1125" s="71">
        <f>+E1125/H1125</f>
        <v>0.78108581436077062</v>
      </c>
      <c r="L1125" s="71">
        <f>+F1125/H1125</f>
        <v>0.19176882661996497</v>
      </c>
      <c r="M1125" s="71">
        <f>+G1125/H1125</f>
        <v>2.7145359019264449E-2</v>
      </c>
    </row>
    <row r="1126" spans="4:13" x14ac:dyDescent="0.25">
      <c r="D1126" s="91" t="s">
        <v>378</v>
      </c>
      <c r="E1126" s="66">
        <v>983</v>
      </c>
      <c r="F1126" s="66">
        <v>355</v>
      </c>
      <c r="G1126" s="66">
        <v>78</v>
      </c>
      <c r="H1126" s="66">
        <f>+SUM(E1126:G1126)</f>
        <v>1416</v>
      </c>
      <c r="I1126" s="66">
        <f>+E1126+F1126</f>
        <v>1338</v>
      </c>
      <c r="J1126" s="71">
        <f>+I1126/H1126</f>
        <v>0.94491525423728817</v>
      </c>
      <c r="K1126" s="71">
        <f>+E1126/H1126</f>
        <v>0.6942090395480226</v>
      </c>
      <c r="L1126" s="71">
        <f>+F1126/H1126</f>
        <v>0.25070621468926552</v>
      </c>
      <c r="M1126" s="71">
        <f>+G1126/H1126</f>
        <v>5.5084745762711863E-2</v>
      </c>
    </row>
    <row r="1127" spans="4:13" x14ac:dyDescent="0.25">
      <c r="D1127" s="91" t="s">
        <v>379</v>
      </c>
      <c r="E1127" s="66">
        <v>1256</v>
      </c>
      <c r="F1127" s="66">
        <v>619</v>
      </c>
      <c r="G1127" s="66">
        <v>153</v>
      </c>
      <c r="H1127" s="66">
        <f>+SUM(E1127:G1127)</f>
        <v>2028</v>
      </c>
      <c r="I1127" s="66">
        <f>+E1127+F1127</f>
        <v>1875</v>
      </c>
      <c r="J1127" s="71">
        <f>+I1127/H1127</f>
        <v>0.92455621301775148</v>
      </c>
      <c r="K1127" s="71">
        <f>+E1127/H1127</f>
        <v>0.61932938856015785</v>
      </c>
      <c r="L1127" s="71">
        <f>+F1127/H1127</f>
        <v>0.30522682445759369</v>
      </c>
      <c r="M1127" s="71">
        <f>+G1127/H1127</f>
        <v>7.5443786982248517E-2</v>
      </c>
    </row>
    <row r="1128" spans="4:13" x14ac:dyDescent="0.25">
      <c r="D1128" s="91" t="s">
        <v>380</v>
      </c>
      <c r="E1128" s="66">
        <v>447</v>
      </c>
      <c r="F1128" s="66">
        <v>252</v>
      </c>
      <c r="G1128" s="66">
        <v>60</v>
      </c>
      <c r="H1128" s="66">
        <f>+SUM(E1128:G1128)</f>
        <v>759</v>
      </c>
      <c r="I1128" s="66">
        <f>+E1128+F1128</f>
        <v>699</v>
      </c>
      <c r="J1128" s="71">
        <f>+I1128/H1128</f>
        <v>0.92094861660079053</v>
      </c>
      <c r="K1128" s="71">
        <f>+E1128/H1128</f>
        <v>0.58893280632411071</v>
      </c>
      <c r="L1128" s="71">
        <f>+F1128/H1128</f>
        <v>0.33201581027667987</v>
      </c>
      <c r="M1128" s="71">
        <f>+G1128/H1128</f>
        <v>7.9051383399209488E-2</v>
      </c>
    </row>
    <row r="1129" spans="4:13" x14ac:dyDescent="0.25">
      <c r="D1129" s="91" t="s">
        <v>381</v>
      </c>
      <c r="E1129" s="66">
        <v>1383</v>
      </c>
      <c r="F1129" s="66">
        <v>884</v>
      </c>
      <c r="G1129" s="66">
        <v>167</v>
      </c>
      <c r="H1129" s="66">
        <f>+SUM(E1129:G1129)</f>
        <v>2434</v>
      </c>
      <c r="I1129" s="66">
        <f>+E1129+F1129</f>
        <v>2267</v>
      </c>
      <c r="J1129" s="71">
        <f>+I1129/H1129</f>
        <v>0.9313886606409203</v>
      </c>
      <c r="K1129" s="71">
        <f>+E1129/H1129</f>
        <v>0.56820049301561215</v>
      </c>
      <c r="L1129" s="71">
        <f>+F1129/H1129</f>
        <v>0.36318816762530814</v>
      </c>
      <c r="M1129" s="71">
        <f>+G1129/H1129</f>
        <v>6.8611339359079704E-2</v>
      </c>
    </row>
    <row r="1130" spans="4:13" x14ac:dyDescent="0.25">
      <c r="D1130" s="91" t="s">
        <v>382</v>
      </c>
      <c r="E1130" s="66">
        <v>829</v>
      </c>
      <c r="F1130" s="66">
        <v>225</v>
      </c>
      <c r="G1130" s="66">
        <v>73</v>
      </c>
      <c r="H1130" s="66">
        <f>+SUM(E1130:G1130)</f>
        <v>1127</v>
      </c>
      <c r="I1130" s="66">
        <f>+E1130+F1130</f>
        <v>1054</v>
      </c>
      <c r="J1130" s="71">
        <f>+I1130/H1130</f>
        <v>0.93522626441881096</v>
      </c>
      <c r="K1130" s="71">
        <f>+E1130/H1130</f>
        <v>0.73558118899733804</v>
      </c>
      <c r="L1130" s="71">
        <f>+F1130/H1130</f>
        <v>0.19964507542147295</v>
      </c>
      <c r="M1130" s="71">
        <f>+G1130/H1130</f>
        <v>6.4773735581188999E-2</v>
      </c>
    </row>
    <row r="1131" spans="4:13" s="92" customFormat="1" x14ac:dyDescent="0.25">
      <c r="D1131" s="91" t="s">
        <v>383</v>
      </c>
      <c r="E1131" s="66">
        <v>1225</v>
      </c>
      <c r="F1131" s="66">
        <v>766</v>
      </c>
      <c r="G1131" s="66">
        <v>171</v>
      </c>
      <c r="H1131" s="66">
        <f>+SUM(E1131:G1131)</f>
        <v>2162</v>
      </c>
      <c r="I1131" s="66">
        <f>+E1131+F1131</f>
        <v>1991</v>
      </c>
      <c r="J1131" s="71">
        <f>+I1131/H1131</f>
        <v>0.9209065679925994</v>
      </c>
      <c r="K1131" s="71">
        <f>+E1131/H1131</f>
        <v>0.56660499537465314</v>
      </c>
      <c r="L1131" s="71">
        <f>+F1131/H1131</f>
        <v>0.35430157261794637</v>
      </c>
      <c r="M1131" s="71">
        <f>+G1131/H1131</f>
        <v>7.9093432007400558E-2</v>
      </c>
    </row>
    <row r="1132" spans="4:13" x14ac:dyDescent="0.25">
      <c r="D1132" s="91" t="s">
        <v>384</v>
      </c>
      <c r="E1132" s="66">
        <v>1584</v>
      </c>
      <c r="F1132" s="66">
        <v>966</v>
      </c>
      <c r="G1132" s="66">
        <v>257</v>
      </c>
      <c r="H1132" s="66">
        <f>+SUM(E1132:G1132)</f>
        <v>2807</v>
      </c>
      <c r="I1132" s="66">
        <f>+E1132+F1132</f>
        <v>2550</v>
      </c>
      <c r="J1132" s="71">
        <f>+I1132/H1132</f>
        <v>0.90844317776986105</v>
      </c>
      <c r="K1132" s="71">
        <f>+E1132/H1132</f>
        <v>0.56430352689704311</v>
      </c>
      <c r="L1132" s="71">
        <f>+F1132/H1132</f>
        <v>0.34413965087281795</v>
      </c>
      <c r="M1132" s="71">
        <f>+G1132/H1132</f>
        <v>9.1556822230138932E-2</v>
      </c>
    </row>
    <row r="1133" spans="4:13" x14ac:dyDescent="0.25">
      <c r="D1133" s="91" t="s">
        <v>385</v>
      </c>
      <c r="E1133" s="66">
        <v>1863</v>
      </c>
      <c r="F1133" s="66">
        <v>760</v>
      </c>
      <c r="G1133" s="66">
        <v>196</v>
      </c>
      <c r="H1133" s="66">
        <f>+SUM(E1133:G1133)</f>
        <v>2819</v>
      </c>
      <c r="I1133" s="66">
        <f>+E1133+F1133</f>
        <v>2623</v>
      </c>
      <c r="J1133" s="71">
        <f>+I1133/H1133</f>
        <v>0.93047179851010997</v>
      </c>
      <c r="K1133" s="71">
        <f>+E1133/H1133</f>
        <v>0.66087264987584249</v>
      </c>
      <c r="L1133" s="71">
        <f>+F1133/H1133</f>
        <v>0.26959914863426748</v>
      </c>
      <c r="M1133" s="71">
        <f>+G1133/H1133</f>
        <v>6.9528201489890029E-2</v>
      </c>
    </row>
    <row r="1134" spans="4:13" x14ac:dyDescent="0.25">
      <c r="D1134" s="91" t="s">
        <v>387</v>
      </c>
      <c r="E1134" s="66">
        <v>1189</v>
      </c>
      <c r="F1134" s="66">
        <v>599</v>
      </c>
      <c r="G1134" s="66">
        <v>124</v>
      </c>
      <c r="H1134" s="66">
        <f>+SUM(E1134:G1134)</f>
        <v>1912</v>
      </c>
      <c r="I1134" s="66">
        <f>+E1134+F1134</f>
        <v>1788</v>
      </c>
      <c r="J1134" s="71">
        <f>+I1134/H1134</f>
        <v>0.93514644351464438</v>
      </c>
      <c r="K1134" s="71">
        <f>+E1134/H1134</f>
        <v>0.6218619246861925</v>
      </c>
      <c r="L1134" s="71">
        <f>+F1134/H1134</f>
        <v>0.31328451882845187</v>
      </c>
      <c r="M1134" s="71">
        <f>+G1134/H1134</f>
        <v>6.4853556485355651E-2</v>
      </c>
    </row>
    <row r="1135" spans="4:13" x14ac:dyDescent="0.25">
      <c r="D1135" s="91" t="s">
        <v>412</v>
      </c>
      <c r="E1135" s="66">
        <v>1539</v>
      </c>
      <c r="F1135" s="66">
        <v>732</v>
      </c>
      <c r="G1135" s="66">
        <v>123</v>
      </c>
      <c r="H1135" s="66">
        <f>+SUM(E1135:G1135)</f>
        <v>2394</v>
      </c>
      <c r="I1135" s="66">
        <f>+E1135+F1135</f>
        <v>2271</v>
      </c>
      <c r="J1135" s="71">
        <f>+I1135/H1135</f>
        <v>0.94862155388471181</v>
      </c>
      <c r="K1135" s="71">
        <f>+E1135/H1135</f>
        <v>0.6428571428571429</v>
      </c>
      <c r="L1135" s="71">
        <f>+F1135/H1135</f>
        <v>0.30576441102756891</v>
      </c>
      <c r="M1135" s="71">
        <f>+G1135/H1135</f>
        <v>5.1378446115288218E-2</v>
      </c>
    </row>
    <row r="1136" spans="4:13" x14ac:dyDescent="0.25">
      <c r="D1136" s="91" t="s">
        <v>480</v>
      </c>
      <c r="E1136" s="66">
        <v>1542</v>
      </c>
      <c r="F1136" s="66">
        <v>616</v>
      </c>
      <c r="G1136" s="66">
        <v>97</v>
      </c>
      <c r="H1136" s="66">
        <f>+SUM(E1136:G1136)</f>
        <v>2255</v>
      </c>
      <c r="I1136" s="66">
        <f>+E1136+F1136</f>
        <v>2158</v>
      </c>
      <c r="J1136" s="71">
        <f>+I1136/H1136</f>
        <v>0.95698447893569849</v>
      </c>
      <c r="K1136" s="71">
        <f>+E1136/H1136</f>
        <v>0.6838137472283814</v>
      </c>
      <c r="L1136" s="71">
        <f>+F1136/H1136</f>
        <v>0.27317073170731709</v>
      </c>
      <c r="M1136" s="71">
        <f>+G1136/H1136</f>
        <v>4.3015521064301551E-2</v>
      </c>
    </row>
    <row r="1137" spans="4:13" x14ac:dyDescent="0.25">
      <c r="D1137" s="91" t="s">
        <v>413</v>
      </c>
      <c r="E1137" s="66">
        <v>914</v>
      </c>
      <c r="F1137" s="66">
        <v>432</v>
      </c>
      <c r="G1137" s="66">
        <v>115</v>
      </c>
      <c r="H1137" s="66">
        <f>+SUM(E1137:G1137)</f>
        <v>1461</v>
      </c>
      <c r="I1137" s="66">
        <f>+E1137+F1137</f>
        <v>1346</v>
      </c>
      <c r="J1137" s="71">
        <f>+I1137/H1137</f>
        <v>0.92128678986995205</v>
      </c>
      <c r="K1137" s="71">
        <f>+E1137/H1137</f>
        <v>0.62559890485968517</v>
      </c>
      <c r="L1137" s="71">
        <f>+F1137/H1137</f>
        <v>0.29568788501026694</v>
      </c>
      <c r="M1137" s="71">
        <f>+G1137/H1137</f>
        <v>7.8713210130047909E-2</v>
      </c>
    </row>
    <row r="1138" spans="4:13" x14ac:dyDescent="0.25">
      <c r="D1138" s="91" t="s">
        <v>414</v>
      </c>
      <c r="E1138" s="66">
        <v>1241</v>
      </c>
      <c r="F1138" s="66">
        <v>1021</v>
      </c>
      <c r="G1138" s="66">
        <v>184</v>
      </c>
      <c r="H1138" s="66">
        <f>+SUM(E1138:G1138)</f>
        <v>2446</v>
      </c>
      <c r="I1138" s="66">
        <f>+E1138+F1138</f>
        <v>2262</v>
      </c>
      <c r="J1138" s="71">
        <f>+I1138/H1138</f>
        <v>0.92477514309076048</v>
      </c>
      <c r="K1138" s="71">
        <f>+E1138/H1138</f>
        <v>0.50735895339329518</v>
      </c>
      <c r="L1138" s="71">
        <f>+F1138/H1138</f>
        <v>0.41741618969746525</v>
      </c>
      <c r="M1138" s="71">
        <f>+G1138/H1138</f>
        <v>7.5224856909239579E-2</v>
      </c>
    </row>
    <row r="1139" spans="4:13" x14ac:dyDescent="0.25">
      <c r="D1139" s="91" t="s">
        <v>415</v>
      </c>
      <c r="E1139" s="66">
        <v>1372</v>
      </c>
      <c r="F1139" s="66">
        <v>527</v>
      </c>
      <c r="G1139" s="66">
        <v>176</v>
      </c>
      <c r="H1139" s="66">
        <f>+SUM(E1139:G1139)</f>
        <v>2075</v>
      </c>
      <c r="I1139" s="66">
        <f>+E1139+F1139</f>
        <v>1899</v>
      </c>
      <c r="J1139" s="71">
        <f>+I1139/H1139</f>
        <v>0.91518072289156627</v>
      </c>
      <c r="K1139" s="71">
        <f>+E1139/H1139</f>
        <v>0.66120481927710839</v>
      </c>
      <c r="L1139" s="71">
        <f>+F1139/H1139</f>
        <v>0.25397590361445782</v>
      </c>
      <c r="M1139" s="71">
        <f>+G1139/H1139</f>
        <v>8.4819277108433733E-2</v>
      </c>
    </row>
    <row r="1140" spans="4:13" x14ac:dyDescent="0.25">
      <c r="D1140" s="91" t="s">
        <v>416</v>
      </c>
      <c r="E1140" s="66">
        <v>1477</v>
      </c>
      <c r="F1140" s="66">
        <v>839</v>
      </c>
      <c r="G1140" s="66">
        <v>197</v>
      </c>
      <c r="H1140" s="66">
        <f>+SUM(E1140:G1140)</f>
        <v>2513</v>
      </c>
      <c r="I1140" s="66">
        <f>+E1140+F1140</f>
        <v>2316</v>
      </c>
      <c r="J1140" s="71">
        <f>+I1140/H1140</f>
        <v>0.92160764027059294</v>
      </c>
      <c r="K1140" s="71">
        <f>+E1140/H1140</f>
        <v>0.58774373259052926</v>
      </c>
      <c r="L1140" s="71">
        <f>+F1140/H1140</f>
        <v>0.33386390768006369</v>
      </c>
      <c r="M1140" s="71">
        <f>+G1140/H1140</f>
        <v>7.8392359729407085E-2</v>
      </c>
    </row>
    <row r="1141" spans="4:13" x14ac:dyDescent="0.25">
      <c r="D1141" s="91" t="s">
        <v>417</v>
      </c>
      <c r="E1141" s="66">
        <v>1720</v>
      </c>
      <c r="F1141" s="66">
        <v>692</v>
      </c>
      <c r="G1141" s="66">
        <v>145</v>
      </c>
      <c r="H1141" s="66">
        <f>+SUM(E1141:G1141)</f>
        <v>2557</v>
      </c>
      <c r="I1141" s="66">
        <f>+E1141+F1141</f>
        <v>2412</v>
      </c>
      <c r="J1141" s="71">
        <f>+I1141/H1141</f>
        <v>0.94329292139225651</v>
      </c>
      <c r="K1141" s="71">
        <f>+E1141/H1141</f>
        <v>0.67266327727806019</v>
      </c>
      <c r="L1141" s="71">
        <f>+F1141/H1141</f>
        <v>0.27062964411419632</v>
      </c>
      <c r="M1141" s="71">
        <f>+G1141/H1141</f>
        <v>5.6707078607743447E-2</v>
      </c>
    </row>
    <row r="1142" spans="4:13" x14ac:dyDescent="0.25">
      <c r="D1142" s="91" t="s">
        <v>479</v>
      </c>
      <c r="E1142" s="66">
        <v>644</v>
      </c>
      <c r="F1142" s="66">
        <v>327</v>
      </c>
      <c r="G1142" s="66">
        <v>99</v>
      </c>
      <c r="H1142" s="66">
        <f>+SUM(E1142:G1142)</f>
        <v>1070</v>
      </c>
      <c r="I1142" s="66">
        <f>+E1142+F1142</f>
        <v>971</v>
      </c>
      <c r="J1142" s="71">
        <f>+I1142/H1142</f>
        <v>0.90747663551401869</v>
      </c>
      <c r="K1142" s="71">
        <f>+E1142/H1142</f>
        <v>0.60186915887850467</v>
      </c>
      <c r="L1142" s="71">
        <f>+F1142/H1142</f>
        <v>0.30560747663551402</v>
      </c>
      <c r="M1142" s="71">
        <f>+G1142/H1142</f>
        <v>9.2523364485981308E-2</v>
      </c>
    </row>
    <row r="1143" spans="4:13" x14ac:dyDescent="0.25">
      <c r="D1143" s="91" t="s">
        <v>420</v>
      </c>
      <c r="E1143" s="66">
        <v>614</v>
      </c>
      <c r="F1143" s="66">
        <v>280</v>
      </c>
      <c r="G1143" s="66">
        <v>27</v>
      </c>
      <c r="H1143" s="66">
        <f>+SUM(E1143:G1143)</f>
        <v>921</v>
      </c>
      <c r="I1143" s="66">
        <f>+E1143+F1143</f>
        <v>894</v>
      </c>
      <c r="J1143" s="71">
        <f>+I1143/H1143</f>
        <v>0.97068403908794787</v>
      </c>
      <c r="K1143" s="71">
        <f>+E1143/H1143</f>
        <v>0.66666666666666663</v>
      </c>
      <c r="L1143" s="71">
        <f>+F1143/H1143</f>
        <v>0.30401737242128124</v>
      </c>
      <c r="M1143" s="71">
        <f>+G1143/H1143</f>
        <v>2.9315960912052116E-2</v>
      </c>
    </row>
    <row r="1144" spans="4:13" x14ac:dyDescent="0.25">
      <c r="D1144" s="91" t="s">
        <v>421</v>
      </c>
      <c r="E1144" s="66">
        <v>679</v>
      </c>
      <c r="F1144" s="66">
        <v>263</v>
      </c>
      <c r="G1144" s="66">
        <v>37</v>
      </c>
      <c r="H1144" s="66">
        <f>+SUM(E1144:G1144)</f>
        <v>979</v>
      </c>
      <c r="I1144" s="66">
        <f>+E1144+F1144</f>
        <v>942</v>
      </c>
      <c r="J1144" s="71">
        <f>+I1144/H1144</f>
        <v>0.96220633299284986</v>
      </c>
      <c r="K1144" s="71">
        <f>+E1144/H1144</f>
        <v>0.693564862104188</v>
      </c>
      <c r="L1144" s="71">
        <f>+F1144/H1144</f>
        <v>0.26864147088866192</v>
      </c>
      <c r="M1144" s="71">
        <f>+G1144/H1144</f>
        <v>3.7793667007150152E-2</v>
      </c>
    </row>
    <row r="1145" spans="4:13" x14ac:dyDescent="0.25">
      <c r="D1145" s="91" t="s">
        <v>478</v>
      </c>
      <c r="E1145" s="66">
        <v>1047</v>
      </c>
      <c r="F1145" s="66">
        <v>596</v>
      </c>
      <c r="G1145" s="66">
        <v>128</v>
      </c>
      <c r="H1145" s="66">
        <f>+SUM(E1145:G1145)</f>
        <v>1771</v>
      </c>
      <c r="I1145" s="66">
        <f>+E1145+F1145</f>
        <v>1643</v>
      </c>
      <c r="J1145" s="71">
        <f>+I1145/H1145</f>
        <v>0.9277244494635799</v>
      </c>
      <c r="K1145" s="71">
        <f>+E1145/H1145</f>
        <v>0.59119141727837377</v>
      </c>
      <c r="L1145" s="71">
        <f>+F1145/H1145</f>
        <v>0.33653303218520608</v>
      </c>
      <c r="M1145" s="71">
        <f>+G1145/H1145</f>
        <v>7.2275550536420097E-2</v>
      </c>
    </row>
    <row r="1146" spans="4:13" x14ac:dyDescent="0.25">
      <c r="D1146" s="91" t="s">
        <v>425</v>
      </c>
      <c r="E1146" s="66">
        <v>1561</v>
      </c>
      <c r="F1146" s="66">
        <v>774</v>
      </c>
      <c r="G1146" s="66">
        <v>113</v>
      </c>
      <c r="H1146" s="66">
        <f>+SUM(E1146:G1146)</f>
        <v>2448</v>
      </c>
      <c r="I1146" s="66">
        <f>+E1146+F1146</f>
        <v>2335</v>
      </c>
      <c r="J1146" s="71">
        <f>+I1146/H1146</f>
        <v>0.9538398692810458</v>
      </c>
      <c r="K1146" s="71">
        <f>+E1146/H1146</f>
        <v>0.63766339869281041</v>
      </c>
      <c r="L1146" s="71">
        <f>+F1146/H1146</f>
        <v>0.31617647058823528</v>
      </c>
      <c r="M1146" s="71">
        <f>+G1146/H1146</f>
        <v>4.6160130718954251E-2</v>
      </c>
    </row>
    <row r="1147" spans="4:13" x14ac:dyDescent="0.25">
      <c r="D1147" s="91" t="s">
        <v>426</v>
      </c>
      <c r="E1147" s="66">
        <v>1480</v>
      </c>
      <c r="F1147" s="66">
        <v>490</v>
      </c>
      <c r="G1147" s="66">
        <v>145</v>
      </c>
      <c r="H1147" s="66">
        <f>+SUM(E1147:G1147)</f>
        <v>2115</v>
      </c>
      <c r="I1147" s="66">
        <f>+E1147+F1147</f>
        <v>1970</v>
      </c>
      <c r="J1147" s="71">
        <f>+I1147/H1147</f>
        <v>0.9314420803782506</v>
      </c>
      <c r="K1147" s="71">
        <f>+E1147/H1147</f>
        <v>0.69976359338061467</v>
      </c>
      <c r="L1147" s="71">
        <f>+F1147/H1147</f>
        <v>0.23167848699763594</v>
      </c>
      <c r="M1147" s="71">
        <f>+G1147/H1147</f>
        <v>6.8557919621749411E-2</v>
      </c>
    </row>
    <row r="1148" spans="4:13" x14ac:dyDescent="0.25">
      <c r="D1148" s="91" t="s">
        <v>427</v>
      </c>
      <c r="E1148" s="66">
        <v>925</v>
      </c>
      <c r="F1148" s="66">
        <v>375</v>
      </c>
      <c r="G1148" s="66">
        <v>47</v>
      </c>
      <c r="H1148" s="66">
        <f>+SUM(E1148:G1148)</f>
        <v>1347</v>
      </c>
      <c r="I1148" s="66">
        <f>+E1148+F1148</f>
        <v>1300</v>
      </c>
      <c r="J1148" s="71">
        <f>+I1148/H1148</f>
        <v>0.96510764662212323</v>
      </c>
      <c r="K1148" s="71">
        <f>+E1148/H1148</f>
        <v>0.68671121009651082</v>
      </c>
      <c r="L1148" s="71">
        <f>+F1148/H1148</f>
        <v>0.27839643652561247</v>
      </c>
      <c r="M1148" s="71">
        <f>+G1148/H1148</f>
        <v>3.4892353377876766E-2</v>
      </c>
    </row>
    <row r="1149" spans="4:13" x14ac:dyDescent="0.25">
      <c r="D1149" s="91" t="s">
        <v>428</v>
      </c>
      <c r="E1149" s="66">
        <v>180</v>
      </c>
      <c r="F1149" s="66">
        <v>69</v>
      </c>
      <c r="G1149" s="66">
        <v>16</v>
      </c>
      <c r="H1149" s="66">
        <f>+SUM(E1149:G1149)</f>
        <v>265</v>
      </c>
      <c r="I1149" s="66">
        <f>+E1149+F1149</f>
        <v>249</v>
      </c>
      <c r="J1149" s="71">
        <f>+I1149/H1149</f>
        <v>0.93962264150943398</v>
      </c>
      <c r="K1149" s="71">
        <f>+E1149/H1149</f>
        <v>0.67924528301886788</v>
      </c>
      <c r="L1149" s="71">
        <f>+F1149/H1149</f>
        <v>0.26037735849056604</v>
      </c>
      <c r="M1149" s="71">
        <f>+G1149/H1149</f>
        <v>6.0377358490566038E-2</v>
      </c>
    </row>
    <row r="1150" spans="4:13" x14ac:dyDescent="0.25">
      <c r="D1150" s="91" t="s">
        <v>429</v>
      </c>
      <c r="E1150" s="66">
        <v>1579</v>
      </c>
      <c r="F1150" s="66">
        <v>1025</v>
      </c>
      <c r="G1150" s="66">
        <v>275</v>
      </c>
      <c r="H1150" s="66">
        <f>+SUM(E1150:G1150)</f>
        <v>2879</v>
      </c>
      <c r="I1150" s="66">
        <f>+E1150+F1150</f>
        <v>2604</v>
      </c>
      <c r="J1150" s="71">
        <f>+I1150/H1150</f>
        <v>0.90448072247308098</v>
      </c>
      <c r="K1150" s="71">
        <f>+E1150/H1150</f>
        <v>0.54845432441820074</v>
      </c>
      <c r="L1150" s="71">
        <f>+F1150/H1150</f>
        <v>0.35602639805488018</v>
      </c>
      <c r="M1150" s="71">
        <f>+G1150/H1150</f>
        <v>9.5519277526919064E-2</v>
      </c>
    </row>
    <row r="1151" spans="4:13" x14ac:dyDescent="0.25">
      <c r="D1151" s="91" t="s">
        <v>431</v>
      </c>
      <c r="E1151" s="66">
        <v>630</v>
      </c>
      <c r="F1151" s="66">
        <v>202</v>
      </c>
      <c r="G1151" s="66">
        <v>76</v>
      </c>
      <c r="H1151" s="66">
        <f>+SUM(E1151:G1151)</f>
        <v>908</v>
      </c>
      <c r="I1151" s="66">
        <f>+E1151+F1151</f>
        <v>832</v>
      </c>
      <c r="J1151" s="71">
        <f>+I1151/H1151</f>
        <v>0.91629955947136565</v>
      </c>
      <c r="K1151" s="71">
        <f>+E1151/H1151</f>
        <v>0.69383259911894268</v>
      </c>
      <c r="L1151" s="71">
        <f>+F1151/H1151</f>
        <v>0.22246696035242292</v>
      </c>
      <c r="M1151" s="71">
        <f>+G1151/H1151</f>
        <v>8.3700440528634359E-2</v>
      </c>
    </row>
    <row r="1152" spans="4:13" x14ac:dyDescent="0.25">
      <c r="D1152" s="91" t="s">
        <v>432</v>
      </c>
      <c r="E1152" s="66">
        <v>1557</v>
      </c>
      <c r="F1152" s="66">
        <v>448</v>
      </c>
      <c r="G1152" s="66">
        <v>118</v>
      </c>
      <c r="H1152" s="66">
        <f>+SUM(E1152:G1152)</f>
        <v>2123</v>
      </c>
      <c r="I1152" s="66">
        <f>+E1152+F1152</f>
        <v>2005</v>
      </c>
      <c r="J1152" s="71">
        <f>+I1152/H1152</f>
        <v>0.94441827602449369</v>
      </c>
      <c r="K1152" s="71">
        <f>+E1152/H1152</f>
        <v>0.73339613754121524</v>
      </c>
      <c r="L1152" s="71">
        <f>+F1152/H1152</f>
        <v>0.21102213848327839</v>
      </c>
      <c r="M1152" s="71">
        <f>+G1152/H1152</f>
        <v>5.5581723975506356E-2</v>
      </c>
    </row>
    <row r="1153" spans="4:13" x14ac:dyDescent="0.25">
      <c r="D1153" s="91" t="s">
        <v>433</v>
      </c>
      <c r="E1153" s="66">
        <v>271</v>
      </c>
      <c r="F1153" s="66">
        <v>124</v>
      </c>
      <c r="G1153" s="66">
        <v>32</v>
      </c>
      <c r="H1153" s="66">
        <f>+SUM(E1153:G1153)</f>
        <v>427</v>
      </c>
      <c r="I1153" s="66">
        <f>+E1153+F1153</f>
        <v>395</v>
      </c>
      <c r="J1153" s="71">
        <f>+I1153/H1153</f>
        <v>0.92505854800936771</v>
      </c>
      <c r="K1153" s="71">
        <f>+E1153/H1153</f>
        <v>0.63466042154566749</v>
      </c>
      <c r="L1153" s="71">
        <f>+F1153/H1153</f>
        <v>0.29039812646370022</v>
      </c>
      <c r="M1153" s="71">
        <f>+G1153/H1153</f>
        <v>7.4941451990632318E-2</v>
      </c>
    </row>
    <row r="1154" spans="4:13" x14ac:dyDescent="0.25">
      <c r="D1154" s="91" t="s">
        <v>434</v>
      </c>
      <c r="E1154" s="66">
        <v>204</v>
      </c>
      <c r="F1154" s="66">
        <v>121</v>
      </c>
      <c r="G1154" s="66">
        <v>24</v>
      </c>
      <c r="H1154" s="66">
        <f>+SUM(E1154:G1154)</f>
        <v>349</v>
      </c>
      <c r="I1154" s="66">
        <f>+E1154+F1154</f>
        <v>325</v>
      </c>
      <c r="J1154" s="71">
        <f>+I1154/H1154</f>
        <v>0.93123209169054444</v>
      </c>
      <c r="K1154" s="71">
        <f>+E1154/H1154</f>
        <v>0.58452722063037255</v>
      </c>
      <c r="L1154" s="71">
        <f>+F1154/H1154</f>
        <v>0.34670487106017189</v>
      </c>
      <c r="M1154" s="71">
        <f>+G1154/H1154</f>
        <v>6.8767908309455589E-2</v>
      </c>
    </row>
    <row r="1155" spans="4:13" x14ac:dyDescent="0.25">
      <c r="D1155" s="91" t="s">
        <v>435</v>
      </c>
      <c r="E1155" s="66">
        <v>1011</v>
      </c>
      <c r="F1155" s="66">
        <v>382</v>
      </c>
      <c r="G1155" s="66">
        <v>89</v>
      </c>
      <c r="H1155" s="66">
        <f>+SUM(E1155:G1155)</f>
        <v>1482</v>
      </c>
      <c r="I1155" s="66">
        <f>+E1155+F1155</f>
        <v>1393</v>
      </c>
      <c r="J1155" s="71">
        <f>+I1155/H1155</f>
        <v>0.93994601889338736</v>
      </c>
      <c r="K1155" s="71">
        <f>+E1155/H1155</f>
        <v>0.68218623481781382</v>
      </c>
      <c r="L1155" s="71">
        <f>+F1155/H1155</f>
        <v>0.25775978407557354</v>
      </c>
      <c r="M1155" s="71">
        <f>+G1155/H1155</f>
        <v>6.0053981106612683E-2</v>
      </c>
    </row>
    <row r="1156" spans="4:13" x14ac:dyDescent="0.25">
      <c r="D1156" s="91" t="s">
        <v>436</v>
      </c>
      <c r="E1156" s="66">
        <v>615</v>
      </c>
      <c r="F1156" s="66">
        <v>257</v>
      </c>
      <c r="G1156" s="66">
        <v>58</v>
      </c>
      <c r="H1156" s="66">
        <f>+SUM(E1156:G1156)</f>
        <v>930</v>
      </c>
      <c r="I1156" s="66">
        <f>+E1156+F1156</f>
        <v>872</v>
      </c>
      <c r="J1156" s="71">
        <f>+I1156/H1156</f>
        <v>0.93763440860215053</v>
      </c>
      <c r="K1156" s="71">
        <f>+E1156/H1156</f>
        <v>0.66129032258064513</v>
      </c>
      <c r="L1156" s="71">
        <f>+F1156/H1156</f>
        <v>0.2763440860215054</v>
      </c>
      <c r="M1156" s="71">
        <f>+G1156/H1156</f>
        <v>6.236559139784946E-2</v>
      </c>
    </row>
    <row r="1157" spans="4:13" x14ac:dyDescent="0.25">
      <c r="D1157" s="91" t="s">
        <v>437</v>
      </c>
      <c r="E1157" s="66">
        <v>1698</v>
      </c>
      <c r="F1157" s="66">
        <v>791</v>
      </c>
      <c r="G1157" s="66">
        <v>200</v>
      </c>
      <c r="H1157" s="66">
        <f>+SUM(E1157:G1157)</f>
        <v>2689</v>
      </c>
      <c r="I1157" s="66">
        <f>+E1157+F1157</f>
        <v>2489</v>
      </c>
      <c r="J1157" s="71">
        <f>+I1157/H1157</f>
        <v>0.9256229081442916</v>
      </c>
      <c r="K1157" s="71">
        <f>+E1157/H1157</f>
        <v>0.63146150985496463</v>
      </c>
      <c r="L1157" s="71">
        <f>+F1157/H1157</f>
        <v>0.29416139828932691</v>
      </c>
      <c r="M1157" s="71">
        <f>+G1157/H1157</f>
        <v>7.4377091855708441E-2</v>
      </c>
    </row>
    <row r="1158" spans="4:13" x14ac:dyDescent="0.25">
      <c r="D1158" s="91" t="s">
        <v>438</v>
      </c>
      <c r="E1158" s="66">
        <v>1020</v>
      </c>
      <c r="F1158" s="66">
        <v>659</v>
      </c>
      <c r="G1158" s="66">
        <v>186</v>
      </c>
      <c r="H1158" s="66">
        <f>+SUM(E1158:G1158)</f>
        <v>1865</v>
      </c>
      <c r="I1158" s="66">
        <f>+E1158+F1158</f>
        <v>1679</v>
      </c>
      <c r="J1158" s="71">
        <f>+I1158/H1158</f>
        <v>0.90026809651474526</v>
      </c>
      <c r="K1158" s="71">
        <f>+E1158/H1158</f>
        <v>0.54691689008042899</v>
      </c>
      <c r="L1158" s="71">
        <f>+F1158/H1158</f>
        <v>0.35335120643431633</v>
      </c>
      <c r="M1158" s="71">
        <f>+G1158/H1158</f>
        <v>9.9731903485254694E-2</v>
      </c>
    </row>
    <row r="1159" spans="4:13" x14ac:dyDescent="0.25">
      <c r="D1159" s="91" t="s">
        <v>440</v>
      </c>
      <c r="E1159" s="66">
        <v>1264</v>
      </c>
      <c r="F1159" s="66">
        <v>645</v>
      </c>
      <c r="G1159" s="66">
        <v>159</v>
      </c>
      <c r="H1159" s="66">
        <f>+SUM(E1159:G1159)</f>
        <v>2068</v>
      </c>
      <c r="I1159" s="66">
        <f>+E1159+F1159</f>
        <v>1909</v>
      </c>
      <c r="J1159" s="71">
        <f>+I1159/H1159</f>
        <v>0.92311411992263059</v>
      </c>
      <c r="K1159" s="71">
        <f>+E1159/H1159</f>
        <v>0.61121856866537716</v>
      </c>
      <c r="L1159" s="71">
        <f>+F1159/H1159</f>
        <v>0.31189555125725338</v>
      </c>
      <c r="M1159" s="71">
        <f>+G1159/H1159</f>
        <v>7.6885880077369434E-2</v>
      </c>
    </row>
    <row r="1160" spans="4:13" x14ac:dyDescent="0.25">
      <c r="D1160" s="91" t="s">
        <v>441</v>
      </c>
      <c r="E1160" s="66">
        <v>578</v>
      </c>
      <c r="F1160" s="66">
        <v>497</v>
      </c>
      <c r="G1160" s="66">
        <v>70</v>
      </c>
      <c r="H1160" s="66">
        <f>+SUM(E1160:G1160)</f>
        <v>1145</v>
      </c>
      <c r="I1160" s="66">
        <f>+E1160+F1160</f>
        <v>1075</v>
      </c>
      <c r="J1160" s="71">
        <f>+I1160/H1160</f>
        <v>0.93886462882096067</v>
      </c>
      <c r="K1160" s="71">
        <f>+E1160/H1160</f>
        <v>0.5048034934497817</v>
      </c>
      <c r="L1160" s="71">
        <f>+F1160/H1160</f>
        <v>0.43406113537117902</v>
      </c>
      <c r="M1160" s="71">
        <f>+G1160/H1160</f>
        <v>6.1135371179039298E-2</v>
      </c>
    </row>
    <row r="1161" spans="4:13" x14ac:dyDescent="0.25">
      <c r="D1161" s="91" t="s">
        <v>442</v>
      </c>
      <c r="E1161" s="66">
        <v>587</v>
      </c>
      <c r="F1161" s="66">
        <v>374</v>
      </c>
      <c r="G1161" s="66">
        <v>31</v>
      </c>
      <c r="H1161" s="66">
        <f>+SUM(E1161:G1161)</f>
        <v>992</v>
      </c>
      <c r="I1161" s="66">
        <f>+E1161+F1161</f>
        <v>961</v>
      </c>
      <c r="J1161" s="71">
        <f>+I1161/H1161</f>
        <v>0.96875</v>
      </c>
      <c r="K1161" s="71">
        <f>+E1161/H1161</f>
        <v>0.59173387096774188</v>
      </c>
      <c r="L1161" s="71">
        <f>+F1161/H1161</f>
        <v>0.37701612903225806</v>
      </c>
      <c r="M1161" s="71">
        <f>+G1161/H1161</f>
        <v>3.125E-2</v>
      </c>
    </row>
    <row r="1162" spans="4:13" x14ac:dyDescent="0.25">
      <c r="D1162" s="91" t="s">
        <v>444</v>
      </c>
      <c r="E1162" s="66">
        <v>911</v>
      </c>
      <c r="F1162" s="66">
        <v>424</v>
      </c>
      <c r="G1162" s="66">
        <v>77</v>
      </c>
      <c r="H1162" s="66">
        <f>+SUM(E1162:G1162)</f>
        <v>1412</v>
      </c>
      <c r="I1162" s="66">
        <f>+E1162+F1162</f>
        <v>1335</v>
      </c>
      <c r="J1162" s="71">
        <f>+I1162/H1162</f>
        <v>0.94546742209631729</v>
      </c>
      <c r="K1162" s="71">
        <f>+E1162/H1162</f>
        <v>0.64518413597733715</v>
      </c>
      <c r="L1162" s="71">
        <f>+F1162/H1162</f>
        <v>0.3002832861189802</v>
      </c>
      <c r="M1162" s="71">
        <f>+G1162/H1162</f>
        <v>5.4532577903682718E-2</v>
      </c>
    </row>
    <row r="1163" spans="4:13" x14ac:dyDescent="0.25">
      <c r="D1163" s="91" t="s">
        <v>445</v>
      </c>
      <c r="E1163" s="66">
        <v>982</v>
      </c>
      <c r="F1163" s="66">
        <v>422</v>
      </c>
      <c r="G1163" s="66">
        <v>159</v>
      </c>
      <c r="H1163" s="66">
        <f>+SUM(E1163:G1163)</f>
        <v>1563</v>
      </c>
      <c r="I1163" s="66">
        <f>+E1163+F1163</f>
        <v>1404</v>
      </c>
      <c r="J1163" s="71">
        <f>+I1163/H1163</f>
        <v>0.89827255278310936</v>
      </c>
      <c r="K1163" s="71">
        <f>+E1163/H1163</f>
        <v>0.62827895073576456</v>
      </c>
      <c r="L1163" s="71">
        <f>+F1163/H1163</f>
        <v>0.26999360204734485</v>
      </c>
      <c r="M1163" s="71">
        <f>+G1163/H1163</f>
        <v>0.1017274472168906</v>
      </c>
    </row>
    <row r="1164" spans="4:13" x14ac:dyDescent="0.25">
      <c r="D1164" s="91" t="s">
        <v>446</v>
      </c>
      <c r="E1164" s="66">
        <v>539</v>
      </c>
      <c r="F1164" s="66">
        <v>532</v>
      </c>
      <c r="G1164" s="66">
        <v>98</v>
      </c>
      <c r="H1164" s="66">
        <f>+SUM(E1164:G1164)</f>
        <v>1169</v>
      </c>
      <c r="I1164" s="66">
        <f>+E1164+F1164</f>
        <v>1071</v>
      </c>
      <c r="J1164" s="71">
        <f>+I1164/H1164</f>
        <v>0.91616766467065869</v>
      </c>
      <c r="K1164" s="71">
        <f>+E1164/H1164</f>
        <v>0.46107784431137727</v>
      </c>
      <c r="L1164" s="71">
        <f>+F1164/H1164</f>
        <v>0.45508982035928142</v>
      </c>
      <c r="M1164" s="71">
        <f>+G1164/H1164</f>
        <v>8.3832335329341312E-2</v>
      </c>
    </row>
    <row r="1165" spans="4:13" x14ac:dyDescent="0.25">
      <c r="D1165" s="91" t="s">
        <v>448</v>
      </c>
      <c r="E1165" s="66">
        <v>544</v>
      </c>
      <c r="F1165" s="66">
        <v>281</v>
      </c>
      <c r="G1165" s="66">
        <v>72</v>
      </c>
      <c r="H1165" s="66">
        <f>+SUM(E1165:G1165)</f>
        <v>897</v>
      </c>
      <c r="I1165" s="66">
        <f>+E1165+F1165</f>
        <v>825</v>
      </c>
      <c r="J1165" s="71">
        <f>+I1165/H1165</f>
        <v>0.91973244147157196</v>
      </c>
      <c r="K1165" s="71">
        <f>+E1165/H1165</f>
        <v>0.6064659977703456</v>
      </c>
      <c r="L1165" s="71">
        <f>+F1165/H1165</f>
        <v>0.3132664437012263</v>
      </c>
      <c r="M1165" s="71">
        <f>+G1165/H1165</f>
        <v>8.0267558528428096E-2</v>
      </c>
    </row>
    <row r="1166" spans="4:13" x14ac:dyDescent="0.25">
      <c r="D1166" s="91" t="s">
        <v>449</v>
      </c>
      <c r="E1166" s="66">
        <v>834</v>
      </c>
      <c r="F1166" s="66">
        <v>391</v>
      </c>
      <c r="G1166" s="66">
        <v>103</v>
      </c>
      <c r="H1166" s="66">
        <f>+SUM(E1166:G1166)</f>
        <v>1328</v>
      </c>
      <c r="I1166" s="66">
        <f>+E1166+F1166</f>
        <v>1225</v>
      </c>
      <c r="J1166" s="71">
        <f>+I1166/H1166</f>
        <v>0.92243975903614461</v>
      </c>
      <c r="K1166" s="71">
        <f>+E1166/H1166</f>
        <v>0.62801204819277112</v>
      </c>
      <c r="L1166" s="71">
        <f>+F1166/H1166</f>
        <v>0.29442771084337349</v>
      </c>
      <c r="M1166" s="71">
        <f>+G1166/H1166</f>
        <v>7.7560240963855429E-2</v>
      </c>
    </row>
    <row r="1167" spans="4:13" x14ac:dyDescent="0.25">
      <c r="D1167" s="91" t="s">
        <v>450</v>
      </c>
      <c r="E1167" s="66">
        <v>238</v>
      </c>
      <c r="F1167" s="66">
        <v>146</v>
      </c>
      <c r="G1167" s="66">
        <v>20</v>
      </c>
      <c r="H1167" s="66">
        <f>+SUM(E1167:G1167)</f>
        <v>404</v>
      </c>
      <c r="I1167" s="66">
        <f>+E1167+F1167</f>
        <v>384</v>
      </c>
      <c r="J1167" s="71">
        <f>+I1167/H1167</f>
        <v>0.95049504950495045</v>
      </c>
      <c r="K1167" s="71">
        <f>+E1167/H1167</f>
        <v>0.58910891089108908</v>
      </c>
      <c r="L1167" s="71">
        <f>+F1167/H1167</f>
        <v>0.36138613861386137</v>
      </c>
      <c r="M1167" s="71">
        <f>+G1167/H1167</f>
        <v>4.9504950495049507E-2</v>
      </c>
    </row>
    <row r="1168" spans="4:13" x14ac:dyDescent="0.25">
      <c r="D1168" s="91" t="s">
        <v>451</v>
      </c>
      <c r="E1168" s="66">
        <v>689</v>
      </c>
      <c r="F1168" s="66">
        <v>320</v>
      </c>
      <c r="G1168" s="66">
        <v>86</v>
      </c>
      <c r="H1168" s="66">
        <f>+SUM(E1168:G1168)</f>
        <v>1095</v>
      </c>
      <c r="I1168" s="66">
        <f>+E1168+F1168</f>
        <v>1009</v>
      </c>
      <c r="J1168" s="71">
        <f>+I1168/H1168</f>
        <v>0.9214611872146119</v>
      </c>
      <c r="K1168" s="71">
        <f>+E1168/H1168</f>
        <v>0.62922374429223749</v>
      </c>
      <c r="L1168" s="71">
        <f>+F1168/H1168</f>
        <v>0.29223744292237441</v>
      </c>
      <c r="M1168" s="71">
        <f>+G1168/H1168</f>
        <v>7.8538812785388129E-2</v>
      </c>
    </row>
    <row r="1169" spans="4:13" x14ac:dyDescent="0.25">
      <c r="D1169" s="91" t="s">
        <v>452</v>
      </c>
      <c r="E1169" s="66">
        <v>1109</v>
      </c>
      <c r="F1169" s="66">
        <v>907</v>
      </c>
      <c r="G1169" s="66">
        <v>97</v>
      </c>
      <c r="H1169" s="66">
        <f>+SUM(E1169:G1169)</f>
        <v>2113</v>
      </c>
      <c r="I1169" s="66">
        <f>+E1169+F1169</f>
        <v>2016</v>
      </c>
      <c r="J1169" s="71">
        <f>+I1169/H1169</f>
        <v>0.95409370563180307</v>
      </c>
      <c r="K1169" s="71">
        <f>+E1169/H1169</f>
        <v>0.52484619025082824</v>
      </c>
      <c r="L1169" s="71">
        <f>+F1169/H1169</f>
        <v>0.42924751538097494</v>
      </c>
      <c r="M1169" s="71">
        <f>+G1169/H1169</f>
        <v>4.5906294368196876E-2</v>
      </c>
    </row>
    <row r="1170" spans="4:13" x14ac:dyDescent="0.25">
      <c r="D1170" s="91" t="s">
        <v>475</v>
      </c>
      <c r="E1170" s="66">
        <v>1478</v>
      </c>
      <c r="F1170" s="66">
        <v>512</v>
      </c>
      <c r="G1170" s="66">
        <v>130</v>
      </c>
      <c r="H1170" s="66">
        <f>+SUM(E1170:G1170)</f>
        <v>2120</v>
      </c>
      <c r="I1170" s="66">
        <f>+E1170+F1170</f>
        <v>1990</v>
      </c>
      <c r="J1170" s="71">
        <f>+I1170/H1170</f>
        <v>0.93867924528301883</v>
      </c>
      <c r="K1170" s="71">
        <f>+E1170/H1170</f>
        <v>0.69716981132075473</v>
      </c>
      <c r="L1170" s="71">
        <f>+F1170/H1170</f>
        <v>0.24150943396226415</v>
      </c>
      <c r="M1170" s="71">
        <f>+G1170/H1170</f>
        <v>6.1320754716981132E-2</v>
      </c>
    </row>
    <row r="1171" spans="4:13" x14ac:dyDescent="0.25">
      <c r="D1171" s="91" t="s">
        <v>453</v>
      </c>
      <c r="E1171" s="66">
        <v>1723</v>
      </c>
      <c r="F1171" s="66">
        <v>1125</v>
      </c>
      <c r="G1171" s="66">
        <v>206</v>
      </c>
      <c r="H1171" s="66">
        <f>+SUM(E1171:G1171)</f>
        <v>3054</v>
      </c>
      <c r="I1171" s="66">
        <f>+E1171+F1171</f>
        <v>2848</v>
      </c>
      <c r="J1171" s="71">
        <f>+I1171/H1171</f>
        <v>0.93254747871643751</v>
      </c>
      <c r="K1171" s="71">
        <f>+E1171/H1171</f>
        <v>0.56417812704649639</v>
      </c>
      <c r="L1171" s="71">
        <f>+F1171/H1171</f>
        <v>0.36836935166994106</v>
      </c>
      <c r="M1171" s="71">
        <f>+G1171/H1171</f>
        <v>6.7452521283562536E-2</v>
      </c>
    </row>
    <row r="1172" spans="4:13" x14ac:dyDescent="0.25">
      <c r="D1172" s="91" t="s">
        <v>455</v>
      </c>
      <c r="E1172" s="66">
        <v>927</v>
      </c>
      <c r="F1172" s="66">
        <v>473</v>
      </c>
      <c r="G1172" s="66">
        <v>111</v>
      </c>
      <c r="H1172" s="66">
        <f>+SUM(E1172:G1172)</f>
        <v>1511</v>
      </c>
      <c r="I1172" s="66">
        <f>+E1172+F1172</f>
        <v>1400</v>
      </c>
      <c r="J1172" s="71">
        <f>+I1172/H1172</f>
        <v>0.92653871608206484</v>
      </c>
      <c r="K1172" s="71">
        <f>+E1172/H1172</f>
        <v>0.61350099272005298</v>
      </c>
      <c r="L1172" s="71">
        <f>+F1172/H1172</f>
        <v>0.31303772336201191</v>
      </c>
      <c r="M1172" s="71">
        <f>+G1172/H1172</f>
        <v>7.3461283917935147E-2</v>
      </c>
    </row>
    <row r="1173" spans="4:13" x14ac:dyDescent="0.25">
      <c r="D1173" s="91" t="s">
        <v>456</v>
      </c>
      <c r="E1173" s="66">
        <v>1535</v>
      </c>
      <c r="F1173" s="66">
        <v>576</v>
      </c>
      <c r="G1173" s="66">
        <v>171</v>
      </c>
      <c r="H1173" s="66">
        <f>+SUM(E1173:G1173)</f>
        <v>2282</v>
      </c>
      <c r="I1173" s="66">
        <f>+E1173+F1173</f>
        <v>2111</v>
      </c>
      <c r="J1173" s="71">
        <f>+I1173/H1173</f>
        <v>0.92506573181419804</v>
      </c>
      <c r="K1173" s="71">
        <f>+E1173/H1173</f>
        <v>0.67265556529360215</v>
      </c>
      <c r="L1173" s="71">
        <f>+F1173/H1173</f>
        <v>0.25241016652059595</v>
      </c>
      <c r="M1173" s="71">
        <f>+G1173/H1173</f>
        <v>7.4934268185801928E-2</v>
      </c>
    </row>
    <row r="1174" spans="4:13" x14ac:dyDescent="0.25">
      <c r="D1174" s="91" t="s">
        <v>457</v>
      </c>
      <c r="E1174" s="66">
        <v>190</v>
      </c>
      <c r="F1174" s="66">
        <v>55</v>
      </c>
      <c r="G1174" s="66">
        <v>28</v>
      </c>
      <c r="H1174" s="66">
        <f>+SUM(E1174:G1174)</f>
        <v>273</v>
      </c>
      <c r="I1174" s="66">
        <f>+E1174+F1174</f>
        <v>245</v>
      </c>
      <c r="J1174" s="71">
        <f>+I1174/H1174</f>
        <v>0.89743589743589747</v>
      </c>
      <c r="K1174" s="71">
        <f>+E1174/H1174</f>
        <v>0.69597069597069594</v>
      </c>
      <c r="L1174" s="71">
        <f>+F1174/H1174</f>
        <v>0.20146520146520147</v>
      </c>
      <c r="M1174" s="71">
        <f>+G1174/H1174</f>
        <v>0.10256410256410256</v>
      </c>
    </row>
    <row r="1175" spans="4:13" x14ac:dyDescent="0.25">
      <c r="D1175" s="91" t="s">
        <v>458</v>
      </c>
      <c r="E1175" s="66">
        <v>1525</v>
      </c>
      <c r="F1175" s="66">
        <v>774</v>
      </c>
      <c r="G1175" s="66">
        <v>241</v>
      </c>
      <c r="H1175" s="66">
        <f>+SUM(E1175:G1175)</f>
        <v>2540</v>
      </c>
      <c r="I1175" s="66">
        <f>+E1175+F1175</f>
        <v>2299</v>
      </c>
      <c r="J1175" s="71">
        <f>+I1175/H1175</f>
        <v>0.90511811023622046</v>
      </c>
      <c r="K1175" s="71">
        <f>+E1175/H1175</f>
        <v>0.60039370078740162</v>
      </c>
      <c r="L1175" s="71">
        <f>+F1175/H1175</f>
        <v>0.3047244094488189</v>
      </c>
      <c r="M1175" s="71">
        <f>+G1175/H1175</f>
        <v>9.4881889763779523E-2</v>
      </c>
    </row>
    <row r="1176" spans="4:13" x14ac:dyDescent="0.25">
      <c r="D1176" s="91" t="s">
        <v>459</v>
      </c>
      <c r="E1176" s="66">
        <v>217</v>
      </c>
      <c r="F1176" s="66">
        <v>75</v>
      </c>
      <c r="G1176" s="66">
        <v>45</v>
      </c>
      <c r="H1176" s="66">
        <f>+SUM(E1176:G1176)</f>
        <v>337</v>
      </c>
      <c r="I1176" s="66">
        <f>+E1176+F1176</f>
        <v>292</v>
      </c>
      <c r="J1176" s="71">
        <f>+I1176/H1176</f>
        <v>0.86646884272997038</v>
      </c>
      <c r="K1176" s="71">
        <f>+E1176/H1176</f>
        <v>0.64391691394658757</v>
      </c>
      <c r="L1176" s="71">
        <f>+F1176/H1176</f>
        <v>0.22255192878338279</v>
      </c>
      <c r="M1176" s="71">
        <f>+G1176/H1176</f>
        <v>0.13353115727002968</v>
      </c>
    </row>
    <row r="1177" spans="4:13" x14ac:dyDescent="0.25">
      <c r="D1177" s="91" t="s">
        <v>460</v>
      </c>
      <c r="E1177" s="66">
        <v>1676</v>
      </c>
      <c r="F1177" s="66">
        <v>724</v>
      </c>
      <c r="G1177" s="66">
        <v>312</v>
      </c>
      <c r="H1177" s="66">
        <f>+SUM(E1177:G1177)</f>
        <v>2712</v>
      </c>
      <c r="I1177" s="66">
        <f>+E1177+F1177</f>
        <v>2400</v>
      </c>
      <c r="J1177" s="71">
        <f>+I1177/H1177</f>
        <v>0.88495575221238942</v>
      </c>
      <c r="K1177" s="71">
        <f>+E1177/H1177</f>
        <v>0.61799410029498525</v>
      </c>
      <c r="L1177" s="71">
        <f>+F1177/H1177</f>
        <v>0.26696165191740412</v>
      </c>
      <c r="M1177" s="71">
        <f>+G1177/H1177</f>
        <v>0.11504424778761062</v>
      </c>
    </row>
    <row r="1178" spans="4:13" x14ac:dyDescent="0.25">
      <c r="D1178" s="91" t="s">
        <v>461</v>
      </c>
      <c r="E1178" s="66">
        <v>736</v>
      </c>
      <c r="F1178" s="66">
        <v>422</v>
      </c>
      <c r="G1178" s="66">
        <v>116</v>
      </c>
      <c r="H1178" s="66">
        <f>+SUM(E1178:G1178)</f>
        <v>1274</v>
      </c>
      <c r="I1178" s="66">
        <f>+E1178+F1178</f>
        <v>1158</v>
      </c>
      <c r="J1178" s="71">
        <f>+I1178/H1178</f>
        <v>0.90894819466248034</v>
      </c>
      <c r="K1178" s="71">
        <f>+E1178/H1178</f>
        <v>0.57770800627943486</v>
      </c>
      <c r="L1178" s="71">
        <f>+F1178/H1178</f>
        <v>0.33124018838304553</v>
      </c>
      <c r="M1178" s="71">
        <f>+G1178/H1178</f>
        <v>9.1051805337519623E-2</v>
      </c>
    </row>
    <row r="1179" spans="4:13" x14ac:dyDescent="0.25">
      <c r="D1179" s="91" t="s">
        <v>463</v>
      </c>
      <c r="E1179" s="66">
        <v>514</v>
      </c>
      <c r="F1179" s="66">
        <v>399</v>
      </c>
      <c r="G1179" s="66">
        <v>63</v>
      </c>
      <c r="H1179" s="66">
        <f>+SUM(E1179:G1179)</f>
        <v>976</v>
      </c>
      <c r="I1179" s="66">
        <f>+E1179+F1179</f>
        <v>913</v>
      </c>
      <c r="J1179" s="71">
        <f>+I1179/H1179</f>
        <v>0.93545081967213117</v>
      </c>
      <c r="K1179" s="71">
        <f>+E1179/H1179</f>
        <v>0.52663934426229508</v>
      </c>
      <c r="L1179" s="71">
        <f>+F1179/H1179</f>
        <v>0.40881147540983609</v>
      </c>
      <c r="M1179" s="71">
        <f>+G1179/H1179</f>
        <v>6.4549180327868855E-2</v>
      </c>
    </row>
    <row r="1180" spans="4:13" x14ac:dyDescent="0.25">
      <c r="D1180" s="90" t="s">
        <v>543</v>
      </c>
      <c r="E1180" s="89">
        <f>+SUM(E1047:E1179)</f>
        <v>177557</v>
      </c>
      <c r="F1180" s="89">
        <f>+SUM(F1047:F1179)</f>
        <v>56924</v>
      </c>
      <c r="G1180" s="89">
        <f>+SUM(G1047:G1179)</f>
        <v>11122</v>
      </c>
      <c r="H1180" s="88">
        <f>+SUM(E1180:G1180)</f>
        <v>245603</v>
      </c>
      <c r="I1180" s="88">
        <f>+E1180+F1180</f>
        <v>234481</v>
      </c>
      <c r="J1180" s="87">
        <f>+I1180/H1180</f>
        <v>0.95471553686233479</v>
      </c>
      <c r="K1180" s="87">
        <f>+E1180/H1180</f>
        <v>0.722943123658913</v>
      </c>
      <c r="L1180" s="87">
        <f>+F1180/H1180</f>
        <v>0.23177241320342179</v>
      </c>
      <c r="M1180" s="87">
        <f>+G1180/H1180</f>
        <v>4.5284463137665258E-2</v>
      </c>
    </row>
  </sheetData>
  <pageMargins left="0.7" right="0.7" top="0.75" bottom="0.75" header="0.3" footer="0.3"/>
  <pageSetup paperSize="9" orientation="portrait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B8646-6230-4C77-815F-EFDCFB4BB341}">
  <dimension ref="G8:I28"/>
  <sheetViews>
    <sheetView topLeftCell="A4" zoomScale="120" zoomScaleNormal="120" workbookViewId="0">
      <selection activeCell="F1139" sqref="F1139"/>
    </sheetView>
  </sheetViews>
  <sheetFormatPr baseColWidth="10" defaultRowHeight="15" x14ac:dyDescent="0.25"/>
  <cols>
    <col min="1" max="8" width="11.42578125" style="65"/>
    <col min="9" max="9" width="20.42578125" style="65" customWidth="1"/>
    <col min="10" max="16384" width="11.42578125" style="65"/>
  </cols>
  <sheetData>
    <row r="8" spans="7:9" ht="15.75" thickBot="1" x14ac:dyDescent="0.3"/>
    <row r="9" spans="7:9" ht="15.75" thickBot="1" x14ac:dyDescent="0.3">
      <c r="G9" s="109" t="s">
        <v>526</v>
      </c>
      <c r="H9" s="109" t="s">
        <v>525</v>
      </c>
      <c r="I9" s="109" t="s">
        <v>505</v>
      </c>
    </row>
    <row r="10" spans="7:9" ht="15.75" thickBot="1" x14ac:dyDescent="0.3">
      <c r="G10" s="108" t="s">
        <v>44</v>
      </c>
      <c r="H10" s="107">
        <v>0.90990023023791256</v>
      </c>
      <c r="I10" s="107">
        <v>0.6691970310391363</v>
      </c>
    </row>
    <row r="11" spans="7:9" ht="15.75" thickBot="1" x14ac:dyDescent="0.3">
      <c r="G11" s="108" t="s">
        <v>61</v>
      </c>
      <c r="H11" s="107">
        <v>0.94839965107696433</v>
      </c>
      <c r="I11" s="107">
        <v>0.68543936606763833</v>
      </c>
    </row>
    <row r="12" spans="7:9" ht="15.75" thickBot="1" x14ac:dyDescent="0.3">
      <c r="G12" s="108" t="s">
        <v>76</v>
      </c>
      <c r="H12" s="107">
        <v>0.94685896186578311</v>
      </c>
      <c r="I12" s="107">
        <v>0.68987993138936532</v>
      </c>
    </row>
    <row r="13" spans="7:9" ht="15.75" thickBot="1" x14ac:dyDescent="0.3">
      <c r="G13" s="108" t="s">
        <v>7</v>
      </c>
      <c r="H13" s="107">
        <v>0.92862197063506102</v>
      </c>
      <c r="I13" s="107">
        <v>0.71463948947518807</v>
      </c>
    </row>
    <row r="14" spans="7:9" ht="15.75" thickBot="1" x14ac:dyDescent="0.3">
      <c r="G14" s="108" t="s">
        <v>106</v>
      </c>
      <c r="H14" s="107">
        <v>0.95057483614483718</v>
      </c>
      <c r="I14" s="107">
        <v>0.72182660788968012</v>
      </c>
    </row>
    <row r="15" spans="7:9" ht="15.75" thickBot="1" x14ac:dyDescent="0.3">
      <c r="G15" s="108" t="s">
        <v>63</v>
      </c>
      <c r="H15" s="107">
        <v>0.93858623645857686</v>
      </c>
      <c r="I15" s="107">
        <v>0.72764261396661967</v>
      </c>
    </row>
    <row r="16" spans="7:9" ht="15.75" thickBot="1" x14ac:dyDescent="0.3">
      <c r="G16" s="108" t="s">
        <v>26</v>
      </c>
      <c r="H16" s="107">
        <v>0.95209396716069128</v>
      </c>
      <c r="I16" s="107">
        <v>0.73511174266890578</v>
      </c>
    </row>
    <row r="17" spans="7:9" ht="15.75" thickBot="1" x14ac:dyDescent="0.3">
      <c r="G17" s="108" t="s">
        <v>14</v>
      </c>
      <c r="H17" s="107">
        <v>0.94358194622279135</v>
      </c>
      <c r="I17" s="107">
        <v>0.74098888983122724</v>
      </c>
    </row>
    <row r="18" spans="7:9" ht="15.75" thickBot="1" x14ac:dyDescent="0.3">
      <c r="G18" s="106" t="s">
        <v>12</v>
      </c>
      <c r="H18" s="105">
        <v>0.95182067146769445</v>
      </c>
      <c r="I18" s="105">
        <v>0.75841858482523439</v>
      </c>
    </row>
    <row r="19" spans="7:9" ht="15.75" thickBot="1" x14ac:dyDescent="0.3">
      <c r="G19" s="106" t="s">
        <v>79</v>
      </c>
      <c r="H19" s="105">
        <v>0.96678065461651197</v>
      </c>
      <c r="I19" s="105">
        <v>0.76486440963449553</v>
      </c>
    </row>
    <row r="20" spans="7:9" ht="15.75" thickBot="1" x14ac:dyDescent="0.3">
      <c r="G20" s="106" t="s">
        <v>49</v>
      </c>
      <c r="H20" s="105">
        <v>0.97328180137791964</v>
      </c>
      <c r="I20" s="105">
        <v>0.77045925414364635</v>
      </c>
    </row>
    <row r="21" spans="7:9" ht="15.75" thickBot="1" x14ac:dyDescent="0.3">
      <c r="G21" s="106" t="s">
        <v>30</v>
      </c>
      <c r="H21" s="105">
        <v>0.96258028483663782</v>
      </c>
      <c r="I21" s="105">
        <v>0.7727008993327531</v>
      </c>
    </row>
    <row r="22" spans="7:9" ht="15.75" thickBot="1" x14ac:dyDescent="0.3">
      <c r="G22" s="106" t="s">
        <v>54</v>
      </c>
      <c r="H22" s="105">
        <v>0.95449461764294696</v>
      </c>
      <c r="I22" s="105">
        <v>0.77627242768216775</v>
      </c>
    </row>
    <row r="23" spans="7:9" ht="15.75" thickBot="1" x14ac:dyDescent="0.3">
      <c r="G23" s="106" t="s">
        <v>22</v>
      </c>
      <c r="H23" s="105">
        <v>0.96280087527352298</v>
      </c>
      <c r="I23" s="105">
        <v>0.78785266457680247</v>
      </c>
    </row>
    <row r="24" spans="7:9" ht="15.75" thickBot="1" x14ac:dyDescent="0.3">
      <c r="G24" s="106" t="s">
        <v>40</v>
      </c>
      <c r="H24" s="105">
        <v>0.96777767519157976</v>
      </c>
      <c r="I24" s="105">
        <v>0.78916237359282582</v>
      </c>
    </row>
    <row r="25" spans="7:9" ht="15.75" thickBot="1" x14ac:dyDescent="0.3">
      <c r="G25" s="106" t="s">
        <v>36</v>
      </c>
      <c r="H25" s="105">
        <v>0.95486221095977197</v>
      </c>
      <c r="I25" s="105">
        <v>0.7959031348482335</v>
      </c>
    </row>
    <row r="26" spans="7:9" ht="15.75" thickBot="1" x14ac:dyDescent="0.3">
      <c r="G26" s="104" t="s">
        <v>32</v>
      </c>
      <c r="H26" s="103">
        <v>0.97479976557921466</v>
      </c>
      <c r="I26" s="103">
        <v>0.8034736138944556</v>
      </c>
    </row>
    <row r="27" spans="7:9" ht="15.75" thickBot="1" x14ac:dyDescent="0.3">
      <c r="G27" s="104" t="s">
        <v>20</v>
      </c>
      <c r="H27" s="103">
        <v>0.97494230135179694</v>
      </c>
      <c r="I27" s="103">
        <v>0.83150152181264791</v>
      </c>
    </row>
    <row r="28" spans="7:9" ht="15.75" thickBot="1" x14ac:dyDescent="0.3">
      <c r="G28" s="104" t="s">
        <v>57</v>
      </c>
      <c r="H28" s="103">
        <v>0.97492804120587795</v>
      </c>
      <c r="I28" s="103">
        <v>0.85051666537176596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31DBE-8532-4425-A90C-9F9244B3F432}">
  <dimension ref="A1:H92"/>
  <sheetViews>
    <sheetView workbookViewId="0">
      <selection activeCell="L16" sqref="L16"/>
    </sheetView>
  </sheetViews>
  <sheetFormatPr baseColWidth="10" defaultColWidth="11.5703125" defaultRowHeight="15" x14ac:dyDescent="0.25"/>
  <cols>
    <col min="1" max="1" width="21.85546875" style="25" bestFit="1" customWidth="1"/>
    <col min="2" max="2" width="23" style="4" bestFit="1" customWidth="1"/>
    <col min="3" max="3" width="28.28515625" style="4" bestFit="1" customWidth="1"/>
    <col min="4" max="7" width="35.7109375" style="25" bestFit="1" customWidth="1"/>
    <col min="8" max="16384" width="11.5703125" style="25"/>
  </cols>
  <sheetData>
    <row r="1" spans="1:8" x14ac:dyDescent="0.25">
      <c r="B1" s="25"/>
    </row>
    <row r="2" spans="1:8" x14ac:dyDescent="0.25">
      <c r="A2" s="3" t="s">
        <v>4</v>
      </c>
      <c r="B2" s="65" t="s">
        <v>336</v>
      </c>
    </row>
    <row r="3" spans="1:8" x14ac:dyDescent="0.25">
      <c r="B3" s="25"/>
      <c r="C3" s="25"/>
    </row>
    <row r="4" spans="1:8" x14ac:dyDescent="0.25">
      <c r="A4" s="3" t="s">
        <v>0</v>
      </c>
      <c r="B4" s="12" t="s">
        <v>360</v>
      </c>
      <c r="C4" s="12" t="s">
        <v>361</v>
      </c>
      <c r="H4" s="4"/>
    </row>
    <row r="5" spans="1:8" x14ac:dyDescent="0.25">
      <c r="A5" s="18" t="s">
        <v>348</v>
      </c>
      <c r="B5" s="12">
        <v>8.9937338739402867E-3</v>
      </c>
      <c r="C5" s="12">
        <v>0.87194987099152232</v>
      </c>
      <c r="H5" s="4"/>
    </row>
    <row r="6" spans="1:8" x14ac:dyDescent="0.25">
      <c r="A6" s="18" t="s">
        <v>349</v>
      </c>
      <c r="B6" s="12">
        <v>1.0496613995485328E-2</v>
      </c>
      <c r="C6" s="12">
        <v>0.86839729119638831</v>
      </c>
      <c r="H6" s="4"/>
    </row>
    <row r="7" spans="1:8" x14ac:dyDescent="0.25">
      <c r="A7" s="18" t="s">
        <v>350</v>
      </c>
      <c r="B7" s="12">
        <v>6.4043915827996338E-3</v>
      </c>
      <c r="C7" s="12">
        <v>0.87557182067703565</v>
      </c>
      <c r="H7" s="4"/>
    </row>
    <row r="8" spans="1:8" x14ac:dyDescent="0.25">
      <c r="A8" s="18" t="s">
        <v>351</v>
      </c>
      <c r="B8" s="12">
        <v>1.0220800499336819E-2</v>
      </c>
      <c r="C8" s="12">
        <v>0.86190216119216667</v>
      </c>
      <c r="H8" s="4"/>
    </row>
    <row r="9" spans="1:8" x14ac:dyDescent="0.25">
      <c r="A9" s="18" t="s">
        <v>352</v>
      </c>
      <c r="B9" s="12">
        <v>5.8299595141700408E-3</v>
      </c>
      <c r="C9" s="12">
        <v>0.88145748987854255</v>
      </c>
      <c r="H9" s="4"/>
    </row>
    <row r="10" spans="1:8" x14ac:dyDescent="0.25">
      <c r="A10" s="18" t="s">
        <v>353</v>
      </c>
      <c r="B10" s="12">
        <v>5.3603335318642047E-3</v>
      </c>
      <c r="C10" s="12">
        <v>0.89338892197736752</v>
      </c>
      <c r="H10" s="4"/>
    </row>
    <row r="11" spans="1:8" x14ac:dyDescent="0.25">
      <c r="A11" s="18" t="s">
        <v>354</v>
      </c>
      <c r="B11" s="12">
        <v>2.5210084033613446E-2</v>
      </c>
      <c r="C11" s="12">
        <v>0.8395162943226071</v>
      </c>
      <c r="H11" s="4"/>
    </row>
    <row r="12" spans="1:8" x14ac:dyDescent="0.25">
      <c r="A12" s="18" t="s">
        <v>355</v>
      </c>
      <c r="B12" s="12">
        <v>3.1301282440892239E-2</v>
      </c>
      <c r="C12" s="12">
        <v>0.79566036589071898</v>
      </c>
      <c r="H12" s="4"/>
    </row>
    <row r="13" spans="1:8" x14ac:dyDescent="0.25">
      <c r="A13" s="18" t="s">
        <v>356</v>
      </c>
      <c r="B13" s="12">
        <v>3.5109360914741185E-2</v>
      </c>
      <c r="C13" s="12">
        <v>0.77292783602979553</v>
      </c>
      <c r="H13" s="4"/>
    </row>
    <row r="14" spans="1:8" x14ac:dyDescent="0.25">
      <c r="A14" s="18" t="s">
        <v>357</v>
      </c>
      <c r="B14" s="12">
        <v>3.5836177474402729E-2</v>
      </c>
      <c r="C14" s="12">
        <v>0.75041285918749312</v>
      </c>
      <c r="H14" s="4"/>
    </row>
    <row r="15" spans="1:8" x14ac:dyDescent="0.25">
      <c r="A15" s="18" t="s">
        <v>358</v>
      </c>
      <c r="B15" s="12">
        <v>4.9111318989710009E-2</v>
      </c>
      <c r="C15" s="12">
        <v>0.71102276270657938</v>
      </c>
      <c r="H15" s="4"/>
    </row>
    <row r="16" spans="1:8" x14ac:dyDescent="0.25">
      <c r="A16" s="18" t="s">
        <v>359</v>
      </c>
      <c r="B16" s="12">
        <v>4.7079236552920761E-2</v>
      </c>
      <c r="C16" s="12">
        <v>0.70283400809716601</v>
      </c>
      <c r="H16" s="4"/>
    </row>
    <row r="17" spans="1:8" x14ac:dyDescent="0.25">
      <c r="A17" s="18" t="s">
        <v>376</v>
      </c>
      <c r="B17" s="12">
        <v>6.3312674687082265E-2</v>
      </c>
      <c r="C17" s="12">
        <v>0.62085308056872035</v>
      </c>
      <c r="H17" s="4"/>
    </row>
    <row r="18" spans="1:8" x14ac:dyDescent="0.25">
      <c r="A18" s="18" t="s">
        <v>386</v>
      </c>
      <c r="B18" s="12">
        <v>5.4255529225908372E-2</v>
      </c>
      <c r="C18" s="12">
        <v>0.66953001579778826</v>
      </c>
      <c r="H18" s="4"/>
    </row>
    <row r="19" spans="1:8" x14ac:dyDescent="0.25">
      <c r="A19" s="18" t="s">
        <v>418</v>
      </c>
      <c r="B19" s="12">
        <v>7.2829366409654706E-2</v>
      </c>
      <c r="C19" s="12">
        <v>0.61603251759973177</v>
      </c>
      <c r="H19" s="4"/>
    </row>
    <row r="20" spans="1:8" x14ac:dyDescent="0.25">
      <c r="A20" s="18" t="s">
        <v>430</v>
      </c>
      <c r="B20" s="12">
        <v>6.0251962753332118E-2</v>
      </c>
      <c r="C20" s="12">
        <v>0.64067920394376487</v>
      </c>
      <c r="H20" s="4"/>
    </row>
    <row r="21" spans="1:8" x14ac:dyDescent="0.25">
      <c r="A21" s="18" t="s">
        <v>439</v>
      </c>
      <c r="B21" s="12">
        <v>6.3836629683228813E-2</v>
      </c>
      <c r="C21" s="12">
        <v>0.68949991960122203</v>
      </c>
      <c r="H21" s="4"/>
    </row>
    <row r="22" spans="1:8" x14ac:dyDescent="0.25">
      <c r="A22" s="18" t="s">
        <v>447</v>
      </c>
      <c r="B22" s="12">
        <v>6.7648412333179933E-2</v>
      </c>
      <c r="C22" s="12">
        <v>0.59558214450069025</v>
      </c>
      <c r="H22" s="4"/>
    </row>
    <row r="23" spans="1:8" x14ac:dyDescent="0.25">
      <c r="A23" s="18" t="s">
        <v>454</v>
      </c>
      <c r="B23" s="12">
        <v>7.6152490492533156E-2</v>
      </c>
      <c r="C23" s="12">
        <v>0.56460439662368977</v>
      </c>
      <c r="H23" s="4"/>
    </row>
    <row r="24" spans="1:8" x14ac:dyDescent="0.25">
      <c r="A24" s="18" t="s">
        <v>464</v>
      </c>
      <c r="B24" s="12">
        <v>9.130617387652247E-2</v>
      </c>
      <c r="C24" s="12">
        <v>0.61486770264594703</v>
      </c>
      <c r="H24" s="4"/>
    </row>
    <row r="25" spans="1:8" x14ac:dyDescent="0.25">
      <c r="B25" s="25"/>
      <c r="C25" s="25"/>
      <c r="H25" s="4"/>
    </row>
    <row r="26" spans="1:8" x14ac:dyDescent="0.25">
      <c r="B26" s="25"/>
      <c r="C26" s="25"/>
      <c r="H26" s="4"/>
    </row>
    <row r="27" spans="1:8" x14ac:dyDescent="0.25">
      <c r="B27" s="25"/>
      <c r="C27" s="25"/>
      <c r="H27" s="4"/>
    </row>
    <row r="28" spans="1:8" x14ac:dyDescent="0.25">
      <c r="B28" s="25"/>
      <c r="C28" s="25"/>
      <c r="H28" s="4"/>
    </row>
    <row r="29" spans="1:8" x14ac:dyDescent="0.25">
      <c r="B29" s="25"/>
      <c r="C29" s="25"/>
      <c r="H29" s="4"/>
    </row>
    <row r="30" spans="1:8" x14ac:dyDescent="0.25">
      <c r="B30" s="25"/>
      <c r="C30" s="25"/>
      <c r="H30" s="4"/>
    </row>
    <row r="31" spans="1:8" x14ac:dyDescent="0.25">
      <c r="B31" s="25"/>
      <c r="C31" s="25"/>
      <c r="H31" s="4"/>
    </row>
    <row r="32" spans="1:8" x14ac:dyDescent="0.25">
      <c r="B32" s="25"/>
      <c r="C32" s="25"/>
      <c r="H32" s="4"/>
    </row>
    <row r="33" spans="2:8" x14ac:dyDescent="0.25">
      <c r="B33" s="25"/>
      <c r="C33" s="25"/>
      <c r="H33" s="4"/>
    </row>
    <row r="34" spans="2:8" x14ac:dyDescent="0.25">
      <c r="B34" s="25"/>
      <c r="C34" s="25"/>
      <c r="H34" s="4"/>
    </row>
    <row r="35" spans="2:8" x14ac:dyDescent="0.25">
      <c r="B35" s="25"/>
      <c r="C35" s="25"/>
      <c r="H35" s="4"/>
    </row>
    <row r="36" spans="2:8" x14ac:dyDescent="0.25">
      <c r="B36" s="25"/>
      <c r="C36" s="25"/>
      <c r="H36" s="4"/>
    </row>
    <row r="37" spans="2:8" x14ac:dyDescent="0.25">
      <c r="B37" s="25"/>
      <c r="C37" s="25"/>
      <c r="H37" s="4"/>
    </row>
    <row r="38" spans="2:8" x14ac:dyDescent="0.25">
      <c r="B38" s="25"/>
      <c r="C38" s="25"/>
      <c r="H38" s="4"/>
    </row>
    <row r="39" spans="2:8" x14ac:dyDescent="0.25">
      <c r="B39" s="25"/>
      <c r="C39" s="25"/>
      <c r="H39" s="4"/>
    </row>
    <row r="40" spans="2:8" x14ac:dyDescent="0.25">
      <c r="B40" s="25"/>
      <c r="C40" s="25"/>
      <c r="H40" s="4"/>
    </row>
    <row r="41" spans="2:8" x14ac:dyDescent="0.25">
      <c r="B41" s="25"/>
      <c r="C41" s="25"/>
      <c r="H41" s="4"/>
    </row>
    <row r="42" spans="2:8" x14ac:dyDescent="0.25">
      <c r="B42" s="25"/>
      <c r="C42" s="25"/>
      <c r="H42" s="4"/>
    </row>
    <row r="43" spans="2:8" x14ac:dyDescent="0.25">
      <c r="B43" s="25"/>
      <c r="C43" s="25"/>
      <c r="H43" s="4"/>
    </row>
    <row r="44" spans="2:8" x14ac:dyDescent="0.25">
      <c r="B44" s="25"/>
      <c r="C44" s="25"/>
      <c r="H44" s="4"/>
    </row>
    <row r="45" spans="2:8" x14ac:dyDescent="0.25">
      <c r="B45" s="25"/>
      <c r="C45" s="25"/>
      <c r="H45" s="4"/>
    </row>
    <row r="46" spans="2:8" x14ac:dyDescent="0.25">
      <c r="B46" s="25"/>
      <c r="C46" s="25"/>
      <c r="H46" s="4"/>
    </row>
    <row r="47" spans="2:8" x14ac:dyDescent="0.25">
      <c r="B47" s="25"/>
      <c r="C47" s="25"/>
      <c r="H47" s="4"/>
    </row>
    <row r="48" spans="2:8" x14ac:dyDescent="0.25">
      <c r="B48" s="25"/>
      <c r="C48" s="25"/>
      <c r="H48" s="4"/>
    </row>
    <row r="49" spans="2:8" x14ac:dyDescent="0.25">
      <c r="B49" s="25"/>
      <c r="C49" s="25"/>
      <c r="H49" s="4"/>
    </row>
    <row r="50" spans="2:8" x14ac:dyDescent="0.25">
      <c r="B50" s="25"/>
      <c r="C50" s="25"/>
      <c r="H50" s="4"/>
    </row>
    <row r="51" spans="2:8" x14ac:dyDescent="0.25">
      <c r="B51" s="25"/>
      <c r="C51" s="25"/>
      <c r="H51" s="4"/>
    </row>
    <row r="52" spans="2:8" x14ac:dyDescent="0.25">
      <c r="B52" s="25"/>
      <c r="C52" s="25"/>
      <c r="H52" s="4"/>
    </row>
    <row r="53" spans="2:8" x14ac:dyDescent="0.25">
      <c r="B53" s="25"/>
      <c r="C53" s="25"/>
      <c r="H53" s="4"/>
    </row>
    <row r="54" spans="2:8" x14ac:dyDescent="0.25">
      <c r="B54" s="25"/>
      <c r="C54" s="25"/>
      <c r="H54" s="4"/>
    </row>
    <row r="55" spans="2:8" x14ac:dyDescent="0.25">
      <c r="B55" s="25"/>
      <c r="C55" s="25"/>
      <c r="H55" s="4"/>
    </row>
    <row r="56" spans="2:8" x14ac:dyDescent="0.25">
      <c r="B56" s="25"/>
      <c r="C56" s="25"/>
      <c r="H56" s="4"/>
    </row>
    <row r="57" spans="2:8" x14ac:dyDescent="0.25">
      <c r="B57" s="25"/>
      <c r="C57" s="25"/>
      <c r="H57" s="4"/>
    </row>
    <row r="58" spans="2:8" x14ac:dyDescent="0.25">
      <c r="B58" s="25"/>
      <c r="C58" s="25"/>
      <c r="H58" s="4"/>
    </row>
    <row r="59" spans="2:8" x14ac:dyDescent="0.25">
      <c r="B59" s="25"/>
      <c r="C59" s="25"/>
      <c r="H59" s="4"/>
    </row>
    <row r="60" spans="2:8" x14ac:dyDescent="0.25">
      <c r="B60" s="25"/>
      <c r="C60" s="25"/>
      <c r="H60" s="4"/>
    </row>
    <row r="61" spans="2:8" x14ac:dyDescent="0.25">
      <c r="B61" s="25"/>
      <c r="C61" s="25"/>
      <c r="H61" s="4"/>
    </row>
    <row r="62" spans="2:8" x14ac:dyDescent="0.25">
      <c r="B62" s="25"/>
      <c r="C62" s="25"/>
      <c r="H62" s="4"/>
    </row>
    <row r="63" spans="2:8" x14ac:dyDescent="0.25">
      <c r="B63" s="25"/>
      <c r="C63" s="25"/>
      <c r="H63" s="4"/>
    </row>
    <row r="64" spans="2:8" x14ac:dyDescent="0.25">
      <c r="B64" s="25"/>
      <c r="C64" s="25"/>
      <c r="H64" s="4"/>
    </row>
    <row r="65" spans="2:8" x14ac:dyDescent="0.25">
      <c r="B65" s="25"/>
      <c r="C65" s="25"/>
      <c r="H65" s="4"/>
    </row>
    <row r="66" spans="2:8" x14ac:dyDescent="0.25">
      <c r="B66" s="25"/>
      <c r="C66" s="25"/>
      <c r="H66" s="4"/>
    </row>
    <row r="67" spans="2:8" x14ac:dyDescent="0.25">
      <c r="B67" s="25"/>
      <c r="C67" s="25"/>
      <c r="H67" s="4"/>
    </row>
    <row r="68" spans="2:8" x14ac:dyDescent="0.25">
      <c r="B68" s="25"/>
      <c r="C68" s="25"/>
      <c r="H68" s="4"/>
    </row>
    <row r="69" spans="2:8" x14ac:dyDescent="0.25">
      <c r="B69" s="25"/>
      <c r="C69" s="25"/>
      <c r="H69" s="4"/>
    </row>
    <row r="70" spans="2:8" x14ac:dyDescent="0.25">
      <c r="B70" s="25"/>
      <c r="C70" s="25"/>
      <c r="H70" s="4"/>
    </row>
    <row r="71" spans="2:8" x14ac:dyDescent="0.25">
      <c r="B71" s="25"/>
      <c r="C71" s="25"/>
      <c r="H71" s="4"/>
    </row>
    <row r="72" spans="2:8" x14ac:dyDescent="0.25">
      <c r="B72" s="25"/>
      <c r="C72" s="25"/>
      <c r="H72" s="4"/>
    </row>
    <row r="73" spans="2:8" x14ac:dyDescent="0.25">
      <c r="B73" s="25"/>
      <c r="C73" s="25"/>
      <c r="H73" s="4"/>
    </row>
    <row r="74" spans="2:8" x14ac:dyDescent="0.25">
      <c r="B74" s="25"/>
      <c r="C74" s="25"/>
    </row>
    <row r="75" spans="2:8" x14ac:dyDescent="0.25">
      <c r="B75" s="25"/>
      <c r="C75" s="25"/>
    </row>
    <row r="76" spans="2:8" x14ac:dyDescent="0.25">
      <c r="B76" s="25"/>
      <c r="C76" s="25"/>
    </row>
    <row r="77" spans="2:8" x14ac:dyDescent="0.25">
      <c r="B77" s="25"/>
      <c r="C77" s="25"/>
    </row>
    <row r="78" spans="2:8" x14ac:dyDescent="0.25">
      <c r="B78" s="25"/>
      <c r="C78" s="25"/>
    </row>
    <row r="79" spans="2:8" x14ac:dyDescent="0.25">
      <c r="B79" s="25"/>
      <c r="C79" s="25"/>
    </row>
    <row r="80" spans="2:8" x14ac:dyDescent="0.25">
      <c r="B80" s="25"/>
      <c r="C80" s="25"/>
    </row>
    <row r="81" s="25" customFormat="1" x14ac:dyDescent="0.25"/>
    <row r="82" s="25" customFormat="1" x14ac:dyDescent="0.25"/>
    <row r="83" s="25" customFormat="1" x14ac:dyDescent="0.25"/>
    <row r="84" s="25" customFormat="1" x14ac:dyDescent="0.25"/>
    <row r="85" s="25" customFormat="1" x14ac:dyDescent="0.25"/>
    <row r="86" s="25" customFormat="1" x14ac:dyDescent="0.25"/>
    <row r="87" s="25" customFormat="1" x14ac:dyDescent="0.25"/>
    <row r="88" s="25" customFormat="1" x14ac:dyDescent="0.25"/>
    <row r="89" s="25" customFormat="1" x14ac:dyDescent="0.25"/>
    <row r="90" s="25" customFormat="1" x14ac:dyDescent="0.25"/>
    <row r="91" s="25" customFormat="1" x14ac:dyDescent="0.25"/>
    <row r="92" s="25" customFormat="1" x14ac:dyDescent="0.25"/>
  </sheetData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67869-D6D7-427A-AD94-DD8697A06566}">
  <dimension ref="A1:B26"/>
  <sheetViews>
    <sheetView workbookViewId="0">
      <selection activeCell="L16" sqref="L16"/>
    </sheetView>
  </sheetViews>
  <sheetFormatPr baseColWidth="10" defaultRowHeight="15" x14ac:dyDescent="0.25"/>
  <sheetData>
    <row r="1" spans="1:2" x14ac:dyDescent="0.25">
      <c r="A1" t="s">
        <v>410</v>
      </c>
      <c r="B1" t="s">
        <v>411</v>
      </c>
    </row>
    <row r="2" spans="1:2" x14ac:dyDescent="0.25">
      <c r="A2" s="8">
        <v>44246</v>
      </c>
      <c r="B2" t="s">
        <v>389</v>
      </c>
    </row>
    <row r="3" spans="1:2" x14ac:dyDescent="0.25">
      <c r="A3" s="8">
        <v>44261</v>
      </c>
      <c r="B3" t="s">
        <v>390</v>
      </c>
    </row>
    <row r="4" spans="1:2" x14ac:dyDescent="0.25">
      <c r="A4" s="8">
        <v>44276</v>
      </c>
      <c r="B4" t="s">
        <v>391</v>
      </c>
    </row>
    <row r="5" spans="1:2" x14ac:dyDescent="0.25">
      <c r="A5" s="8">
        <v>44291</v>
      </c>
      <c r="B5" t="s">
        <v>392</v>
      </c>
    </row>
    <row r="6" spans="1:2" x14ac:dyDescent="0.25">
      <c r="A6" s="8">
        <v>44306</v>
      </c>
      <c r="B6" t="s">
        <v>393</v>
      </c>
    </row>
    <row r="7" spans="1:2" x14ac:dyDescent="0.25">
      <c r="A7" s="8">
        <v>44321</v>
      </c>
      <c r="B7" t="s">
        <v>394</v>
      </c>
    </row>
    <row r="8" spans="1:2" x14ac:dyDescent="0.25">
      <c r="A8" s="8">
        <v>44336</v>
      </c>
      <c r="B8" t="s">
        <v>395</v>
      </c>
    </row>
    <row r="9" spans="1:2" x14ac:dyDescent="0.25">
      <c r="A9" s="8">
        <v>44351</v>
      </c>
      <c r="B9" t="s">
        <v>396</v>
      </c>
    </row>
    <row r="10" spans="1:2" x14ac:dyDescent="0.25">
      <c r="A10" s="8">
        <v>44366</v>
      </c>
      <c r="B10" t="s">
        <v>397</v>
      </c>
    </row>
    <row r="11" spans="1:2" x14ac:dyDescent="0.25">
      <c r="A11" s="8">
        <v>44381</v>
      </c>
      <c r="B11" t="s">
        <v>398</v>
      </c>
    </row>
    <row r="12" spans="1:2" x14ac:dyDescent="0.25">
      <c r="A12" s="8">
        <v>44396</v>
      </c>
      <c r="B12" t="s">
        <v>399</v>
      </c>
    </row>
    <row r="13" spans="1:2" x14ac:dyDescent="0.25">
      <c r="A13" s="8">
        <v>44411</v>
      </c>
      <c r="B13" t="s">
        <v>400</v>
      </c>
    </row>
    <row r="14" spans="1:2" x14ac:dyDescent="0.25">
      <c r="A14" s="8">
        <v>44426</v>
      </c>
      <c r="B14" t="s">
        <v>401</v>
      </c>
    </row>
    <row r="15" spans="1:2" x14ac:dyDescent="0.25">
      <c r="A15" s="8">
        <v>44441</v>
      </c>
      <c r="B15" t="s">
        <v>402</v>
      </c>
    </row>
    <row r="16" spans="1:2" x14ac:dyDescent="0.25">
      <c r="A16" s="8">
        <v>44456</v>
      </c>
      <c r="B16" t="s">
        <v>403</v>
      </c>
    </row>
    <row r="17" spans="1:2" x14ac:dyDescent="0.25">
      <c r="A17" s="8">
        <v>44471</v>
      </c>
      <c r="B17" s="25" t="s">
        <v>404</v>
      </c>
    </row>
    <row r="18" spans="1:2" x14ac:dyDescent="0.25">
      <c r="A18" s="8">
        <v>44486</v>
      </c>
      <c r="B18" s="25" t="s">
        <v>405</v>
      </c>
    </row>
    <row r="19" spans="1:2" x14ac:dyDescent="0.25">
      <c r="A19" s="8">
        <v>44501</v>
      </c>
      <c r="B19" s="25" t="s">
        <v>406</v>
      </c>
    </row>
    <row r="20" spans="1:2" x14ac:dyDescent="0.25">
      <c r="A20" s="8">
        <v>44516</v>
      </c>
      <c r="B20" s="25" t="s">
        <v>407</v>
      </c>
    </row>
    <row r="21" spans="1:2" x14ac:dyDescent="0.25">
      <c r="A21" s="8">
        <v>44531</v>
      </c>
      <c r="B21" s="25" t="s">
        <v>404</v>
      </c>
    </row>
    <row r="22" spans="1:2" x14ac:dyDescent="0.25">
      <c r="A22" s="8">
        <v>44546</v>
      </c>
      <c r="B22" s="25" t="s">
        <v>405</v>
      </c>
    </row>
    <row r="23" spans="1:2" x14ac:dyDescent="0.25">
      <c r="A23" s="8">
        <v>44561</v>
      </c>
      <c r="B23" s="25" t="s">
        <v>406</v>
      </c>
    </row>
    <row r="24" spans="1:2" x14ac:dyDescent="0.25">
      <c r="A24" s="8">
        <v>44576</v>
      </c>
      <c r="B24" s="25" t="s">
        <v>407</v>
      </c>
    </row>
    <row r="25" spans="1:2" x14ac:dyDescent="0.25">
      <c r="A25" s="8">
        <v>44591</v>
      </c>
      <c r="B25" s="25" t="s">
        <v>408</v>
      </c>
    </row>
    <row r="26" spans="1:2" x14ac:dyDescent="0.25">
      <c r="A26" s="8">
        <v>44606</v>
      </c>
      <c r="B26" s="25" t="s">
        <v>409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FF12B-2EE0-4DF6-BF39-0D54BA1843A4}">
  <dimension ref="A1:H85"/>
  <sheetViews>
    <sheetView topLeftCell="D3" workbookViewId="0">
      <selection activeCell="L16" sqref="L16"/>
      <pivotSelection pane="bottomRight" showHeader="1" axis="axisRow" activeRow="6" previousRow="6" click="1" r:id="rId1">
        <pivotArea dataOnly="0" labelOnly="1" outline="0" fieldPosition="0">
          <references count="1">
            <reference field="0" count="0"/>
          </references>
        </pivotArea>
      </pivotSelection>
    </sheetView>
  </sheetViews>
  <sheetFormatPr baseColWidth="10" defaultRowHeight="15" x14ac:dyDescent="0.25"/>
  <cols>
    <col min="1" max="1" width="21.85546875" bestFit="1" customWidth="1"/>
    <col min="2" max="2" width="23" style="4" bestFit="1" customWidth="1"/>
    <col min="3" max="3" width="28.28515625" style="4" bestFit="1" customWidth="1"/>
    <col min="4" max="7" width="35.7109375" bestFit="1" customWidth="1"/>
  </cols>
  <sheetData>
    <row r="1" spans="1:8" x14ac:dyDescent="0.25">
      <c r="B1"/>
    </row>
    <row r="2" spans="1:8" x14ac:dyDescent="0.25">
      <c r="A2" s="3" t="s">
        <v>4</v>
      </c>
      <c r="B2" s="65" t="s">
        <v>11</v>
      </c>
    </row>
    <row r="3" spans="1:8" x14ac:dyDescent="0.25">
      <c r="B3"/>
      <c r="C3"/>
    </row>
    <row r="4" spans="1:8" x14ac:dyDescent="0.25">
      <c r="A4" s="3" t="s">
        <v>0</v>
      </c>
      <c r="B4" s="12" t="s">
        <v>360</v>
      </c>
      <c r="C4" s="12" t="s">
        <v>361</v>
      </c>
      <c r="H4" s="4"/>
    </row>
    <row r="5" spans="1:8" x14ac:dyDescent="0.25">
      <c r="A5" s="18" t="s">
        <v>348</v>
      </c>
      <c r="B5" s="12">
        <v>5.9638322431704504E-3</v>
      </c>
      <c r="C5" s="12">
        <v>0.88707195075028855</v>
      </c>
      <c r="H5" s="4"/>
    </row>
    <row r="6" spans="1:8" x14ac:dyDescent="0.25">
      <c r="A6" s="18" t="s">
        <v>349</v>
      </c>
      <c r="B6" s="12">
        <v>6.9084628670120895E-3</v>
      </c>
      <c r="C6" s="12">
        <v>0.86943005181347155</v>
      </c>
      <c r="H6" s="4"/>
    </row>
    <row r="7" spans="1:8" x14ac:dyDescent="0.25">
      <c r="A7" s="18" t="s">
        <v>350</v>
      </c>
      <c r="B7" s="12">
        <v>5.5658627087198514E-3</v>
      </c>
      <c r="C7" s="12">
        <v>0.91527520098948667</v>
      </c>
      <c r="H7" s="4"/>
    </row>
    <row r="8" spans="1:8" x14ac:dyDescent="0.25">
      <c r="A8" s="18" t="s">
        <v>351</v>
      </c>
      <c r="B8" s="12">
        <v>8.3296799649276634E-3</v>
      </c>
      <c r="C8" s="12">
        <v>0.87483559842174485</v>
      </c>
      <c r="H8" s="4"/>
    </row>
    <row r="9" spans="1:8" x14ac:dyDescent="0.25">
      <c r="A9" s="18" t="s">
        <v>352</v>
      </c>
      <c r="B9" s="12">
        <v>4.8954161103693817E-3</v>
      </c>
      <c r="C9" s="12">
        <v>0.90387182910547392</v>
      </c>
      <c r="H9" s="4"/>
    </row>
    <row r="10" spans="1:8" x14ac:dyDescent="0.25">
      <c r="A10" s="18" t="s">
        <v>353</v>
      </c>
      <c r="B10" s="12">
        <v>1.4695077149155032E-3</v>
      </c>
      <c r="C10" s="12">
        <v>0.92578986039676703</v>
      </c>
      <c r="H10" s="4"/>
    </row>
    <row r="11" spans="1:8" x14ac:dyDescent="0.25">
      <c r="A11" s="18" t="s">
        <v>354</v>
      </c>
      <c r="B11" s="12">
        <v>2.7581329561527583E-2</v>
      </c>
      <c r="C11" s="12">
        <v>0.85572842998585574</v>
      </c>
      <c r="H11" s="4"/>
    </row>
    <row r="12" spans="1:8" x14ac:dyDescent="0.25">
      <c r="A12" s="18" t="s">
        <v>355</v>
      </c>
      <c r="B12" s="12">
        <v>3.2892249527410211E-2</v>
      </c>
      <c r="C12" s="12">
        <v>0.82079395085066165</v>
      </c>
      <c r="H12" s="4"/>
    </row>
    <row r="13" spans="1:8" x14ac:dyDescent="0.25">
      <c r="A13" s="18" t="s">
        <v>356</v>
      </c>
      <c r="B13" s="12">
        <v>2.2448979591836733E-2</v>
      </c>
      <c r="C13" s="12">
        <v>0.80770975056689343</v>
      </c>
      <c r="H13" s="4"/>
    </row>
    <row r="14" spans="1:8" x14ac:dyDescent="0.25">
      <c r="A14" s="18" t="s">
        <v>357</v>
      </c>
      <c r="B14" s="12">
        <v>2.0698576972833119E-2</v>
      </c>
      <c r="C14" s="12">
        <v>0.7652005174644243</v>
      </c>
      <c r="H14" s="4"/>
    </row>
    <row r="15" spans="1:8" x14ac:dyDescent="0.25">
      <c r="A15" s="18" t="s">
        <v>358</v>
      </c>
      <c r="B15" s="12">
        <v>2.9950083194675542E-2</v>
      </c>
      <c r="C15" s="12">
        <v>0.77246256239600664</v>
      </c>
      <c r="H15" s="4"/>
    </row>
    <row r="16" spans="1:8" x14ac:dyDescent="0.25">
      <c r="A16" s="18" t="s">
        <v>359</v>
      </c>
      <c r="B16" s="12">
        <v>3.3674963396778917E-2</v>
      </c>
      <c r="C16" s="12">
        <v>0.7320644216691069</v>
      </c>
      <c r="H16" s="4"/>
    </row>
    <row r="17" spans="1:8" x14ac:dyDescent="0.25">
      <c r="A17" s="18" t="s">
        <v>376</v>
      </c>
      <c r="B17" s="12">
        <v>4.1308089500860588E-2</v>
      </c>
      <c r="C17" s="12">
        <v>0.6632243258749283</v>
      </c>
      <c r="H17" s="4"/>
    </row>
    <row r="18" spans="1:8" x14ac:dyDescent="0.25">
      <c r="A18" s="18" t="s">
        <v>386</v>
      </c>
      <c r="B18" s="12">
        <v>3.4790569924467843E-2</v>
      </c>
      <c r="C18" s="12">
        <v>0.7193865873197528</v>
      </c>
      <c r="H18" s="4"/>
    </row>
    <row r="19" spans="1:8" x14ac:dyDescent="0.25">
      <c r="A19" s="18" t="s">
        <v>418</v>
      </c>
      <c r="B19" s="12">
        <v>5.5566781167912707E-2</v>
      </c>
      <c r="C19" s="12">
        <v>0.62356031521519495</v>
      </c>
      <c r="H19" s="4"/>
    </row>
    <row r="20" spans="1:8" x14ac:dyDescent="0.25">
      <c r="A20" s="18" t="s">
        <v>430</v>
      </c>
      <c r="B20" s="12">
        <v>4.2926829268292686E-2</v>
      </c>
      <c r="C20" s="12">
        <v>0.69821138211382117</v>
      </c>
      <c r="H20" s="4"/>
    </row>
    <row r="21" spans="1:8" x14ac:dyDescent="0.25">
      <c r="A21" s="18" t="s">
        <v>439</v>
      </c>
      <c r="B21" s="12">
        <v>2.9281277728482696E-2</v>
      </c>
      <c r="C21" s="12">
        <v>0.75155279503105588</v>
      </c>
      <c r="H21" s="4"/>
    </row>
    <row r="22" spans="1:8" x14ac:dyDescent="0.25">
      <c r="A22" s="18" t="s">
        <v>447</v>
      </c>
      <c r="B22" s="12">
        <v>5.7098765432098762E-2</v>
      </c>
      <c r="C22" s="12">
        <v>0.60339506172839508</v>
      </c>
      <c r="H22" s="4"/>
    </row>
    <row r="23" spans="1:8" x14ac:dyDescent="0.25">
      <c r="A23" s="18" t="s">
        <v>454</v>
      </c>
      <c r="B23" s="12">
        <v>4.9535603715170282E-2</v>
      </c>
      <c r="C23" s="12">
        <v>0.65448916408668734</v>
      </c>
      <c r="H23" s="4"/>
    </row>
    <row r="24" spans="1:8" x14ac:dyDescent="0.25">
      <c r="A24" s="18" t="s">
        <v>464</v>
      </c>
      <c r="B24" s="12">
        <v>6.4788732394366194E-2</v>
      </c>
      <c r="C24" s="12">
        <v>0.64119718309859153</v>
      </c>
      <c r="H24" s="4"/>
    </row>
    <row r="25" spans="1:8" x14ac:dyDescent="0.25">
      <c r="B25"/>
      <c r="C25"/>
      <c r="H25" s="4"/>
    </row>
    <row r="26" spans="1:8" x14ac:dyDescent="0.25">
      <c r="B26"/>
      <c r="C26"/>
      <c r="H26" s="4"/>
    </row>
    <row r="27" spans="1:8" x14ac:dyDescent="0.25">
      <c r="B27"/>
      <c r="C27"/>
      <c r="H27" s="4"/>
    </row>
    <row r="28" spans="1:8" x14ac:dyDescent="0.25">
      <c r="B28"/>
      <c r="C28"/>
      <c r="H28" s="4"/>
    </row>
    <row r="29" spans="1:8" x14ac:dyDescent="0.25">
      <c r="B29"/>
      <c r="C29"/>
      <c r="H29" s="4"/>
    </row>
    <row r="30" spans="1:8" x14ac:dyDescent="0.25">
      <c r="B30"/>
      <c r="C30"/>
      <c r="H30" s="4"/>
    </row>
    <row r="31" spans="1:8" x14ac:dyDescent="0.25">
      <c r="B31"/>
      <c r="C31"/>
      <c r="H31" s="4"/>
    </row>
    <row r="32" spans="1:8" x14ac:dyDescent="0.25">
      <c r="B32"/>
      <c r="C32"/>
      <c r="H32" s="4"/>
    </row>
    <row r="33" spans="2:8" x14ac:dyDescent="0.25">
      <c r="B33"/>
      <c r="C33"/>
      <c r="H33" s="4"/>
    </row>
    <row r="34" spans="2:8" x14ac:dyDescent="0.25">
      <c r="B34"/>
      <c r="C34"/>
      <c r="H34" s="4"/>
    </row>
    <row r="35" spans="2:8" x14ac:dyDescent="0.25">
      <c r="B35"/>
      <c r="C35"/>
      <c r="H35" s="4"/>
    </row>
    <row r="36" spans="2:8" x14ac:dyDescent="0.25">
      <c r="B36"/>
      <c r="C36"/>
      <c r="H36" s="4"/>
    </row>
    <row r="37" spans="2:8" x14ac:dyDescent="0.25">
      <c r="B37"/>
      <c r="C37"/>
      <c r="H37" s="4"/>
    </row>
    <row r="38" spans="2:8" x14ac:dyDescent="0.25">
      <c r="B38"/>
      <c r="C38"/>
      <c r="H38" s="4"/>
    </row>
    <row r="39" spans="2:8" x14ac:dyDescent="0.25">
      <c r="B39"/>
      <c r="C39"/>
      <c r="H39" s="4"/>
    </row>
    <row r="40" spans="2:8" x14ac:dyDescent="0.25">
      <c r="B40"/>
      <c r="C40"/>
      <c r="H40" s="4"/>
    </row>
    <row r="41" spans="2:8" x14ac:dyDescent="0.25">
      <c r="B41"/>
      <c r="C41"/>
      <c r="H41" s="4"/>
    </row>
    <row r="42" spans="2:8" x14ac:dyDescent="0.25">
      <c r="B42"/>
      <c r="C42"/>
      <c r="H42" s="4"/>
    </row>
    <row r="43" spans="2:8" x14ac:dyDescent="0.25">
      <c r="B43"/>
      <c r="C43"/>
      <c r="H43" s="4"/>
    </row>
    <row r="44" spans="2:8" x14ac:dyDescent="0.25">
      <c r="B44"/>
      <c r="C44"/>
      <c r="H44" s="4"/>
    </row>
    <row r="45" spans="2:8" x14ac:dyDescent="0.25">
      <c r="B45"/>
      <c r="C45"/>
      <c r="H45" s="4"/>
    </row>
    <row r="46" spans="2:8" x14ac:dyDescent="0.25">
      <c r="B46"/>
      <c r="C46"/>
      <c r="H46" s="4"/>
    </row>
    <row r="47" spans="2:8" x14ac:dyDescent="0.25">
      <c r="B47"/>
      <c r="C47"/>
      <c r="H47" s="4"/>
    </row>
    <row r="48" spans="2:8" x14ac:dyDescent="0.25">
      <c r="B48"/>
      <c r="C48"/>
      <c r="H48" s="4"/>
    </row>
    <row r="49" spans="2:8" x14ac:dyDescent="0.25">
      <c r="B49"/>
      <c r="C49"/>
      <c r="H49" s="4"/>
    </row>
    <row r="50" spans="2:8" x14ac:dyDescent="0.25">
      <c r="B50"/>
      <c r="C50"/>
      <c r="H50" s="4"/>
    </row>
    <row r="51" spans="2:8" x14ac:dyDescent="0.25">
      <c r="B51"/>
      <c r="C51"/>
      <c r="H51" s="4"/>
    </row>
    <row r="52" spans="2:8" x14ac:dyDescent="0.25">
      <c r="B52"/>
      <c r="C52"/>
      <c r="H52" s="4"/>
    </row>
    <row r="53" spans="2:8" x14ac:dyDescent="0.25">
      <c r="B53"/>
      <c r="C53"/>
      <c r="H53" s="4"/>
    </row>
    <row r="54" spans="2:8" x14ac:dyDescent="0.25">
      <c r="B54"/>
      <c r="C54"/>
      <c r="H54" s="4"/>
    </row>
    <row r="55" spans="2:8" x14ac:dyDescent="0.25">
      <c r="B55"/>
      <c r="C55"/>
      <c r="H55" s="4"/>
    </row>
    <row r="56" spans="2:8" x14ac:dyDescent="0.25">
      <c r="B56"/>
      <c r="C56"/>
      <c r="H56" s="4"/>
    </row>
    <row r="57" spans="2:8" x14ac:dyDescent="0.25">
      <c r="B57"/>
      <c r="C57"/>
      <c r="H57" s="4"/>
    </row>
    <row r="58" spans="2:8" x14ac:dyDescent="0.25">
      <c r="B58"/>
      <c r="C58"/>
      <c r="H58" s="4"/>
    </row>
    <row r="59" spans="2:8" x14ac:dyDescent="0.25">
      <c r="B59"/>
      <c r="C59"/>
      <c r="H59" s="4"/>
    </row>
    <row r="60" spans="2:8" x14ac:dyDescent="0.25">
      <c r="B60"/>
      <c r="C60"/>
      <c r="H60" s="4"/>
    </row>
    <row r="61" spans="2:8" x14ac:dyDescent="0.25">
      <c r="B61"/>
      <c r="C61"/>
      <c r="H61" s="4"/>
    </row>
    <row r="62" spans="2:8" x14ac:dyDescent="0.25">
      <c r="B62"/>
      <c r="C62"/>
      <c r="H62" s="4"/>
    </row>
    <row r="63" spans="2:8" x14ac:dyDescent="0.25">
      <c r="B63"/>
      <c r="C63"/>
      <c r="H63" s="4"/>
    </row>
    <row r="64" spans="2:8" x14ac:dyDescent="0.25">
      <c r="B64"/>
      <c r="C64"/>
      <c r="H64" s="4"/>
    </row>
    <row r="65" spans="2:8" x14ac:dyDescent="0.25">
      <c r="B65"/>
      <c r="C65"/>
      <c r="H65" s="4"/>
    </row>
    <row r="66" spans="2:8" x14ac:dyDescent="0.25">
      <c r="B66"/>
      <c r="C66"/>
      <c r="H66" s="4"/>
    </row>
    <row r="67" spans="2:8" x14ac:dyDescent="0.25">
      <c r="B67"/>
      <c r="C67"/>
      <c r="H67" s="4"/>
    </row>
    <row r="68" spans="2:8" x14ac:dyDescent="0.25">
      <c r="B68"/>
      <c r="C68"/>
      <c r="H68" s="4"/>
    </row>
    <row r="69" spans="2:8" x14ac:dyDescent="0.25">
      <c r="B69"/>
      <c r="C69"/>
      <c r="H69" s="4"/>
    </row>
    <row r="70" spans="2:8" x14ac:dyDescent="0.25">
      <c r="B70"/>
      <c r="C70"/>
      <c r="H70" s="4"/>
    </row>
    <row r="71" spans="2:8" x14ac:dyDescent="0.25">
      <c r="B71"/>
      <c r="C71"/>
      <c r="H71" s="4"/>
    </row>
    <row r="72" spans="2:8" x14ac:dyDescent="0.25">
      <c r="B72"/>
      <c r="C72"/>
      <c r="H72" s="4"/>
    </row>
    <row r="73" spans="2:8" x14ac:dyDescent="0.25">
      <c r="B73"/>
      <c r="C73"/>
      <c r="H73" s="4"/>
    </row>
    <row r="74" spans="2:8" x14ac:dyDescent="0.25">
      <c r="B74"/>
      <c r="C74"/>
    </row>
    <row r="75" spans="2:8" x14ac:dyDescent="0.25">
      <c r="B75"/>
      <c r="C75"/>
    </row>
    <row r="76" spans="2:8" x14ac:dyDescent="0.25">
      <c r="B76"/>
      <c r="C76"/>
    </row>
    <row r="77" spans="2:8" x14ac:dyDescent="0.25">
      <c r="B77"/>
      <c r="C77"/>
    </row>
    <row r="78" spans="2:8" x14ac:dyDescent="0.25">
      <c r="B78"/>
      <c r="C78"/>
    </row>
    <row r="79" spans="2:8" x14ac:dyDescent="0.25">
      <c r="B79"/>
      <c r="C79"/>
    </row>
    <row r="80" spans="2:8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</sheetData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FAB37-25A6-45D9-8565-41F7D544F609}">
  <dimension ref="A1:H92"/>
  <sheetViews>
    <sheetView topLeftCell="B1" workbookViewId="0">
      <selection activeCell="L16" sqref="L16"/>
    </sheetView>
  </sheetViews>
  <sheetFormatPr baseColWidth="10" defaultRowHeight="15" x14ac:dyDescent="0.25"/>
  <cols>
    <col min="1" max="1" width="21.85546875" bestFit="1" customWidth="1"/>
    <col min="2" max="2" width="38.28515625" style="4" bestFit="1" customWidth="1"/>
    <col min="3" max="3" width="28.28515625" style="4" bestFit="1" customWidth="1"/>
    <col min="4" max="7" width="35.7109375" bestFit="1" customWidth="1"/>
  </cols>
  <sheetData>
    <row r="1" spans="1:8" x14ac:dyDescent="0.25">
      <c r="B1"/>
    </row>
    <row r="2" spans="1:8" x14ac:dyDescent="0.25">
      <c r="A2" s="3" t="s">
        <v>4</v>
      </c>
      <c r="B2" s="65" t="s">
        <v>10</v>
      </c>
    </row>
    <row r="3" spans="1:8" x14ac:dyDescent="0.25">
      <c r="B3"/>
      <c r="C3"/>
    </row>
    <row r="4" spans="1:8" x14ac:dyDescent="0.25">
      <c r="A4" s="3" t="s">
        <v>0</v>
      </c>
      <c r="B4" s="12" t="s">
        <v>360</v>
      </c>
      <c r="C4" s="12" t="s">
        <v>361</v>
      </c>
      <c r="H4" s="4"/>
    </row>
    <row r="5" spans="1:8" x14ac:dyDescent="0.25">
      <c r="A5" s="18" t="s">
        <v>348</v>
      </c>
      <c r="B5" s="12">
        <v>8.9706212155191752E-3</v>
      </c>
      <c r="C5" s="12">
        <v>0.86970172684458402</v>
      </c>
      <c r="H5" s="4"/>
    </row>
    <row r="6" spans="1:8" x14ac:dyDescent="0.25">
      <c r="A6" s="18" t="s">
        <v>349</v>
      </c>
      <c r="B6" s="12">
        <v>1.2637805861790804E-2</v>
      </c>
      <c r="C6" s="12">
        <v>0.8765797257327238</v>
      </c>
      <c r="H6" s="4"/>
    </row>
    <row r="7" spans="1:8" x14ac:dyDescent="0.25">
      <c r="A7" s="18" t="s">
        <v>350</v>
      </c>
      <c r="B7" s="12">
        <v>5.5904961565338921E-3</v>
      </c>
      <c r="C7" s="12">
        <v>0.87421383647798745</v>
      </c>
      <c r="H7" s="4"/>
    </row>
    <row r="8" spans="1:8" x14ac:dyDescent="0.25">
      <c r="A8" s="18" t="s">
        <v>351</v>
      </c>
      <c r="B8" s="12">
        <v>1.2868738863591368E-2</v>
      </c>
      <c r="C8" s="12">
        <v>0.84913878439912893</v>
      </c>
      <c r="H8" s="4"/>
    </row>
    <row r="9" spans="1:8" x14ac:dyDescent="0.25">
      <c r="A9" s="18" t="s">
        <v>352</v>
      </c>
      <c r="B9" s="12">
        <v>6.2984496124031007E-3</v>
      </c>
      <c r="C9" s="12">
        <v>0.88275193798449614</v>
      </c>
      <c r="H9" s="4"/>
    </row>
    <row r="10" spans="1:8" x14ac:dyDescent="0.25">
      <c r="A10" s="18" t="s">
        <v>353</v>
      </c>
      <c r="B10" s="12">
        <v>5.7526366251198467E-3</v>
      </c>
      <c r="C10" s="12">
        <v>0.89165867689357625</v>
      </c>
      <c r="H10" s="4"/>
    </row>
    <row r="11" spans="1:8" x14ac:dyDescent="0.25">
      <c r="A11" s="18" t="s">
        <v>354</v>
      </c>
      <c r="B11" s="12">
        <v>2.6728892660161221E-2</v>
      </c>
      <c r="C11" s="12">
        <v>0.8218073822655918</v>
      </c>
      <c r="H11" s="4"/>
    </row>
    <row r="12" spans="1:8" x14ac:dyDescent="0.25">
      <c r="A12" s="18" t="s">
        <v>355</v>
      </c>
      <c r="B12" s="12">
        <v>3.2876967495576045E-2</v>
      </c>
      <c r="C12" s="12">
        <v>0.78513551271304838</v>
      </c>
      <c r="H12" s="4"/>
    </row>
    <row r="13" spans="1:8" x14ac:dyDescent="0.25">
      <c r="A13" s="18" t="s">
        <v>356</v>
      </c>
      <c r="B13" s="12">
        <v>3.7449176118125399E-2</v>
      </c>
      <c r="C13" s="12">
        <v>0.76581781867465581</v>
      </c>
      <c r="H13" s="4"/>
    </row>
    <row r="14" spans="1:8" x14ac:dyDescent="0.25">
      <c r="A14" s="18" t="s">
        <v>357</v>
      </c>
      <c r="B14" s="12">
        <v>4.2172269743385719E-2</v>
      </c>
      <c r="C14" s="12">
        <v>0.74378356872886409</v>
      </c>
      <c r="H14" s="4"/>
    </row>
    <row r="15" spans="1:8" x14ac:dyDescent="0.25">
      <c r="A15" s="18" t="s">
        <v>358</v>
      </c>
      <c r="B15" s="12">
        <v>5.4156512320606552E-2</v>
      </c>
      <c r="C15" s="12">
        <v>0.70958570268074739</v>
      </c>
      <c r="H15" s="4"/>
    </row>
    <row r="16" spans="1:8" x14ac:dyDescent="0.25">
      <c r="A16" s="18" t="s">
        <v>359</v>
      </c>
      <c r="B16" s="12">
        <v>5.6481281107985282E-2</v>
      </c>
      <c r="C16" s="12">
        <v>0.67409651590564812</v>
      </c>
      <c r="H16" s="4"/>
    </row>
    <row r="17" spans="1:8" x14ac:dyDescent="0.25">
      <c r="A17" s="18" t="s">
        <v>376</v>
      </c>
      <c r="B17" s="12">
        <v>7.4535429855013269E-2</v>
      </c>
      <c r="C17" s="12">
        <v>0.62568919746783747</v>
      </c>
      <c r="H17" s="4"/>
    </row>
    <row r="18" spans="1:8" x14ac:dyDescent="0.25">
      <c r="A18" s="18" t="s">
        <v>386</v>
      </c>
      <c r="B18" s="12">
        <v>6.0263823635706544E-2</v>
      </c>
      <c r="C18" s="12">
        <v>0.6548608601373328</v>
      </c>
      <c r="H18" s="4"/>
    </row>
    <row r="19" spans="1:8" x14ac:dyDescent="0.25">
      <c r="A19" s="18" t="s">
        <v>418</v>
      </c>
      <c r="B19" s="12">
        <v>7.6704151048174365E-2</v>
      </c>
      <c r="C19" s="12">
        <v>0.62189365542135222</v>
      </c>
      <c r="H19" s="4"/>
    </row>
    <row r="20" spans="1:8" x14ac:dyDescent="0.25">
      <c r="A20" s="18" t="s">
        <v>430</v>
      </c>
      <c r="B20" s="12">
        <v>6.3454410674573761E-2</v>
      </c>
      <c r="C20" s="12">
        <v>0.62209043736100811</v>
      </c>
      <c r="H20" s="4"/>
    </row>
    <row r="21" spans="1:8" x14ac:dyDescent="0.25">
      <c r="A21" s="18" t="s">
        <v>439</v>
      </c>
      <c r="B21" s="12">
        <v>5.8527542372881353E-2</v>
      </c>
      <c r="C21" s="12">
        <v>0.70497881355932202</v>
      </c>
      <c r="H21" s="4"/>
    </row>
    <row r="22" spans="1:8" x14ac:dyDescent="0.25">
      <c r="A22" s="18" t="s">
        <v>447</v>
      </c>
      <c r="B22" s="12">
        <v>6.5112891478514207E-2</v>
      </c>
      <c r="C22" s="12">
        <v>0.60451565914056815</v>
      </c>
      <c r="H22" s="4"/>
    </row>
    <row r="23" spans="1:8" x14ac:dyDescent="0.25">
      <c r="A23" s="18" t="s">
        <v>454</v>
      </c>
      <c r="B23" s="12">
        <v>7.8682075239734445E-2</v>
      </c>
      <c r="C23" s="12">
        <v>0.55409392672731739</v>
      </c>
      <c r="H23" s="4"/>
    </row>
    <row r="24" spans="1:8" x14ac:dyDescent="0.25">
      <c r="A24" s="18" t="s">
        <v>464</v>
      </c>
      <c r="B24" s="12">
        <v>9.4676906779661021E-2</v>
      </c>
      <c r="C24" s="12">
        <v>0.60924258474576276</v>
      </c>
      <c r="H24" s="4"/>
    </row>
    <row r="25" spans="1:8" x14ac:dyDescent="0.25">
      <c r="B25"/>
      <c r="C25"/>
      <c r="H25" s="4"/>
    </row>
    <row r="26" spans="1:8" x14ac:dyDescent="0.25">
      <c r="B26"/>
      <c r="C26"/>
      <c r="H26" s="4"/>
    </row>
    <row r="27" spans="1:8" x14ac:dyDescent="0.25">
      <c r="B27"/>
      <c r="C27"/>
      <c r="H27" s="4"/>
    </row>
    <row r="28" spans="1:8" x14ac:dyDescent="0.25">
      <c r="B28"/>
      <c r="C28"/>
      <c r="H28" s="4"/>
    </row>
    <row r="29" spans="1:8" x14ac:dyDescent="0.25">
      <c r="B29"/>
      <c r="C29"/>
      <c r="H29" s="4"/>
    </row>
    <row r="30" spans="1:8" x14ac:dyDescent="0.25">
      <c r="B30"/>
      <c r="C30"/>
      <c r="H30" s="4"/>
    </row>
    <row r="31" spans="1:8" x14ac:dyDescent="0.25">
      <c r="B31"/>
      <c r="C31"/>
      <c r="H31" s="4"/>
    </row>
    <row r="32" spans="1:8" x14ac:dyDescent="0.25">
      <c r="B32"/>
      <c r="C32"/>
      <c r="H32" s="4"/>
    </row>
    <row r="33" spans="2:8" x14ac:dyDescent="0.25">
      <c r="B33"/>
      <c r="C33"/>
      <c r="H33" s="4"/>
    </row>
    <row r="34" spans="2:8" x14ac:dyDescent="0.25">
      <c r="B34"/>
      <c r="C34"/>
      <c r="H34" s="4"/>
    </row>
    <row r="35" spans="2:8" x14ac:dyDescent="0.25">
      <c r="B35"/>
      <c r="C35"/>
      <c r="H35" s="4"/>
    </row>
    <row r="36" spans="2:8" x14ac:dyDescent="0.25">
      <c r="B36"/>
      <c r="C36"/>
      <c r="H36" s="4"/>
    </row>
    <row r="37" spans="2:8" x14ac:dyDescent="0.25">
      <c r="B37"/>
      <c r="C37"/>
      <c r="H37" s="4"/>
    </row>
    <row r="38" spans="2:8" x14ac:dyDescent="0.25">
      <c r="B38"/>
      <c r="C38"/>
      <c r="H38" s="4"/>
    </row>
    <row r="39" spans="2:8" x14ac:dyDescent="0.25">
      <c r="B39"/>
      <c r="C39"/>
      <c r="H39" s="4"/>
    </row>
    <row r="40" spans="2:8" x14ac:dyDescent="0.25">
      <c r="B40"/>
      <c r="C40"/>
      <c r="H40" s="4"/>
    </row>
    <row r="41" spans="2:8" x14ac:dyDescent="0.25">
      <c r="B41"/>
      <c r="C41"/>
      <c r="H41" s="4"/>
    </row>
    <row r="42" spans="2:8" x14ac:dyDescent="0.25">
      <c r="B42"/>
      <c r="C42"/>
      <c r="H42" s="4"/>
    </row>
    <row r="43" spans="2:8" x14ac:dyDescent="0.25">
      <c r="B43"/>
      <c r="C43"/>
      <c r="H43" s="4"/>
    </row>
    <row r="44" spans="2:8" x14ac:dyDescent="0.25">
      <c r="B44"/>
      <c r="C44"/>
      <c r="H44" s="4"/>
    </row>
    <row r="45" spans="2:8" x14ac:dyDescent="0.25">
      <c r="B45"/>
      <c r="C45"/>
      <c r="H45" s="4"/>
    </row>
    <row r="46" spans="2:8" x14ac:dyDescent="0.25">
      <c r="B46"/>
      <c r="C46"/>
      <c r="H46" s="4"/>
    </row>
    <row r="47" spans="2:8" x14ac:dyDescent="0.25">
      <c r="B47"/>
      <c r="C47"/>
      <c r="H47" s="4"/>
    </row>
    <row r="48" spans="2:8" x14ac:dyDescent="0.25">
      <c r="B48"/>
      <c r="C48"/>
      <c r="H48" s="4"/>
    </row>
    <row r="49" spans="2:8" x14ac:dyDescent="0.25">
      <c r="B49"/>
      <c r="C49"/>
      <c r="H49" s="4"/>
    </row>
    <row r="50" spans="2:8" x14ac:dyDescent="0.25">
      <c r="B50"/>
      <c r="C50"/>
      <c r="H50" s="4"/>
    </row>
    <row r="51" spans="2:8" x14ac:dyDescent="0.25">
      <c r="B51"/>
      <c r="C51"/>
      <c r="H51" s="4"/>
    </row>
    <row r="52" spans="2:8" x14ac:dyDescent="0.25">
      <c r="B52"/>
      <c r="C52"/>
      <c r="H52" s="4"/>
    </row>
    <row r="53" spans="2:8" x14ac:dyDescent="0.25">
      <c r="B53"/>
      <c r="C53"/>
      <c r="H53" s="4"/>
    </row>
    <row r="54" spans="2:8" x14ac:dyDescent="0.25">
      <c r="B54"/>
      <c r="C54"/>
      <c r="H54" s="4"/>
    </row>
    <row r="55" spans="2:8" x14ac:dyDescent="0.25">
      <c r="B55"/>
      <c r="C55"/>
      <c r="H55" s="4"/>
    </row>
    <row r="56" spans="2:8" x14ac:dyDescent="0.25">
      <c r="B56"/>
      <c r="C56"/>
      <c r="H56" s="4"/>
    </row>
    <row r="57" spans="2:8" x14ac:dyDescent="0.25">
      <c r="B57"/>
      <c r="C57"/>
      <c r="H57" s="4"/>
    </row>
    <row r="58" spans="2:8" x14ac:dyDescent="0.25">
      <c r="B58"/>
      <c r="C58"/>
      <c r="H58" s="4"/>
    </row>
    <row r="59" spans="2:8" x14ac:dyDescent="0.25">
      <c r="B59"/>
      <c r="C59"/>
      <c r="H59" s="4"/>
    </row>
    <row r="60" spans="2:8" x14ac:dyDescent="0.25">
      <c r="B60"/>
      <c r="C60"/>
      <c r="H60" s="4"/>
    </row>
    <row r="61" spans="2:8" x14ac:dyDescent="0.25">
      <c r="B61"/>
      <c r="C61"/>
      <c r="H61" s="4"/>
    </row>
    <row r="62" spans="2:8" x14ac:dyDescent="0.25">
      <c r="B62"/>
      <c r="C62"/>
      <c r="H62" s="4"/>
    </row>
    <row r="63" spans="2:8" x14ac:dyDescent="0.25">
      <c r="B63"/>
      <c r="C63"/>
      <c r="H63" s="4"/>
    </row>
    <row r="64" spans="2:8" x14ac:dyDescent="0.25">
      <c r="B64"/>
      <c r="C64"/>
      <c r="H64" s="4"/>
    </row>
    <row r="65" spans="2:8" x14ac:dyDescent="0.25">
      <c r="B65"/>
      <c r="C65"/>
      <c r="H65" s="4"/>
    </row>
    <row r="66" spans="2:8" x14ac:dyDescent="0.25">
      <c r="B66"/>
      <c r="C66"/>
      <c r="H66" s="4"/>
    </row>
    <row r="67" spans="2:8" x14ac:dyDescent="0.25">
      <c r="B67"/>
      <c r="C67"/>
      <c r="H67" s="4"/>
    </row>
    <row r="68" spans="2:8" x14ac:dyDescent="0.25">
      <c r="B68"/>
      <c r="C68"/>
      <c r="H68" s="4"/>
    </row>
    <row r="69" spans="2:8" x14ac:dyDescent="0.25">
      <c r="B69"/>
      <c r="C69"/>
      <c r="H69" s="4"/>
    </row>
    <row r="70" spans="2:8" x14ac:dyDescent="0.25">
      <c r="B70"/>
      <c r="C70"/>
      <c r="H70" s="4"/>
    </row>
    <row r="71" spans="2:8" x14ac:dyDescent="0.25">
      <c r="B71"/>
      <c r="C71"/>
      <c r="H71" s="4"/>
    </row>
    <row r="72" spans="2:8" x14ac:dyDescent="0.25">
      <c r="B72"/>
      <c r="C72"/>
      <c r="H72" s="4"/>
    </row>
    <row r="73" spans="2:8" x14ac:dyDescent="0.25">
      <c r="B73"/>
      <c r="C73"/>
      <c r="H73" s="4"/>
    </row>
    <row r="74" spans="2:8" x14ac:dyDescent="0.25">
      <c r="B74"/>
      <c r="C74"/>
    </row>
    <row r="75" spans="2:8" x14ac:dyDescent="0.25">
      <c r="B75"/>
      <c r="C75"/>
    </row>
    <row r="76" spans="2:8" x14ac:dyDescent="0.25">
      <c r="B76"/>
      <c r="C76"/>
    </row>
    <row r="77" spans="2:8" x14ac:dyDescent="0.25">
      <c r="B77"/>
      <c r="C77"/>
    </row>
    <row r="78" spans="2:8" x14ac:dyDescent="0.25">
      <c r="B78"/>
      <c r="C78"/>
    </row>
    <row r="79" spans="2:8" x14ac:dyDescent="0.25">
      <c r="B79"/>
      <c r="C79"/>
    </row>
    <row r="80" spans="2:8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</sheetData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Dinámicas</vt:lpstr>
      <vt:lpstr>Base corte al 14 12 21</vt:lpstr>
      <vt:lpstr>Cuadros generales</vt:lpstr>
      <vt:lpstr>Cuadros y gráficos Lugar</vt:lpstr>
      <vt:lpstr>Hoja2 (2)</vt:lpstr>
      <vt:lpstr>Total (2)</vt:lpstr>
      <vt:lpstr>Hoja2</vt:lpstr>
      <vt:lpstr>Centro comercial</vt:lpstr>
      <vt:lpstr>Calles</vt:lpstr>
      <vt:lpstr>alrededror plaza</vt:lpstr>
      <vt:lpstr>Total</vt:lpstr>
      <vt:lpstr>por localidad</vt:lpstr>
      <vt:lpstr>Hoja3</vt:lpstr>
      <vt:lpstr>Base corte al  20 08 21 </vt:lpstr>
      <vt:lpstr>bien tapaabocas Total</vt:lpstr>
      <vt:lpstr>sintapabocas</vt:lpstr>
      <vt:lpstr>Sheet1</vt:lpstr>
      <vt:lpstr>sin tapabocas Plaza</vt:lpstr>
      <vt:lpstr>bien puesto Plaza</vt:lpstr>
      <vt:lpstr>bien puesto Centro C</vt:lpstr>
      <vt:lpstr>bien puesto Calle</vt:lpstr>
      <vt:lpstr>sin tapabocas Centro C</vt:lpstr>
      <vt:lpstr>sin tapabocas Calle</vt:lpstr>
      <vt:lpstr>Sheet1_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observatorio</dc:creator>
  <cp:lastModifiedBy>Giovani Moreno R.</cp:lastModifiedBy>
  <dcterms:created xsi:type="dcterms:W3CDTF">2021-06-27T03:59:27Z</dcterms:created>
  <dcterms:modified xsi:type="dcterms:W3CDTF">2021-12-24T16:14:55Z</dcterms:modified>
</cp:coreProperties>
</file>